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azalia/Desktop/"/>
    </mc:Choice>
  </mc:AlternateContent>
  <xr:revisionPtr revIDLastSave="0" documentId="13_ncr:1_{78E31F3D-EDED-7440-B456-BE49D1F1588E}" xr6:coauthVersionLast="43" xr6:coauthVersionMax="43" xr10:uidLastSave="{00000000-0000-0000-0000-000000000000}"/>
  <bookViews>
    <workbookView xWindow="500" yWindow="920" windowWidth="27840" windowHeight="15660" xr2:uid="{9DA869C9-2F69-D54D-A2E9-1A0391FD31A2}"/>
  </bookViews>
  <sheets>
    <sheet name="Лист1" sheetId="9" r:id="rId1"/>
    <sheet name="Yield Curves" sheetId="1" r:id="rId2"/>
    <sheet name="BondVal_all" sheetId="5" r:id="rId3"/>
    <sheet name="Bond Valuation" sheetId="2" r:id="rId4"/>
    <sheet name="Portf_Bond"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 i="5" l="1"/>
  <c r="G14" i="8"/>
  <c r="F14" i="8"/>
  <c r="Y4" i="5"/>
  <c r="E14" i="8"/>
  <c r="D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14" i="8"/>
  <c r="B14" i="8"/>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X184" i="5"/>
  <c r="X185" i="5"/>
  <c r="X186" i="5"/>
  <c r="X187" i="5"/>
  <c r="X188" i="5"/>
  <c r="X189" i="5"/>
  <c r="X190" i="5"/>
  <c r="X191" i="5"/>
  <c r="X192" i="5"/>
  <c r="X193" i="5"/>
  <c r="X194" i="5"/>
  <c r="X195" i="5"/>
  <c r="X196" i="5"/>
  <c r="X197" i="5"/>
  <c r="X198" i="5"/>
  <c r="X199" i="5"/>
  <c r="X200" i="5"/>
  <c r="X201" i="5"/>
  <c r="X202" i="5"/>
  <c r="X203" i="5"/>
  <c r="X204" i="5"/>
  <c r="X205" i="5"/>
  <c r="X206" i="5"/>
  <c r="X207" i="5"/>
  <c r="X208" i="5"/>
  <c r="X209" i="5"/>
  <c r="X210" i="5"/>
  <c r="X211" i="5"/>
  <c r="X212" i="5"/>
  <c r="X213" i="5"/>
  <c r="X214" i="5"/>
  <c r="X215" i="5"/>
  <c r="X216" i="5"/>
  <c r="X217" i="5"/>
  <c r="X218" i="5"/>
  <c r="X219" i="5"/>
  <c r="X220" i="5"/>
  <c r="X221" i="5"/>
  <c r="X222" i="5"/>
  <c r="X223" i="5"/>
  <c r="X224" i="5"/>
  <c r="X225" i="5"/>
  <c r="X226" i="5"/>
  <c r="X227" i="5"/>
  <c r="X228" i="5"/>
  <c r="X229" i="5"/>
  <c r="X230" i="5"/>
  <c r="X231" i="5"/>
  <c r="X232" i="5"/>
  <c r="X233" i="5"/>
  <c r="X234" i="5"/>
  <c r="X235" i="5"/>
  <c r="X236" i="5"/>
  <c r="X237" i="5"/>
  <c r="X238" i="5"/>
  <c r="X239" i="5"/>
  <c r="X240" i="5"/>
  <c r="X241" i="5"/>
  <c r="X242" i="5"/>
  <c r="X243" i="5"/>
  <c r="X244" i="5"/>
  <c r="X245" i="5"/>
  <c r="X246" i="5"/>
  <c r="X247" i="5"/>
  <c r="X248" i="5"/>
  <c r="X249" i="5"/>
  <c r="X250" i="5"/>
  <c r="X251" i="5"/>
  <c r="X252" i="5"/>
  <c r="X253" i="5"/>
  <c r="X254" i="5"/>
  <c r="X4" i="5"/>
  <c r="W4" i="5"/>
  <c r="W7" i="5"/>
  <c r="C162" i="2"/>
  <c r="D162" i="2"/>
  <c r="E162" i="2"/>
  <c r="F162" i="2"/>
  <c r="G162" i="2"/>
  <c r="H162" i="2"/>
  <c r="I162" i="2"/>
  <c r="J162" i="2"/>
  <c r="K162" i="2"/>
  <c r="L162" i="2"/>
  <c r="M162" i="2"/>
  <c r="N162" i="2"/>
  <c r="O162" i="2"/>
  <c r="P162" i="2"/>
  <c r="Q162" i="2"/>
  <c r="R162" i="2"/>
  <c r="S162" i="2"/>
  <c r="T162" i="2"/>
  <c r="U162" i="2"/>
  <c r="B162" i="2"/>
  <c r="C163" i="2"/>
  <c r="D163" i="2"/>
  <c r="E163" i="2"/>
  <c r="F163" i="2"/>
  <c r="G163" i="2"/>
  <c r="H163" i="2"/>
  <c r="I163" i="2"/>
  <c r="J163" i="2"/>
  <c r="K163" i="2"/>
  <c r="L163" i="2"/>
  <c r="M163" i="2"/>
  <c r="N163" i="2"/>
  <c r="O163" i="2"/>
  <c r="P163" i="2"/>
  <c r="Q163" i="2"/>
  <c r="R163" i="2"/>
  <c r="S163" i="2"/>
  <c r="T163" i="2"/>
  <c r="U163" i="2"/>
  <c r="B163" i="2"/>
  <c r="B127" i="2"/>
  <c r="B168" i="2"/>
  <c r="B169" i="2"/>
  <c r="B170" i="2"/>
  <c r="B173" i="2"/>
  <c r="B174" i="2" l="1"/>
  <c r="B171" i="2"/>
  <c r="AB255" i="5"/>
  <c r="AB256" i="5"/>
  <c r="AB257" i="5"/>
  <c r="AB258" i="5"/>
  <c r="AB259" i="5"/>
  <c r="AB260" i="5"/>
  <c r="AB261" i="5"/>
  <c r="AB262" i="5"/>
  <c r="AB263" i="5"/>
  <c r="AB264" i="5"/>
  <c r="AB265" i="5"/>
  <c r="AB266" i="5"/>
  <c r="AB267" i="5"/>
  <c r="AB268" i="5"/>
  <c r="AB269" i="5"/>
  <c r="AB270" i="5"/>
  <c r="AB271" i="5"/>
  <c r="AB272" i="5"/>
  <c r="AB273" i="5"/>
  <c r="AB274" i="5"/>
  <c r="AB275" i="5"/>
  <c r="AB276" i="5"/>
  <c r="AB277" i="5"/>
  <c r="AB278" i="5"/>
  <c r="AB279" i="5"/>
  <c r="AB280" i="5"/>
  <c r="AB281" i="5"/>
  <c r="AB282" i="5"/>
  <c r="AB283" i="5"/>
  <c r="AB284" i="5"/>
  <c r="AB285" i="5"/>
  <c r="AB286" i="5"/>
  <c r="AB287" i="5"/>
  <c r="AB288" i="5"/>
  <c r="AB289" i="5"/>
  <c r="AB290" i="5"/>
  <c r="AB291" i="5"/>
  <c r="AB292" i="5"/>
  <c r="AB293" i="5"/>
  <c r="AB294" i="5"/>
  <c r="AB295" i="5"/>
  <c r="AB296" i="5"/>
  <c r="AB297" i="5"/>
  <c r="AB298" i="5"/>
  <c r="AB299" i="5"/>
  <c r="AB300" i="5"/>
  <c r="AB301" i="5"/>
  <c r="AB302" i="5"/>
  <c r="AB303" i="5"/>
  <c r="AB304" i="5"/>
  <c r="AB305" i="5"/>
  <c r="AB306" i="5"/>
  <c r="AB307" i="5"/>
  <c r="AB308" i="5"/>
  <c r="AB309" i="5"/>
  <c r="AB310" i="5"/>
  <c r="AB311" i="5"/>
  <c r="AB312" i="5"/>
  <c r="AB313" i="5"/>
  <c r="AB314" i="5"/>
  <c r="AB315" i="5"/>
  <c r="AB316" i="5"/>
  <c r="AB317" i="5"/>
  <c r="AB318" i="5"/>
  <c r="AB319" i="5"/>
  <c r="AB320" i="5"/>
  <c r="AB321" i="5"/>
  <c r="AB322" i="5"/>
  <c r="AB323" i="5"/>
  <c r="AB324" i="5"/>
  <c r="AB325" i="5"/>
  <c r="AB326" i="5"/>
  <c r="AB327" i="5"/>
  <c r="AB328" i="5"/>
  <c r="AB329" i="5"/>
  <c r="AB330" i="5"/>
  <c r="AB331" i="5"/>
  <c r="AB332" i="5"/>
  <c r="AB333" i="5"/>
  <c r="AB334" i="5"/>
  <c r="AB335" i="5"/>
  <c r="AB336" i="5"/>
  <c r="AB337" i="5"/>
  <c r="AB338" i="5"/>
  <c r="AB339" i="5"/>
  <c r="AB340" i="5"/>
  <c r="AB341" i="5"/>
  <c r="AB342" i="5"/>
  <c r="AB343" i="5"/>
  <c r="AB344" i="5"/>
  <c r="AB345" i="5"/>
  <c r="AB346" i="5"/>
  <c r="AB347" i="5"/>
  <c r="AB348" i="5"/>
  <c r="AB349" i="5"/>
  <c r="AB350" i="5"/>
  <c r="AB351" i="5"/>
  <c r="AB352" i="5"/>
  <c r="AB353" i="5"/>
  <c r="AB354" i="5"/>
  <c r="AB355" i="5"/>
  <c r="AB356" i="5"/>
  <c r="AB357" i="5"/>
  <c r="AB358" i="5"/>
  <c r="AB359" i="5"/>
  <c r="AB360" i="5"/>
  <c r="AB361" i="5"/>
  <c r="AB362" i="5"/>
  <c r="AB363" i="5"/>
  <c r="AB364" i="5"/>
  <c r="AB365" i="5"/>
  <c r="AB366" i="5"/>
  <c r="AB367" i="5"/>
  <c r="AB368" i="5"/>
  <c r="AB369" i="5"/>
  <c r="AB370" i="5"/>
  <c r="AB371" i="5"/>
  <c r="AB372" i="5"/>
  <c r="AB373" i="5"/>
  <c r="AB374" i="5"/>
  <c r="AB375" i="5"/>
  <c r="AB376" i="5"/>
  <c r="AB377" i="5"/>
  <c r="AB378" i="5"/>
  <c r="AB379" i="5"/>
  <c r="AB380" i="5"/>
  <c r="AB381" i="5"/>
  <c r="AB382" i="5"/>
  <c r="AB383" i="5"/>
  <c r="AB384" i="5"/>
  <c r="AB385" i="5"/>
  <c r="AB386" i="5"/>
  <c r="AB387" i="5"/>
  <c r="AB388" i="5"/>
  <c r="AB389" i="5"/>
  <c r="AB390" i="5"/>
  <c r="AB391" i="5"/>
  <c r="AB392" i="5"/>
  <c r="AB393" i="5"/>
  <c r="AB394" i="5"/>
  <c r="AB395" i="5"/>
  <c r="AB396" i="5"/>
  <c r="AB397" i="5"/>
  <c r="AB398" i="5"/>
  <c r="AB399" i="5"/>
  <c r="AB400" i="5"/>
  <c r="AB401" i="5"/>
  <c r="AB402" i="5"/>
  <c r="AB403" i="5"/>
  <c r="AB404" i="5"/>
  <c r="AB405" i="5"/>
  <c r="AB406" i="5"/>
  <c r="AB407" i="5"/>
  <c r="AB408" i="5"/>
  <c r="AB409" i="5"/>
  <c r="AB410" i="5"/>
  <c r="AB411" i="5"/>
  <c r="AB412" i="5"/>
  <c r="AB413" i="5"/>
  <c r="AB414" i="5"/>
  <c r="AB415" i="5"/>
  <c r="AB416" i="5"/>
  <c r="AB417" i="5"/>
  <c r="AB418" i="5"/>
  <c r="AB419" i="5"/>
  <c r="AB420" i="5"/>
  <c r="AB421" i="5"/>
  <c r="AB422" i="5"/>
  <c r="AB423" i="5"/>
  <c r="AB424" i="5"/>
  <c r="AB425" i="5"/>
  <c r="AB426" i="5"/>
  <c r="AB427" i="5"/>
  <c r="AB428" i="5"/>
  <c r="AB429" i="5"/>
  <c r="AB430" i="5"/>
  <c r="AB431" i="5"/>
  <c r="AB432" i="5"/>
  <c r="AB433" i="5"/>
  <c r="AB434" i="5"/>
  <c r="AB435" i="5"/>
  <c r="AB436" i="5"/>
  <c r="AB437" i="5"/>
  <c r="AB438" i="5"/>
  <c r="AB439" i="5"/>
  <c r="AB440" i="5"/>
  <c r="AB441" i="5"/>
  <c r="AB442" i="5"/>
  <c r="AB443" i="5"/>
  <c r="AB444" i="5"/>
  <c r="AB445" i="5"/>
  <c r="AB446" i="5"/>
  <c r="AB447" i="5"/>
  <c r="AB448" i="5"/>
  <c r="AB449" i="5"/>
  <c r="AB450" i="5"/>
  <c r="AB451" i="5"/>
  <c r="AB452" i="5"/>
  <c r="AB453" i="5"/>
  <c r="AB454" i="5"/>
  <c r="AB455" i="5"/>
  <c r="AB456" i="5"/>
  <c r="AB457" i="5"/>
  <c r="AB458" i="5"/>
  <c r="AB459" i="5"/>
  <c r="AB460" i="5"/>
  <c r="AB461" i="5"/>
  <c r="AB462" i="5"/>
  <c r="AB463" i="5"/>
  <c r="AB464" i="5"/>
  <c r="AB465" i="5"/>
  <c r="AB466" i="5"/>
  <c r="AB467" i="5"/>
  <c r="AB468" i="5"/>
  <c r="AB469" i="5"/>
  <c r="AB470" i="5"/>
  <c r="AB471" i="5"/>
  <c r="AB472" i="5"/>
  <c r="AB473" i="5"/>
  <c r="AB474" i="5"/>
  <c r="AB475" i="5"/>
  <c r="AB476" i="5"/>
  <c r="AB477" i="5"/>
  <c r="AB478" i="5"/>
  <c r="AB479" i="5"/>
  <c r="AB480" i="5"/>
  <c r="AB481" i="5"/>
  <c r="AB482" i="5"/>
  <c r="AB483" i="5"/>
  <c r="AB484" i="5"/>
  <c r="AB485" i="5"/>
  <c r="AB486" i="5"/>
  <c r="AB487" i="5"/>
  <c r="AB488" i="5"/>
  <c r="AB489" i="5"/>
  <c r="AB490" i="5"/>
  <c r="AB491" i="5"/>
  <c r="AB492" i="5"/>
  <c r="AB493" i="5"/>
  <c r="AB494" i="5"/>
  <c r="AB495" i="5"/>
  <c r="AB496" i="5"/>
  <c r="AB497" i="5"/>
  <c r="AB498" i="5"/>
  <c r="AB499" i="5"/>
  <c r="AB500" i="5"/>
  <c r="AB501" i="5"/>
  <c r="AB502" i="5"/>
  <c r="AB503" i="5"/>
  <c r="AB504" i="5"/>
  <c r="AB505" i="5"/>
  <c r="AB506" i="5"/>
  <c r="AB507" i="5"/>
  <c r="AB508" i="5"/>
  <c r="AI255" i="5"/>
  <c r="AI256" i="5"/>
  <c r="AI257" i="5"/>
  <c r="AI258" i="5"/>
  <c r="AI259" i="5"/>
  <c r="AI260" i="5"/>
  <c r="AI261" i="5"/>
  <c r="AI262" i="5"/>
  <c r="AI263" i="5"/>
  <c r="AI264" i="5"/>
  <c r="AI265" i="5"/>
  <c r="AI266" i="5"/>
  <c r="AI267" i="5"/>
  <c r="AI268" i="5"/>
  <c r="AI269" i="5"/>
  <c r="AI270" i="5"/>
  <c r="AI271" i="5"/>
  <c r="AI272" i="5"/>
  <c r="AI273" i="5"/>
  <c r="AI274" i="5"/>
  <c r="AI275" i="5"/>
  <c r="AI276" i="5"/>
  <c r="AI277" i="5"/>
  <c r="AI278" i="5"/>
  <c r="AI279" i="5"/>
  <c r="AI280" i="5"/>
  <c r="AI281" i="5"/>
  <c r="AI282" i="5"/>
  <c r="AI283" i="5"/>
  <c r="AI284" i="5"/>
  <c r="AI285" i="5"/>
  <c r="AI286" i="5"/>
  <c r="AI287" i="5"/>
  <c r="AI288" i="5"/>
  <c r="AI289" i="5"/>
  <c r="AI290" i="5"/>
  <c r="AI291" i="5"/>
  <c r="AI292" i="5"/>
  <c r="AI293" i="5"/>
  <c r="AI294" i="5"/>
  <c r="AI295" i="5"/>
  <c r="AI296" i="5"/>
  <c r="AI297" i="5"/>
  <c r="AI298" i="5"/>
  <c r="AI299" i="5"/>
  <c r="AI300" i="5"/>
  <c r="AI301" i="5"/>
  <c r="AI302" i="5"/>
  <c r="AI303" i="5"/>
  <c r="AI304" i="5"/>
  <c r="AI305" i="5"/>
  <c r="AI306" i="5"/>
  <c r="AI307" i="5"/>
  <c r="AI308" i="5"/>
  <c r="AI309" i="5"/>
  <c r="AI310" i="5"/>
  <c r="AI311" i="5"/>
  <c r="AI312" i="5"/>
  <c r="AI313" i="5"/>
  <c r="AI314" i="5"/>
  <c r="AI315" i="5"/>
  <c r="AI316" i="5"/>
  <c r="AI317" i="5"/>
  <c r="AI318" i="5"/>
  <c r="AI319" i="5"/>
  <c r="AI320" i="5"/>
  <c r="AI321" i="5"/>
  <c r="AI322" i="5"/>
  <c r="AI323" i="5"/>
  <c r="AI324" i="5"/>
  <c r="AI325" i="5"/>
  <c r="AI326" i="5"/>
  <c r="AI327" i="5"/>
  <c r="AI328" i="5"/>
  <c r="AI329" i="5"/>
  <c r="AI330" i="5"/>
  <c r="AI331" i="5"/>
  <c r="AI332" i="5"/>
  <c r="AI333" i="5"/>
  <c r="AI334" i="5"/>
  <c r="AI335" i="5"/>
  <c r="AI336" i="5"/>
  <c r="AI337" i="5"/>
  <c r="AI338" i="5"/>
  <c r="AI339" i="5"/>
  <c r="AI340" i="5"/>
  <c r="AI341" i="5"/>
  <c r="AI342" i="5"/>
  <c r="AI343" i="5"/>
  <c r="AI344" i="5"/>
  <c r="AI345" i="5"/>
  <c r="AI346" i="5"/>
  <c r="AI347" i="5"/>
  <c r="AI348" i="5"/>
  <c r="AI349" i="5"/>
  <c r="AI350" i="5"/>
  <c r="AI351" i="5"/>
  <c r="AI352" i="5"/>
  <c r="AI353" i="5"/>
  <c r="AI354" i="5"/>
  <c r="AI355" i="5"/>
  <c r="AI356" i="5"/>
  <c r="AI357" i="5"/>
  <c r="AI358" i="5"/>
  <c r="AI359" i="5"/>
  <c r="AI360" i="5"/>
  <c r="AI361" i="5"/>
  <c r="AI362" i="5"/>
  <c r="AI363" i="5"/>
  <c r="AI364" i="5"/>
  <c r="AI365" i="5"/>
  <c r="AI366" i="5"/>
  <c r="AI367" i="5"/>
  <c r="AI368" i="5"/>
  <c r="AI369" i="5"/>
  <c r="AI370" i="5"/>
  <c r="AI371" i="5"/>
  <c r="AI372" i="5"/>
  <c r="AI373" i="5"/>
  <c r="AI374" i="5"/>
  <c r="AI375" i="5"/>
  <c r="AI376" i="5"/>
  <c r="AI377" i="5"/>
  <c r="AI378" i="5"/>
  <c r="AI379" i="5"/>
  <c r="AI380" i="5"/>
  <c r="AI381" i="5"/>
  <c r="AI382" i="5"/>
  <c r="AI383" i="5"/>
  <c r="AI384" i="5"/>
  <c r="AI385" i="5"/>
  <c r="AI386" i="5"/>
  <c r="AI387" i="5"/>
  <c r="AI388" i="5"/>
  <c r="AI389" i="5"/>
  <c r="AI390" i="5"/>
  <c r="AI391" i="5"/>
  <c r="AI392" i="5"/>
  <c r="AI393" i="5"/>
  <c r="AI394" i="5"/>
  <c r="AI395" i="5"/>
  <c r="AI396" i="5"/>
  <c r="AI397" i="5"/>
  <c r="AI398" i="5"/>
  <c r="AI399" i="5"/>
  <c r="AI400" i="5"/>
  <c r="AI401" i="5"/>
  <c r="AI402" i="5"/>
  <c r="AI403" i="5"/>
  <c r="AI404" i="5"/>
  <c r="AI405" i="5"/>
  <c r="AI406" i="5"/>
  <c r="AI407" i="5"/>
  <c r="AI408" i="5"/>
  <c r="AI409" i="5"/>
  <c r="AI410" i="5"/>
  <c r="AI411" i="5"/>
  <c r="AI412" i="5"/>
  <c r="AI413" i="5"/>
  <c r="AI414" i="5"/>
  <c r="AI415" i="5"/>
  <c r="AI416" i="5"/>
  <c r="AI417" i="5"/>
  <c r="AI418" i="5"/>
  <c r="AI419" i="5"/>
  <c r="AI420" i="5"/>
  <c r="AI421" i="5"/>
  <c r="AI422" i="5"/>
  <c r="AI423" i="5"/>
  <c r="AI424" i="5"/>
  <c r="AI425" i="5"/>
  <c r="AI426" i="5"/>
  <c r="AI427" i="5"/>
  <c r="AI428" i="5"/>
  <c r="AI429" i="5"/>
  <c r="AI430" i="5"/>
  <c r="AI431" i="5"/>
  <c r="AI432" i="5"/>
  <c r="AI433" i="5"/>
  <c r="AI434" i="5"/>
  <c r="AI435" i="5"/>
  <c r="AI436" i="5"/>
  <c r="AI437" i="5"/>
  <c r="AI438" i="5"/>
  <c r="AI439" i="5"/>
  <c r="AI440" i="5"/>
  <c r="AI441" i="5"/>
  <c r="AI442" i="5"/>
  <c r="AI443" i="5"/>
  <c r="AI444" i="5"/>
  <c r="AI445" i="5"/>
  <c r="AI446" i="5"/>
  <c r="AI447" i="5"/>
  <c r="AI448" i="5"/>
  <c r="AI449" i="5"/>
  <c r="AI450" i="5"/>
  <c r="AI451" i="5"/>
  <c r="AI452" i="5"/>
  <c r="AI453" i="5"/>
  <c r="AI454" i="5"/>
  <c r="AI455" i="5"/>
  <c r="AI456" i="5"/>
  <c r="AI457" i="5"/>
  <c r="AI458" i="5"/>
  <c r="AI459" i="5"/>
  <c r="AI460" i="5"/>
  <c r="AI461" i="5"/>
  <c r="AI462" i="5"/>
  <c r="AI463" i="5"/>
  <c r="AI464" i="5"/>
  <c r="AI465" i="5"/>
  <c r="AI466" i="5"/>
  <c r="AI467" i="5"/>
  <c r="AI468" i="5"/>
  <c r="AI469" i="5"/>
  <c r="AI470" i="5"/>
  <c r="AI471" i="5"/>
  <c r="AI472" i="5"/>
  <c r="AI473" i="5"/>
  <c r="AI474" i="5"/>
  <c r="AI475" i="5"/>
  <c r="AI476" i="5"/>
  <c r="AI477" i="5"/>
  <c r="AI478" i="5"/>
  <c r="AI479" i="5"/>
  <c r="AI480" i="5"/>
  <c r="AI481" i="5"/>
  <c r="AI482" i="5"/>
  <c r="AI483" i="5"/>
  <c r="AI484" i="5"/>
  <c r="AI485" i="5"/>
  <c r="AI486" i="5"/>
  <c r="AI487" i="5"/>
  <c r="AI488" i="5"/>
  <c r="AI489" i="5"/>
  <c r="AI490" i="5"/>
  <c r="AI491" i="5"/>
  <c r="AI492" i="5"/>
  <c r="AI493" i="5"/>
  <c r="AI494" i="5"/>
  <c r="AI495" i="5"/>
  <c r="AI496" i="5"/>
  <c r="AI497" i="5"/>
  <c r="AI498" i="5"/>
  <c r="AI499" i="5"/>
  <c r="AI500" i="5"/>
  <c r="AI501" i="5"/>
  <c r="AI502" i="5"/>
  <c r="AI503" i="5"/>
  <c r="AI504" i="5"/>
  <c r="AI505" i="5"/>
  <c r="AI506" i="5"/>
  <c r="AI507" i="5"/>
  <c r="AI508"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W255" i="5"/>
  <c r="AW256" i="5"/>
  <c r="AW257" i="5"/>
  <c r="AW258" i="5"/>
  <c r="AW259" i="5"/>
  <c r="AW260" i="5"/>
  <c r="AW261" i="5"/>
  <c r="AW262" i="5"/>
  <c r="AW263" i="5"/>
  <c r="AW264" i="5"/>
  <c r="AW265" i="5"/>
  <c r="AW266" i="5"/>
  <c r="AW267" i="5"/>
  <c r="AW268" i="5"/>
  <c r="AW269" i="5"/>
  <c r="AW270" i="5"/>
  <c r="AW271" i="5"/>
  <c r="AW272" i="5"/>
  <c r="AW273" i="5"/>
  <c r="AW274" i="5"/>
  <c r="AW275" i="5"/>
  <c r="AW276" i="5"/>
  <c r="AW277" i="5"/>
  <c r="AW278" i="5"/>
  <c r="AW279" i="5"/>
  <c r="AW280" i="5"/>
  <c r="AW281" i="5"/>
  <c r="AW282" i="5"/>
  <c r="AW283" i="5"/>
  <c r="AW284" i="5"/>
  <c r="AW285" i="5"/>
  <c r="AW286" i="5"/>
  <c r="AW287" i="5"/>
  <c r="AW288" i="5"/>
  <c r="AW289" i="5"/>
  <c r="AW290" i="5"/>
  <c r="AW291" i="5"/>
  <c r="AW292" i="5"/>
  <c r="AW293" i="5"/>
  <c r="AW294" i="5"/>
  <c r="AW295" i="5"/>
  <c r="AW296" i="5"/>
  <c r="AW297" i="5"/>
  <c r="AW298" i="5"/>
  <c r="AW299" i="5"/>
  <c r="AW300" i="5"/>
  <c r="AW301" i="5"/>
  <c r="AW302" i="5"/>
  <c r="AW303" i="5"/>
  <c r="AW304" i="5"/>
  <c r="AW305" i="5"/>
  <c r="AW306" i="5"/>
  <c r="AW307" i="5"/>
  <c r="AW308" i="5"/>
  <c r="AW309" i="5"/>
  <c r="AW310" i="5"/>
  <c r="AW311" i="5"/>
  <c r="AW312" i="5"/>
  <c r="AW313" i="5"/>
  <c r="AW314" i="5"/>
  <c r="AW315" i="5"/>
  <c r="AW316" i="5"/>
  <c r="AW317" i="5"/>
  <c r="AW318" i="5"/>
  <c r="AW319" i="5"/>
  <c r="AW320" i="5"/>
  <c r="AW321" i="5"/>
  <c r="AW322" i="5"/>
  <c r="AW323" i="5"/>
  <c r="AW324" i="5"/>
  <c r="AW325" i="5"/>
  <c r="AW326" i="5"/>
  <c r="AW327" i="5"/>
  <c r="AW328" i="5"/>
  <c r="AW329" i="5"/>
  <c r="AW330" i="5"/>
  <c r="AW331" i="5"/>
  <c r="AW332" i="5"/>
  <c r="AW333" i="5"/>
  <c r="AW334" i="5"/>
  <c r="AW335" i="5"/>
  <c r="AW336" i="5"/>
  <c r="AW337" i="5"/>
  <c r="AW338" i="5"/>
  <c r="AW339" i="5"/>
  <c r="AW340" i="5"/>
  <c r="AW341" i="5"/>
  <c r="AW342" i="5"/>
  <c r="AW343" i="5"/>
  <c r="AW344" i="5"/>
  <c r="AW345" i="5"/>
  <c r="AW346" i="5"/>
  <c r="AW347" i="5"/>
  <c r="AW348" i="5"/>
  <c r="AW349" i="5"/>
  <c r="AW350" i="5"/>
  <c r="AW351" i="5"/>
  <c r="AW352" i="5"/>
  <c r="AW353" i="5"/>
  <c r="AW354" i="5"/>
  <c r="AW355" i="5"/>
  <c r="AW356" i="5"/>
  <c r="AW357" i="5"/>
  <c r="AW358" i="5"/>
  <c r="AW359" i="5"/>
  <c r="AW360" i="5"/>
  <c r="AW361" i="5"/>
  <c r="AW362" i="5"/>
  <c r="AW363" i="5"/>
  <c r="AW364" i="5"/>
  <c r="AW365" i="5"/>
  <c r="AW366" i="5"/>
  <c r="AW367" i="5"/>
  <c r="AW368" i="5"/>
  <c r="AW369" i="5"/>
  <c r="AW370" i="5"/>
  <c r="AW371" i="5"/>
  <c r="AW372" i="5"/>
  <c r="AW373" i="5"/>
  <c r="AW374" i="5"/>
  <c r="AW375" i="5"/>
  <c r="AW376" i="5"/>
  <c r="AW377" i="5"/>
  <c r="AW378" i="5"/>
  <c r="AW379" i="5"/>
  <c r="AW380" i="5"/>
  <c r="AW381" i="5"/>
  <c r="AW382" i="5"/>
  <c r="AW383" i="5"/>
  <c r="AW384" i="5"/>
  <c r="AW385" i="5"/>
  <c r="AW386" i="5"/>
  <c r="AW387" i="5"/>
  <c r="AW388" i="5"/>
  <c r="AW389" i="5"/>
  <c r="AW390" i="5"/>
  <c r="AW391" i="5"/>
  <c r="AW392" i="5"/>
  <c r="AW393" i="5"/>
  <c r="AW394" i="5"/>
  <c r="AW395" i="5"/>
  <c r="AW396" i="5"/>
  <c r="AW397" i="5"/>
  <c r="AW398" i="5"/>
  <c r="AW399" i="5"/>
  <c r="AW400" i="5"/>
  <c r="AW401" i="5"/>
  <c r="AW402" i="5"/>
  <c r="AW403" i="5"/>
  <c r="AW404" i="5"/>
  <c r="AW405" i="5"/>
  <c r="AW406" i="5"/>
  <c r="AW407" i="5"/>
  <c r="AW408" i="5"/>
  <c r="AW409" i="5"/>
  <c r="AW410" i="5"/>
  <c r="AW411" i="5"/>
  <c r="AW412" i="5"/>
  <c r="AW413" i="5"/>
  <c r="AW414" i="5"/>
  <c r="AW415" i="5"/>
  <c r="AW416" i="5"/>
  <c r="AW417" i="5"/>
  <c r="AW418" i="5"/>
  <c r="AW419" i="5"/>
  <c r="AW420" i="5"/>
  <c r="AW421" i="5"/>
  <c r="AW422" i="5"/>
  <c r="AW423" i="5"/>
  <c r="AW424" i="5"/>
  <c r="AW425" i="5"/>
  <c r="AW426" i="5"/>
  <c r="AW427" i="5"/>
  <c r="AW428" i="5"/>
  <c r="AW429" i="5"/>
  <c r="AW430" i="5"/>
  <c r="AW431" i="5"/>
  <c r="AW432" i="5"/>
  <c r="AW433" i="5"/>
  <c r="AW434" i="5"/>
  <c r="AW435" i="5"/>
  <c r="AW436" i="5"/>
  <c r="AW437" i="5"/>
  <c r="AW438" i="5"/>
  <c r="AW439" i="5"/>
  <c r="AW440" i="5"/>
  <c r="AW441" i="5"/>
  <c r="AW442" i="5"/>
  <c r="AW443" i="5"/>
  <c r="AW444" i="5"/>
  <c r="AW445" i="5"/>
  <c r="AW446" i="5"/>
  <c r="AW447" i="5"/>
  <c r="AW448" i="5"/>
  <c r="AW449" i="5"/>
  <c r="AW450" i="5"/>
  <c r="AW451" i="5"/>
  <c r="AW452" i="5"/>
  <c r="AW453" i="5"/>
  <c r="AW454" i="5"/>
  <c r="AW455" i="5"/>
  <c r="AW456" i="5"/>
  <c r="AW457" i="5"/>
  <c r="AW458" i="5"/>
  <c r="AW459" i="5"/>
  <c r="AW460" i="5"/>
  <c r="AW461" i="5"/>
  <c r="AW462" i="5"/>
  <c r="AW463" i="5"/>
  <c r="AW464" i="5"/>
  <c r="AW465" i="5"/>
  <c r="AW466" i="5"/>
  <c r="AW467" i="5"/>
  <c r="AW468" i="5"/>
  <c r="AW469" i="5"/>
  <c r="AW470" i="5"/>
  <c r="AW471" i="5"/>
  <c r="AW472" i="5"/>
  <c r="AW473" i="5"/>
  <c r="AW474" i="5"/>
  <c r="AW475" i="5"/>
  <c r="AW476" i="5"/>
  <c r="AW477" i="5"/>
  <c r="AW478" i="5"/>
  <c r="AW479" i="5"/>
  <c r="AW480" i="5"/>
  <c r="AW481" i="5"/>
  <c r="AW482" i="5"/>
  <c r="AW483" i="5"/>
  <c r="AW484" i="5"/>
  <c r="AW485" i="5"/>
  <c r="AW486" i="5"/>
  <c r="AW487" i="5"/>
  <c r="AW488" i="5"/>
  <c r="AW489" i="5"/>
  <c r="AW490" i="5"/>
  <c r="AW491" i="5"/>
  <c r="AW492" i="5"/>
  <c r="AW493" i="5"/>
  <c r="AW494" i="5"/>
  <c r="AW495" i="5"/>
  <c r="AW496" i="5"/>
  <c r="AW497" i="5"/>
  <c r="AW498" i="5"/>
  <c r="AW499" i="5"/>
  <c r="AW500" i="5"/>
  <c r="AW501" i="5"/>
  <c r="AW502" i="5"/>
  <c r="AW503" i="5"/>
  <c r="AW504" i="5"/>
  <c r="AW505" i="5"/>
  <c r="AW506" i="5"/>
  <c r="AW507" i="5"/>
  <c r="AW508" i="5"/>
  <c r="BD255" i="5"/>
  <c r="BD256" i="5"/>
  <c r="BD257" i="5"/>
  <c r="BD258" i="5"/>
  <c r="BD259" i="5"/>
  <c r="BD260" i="5"/>
  <c r="BD261" i="5"/>
  <c r="BD262" i="5"/>
  <c r="BD263" i="5"/>
  <c r="BD264" i="5"/>
  <c r="BD265" i="5"/>
  <c r="BD266" i="5"/>
  <c r="BD267" i="5"/>
  <c r="BD268" i="5"/>
  <c r="BD269" i="5"/>
  <c r="BD270" i="5"/>
  <c r="BD271" i="5"/>
  <c r="BD272" i="5"/>
  <c r="BD273" i="5"/>
  <c r="BD274" i="5"/>
  <c r="BD275" i="5"/>
  <c r="BD276" i="5"/>
  <c r="BD277" i="5"/>
  <c r="BD278" i="5"/>
  <c r="BD279" i="5"/>
  <c r="BD280" i="5"/>
  <c r="BD281" i="5"/>
  <c r="BD282" i="5"/>
  <c r="BD283" i="5"/>
  <c r="BD284" i="5"/>
  <c r="BD285" i="5"/>
  <c r="BD286" i="5"/>
  <c r="BD287" i="5"/>
  <c r="BD288" i="5"/>
  <c r="BD289" i="5"/>
  <c r="BD290" i="5"/>
  <c r="BD291" i="5"/>
  <c r="BD292" i="5"/>
  <c r="BD293" i="5"/>
  <c r="BD294" i="5"/>
  <c r="BD295" i="5"/>
  <c r="BD296" i="5"/>
  <c r="BD297" i="5"/>
  <c r="BD298" i="5"/>
  <c r="BD299" i="5"/>
  <c r="BD300" i="5"/>
  <c r="BD301" i="5"/>
  <c r="BD302" i="5"/>
  <c r="BD303" i="5"/>
  <c r="BD304" i="5"/>
  <c r="BD305" i="5"/>
  <c r="BD306" i="5"/>
  <c r="BD307" i="5"/>
  <c r="BD308" i="5"/>
  <c r="BD309" i="5"/>
  <c r="BD310" i="5"/>
  <c r="BD311" i="5"/>
  <c r="BD312" i="5"/>
  <c r="BD313" i="5"/>
  <c r="BD314" i="5"/>
  <c r="BD315" i="5"/>
  <c r="BD316" i="5"/>
  <c r="BD317" i="5"/>
  <c r="BD318" i="5"/>
  <c r="BD319" i="5"/>
  <c r="BD320" i="5"/>
  <c r="BD321" i="5"/>
  <c r="BD322" i="5"/>
  <c r="BD323" i="5"/>
  <c r="BD324" i="5"/>
  <c r="BD325" i="5"/>
  <c r="BD326" i="5"/>
  <c r="BD327" i="5"/>
  <c r="BD328" i="5"/>
  <c r="BD329" i="5"/>
  <c r="BD330" i="5"/>
  <c r="BD331" i="5"/>
  <c r="BD332" i="5"/>
  <c r="BD333" i="5"/>
  <c r="BD334" i="5"/>
  <c r="BD335" i="5"/>
  <c r="BD336" i="5"/>
  <c r="BD337" i="5"/>
  <c r="BD338" i="5"/>
  <c r="BD339" i="5"/>
  <c r="BD340" i="5"/>
  <c r="BD341" i="5"/>
  <c r="BD342" i="5"/>
  <c r="BD343" i="5"/>
  <c r="BD344" i="5"/>
  <c r="BD345" i="5"/>
  <c r="BD346" i="5"/>
  <c r="BD347" i="5"/>
  <c r="BD348" i="5"/>
  <c r="BD349" i="5"/>
  <c r="BD350" i="5"/>
  <c r="BD351" i="5"/>
  <c r="BD352" i="5"/>
  <c r="BD353" i="5"/>
  <c r="BD354" i="5"/>
  <c r="BD355" i="5"/>
  <c r="BD356" i="5"/>
  <c r="BD357" i="5"/>
  <c r="BD358" i="5"/>
  <c r="BD359" i="5"/>
  <c r="BD360" i="5"/>
  <c r="BD361" i="5"/>
  <c r="BD362" i="5"/>
  <c r="BD363" i="5"/>
  <c r="BD364" i="5"/>
  <c r="BD365" i="5"/>
  <c r="BD366" i="5"/>
  <c r="BD367" i="5"/>
  <c r="BD368" i="5"/>
  <c r="BD369" i="5"/>
  <c r="BD370" i="5"/>
  <c r="BD371" i="5"/>
  <c r="BD372" i="5"/>
  <c r="BD373" i="5"/>
  <c r="BD374" i="5"/>
  <c r="BD375" i="5"/>
  <c r="BD376" i="5"/>
  <c r="BD377" i="5"/>
  <c r="BD378" i="5"/>
  <c r="BD379" i="5"/>
  <c r="BD380" i="5"/>
  <c r="BD381" i="5"/>
  <c r="BD382" i="5"/>
  <c r="BD383" i="5"/>
  <c r="BD384" i="5"/>
  <c r="BD385" i="5"/>
  <c r="BD386" i="5"/>
  <c r="BD387" i="5"/>
  <c r="BD388" i="5"/>
  <c r="BD389" i="5"/>
  <c r="BD390" i="5"/>
  <c r="BD391" i="5"/>
  <c r="BD392" i="5"/>
  <c r="BD393" i="5"/>
  <c r="BD394" i="5"/>
  <c r="BD395" i="5"/>
  <c r="BD396" i="5"/>
  <c r="BD397" i="5"/>
  <c r="BD398" i="5"/>
  <c r="BD399" i="5"/>
  <c r="BD400" i="5"/>
  <c r="BD401" i="5"/>
  <c r="BD402" i="5"/>
  <c r="BD403" i="5"/>
  <c r="BD404" i="5"/>
  <c r="BD405" i="5"/>
  <c r="BD406" i="5"/>
  <c r="BD407" i="5"/>
  <c r="BD408" i="5"/>
  <c r="BD409" i="5"/>
  <c r="BD410" i="5"/>
  <c r="BD411" i="5"/>
  <c r="BD412" i="5"/>
  <c r="BD413" i="5"/>
  <c r="BD414" i="5"/>
  <c r="BD415" i="5"/>
  <c r="BD416" i="5"/>
  <c r="BD417" i="5"/>
  <c r="BD418" i="5"/>
  <c r="BD419" i="5"/>
  <c r="BD420" i="5"/>
  <c r="BD421" i="5"/>
  <c r="BD422" i="5"/>
  <c r="BD423" i="5"/>
  <c r="BD424" i="5"/>
  <c r="BD425" i="5"/>
  <c r="BD426" i="5"/>
  <c r="BD427" i="5"/>
  <c r="BD428" i="5"/>
  <c r="BD429" i="5"/>
  <c r="BD430" i="5"/>
  <c r="BD431" i="5"/>
  <c r="BD432" i="5"/>
  <c r="BD433" i="5"/>
  <c r="BD434" i="5"/>
  <c r="BD435" i="5"/>
  <c r="BD436" i="5"/>
  <c r="BD437" i="5"/>
  <c r="BD438" i="5"/>
  <c r="BD439" i="5"/>
  <c r="BD440" i="5"/>
  <c r="BD441" i="5"/>
  <c r="BD442" i="5"/>
  <c r="BD443" i="5"/>
  <c r="BD444" i="5"/>
  <c r="BD445" i="5"/>
  <c r="BD446" i="5"/>
  <c r="BD447" i="5"/>
  <c r="BD448" i="5"/>
  <c r="BD449" i="5"/>
  <c r="BD450" i="5"/>
  <c r="BD451" i="5"/>
  <c r="BD452" i="5"/>
  <c r="BD453" i="5"/>
  <c r="BD454" i="5"/>
  <c r="BD455" i="5"/>
  <c r="BD456" i="5"/>
  <c r="BD457" i="5"/>
  <c r="BD458" i="5"/>
  <c r="BD459" i="5"/>
  <c r="BD460" i="5"/>
  <c r="BD461" i="5"/>
  <c r="BD462" i="5"/>
  <c r="BD463" i="5"/>
  <c r="BD464" i="5"/>
  <c r="BD465" i="5"/>
  <c r="BD466" i="5"/>
  <c r="BD467" i="5"/>
  <c r="BD468" i="5"/>
  <c r="BD469" i="5"/>
  <c r="BD470" i="5"/>
  <c r="BD471" i="5"/>
  <c r="BD472" i="5"/>
  <c r="BD473" i="5"/>
  <c r="BD474" i="5"/>
  <c r="BD475" i="5"/>
  <c r="BD476" i="5"/>
  <c r="BD477" i="5"/>
  <c r="BD478" i="5"/>
  <c r="BD479" i="5"/>
  <c r="BD480" i="5"/>
  <c r="BD481" i="5"/>
  <c r="BD482" i="5"/>
  <c r="BD483" i="5"/>
  <c r="BD484" i="5"/>
  <c r="BD485" i="5"/>
  <c r="BD486" i="5"/>
  <c r="BD487" i="5"/>
  <c r="BD488" i="5"/>
  <c r="BD489" i="5"/>
  <c r="BD490" i="5"/>
  <c r="BD491" i="5"/>
  <c r="BD492" i="5"/>
  <c r="BD493" i="5"/>
  <c r="BD494" i="5"/>
  <c r="BD495" i="5"/>
  <c r="BD496" i="5"/>
  <c r="BD497" i="5"/>
  <c r="BD498" i="5"/>
  <c r="BD499" i="5"/>
  <c r="BD500" i="5"/>
  <c r="BD501" i="5"/>
  <c r="BD502" i="5"/>
  <c r="BD503" i="5"/>
  <c r="BD504" i="5"/>
  <c r="BD505" i="5"/>
  <c r="BD506" i="5"/>
  <c r="BD507" i="5"/>
  <c r="BD508" i="5"/>
  <c r="BI255" i="5" l="1"/>
  <c r="BI256" i="5"/>
  <c r="BI257" i="5"/>
  <c r="BI258" i="5"/>
  <c r="BI259" i="5"/>
  <c r="BI260" i="5"/>
  <c r="BI261" i="5"/>
  <c r="BI262" i="5"/>
  <c r="BI263" i="5"/>
  <c r="BI264" i="5"/>
  <c r="BI265" i="5"/>
  <c r="BI266" i="5"/>
  <c r="BI267" i="5"/>
  <c r="BI268" i="5"/>
  <c r="BI269" i="5"/>
  <c r="BI270" i="5"/>
  <c r="BI271" i="5"/>
  <c r="BI272" i="5"/>
  <c r="BI273" i="5"/>
  <c r="BI274" i="5"/>
  <c r="BI275" i="5"/>
  <c r="BI276" i="5"/>
  <c r="BI277" i="5"/>
  <c r="BI278" i="5"/>
  <c r="BI279" i="5"/>
  <c r="BI280" i="5"/>
  <c r="BI281" i="5"/>
  <c r="BI282" i="5"/>
  <c r="BI283" i="5"/>
  <c r="BI284" i="5"/>
  <c r="BI285" i="5"/>
  <c r="BI286" i="5"/>
  <c r="BI287" i="5"/>
  <c r="BI288" i="5"/>
  <c r="BI289" i="5"/>
  <c r="BI290" i="5"/>
  <c r="BI291" i="5"/>
  <c r="BI292" i="5"/>
  <c r="BI293" i="5"/>
  <c r="BI294" i="5"/>
  <c r="BI295" i="5"/>
  <c r="BI296" i="5"/>
  <c r="BI297" i="5"/>
  <c r="BI298" i="5"/>
  <c r="BI299" i="5"/>
  <c r="BI300" i="5"/>
  <c r="BI301" i="5"/>
  <c r="BI302" i="5"/>
  <c r="BI303" i="5"/>
  <c r="BI304" i="5"/>
  <c r="BI305" i="5"/>
  <c r="BI306" i="5"/>
  <c r="BI307" i="5"/>
  <c r="BI308" i="5"/>
  <c r="BI309" i="5"/>
  <c r="BI310" i="5"/>
  <c r="BI311" i="5"/>
  <c r="BI312" i="5"/>
  <c r="BI313" i="5"/>
  <c r="BI314" i="5"/>
  <c r="BI315" i="5"/>
  <c r="BI316" i="5"/>
  <c r="BI317" i="5"/>
  <c r="BI318" i="5"/>
  <c r="BI319" i="5"/>
  <c r="BI320" i="5"/>
  <c r="BI321" i="5"/>
  <c r="BI322" i="5"/>
  <c r="BI323" i="5"/>
  <c r="BI324" i="5"/>
  <c r="BI325" i="5"/>
  <c r="BI326" i="5"/>
  <c r="BI327" i="5"/>
  <c r="BI328" i="5"/>
  <c r="BI329" i="5"/>
  <c r="BI330" i="5"/>
  <c r="BI331" i="5"/>
  <c r="BI332" i="5"/>
  <c r="BI333" i="5"/>
  <c r="BI334" i="5"/>
  <c r="BI335" i="5"/>
  <c r="BI336" i="5"/>
  <c r="BI337" i="5"/>
  <c r="BI338" i="5"/>
  <c r="BI339" i="5"/>
  <c r="BI340" i="5"/>
  <c r="BI341" i="5"/>
  <c r="BI342" i="5"/>
  <c r="BI343" i="5"/>
  <c r="BI344" i="5"/>
  <c r="BI345" i="5"/>
  <c r="BI346" i="5"/>
  <c r="BI347" i="5"/>
  <c r="BI348" i="5"/>
  <c r="BI349" i="5"/>
  <c r="BI350" i="5"/>
  <c r="BI351" i="5"/>
  <c r="BI352" i="5"/>
  <c r="BI353" i="5"/>
  <c r="BI354" i="5"/>
  <c r="BI355" i="5"/>
  <c r="BI356" i="5"/>
  <c r="BI357" i="5"/>
  <c r="BI358" i="5"/>
  <c r="BI359" i="5"/>
  <c r="BI360" i="5"/>
  <c r="BI361" i="5"/>
  <c r="BI362" i="5"/>
  <c r="BI363" i="5"/>
  <c r="BI364" i="5"/>
  <c r="BI365" i="5"/>
  <c r="BI366" i="5"/>
  <c r="BI367" i="5"/>
  <c r="BI368" i="5"/>
  <c r="BI369" i="5"/>
  <c r="BI370" i="5"/>
  <c r="BI371" i="5"/>
  <c r="BI372" i="5"/>
  <c r="BI373" i="5"/>
  <c r="BI374" i="5"/>
  <c r="BI375" i="5"/>
  <c r="BI376" i="5"/>
  <c r="BI377" i="5"/>
  <c r="BI378" i="5"/>
  <c r="BI379" i="5"/>
  <c r="BI380" i="5"/>
  <c r="BI381" i="5"/>
  <c r="BI382" i="5"/>
  <c r="BI383" i="5"/>
  <c r="BI384" i="5"/>
  <c r="BI385" i="5"/>
  <c r="BI386" i="5"/>
  <c r="BI387" i="5"/>
  <c r="BI388" i="5"/>
  <c r="BI389" i="5"/>
  <c r="BI390" i="5"/>
  <c r="BI391" i="5"/>
  <c r="BI392" i="5"/>
  <c r="BI393" i="5"/>
  <c r="BI394" i="5"/>
  <c r="BI395" i="5"/>
  <c r="BI396" i="5"/>
  <c r="BI397" i="5"/>
  <c r="BI398" i="5"/>
  <c r="BI399" i="5"/>
  <c r="BI400" i="5"/>
  <c r="BI401" i="5"/>
  <c r="BI402" i="5"/>
  <c r="BI403" i="5"/>
  <c r="BI404" i="5"/>
  <c r="BI405" i="5"/>
  <c r="BI406" i="5"/>
  <c r="BI407" i="5"/>
  <c r="BI408" i="5"/>
  <c r="BI409" i="5"/>
  <c r="BI410" i="5"/>
  <c r="BI411" i="5"/>
  <c r="BI412" i="5"/>
  <c r="BI413" i="5"/>
  <c r="BI414" i="5"/>
  <c r="BI415" i="5"/>
  <c r="BI416" i="5"/>
  <c r="BI417" i="5"/>
  <c r="BI418" i="5"/>
  <c r="BI419" i="5"/>
  <c r="BI420" i="5"/>
  <c r="BI421" i="5"/>
  <c r="BI422" i="5"/>
  <c r="BI423" i="5"/>
  <c r="BI424" i="5"/>
  <c r="BI425" i="5"/>
  <c r="BI426" i="5"/>
  <c r="BI427" i="5"/>
  <c r="BI428" i="5"/>
  <c r="BI429" i="5"/>
  <c r="BI430" i="5"/>
  <c r="BI431" i="5"/>
  <c r="BI432" i="5"/>
  <c r="BI433" i="5"/>
  <c r="BI434" i="5"/>
  <c r="BI435" i="5"/>
  <c r="BI436" i="5"/>
  <c r="BI437" i="5"/>
  <c r="BI438" i="5"/>
  <c r="BI439" i="5"/>
  <c r="BI440" i="5"/>
  <c r="BI441" i="5"/>
  <c r="BI442" i="5"/>
  <c r="BI443" i="5"/>
  <c r="BI444" i="5"/>
  <c r="BI445" i="5"/>
  <c r="BI446" i="5"/>
  <c r="BI447" i="5"/>
  <c r="BI448" i="5"/>
  <c r="BI449" i="5"/>
  <c r="BI450" i="5"/>
  <c r="BI451" i="5"/>
  <c r="BI452" i="5"/>
  <c r="BI453" i="5"/>
  <c r="BI454" i="5"/>
  <c r="BI455" i="5"/>
  <c r="BI456" i="5"/>
  <c r="BI457" i="5"/>
  <c r="BI458" i="5"/>
  <c r="BI459" i="5"/>
  <c r="BI460" i="5"/>
  <c r="BI461" i="5"/>
  <c r="BI462" i="5"/>
  <c r="BI463" i="5"/>
  <c r="BI464" i="5"/>
  <c r="BI465" i="5"/>
  <c r="BI466" i="5"/>
  <c r="BI467" i="5"/>
  <c r="BI468" i="5"/>
  <c r="BI469" i="5"/>
  <c r="BI470" i="5"/>
  <c r="BI471" i="5"/>
  <c r="BI472" i="5"/>
  <c r="BI473" i="5"/>
  <c r="BI474" i="5"/>
  <c r="BI475" i="5"/>
  <c r="BI476" i="5"/>
  <c r="BI477" i="5"/>
  <c r="BI478" i="5"/>
  <c r="BI479" i="5"/>
  <c r="BI480" i="5"/>
  <c r="BI481" i="5"/>
  <c r="BI482" i="5"/>
  <c r="BI483" i="5"/>
  <c r="BI484" i="5"/>
  <c r="BI485" i="5"/>
  <c r="BI486" i="5"/>
  <c r="BI487" i="5"/>
  <c r="BI488" i="5"/>
  <c r="BI489" i="5"/>
  <c r="BI490" i="5"/>
  <c r="BI491" i="5"/>
  <c r="BI492" i="5"/>
  <c r="BI493" i="5"/>
  <c r="BI494" i="5"/>
  <c r="BI495" i="5"/>
  <c r="BI496" i="5"/>
  <c r="BI497" i="5"/>
  <c r="BI498" i="5"/>
  <c r="BI499" i="5"/>
  <c r="BI500" i="5"/>
  <c r="BI501" i="5"/>
  <c r="BI502" i="5"/>
  <c r="BI503" i="5"/>
  <c r="BI504" i="5"/>
  <c r="BI505" i="5"/>
  <c r="BI506" i="5"/>
  <c r="BI507" i="5"/>
  <c r="BI508" i="5"/>
  <c r="BB255" i="5"/>
  <c r="BB256" i="5"/>
  <c r="BB257" i="5"/>
  <c r="BB258" i="5"/>
  <c r="BB259" i="5"/>
  <c r="BB260" i="5"/>
  <c r="BB261" i="5"/>
  <c r="BB262" i="5"/>
  <c r="BB263" i="5"/>
  <c r="BB264" i="5"/>
  <c r="BB265" i="5"/>
  <c r="BB266" i="5"/>
  <c r="BB267" i="5"/>
  <c r="BB268" i="5"/>
  <c r="BB269" i="5"/>
  <c r="BB270" i="5"/>
  <c r="BB271" i="5"/>
  <c r="BB272" i="5"/>
  <c r="BB273" i="5"/>
  <c r="BB274" i="5"/>
  <c r="BB275" i="5"/>
  <c r="BB276" i="5"/>
  <c r="BB277" i="5"/>
  <c r="BB278" i="5"/>
  <c r="BB279" i="5"/>
  <c r="BB280" i="5"/>
  <c r="BB281" i="5"/>
  <c r="BB282" i="5"/>
  <c r="BB283" i="5"/>
  <c r="BB284" i="5"/>
  <c r="BB285" i="5"/>
  <c r="BB286" i="5"/>
  <c r="BB287" i="5"/>
  <c r="BB288" i="5"/>
  <c r="BB289" i="5"/>
  <c r="BB290" i="5"/>
  <c r="BB291" i="5"/>
  <c r="BB292" i="5"/>
  <c r="BB293" i="5"/>
  <c r="BB294" i="5"/>
  <c r="BB295" i="5"/>
  <c r="BB296" i="5"/>
  <c r="BB297" i="5"/>
  <c r="BB298" i="5"/>
  <c r="BB299" i="5"/>
  <c r="BB300" i="5"/>
  <c r="BB301" i="5"/>
  <c r="BB302" i="5"/>
  <c r="BB303" i="5"/>
  <c r="BB304" i="5"/>
  <c r="BB305" i="5"/>
  <c r="BB306" i="5"/>
  <c r="BB307" i="5"/>
  <c r="BB308" i="5"/>
  <c r="BB309" i="5"/>
  <c r="BB310" i="5"/>
  <c r="BB311" i="5"/>
  <c r="BB312" i="5"/>
  <c r="BB313" i="5"/>
  <c r="BB314" i="5"/>
  <c r="BB315" i="5"/>
  <c r="BB316" i="5"/>
  <c r="BB317" i="5"/>
  <c r="BB318" i="5"/>
  <c r="BB319" i="5"/>
  <c r="BB320" i="5"/>
  <c r="BB321" i="5"/>
  <c r="BB322" i="5"/>
  <c r="BB323" i="5"/>
  <c r="BB324" i="5"/>
  <c r="BB325" i="5"/>
  <c r="BB326" i="5"/>
  <c r="BB327" i="5"/>
  <c r="BB328" i="5"/>
  <c r="BB329" i="5"/>
  <c r="BB330" i="5"/>
  <c r="BB331" i="5"/>
  <c r="BB332" i="5"/>
  <c r="BB333" i="5"/>
  <c r="BB334" i="5"/>
  <c r="BB335" i="5"/>
  <c r="BB336" i="5"/>
  <c r="BB337" i="5"/>
  <c r="BB338" i="5"/>
  <c r="BB339" i="5"/>
  <c r="BB340" i="5"/>
  <c r="BB341" i="5"/>
  <c r="BB342" i="5"/>
  <c r="BB343" i="5"/>
  <c r="BB344" i="5"/>
  <c r="BB345" i="5"/>
  <c r="BB346" i="5"/>
  <c r="BB347" i="5"/>
  <c r="BB348" i="5"/>
  <c r="BB349" i="5"/>
  <c r="BB350" i="5"/>
  <c r="BB351" i="5"/>
  <c r="BB352" i="5"/>
  <c r="BB353" i="5"/>
  <c r="BB354" i="5"/>
  <c r="BB355" i="5"/>
  <c r="BB356" i="5"/>
  <c r="BB357" i="5"/>
  <c r="BB358" i="5"/>
  <c r="BB359" i="5"/>
  <c r="BB360" i="5"/>
  <c r="BB361" i="5"/>
  <c r="BB362" i="5"/>
  <c r="BB363" i="5"/>
  <c r="BB364" i="5"/>
  <c r="BB365" i="5"/>
  <c r="BB366" i="5"/>
  <c r="BB367" i="5"/>
  <c r="BB368" i="5"/>
  <c r="BB369" i="5"/>
  <c r="BB370" i="5"/>
  <c r="BB371" i="5"/>
  <c r="BB372" i="5"/>
  <c r="BB373" i="5"/>
  <c r="BB374" i="5"/>
  <c r="BB375" i="5"/>
  <c r="BB376" i="5"/>
  <c r="BB377" i="5"/>
  <c r="BB378" i="5"/>
  <c r="BB379" i="5"/>
  <c r="BB380" i="5"/>
  <c r="BB381" i="5"/>
  <c r="BB382" i="5"/>
  <c r="BB383" i="5"/>
  <c r="BB384" i="5"/>
  <c r="BB385" i="5"/>
  <c r="BB386" i="5"/>
  <c r="BB387" i="5"/>
  <c r="BB388" i="5"/>
  <c r="BB389" i="5"/>
  <c r="BB390" i="5"/>
  <c r="BB391" i="5"/>
  <c r="BB392" i="5"/>
  <c r="BB393" i="5"/>
  <c r="BB394" i="5"/>
  <c r="BB395" i="5"/>
  <c r="BB396" i="5"/>
  <c r="BB397" i="5"/>
  <c r="BB398" i="5"/>
  <c r="BB399" i="5"/>
  <c r="BB400" i="5"/>
  <c r="BB401" i="5"/>
  <c r="BB402" i="5"/>
  <c r="BB403" i="5"/>
  <c r="BB404" i="5"/>
  <c r="BB405" i="5"/>
  <c r="BB406" i="5"/>
  <c r="BB407" i="5"/>
  <c r="BB408" i="5"/>
  <c r="BB409" i="5"/>
  <c r="BB410" i="5"/>
  <c r="BB411" i="5"/>
  <c r="BB412" i="5"/>
  <c r="BB413" i="5"/>
  <c r="BB414" i="5"/>
  <c r="BB415" i="5"/>
  <c r="BB416" i="5"/>
  <c r="BB417" i="5"/>
  <c r="BB418" i="5"/>
  <c r="BB419" i="5"/>
  <c r="BB420" i="5"/>
  <c r="BB421" i="5"/>
  <c r="BB422" i="5"/>
  <c r="BB423" i="5"/>
  <c r="BB424" i="5"/>
  <c r="BB425" i="5"/>
  <c r="BB426" i="5"/>
  <c r="BB427" i="5"/>
  <c r="BB428" i="5"/>
  <c r="BB429" i="5"/>
  <c r="BB430" i="5"/>
  <c r="BB431" i="5"/>
  <c r="BB432" i="5"/>
  <c r="BB433" i="5"/>
  <c r="BB434" i="5"/>
  <c r="BB435" i="5"/>
  <c r="BB436" i="5"/>
  <c r="BB437" i="5"/>
  <c r="BB438" i="5"/>
  <c r="BB439" i="5"/>
  <c r="BB440" i="5"/>
  <c r="BB441" i="5"/>
  <c r="BB442" i="5"/>
  <c r="BB443" i="5"/>
  <c r="BB444" i="5"/>
  <c r="BB445" i="5"/>
  <c r="BB446" i="5"/>
  <c r="BB447" i="5"/>
  <c r="BB448" i="5"/>
  <c r="BB449" i="5"/>
  <c r="BB450" i="5"/>
  <c r="BB451" i="5"/>
  <c r="BB452" i="5"/>
  <c r="BB453" i="5"/>
  <c r="BB454" i="5"/>
  <c r="BB455" i="5"/>
  <c r="BB456" i="5"/>
  <c r="BB457" i="5"/>
  <c r="BB458" i="5"/>
  <c r="BB459" i="5"/>
  <c r="BB460" i="5"/>
  <c r="BB461" i="5"/>
  <c r="BB462" i="5"/>
  <c r="BB463" i="5"/>
  <c r="BB464" i="5"/>
  <c r="BB465" i="5"/>
  <c r="BB466" i="5"/>
  <c r="BB467" i="5"/>
  <c r="BB468" i="5"/>
  <c r="BB469" i="5"/>
  <c r="BB470" i="5"/>
  <c r="BB471" i="5"/>
  <c r="BB472" i="5"/>
  <c r="BB473" i="5"/>
  <c r="BB474" i="5"/>
  <c r="BB475" i="5"/>
  <c r="BB476" i="5"/>
  <c r="BB477" i="5"/>
  <c r="BB478" i="5"/>
  <c r="BB479" i="5"/>
  <c r="BB480" i="5"/>
  <c r="BB481" i="5"/>
  <c r="BB482" i="5"/>
  <c r="BB483" i="5"/>
  <c r="BB484" i="5"/>
  <c r="BB485" i="5"/>
  <c r="BB486" i="5"/>
  <c r="BB487" i="5"/>
  <c r="BB488" i="5"/>
  <c r="BB489" i="5"/>
  <c r="BB490" i="5"/>
  <c r="BB491" i="5"/>
  <c r="BB492" i="5"/>
  <c r="BB493" i="5"/>
  <c r="BB494" i="5"/>
  <c r="BB495" i="5"/>
  <c r="BB496" i="5"/>
  <c r="BB497" i="5"/>
  <c r="BB498" i="5"/>
  <c r="BB499" i="5"/>
  <c r="BB500" i="5"/>
  <c r="BB501" i="5"/>
  <c r="BB502" i="5"/>
  <c r="BB503" i="5"/>
  <c r="BB504" i="5"/>
  <c r="BB505" i="5"/>
  <c r="BB506" i="5"/>
  <c r="BB507" i="5"/>
  <c r="BB508" i="5"/>
  <c r="AT256" i="5"/>
  <c r="AU256" i="5" s="1"/>
  <c r="AT257" i="5"/>
  <c r="AU257" i="5" s="1"/>
  <c r="AT258" i="5"/>
  <c r="AU258" i="5" s="1"/>
  <c r="AT259" i="5"/>
  <c r="AU259" i="5" s="1"/>
  <c r="AT260" i="5"/>
  <c r="AU260" i="5" s="1"/>
  <c r="AT261" i="5"/>
  <c r="AU261" i="5" s="1"/>
  <c r="AT262" i="5"/>
  <c r="AU262" i="5" s="1"/>
  <c r="AT263" i="5"/>
  <c r="AU263" i="5" s="1"/>
  <c r="AT264" i="5"/>
  <c r="AU264" i="5" s="1"/>
  <c r="AT265" i="5"/>
  <c r="AU265" i="5" s="1"/>
  <c r="AT266" i="5"/>
  <c r="AU266" i="5" s="1"/>
  <c r="AT267" i="5"/>
  <c r="AU267" i="5" s="1"/>
  <c r="AT268" i="5"/>
  <c r="AU268" i="5" s="1"/>
  <c r="AT269" i="5"/>
  <c r="AU269" i="5" s="1"/>
  <c r="AT270" i="5"/>
  <c r="AU270" i="5" s="1"/>
  <c r="AT271" i="5"/>
  <c r="AU271" i="5" s="1"/>
  <c r="AT272" i="5"/>
  <c r="AU272" i="5" s="1"/>
  <c r="AT273" i="5"/>
  <c r="AU273" i="5" s="1"/>
  <c r="AT274" i="5"/>
  <c r="AU274" i="5" s="1"/>
  <c r="AT275" i="5"/>
  <c r="AU275" i="5" s="1"/>
  <c r="AT276" i="5"/>
  <c r="AU276" i="5" s="1"/>
  <c r="AT277" i="5"/>
  <c r="AU277" i="5" s="1"/>
  <c r="AT278" i="5"/>
  <c r="AU278" i="5" s="1"/>
  <c r="AT279" i="5"/>
  <c r="AU279" i="5" s="1"/>
  <c r="AT280" i="5"/>
  <c r="AU280" i="5" s="1"/>
  <c r="AT281" i="5"/>
  <c r="AU281" i="5" s="1"/>
  <c r="AT282" i="5"/>
  <c r="AU282" i="5" s="1"/>
  <c r="AT283" i="5"/>
  <c r="AU283" i="5" s="1"/>
  <c r="AT284" i="5"/>
  <c r="AU284" i="5" s="1"/>
  <c r="AT285" i="5"/>
  <c r="AU285" i="5" s="1"/>
  <c r="AT286" i="5"/>
  <c r="AU286" i="5" s="1"/>
  <c r="AT287" i="5"/>
  <c r="AU287" i="5" s="1"/>
  <c r="AT288" i="5"/>
  <c r="AU288" i="5" s="1"/>
  <c r="AT289" i="5"/>
  <c r="AU289" i="5" s="1"/>
  <c r="AT290" i="5"/>
  <c r="AU290" i="5" s="1"/>
  <c r="AT291" i="5"/>
  <c r="AU291" i="5" s="1"/>
  <c r="AT292" i="5"/>
  <c r="AU292" i="5" s="1"/>
  <c r="AT293" i="5"/>
  <c r="AU293" i="5" s="1"/>
  <c r="AT294" i="5"/>
  <c r="AU294" i="5" s="1"/>
  <c r="AT295" i="5"/>
  <c r="AU295" i="5" s="1"/>
  <c r="AT296" i="5"/>
  <c r="AU296" i="5" s="1"/>
  <c r="AT297" i="5"/>
  <c r="AU297" i="5" s="1"/>
  <c r="AT298" i="5"/>
  <c r="AU298" i="5" s="1"/>
  <c r="AT299" i="5"/>
  <c r="AU299" i="5" s="1"/>
  <c r="AT300" i="5"/>
  <c r="AU300" i="5" s="1"/>
  <c r="AT301" i="5"/>
  <c r="AU301" i="5" s="1"/>
  <c r="AT302" i="5"/>
  <c r="AU302" i="5" s="1"/>
  <c r="AT303" i="5"/>
  <c r="AU303" i="5" s="1"/>
  <c r="AT304" i="5"/>
  <c r="AU304" i="5" s="1"/>
  <c r="AT305" i="5"/>
  <c r="AU305" i="5" s="1"/>
  <c r="AT306" i="5"/>
  <c r="AU306" i="5" s="1"/>
  <c r="AT307" i="5"/>
  <c r="AU307" i="5" s="1"/>
  <c r="AT308" i="5"/>
  <c r="AU308" i="5" s="1"/>
  <c r="AT309" i="5"/>
  <c r="AU309" i="5" s="1"/>
  <c r="AT310" i="5"/>
  <c r="AU310" i="5" s="1"/>
  <c r="AT311" i="5"/>
  <c r="AU311" i="5" s="1"/>
  <c r="AT312" i="5"/>
  <c r="AU312" i="5" s="1"/>
  <c r="AT313" i="5"/>
  <c r="AU313" i="5" s="1"/>
  <c r="AT314" i="5"/>
  <c r="AU314" i="5" s="1"/>
  <c r="AT315" i="5"/>
  <c r="AU315" i="5" s="1"/>
  <c r="AT316" i="5"/>
  <c r="AU316" i="5" s="1"/>
  <c r="AT317" i="5"/>
  <c r="AU317" i="5" s="1"/>
  <c r="AT318" i="5"/>
  <c r="AU318" i="5" s="1"/>
  <c r="AT319" i="5"/>
  <c r="AU319" i="5" s="1"/>
  <c r="AT320" i="5"/>
  <c r="AU320" i="5" s="1"/>
  <c r="AT321" i="5"/>
  <c r="AU321" i="5" s="1"/>
  <c r="AT322" i="5"/>
  <c r="AU322" i="5" s="1"/>
  <c r="AT323" i="5"/>
  <c r="AU323" i="5" s="1"/>
  <c r="AT324" i="5"/>
  <c r="AU324" i="5" s="1"/>
  <c r="AT325" i="5"/>
  <c r="AU325" i="5" s="1"/>
  <c r="AT326" i="5"/>
  <c r="AU326" i="5" s="1"/>
  <c r="AT327" i="5"/>
  <c r="AU327" i="5" s="1"/>
  <c r="AT328" i="5"/>
  <c r="AU328" i="5" s="1"/>
  <c r="AT329" i="5"/>
  <c r="AU329" i="5" s="1"/>
  <c r="AT330" i="5"/>
  <c r="AU330" i="5" s="1"/>
  <c r="AT331" i="5"/>
  <c r="AU331" i="5" s="1"/>
  <c r="AT332" i="5"/>
  <c r="AU332" i="5" s="1"/>
  <c r="AT333" i="5"/>
  <c r="AU333" i="5" s="1"/>
  <c r="AT334" i="5"/>
  <c r="AU334" i="5" s="1"/>
  <c r="AT335" i="5"/>
  <c r="AU335" i="5" s="1"/>
  <c r="AT336" i="5"/>
  <c r="AU336" i="5" s="1"/>
  <c r="AT337" i="5"/>
  <c r="AU337" i="5" s="1"/>
  <c r="AT338" i="5"/>
  <c r="AU338" i="5" s="1"/>
  <c r="AT339" i="5"/>
  <c r="AU339" i="5" s="1"/>
  <c r="AT340" i="5"/>
  <c r="AU340" i="5" s="1"/>
  <c r="AT341" i="5"/>
  <c r="AU341" i="5" s="1"/>
  <c r="AT342" i="5"/>
  <c r="AU342" i="5" s="1"/>
  <c r="AT343" i="5"/>
  <c r="AU343" i="5" s="1"/>
  <c r="AT344" i="5"/>
  <c r="AU344" i="5" s="1"/>
  <c r="AT345" i="5"/>
  <c r="AU345" i="5" s="1"/>
  <c r="AT346" i="5"/>
  <c r="AU346" i="5" s="1"/>
  <c r="AT347" i="5"/>
  <c r="AU347" i="5" s="1"/>
  <c r="AT348" i="5"/>
  <c r="AU348" i="5" s="1"/>
  <c r="AT349" i="5"/>
  <c r="AU349" i="5" s="1"/>
  <c r="AT350" i="5"/>
  <c r="AU350" i="5" s="1"/>
  <c r="AT351" i="5"/>
  <c r="AU351" i="5" s="1"/>
  <c r="AT352" i="5"/>
  <c r="AU352" i="5" s="1"/>
  <c r="AT353" i="5"/>
  <c r="AU353" i="5" s="1"/>
  <c r="AT354" i="5"/>
  <c r="AU354" i="5" s="1"/>
  <c r="AT355" i="5"/>
  <c r="AU355" i="5" s="1"/>
  <c r="AT356" i="5"/>
  <c r="AU356" i="5" s="1"/>
  <c r="AT357" i="5"/>
  <c r="AU357" i="5" s="1"/>
  <c r="AT358" i="5"/>
  <c r="AU358" i="5" s="1"/>
  <c r="AT359" i="5"/>
  <c r="AU359" i="5" s="1"/>
  <c r="AT360" i="5"/>
  <c r="AU360" i="5" s="1"/>
  <c r="AT361" i="5"/>
  <c r="AU361" i="5" s="1"/>
  <c r="AT362" i="5"/>
  <c r="AU362" i="5" s="1"/>
  <c r="AT363" i="5"/>
  <c r="AU363" i="5" s="1"/>
  <c r="AT364" i="5"/>
  <c r="AU364" i="5" s="1"/>
  <c r="AT365" i="5"/>
  <c r="AU365" i="5" s="1"/>
  <c r="AT366" i="5"/>
  <c r="AU366" i="5" s="1"/>
  <c r="AT367" i="5"/>
  <c r="AU367" i="5" s="1"/>
  <c r="AT368" i="5"/>
  <c r="AU368" i="5" s="1"/>
  <c r="AT369" i="5"/>
  <c r="AU369" i="5" s="1"/>
  <c r="AT370" i="5"/>
  <c r="AU370" i="5" s="1"/>
  <c r="AT371" i="5"/>
  <c r="AU371" i="5" s="1"/>
  <c r="AT372" i="5"/>
  <c r="AU372" i="5" s="1"/>
  <c r="AT373" i="5"/>
  <c r="AU373" i="5" s="1"/>
  <c r="AT374" i="5"/>
  <c r="AU374" i="5" s="1"/>
  <c r="AT375" i="5"/>
  <c r="AU375" i="5" s="1"/>
  <c r="AT376" i="5"/>
  <c r="AU376" i="5" s="1"/>
  <c r="AT377" i="5"/>
  <c r="AU377" i="5" s="1"/>
  <c r="AT378" i="5"/>
  <c r="AU378" i="5" s="1"/>
  <c r="AT379" i="5"/>
  <c r="AU379" i="5" s="1"/>
  <c r="AT380" i="5"/>
  <c r="AU380" i="5" s="1"/>
  <c r="AT381" i="5"/>
  <c r="AU381" i="5" s="1"/>
  <c r="AT382" i="5"/>
  <c r="AU382" i="5" s="1"/>
  <c r="AT383" i="5"/>
  <c r="AU383" i="5" s="1"/>
  <c r="AT384" i="5"/>
  <c r="AU384" i="5" s="1"/>
  <c r="AT385" i="5"/>
  <c r="AU385" i="5" s="1"/>
  <c r="AT386" i="5"/>
  <c r="AU386" i="5" s="1"/>
  <c r="AT387" i="5"/>
  <c r="AU387" i="5" s="1"/>
  <c r="AT388" i="5"/>
  <c r="AU388" i="5" s="1"/>
  <c r="AT389" i="5"/>
  <c r="AU389" i="5" s="1"/>
  <c r="AT390" i="5"/>
  <c r="AU390" i="5" s="1"/>
  <c r="AT391" i="5"/>
  <c r="AU391" i="5" s="1"/>
  <c r="AT392" i="5"/>
  <c r="AU392" i="5" s="1"/>
  <c r="AT393" i="5"/>
  <c r="AU393" i="5" s="1"/>
  <c r="AT394" i="5"/>
  <c r="AU394" i="5" s="1"/>
  <c r="AT395" i="5"/>
  <c r="AU395" i="5" s="1"/>
  <c r="AT396" i="5"/>
  <c r="AU396" i="5" s="1"/>
  <c r="AT397" i="5"/>
  <c r="AU397" i="5" s="1"/>
  <c r="AT398" i="5"/>
  <c r="AU398" i="5" s="1"/>
  <c r="AT399" i="5"/>
  <c r="AU399" i="5" s="1"/>
  <c r="AT400" i="5"/>
  <c r="AU400" i="5" s="1"/>
  <c r="AT401" i="5"/>
  <c r="AU401" i="5" s="1"/>
  <c r="AT402" i="5"/>
  <c r="AU402" i="5" s="1"/>
  <c r="AT403" i="5"/>
  <c r="AU403" i="5" s="1"/>
  <c r="AT404" i="5"/>
  <c r="AU404" i="5" s="1"/>
  <c r="AT405" i="5"/>
  <c r="AU405" i="5" s="1"/>
  <c r="AT406" i="5"/>
  <c r="AU406" i="5" s="1"/>
  <c r="AT407" i="5"/>
  <c r="AU407" i="5" s="1"/>
  <c r="AT408" i="5"/>
  <c r="AU408" i="5" s="1"/>
  <c r="AT409" i="5"/>
  <c r="AU409" i="5" s="1"/>
  <c r="AT410" i="5"/>
  <c r="AU410" i="5" s="1"/>
  <c r="AT411" i="5"/>
  <c r="AU411" i="5" s="1"/>
  <c r="AT412" i="5"/>
  <c r="AU412" i="5" s="1"/>
  <c r="AT413" i="5"/>
  <c r="AU413" i="5" s="1"/>
  <c r="AT414" i="5"/>
  <c r="AU414" i="5" s="1"/>
  <c r="AT415" i="5"/>
  <c r="AU415" i="5" s="1"/>
  <c r="AT416" i="5"/>
  <c r="AU416" i="5" s="1"/>
  <c r="AT417" i="5"/>
  <c r="AU417" i="5" s="1"/>
  <c r="AT418" i="5"/>
  <c r="AU418" i="5" s="1"/>
  <c r="AT419" i="5"/>
  <c r="AU419" i="5" s="1"/>
  <c r="AT420" i="5"/>
  <c r="AU420" i="5" s="1"/>
  <c r="AT421" i="5"/>
  <c r="AU421" i="5" s="1"/>
  <c r="AT422" i="5"/>
  <c r="AU422" i="5" s="1"/>
  <c r="AT423" i="5"/>
  <c r="AU423" i="5" s="1"/>
  <c r="AT424" i="5"/>
  <c r="AU424" i="5" s="1"/>
  <c r="AT425" i="5"/>
  <c r="AU425" i="5" s="1"/>
  <c r="AT426" i="5"/>
  <c r="AU426" i="5" s="1"/>
  <c r="AT427" i="5"/>
  <c r="AU427" i="5" s="1"/>
  <c r="AT428" i="5"/>
  <c r="AU428" i="5" s="1"/>
  <c r="AT429" i="5"/>
  <c r="AU429" i="5" s="1"/>
  <c r="AT430" i="5"/>
  <c r="AU430" i="5" s="1"/>
  <c r="AT431" i="5"/>
  <c r="AU431" i="5" s="1"/>
  <c r="AT432" i="5"/>
  <c r="AU432" i="5" s="1"/>
  <c r="AT433" i="5"/>
  <c r="AU433" i="5" s="1"/>
  <c r="AT434" i="5"/>
  <c r="AU434" i="5" s="1"/>
  <c r="AT435" i="5"/>
  <c r="AU435" i="5" s="1"/>
  <c r="AT436" i="5"/>
  <c r="AU436" i="5" s="1"/>
  <c r="AT437" i="5"/>
  <c r="AU437" i="5" s="1"/>
  <c r="AT438" i="5"/>
  <c r="AU438" i="5" s="1"/>
  <c r="AT439" i="5"/>
  <c r="AU439" i="5" s="1"/>
  <c r="AT440" i="5"/>
  <c r="AU440" i="5" s="1"/>
  <c r="AT441" i="5"/>
  <c r="AU441" i="5" s="1"/>
  <c r="AT442" i="5"/>
  <c r="AU442" i="5" s="1"/>
  <c r="AT443" i="5"/>
  <c r="AU443" i="5" s="1"/>
  <c r="AT444" i="5"/>
  <c r="AU444" i="5" s="1"/>
  <c r="AT445" i="5"/>
  <c r="AU445" i="5" s="1"/>
  <c r="AT446" i="5"/>
  <c r="AU446" i="5" s="1"/>
  <c r="AT447" i="5"/>
  <c r="AU447" i="5" s="1"/>
  <c r="AT448" i="5"/>
  <c r="AU448" i="5" s="1"/>
  <c r="AT449" i="5"/>
  <c r="AU449" i="5" s="1"/>
  <c r="AT450" i="5"/>
  <c r="AU450" i="5" s="1"/>
  <c r="AT451" i="5"/>
  <c r="AU451" i="5" s="1"/>
  <c r="AT452" i="5"/>
  <c r="AU452" i="5" s="1"/>
  <c r="AT453" i="5"/>
  <c r="AU453" i="5" s="1"/>
  <c r="AT454" i="5"/>
  <c r="AU454" i="5" s="1"/>
  <c r="AT455" i="5"/>
  <c r="AU455" i="5" s="1"/>
  <c r="AT456" i="5"/>
  <c r="AU456" i="5" s="1"/>
  <c r="AT457" i="5"/>
  <c r="AU457" i="5" s="1"/>
  <c r="AT458" i="5"/>
  <c r="AU458" i="5" s="1"/>
  <c r="AT459" i="5"/>
  <c r="AU459" i="5" s="1"/>
  <c r="AT460" i="5"/>
  <c r="AU460" i="5" s="1"/>
  <c r="AT461" i="5"/>
  <c r="AU461" i="5" s="1"/>
  <c r="AT462" i="5"/>
  <c r="AU462" i="5" s="1"/>
  <c r="AT463" i="5"/>
  <c r="AU463" i="5" s="1"/>
  <c r="AT464" i="5"/>
  <c r="AU464" i="5" s="1"/>
  <c r="AT465" i="5"/>
  <c r="AU465" i="5" s="1"/>
  <c r="AT466" i="5"/>
  <c r="AU466" i="5" s="1"/>
  <c r="AT467" i="5"/>
  <c r="AU467" i="5" s="1"/>
  <c r="AT468" i="5"/>
  <c r="AU468" i="5" s="1"/>
  <c r="AT469" i="5"/>
  <c r="AU469" i="5" s="1"/>
  <c r="AT470" i="5"/>
  <c r="AU470" i="5" s="1"/>
  <c r="AT471" i="5"/>
  <c r="AU471" i="5" s="1"/>
  <c r="AT472" i="5"/>
  <c r="AU472" i="5" s="1"/>
  <c r="AT473" i="5"/>
  <c r="AU473" i="5" s="1"/>
  <c r="AT474" i="5"/>
  <c r="AU474" i="5" s="1"/>
  <c r="AT475" i="5"/>
  <c r="AU475" i="5" s="1"/>
  <c r="AT476" i="5"/>
  <c r="AU476" i="5" s="1"/>
  <c r="AT477" i="5"/>
  <c r="AU477" i="5" s="1"/>
  <c r="AT478" i="5"/>
  <c r="AU478" i="5" s="1"/>
  <c r="AT479" i="5"/>
  <c r="AU479" i="5" s="1"/>
  <c r="AT480" i="5"/>
  <c r="AU480" i="5" s="1"/>
  <c r="AT481" i="5"/>
  <c r="AU481" i="5" s="1"/>
  <c r="AT482" i="5"/>
  <c r="AU482" i="5" s="1"/>
  <c r="AT483" i="5"/>
  <c r="AU483" i="5" s="1"/>
  <c r="AT484" i="5"/>
  <c r="AU484" i="5" s="1"/>
  <c r="AT485" i="5"/>
  <c r="AU485" i="5" s="1"/>
  <c r="AT486" i="5"/>
  <c r="AU486" i="5" s="1"/>
  <c r="AT487" i="5"/>
  <c r="AU487" i="5" s="1"/>
  <c r="AT488" i="5"/>
  <c r="AU488" i="5" s="1"/>
  <c r="AT489" i="5"/>
  <c r="AU489" i="5" s="1"/>
  <c r="AT490" i="5"/>
  <c r="AU490" i="5" s="1"/>
  <c r="AT491" i="5"/>
  <c r="AU491" i="5" s="1"/>
  <c r="AT492" i="5"/>
  <c r="AU492" i="5" s="1"/>
  <c r="AT493" i="5"/>
  <c r="AU493" i="5" s="1"/>
  <c r="AT494" i="5"/>
  <c r="AU494" i="5" s="1"/>
  <c r="AT495" i="5"/>
  <c r="AU495" i="5" s="1"/>
  <c r="AT496" i="5"/>
  <c r="AU496" i="5" s="1"/>
  <c r="AT497" i="5"/>
  <c r="AU497" i="5" s="1"/>
  <c r="AT498" i="5"/>
  <c r="AU498" i="5" s="1"/>
  <c r="AT499" i="5"/>
  <c r="AU499" i="5" s="1"/>
  <c r="AT500" i="5"/>
  <c r="AU500" i="5" s="1"/>
  <c r="AT501" i="5"/>
  <c r="AU501" i="5" s="1"/>
  <c r="AT502" i="5"/>
  <c r="AU502" i="5" s="1"/>
  <c r="AT503" i="5"/>
  <c r="AU503" i="5" s="1"/>
  <c r="AT504" i="5"/>
  <c r="AU504" i="5" s="1"/>
  <c r="AT505" i="5"/>
  <c r="AU505" i="5" s="1"/>
  <c r="AT506" i="5"/>
  <c r="AU506" i="5" s="1"/>
  <c r="AT507" i="5"/>
  <c r="AU507" i="5" s="1"/>
  <c r="AT508" i="5"/>
  <c r="AU508" i="5" s="1"/>
  <c r="U508" i="5"/>
  <c r="B5" i="5"/>
  <c r="C5" i="5"/>
  <c r="D5" i="5"/>
  <c r="E5" i="5"/>
  <c r="F5" i="5"/>
  <c r="G5" i="5"/>
  <c r="H5" i="5"/>
  <c r="I5" i="5"/>
  <c r="J5" i="5"/>
  <c r="K5" i="5"/>
  <c r="L5" i="5"/>
  <c r="M5" i="5"/>
  <c r="N5" i="5"/>
  <c r="O5" i="5"/>
  <c r="P5" i="5"/>
  <c r="Q5" i="5"/>
  <c r="R5" i="5"/>
  <c r="S5" i="5"/>
  <c r="T5" i="5"/>
  <c r="U5" i="5"/>
  <c r="B6" i="5"/>
  <c r="C6" i="5"/>
  <c r="D6" i="5"/>
  <c r="E6" i="5"/>
  <c r="F6" i="5"/>
  <c r="G6" i="5"/>
  <c r="H6" i="5"/>
  <c r="I6" i="5"/>
  <c r="J6" i="5"/>
  <c r="K6" i="5"/>
  <c r="L6" i="5"/>
  <c r="M6" i="5"/>
  <c r="N6" i="5"/>
  <c r="O6" i="5"/>
  <c r="P6" i="5"/>
  <c r="Q6" i="5"/>
  <c r="R6" i="5"/>
  <c r="S6" i="5"/>
  <c r="T6" i="5"/>
  <c r="U6" i="5"/>
  <c r="B7" i="5"/>
  <c r="C7" i="5"/>
  <c r="D7" i="5"/>
  <c r="E7" i="5"/>
  <c r="F7" i="5"/>
  <c r="G7" i="5"/>
  <c r="H7" i="5"/>
  <c r="I7" i="5"/>
  <c r="J7" i="5"/>
  <c r="K7" i="5"/>
  <c r="L7" i="5"/>
  <c r="M7" i="5"/>
  <c r="N7" i="5"/>
  <c r="O7" i="5"/>
  <c r="P7" i="5"/>
  <c r="Q7" i="5"/>
  <c r="R7" i="5"/>
  <c r="S7" i="5"/>
  <c r="T7" i="5"/>
  <c r="U7" i="5"/>
  <c r="B8" i="5"/>
  <c r="C8" i="5"/>
  <c r="D8" i="5"/>
  <c r="E8" i="5"/>
  <c r="F8" i="5"/>
  <c r="G8" i="5"/>
  <c r="H8" i="5"/>
  <c r="I8" i="5"/>
  <c r="J8" i="5"/>
  <c r="K8" i="5"/>
  <c r="L8" i="5"/>
  <c r="M8" i="5"/>
  <c r="N8" i="5"/>
  <c r="O8" i="5"/>
  <c r="P8" i="5"/>
  <c r="Q8" i="5"/>
  <c r="R8" i="5"/>
  <c r="S8" i="5"/>
  <c r="T8" i="5"/>
  <c r="U8" i="5"/>
  <c r="B9" i="5"/>
  <c r="C9" i="5"/>
  <c r="D9" i="5"/>
  <c r="E9" i="5"/>
  <c r="F9" i="5"/>
  <c r="G9" i="5"/>
  <c r="H9" i="5"/>
  <c r="I9" i="5"/>
  <c r="J9" i="5"/>
  <c r="K9" i="5"/>
  <c r="L9" i="5"/>
  <c r="M9" i="5"/>
  <c r="N9" i="5"/>
  <c r="O9" i="5"/>
  <c r="P9" i="5"/>
  <c r="Q9" i="5"/>
  <c r="R9" i="5"/>
  <c r="S9" i="5"/>
  <c r="T9" i="5"/>
  <c r="U9" i="5"/>
  <c r="B10" i="5"/>
  <c r="C10" i="5"/>
  <c r="D10" i="5"/>
  <c r="E10" i="5"/>
  <c r="F10" i="5"/>
  <c r="G10" i="5"/>
  <c r="H10" i="5"/>
  <c r="I10" i="5"/>
  <c r="J10" i="5"/>
  <c r="K10" i="5"/>
  <c r="L10" i="5"/>
  <c r="M10" i="5"/>
  <c r="N10" i="5"/>
  <c r="O10" i="5"/>
  <c r="P10" i="5"/>
  <c r="Q10" i="5"/>
  <c r="R10" i="5"/>
  <c r="S10" i="5"/>
  <c r="T10" i="5"/>
  <c r="U10" i="5"/>
  <c r="B11" i="5"/>
  <c r="C11" i="5"/>
  <c r="D11" i="5"/>
  <c r="E11" i="5"/>
  <c r="F11" i="5"/>
  <c r="G11" i="5"/>
  <c r="H11" i="5"/>
  <c r="I11" i="5"/>
  <c r="J11" i="5"/>
  <c r="K11" i="5"/>
  <c r="L11" i="5"/>
  <c r="M11" i="5"/>
  <c r="N11" i="5"/>
  <c r="O11" i="5"/>
  <c r="P11" i="5"/>
  <c r="Q11" i="5"/>
  <c r="R11" i="5"/>
  <c r="S11" i="5"/>
  <c r="T11" i="5"/>
  <c r="U11" i="5"/>
  <c r="B12" i="5"/>
  <c r="C12" i="5"/>
  <c r="D12" i="5"/>
  <c r="E12" i="5"/>
  <c r="F12" i="5"/>
  <c r="G12" i="5"/>
  <c r="H12" i="5"/>
  <c r="I12" i="5"/>
  <c r="J12" i="5"/>
  <c r="K12" i="5"/>
  <c r="L12" i="5"/>
  <c r="M12" i="5"/>
  <c r="N12" i="5"/>
  <c r="O12" i="5"/>
  <c r="P12" i="5"/>
  <c r="Q12" i="5"/>
  <c r="R12" i="5"/>
  <c r="S12" i="5"/>
  <c r="T12" i="5"/>
  <c r="U12" i="5"/>
  <c r="B13" i="5"/>
  <c r="C13" i="5"/>
  <c r="D13" i="5"/>
  <c r="E13" i="5"/>
  <c r="F13" i="5"/>
  <c r="G13" i="5"/>
  <c r="H13" i="5"/>
  <c r="I13" i="5"/>
  <c r="J13" i="5"/>
  <c r="K13" i="5"/>
  <c r="L13" i="5"/>
  <c r="M13" i="5"/>
  <c r="N13" i="5"/>
  <c r="O13" i="5"/>
  <c r="P13" i="5"/>
  <c r="Q13" i="5"/>
  <c r="R13" i="5"/>
  <c r="S13" i="5"/>
  <c r="T13" i="5"/>
  <c r="U13" i="5"/>
  <c r="B14" i="5"/>
  <c r="C14" i="5"/>
  <c r="D14" i="5"/>
  <c r="E14" i="5"/>
  <c r="F14" i="5"/>
  <c r="G14" i="5"/>
  <c r="H14" i="5"/>
  <c r="I14" i="5"/>
  <c r="J14" i="5"/>
  <c r="K14" i="5"/>
  <c r="L14" i="5"/>
  <c r="M14" i="5"/>
  <c r="N14" i="5"/>
  <c r="O14" i="5"/>
  <c r="P14" i="5"/>
  <c r="Q14" i="5"/>
  <c r="R14" i="5"/>
  <c r="S14" i="5"/>
  <c r="T14" i="5"/>
  <c r="U14" i="5"/>
  <c r="B15" i="5"/>
  <c r="C15" i="5"/>
  <c r="D15" i="5"/>
  <c r="E15" i="5"/>
  <c r="F15" i="5"/>
  <c r="G15" i="5"/>
  <c r="H15" i="5"/>
  <c r="I15" i="5"/>
  <c r="J15" i="5"/>
  <c r="K15" i="5"/>
  <c r="L15" i="5"/>
  <c r="M15" i="5"/>
  <c r="N15" i="5"/>
  <c r="O15" i="5"/>
  <c r="P15" i="5"/>
  <c r="Q15" i="5"/>
  <c r="R15" i="5"/>
  <c r="S15" i="5"/>
  <c r="T15" i="5"/>
  <c r="U15" i="5"/>
  <c r="B16" i="5"/>
  <c r="C16" i="5"/>
  <c r="D16" i="5"/>
  <c r="E16" i="5"/>
  <c r="F16" i="5"/>
  <c r="G16" i="5"/>
  <c r="H16" i="5"/>
  <c r="I16" i="5"/>
  <c r="J16" i="5"/>
  <c r="K16" i="5"/>
  <c r="L16" i="5"/>
  <c r="M16" i="5"/>
  <c r="N16" i="5"/>
  <c r="O16" i="5"/>
  <c r="P16" i="5"/>
  <c r="Q16" i="5"/>
  <c r="R16" i="5"/>
  <c r="S16" i="5"/>
  <c r="T16" i="5"/>
  <c r="U16" i="5"/>
  <c r="B17" i="5"/>
  <c r="C17" i="5"/>
  <c r="D17" i="5"/>
  <c r="E17" i="5"/>
  <c r="F17" i="5"/>
  <c r="G17" i="5"/>
  <c r="H17" i="5"/>
  <c r="I17" i="5"/>
  <c r="J17" i="5"/>
  <c r="K17" i="5"/>
  <c r="L17" i="5"/>
  <c r="M17" i="5"/>
  <c r="N17" i="5"/>
  <c r="O17" i="5"/>
  <c r="P17" i="5"/>
  <c r="Q17" i="5"/>
  <c r="R17" i="5"/>
  <c r="S17" i="5"/>
  <c r="T17" i="5"/>
  <c r="U17" i="5"/>
  <c r="B18" i="5"/>
  <c r="C18" i="5"/>
  <c r="D18" i="5"/>
  <c r="E18" i="5"/>
  <c r="F18" i="5"/>
  <c r="G18" i="5"/>
  <c r="H18" i="5"/>
  <c r="I18" i="5"/>
  <c r="J18" i="5"/>
  <c r="K18" i="5"/>
  <c r="L18" i="5"/>
  <c r="M18" i="5"/>
  <c r="N18" i="5"/>
  <c r="O18" i="5"/>
  <c r="P18" i="5"/>
  <c r="Q18" i="5"/>
  <c r="R18" i="5"/>
  <c r="S18" i="5"/>
  <c r="T18" i="5"/>
  <c r="U18" i="5"/>
  <c r="B19" i="5"/>
  <c r="C19" i="5"/>
  <c r="D19" i="5"/>
  <c r="E19" i="5"/>
  <c r="F19" i="5"/>
  <c r="G19" i="5"/>
  <c r="H19" i="5"/>
  <c r="I19" i="5"/>
  <c r="J19" i="5"/>
  <c r="K19" i="5"/>
  <c r="L19" i="5"/>
  <c r="M19" i="5"/>
  <c r="N19" i="5"/>
  <c r="O19" i="5"/>
  <c r="P19" i="5"/>
  <c r="Q19" i="5"/>
  <c r="R19" i="5"/>
  <c r="S19" i="5"/>
  <c r="T19" i="5"/>
  <c r="U19" i="5"/>
  <c r="B20" i="5"/>
  <c r="C20" i="5"/>
  <c r="D20" i="5"/>
  <c r="E20" i="5"/>
  <c r="F20" i="5"/>
  <c r="G20" i="5"/>
  <c r="H20" i="5"/>
  <c r="I20" i="5"/>
  <c r="J20" i="5"/>
  <c r="K20" i="5"/>
  <c r="L20" i="5"/>
  <c r="M20" i="5"/>
  <c r="N20" i="5"/>
  <c r="O20" i="5"/>
  <c r="P20" i="5"/>
  <c r="Q20" i="5"/>
  <c r="R20" i="5"/>
  <c r="S20" i="5"/>
  <c r="T20" i="5"/>
  <c r="U20" i="5"/>
  <c r="B21" i="5"/>
  <c r="C21" i="5"/>
  <c r="D21" i="5"/>
  <c r="E21" i="5"/>
  <c r="F21" i="5"/>
  <c r="G21" i="5"/>
  <c r="H21" i="5"/>
  <c r="I21" i="5"/>
  <c r="J21" i="5"/>
  <c r="K21" i="5"/>
  <c r="L21" i="5"/>
  <c r="M21" i="5"/>
  <c r="N21" i="5"/>
  <c r="O21" i="5"/>
  <c r="P21" i="5"/>
  <c r="Q21" i="5"/>
  <c r="R21" i="5"/>
  <c r="S21" i="5"/>
  <c r="T21" i="5"/>
  <c r="U21" i="5"/>
  <c r="B22" i="5"/>
  <c r="C22" i="5"/>
  <c r="D22" i="5"/>
  <c r="E22" i="5"/>
  <c r="F22" i="5"/>
  <c r="G22" i="5"/>
  <c r="H22" i="5"/>
  <c r="I22" i="5"/>
  <c r="J22" i="5"/>
  <c r="K22" i="5"/>
  <c r="L22" i="5"/>
  <c r="M22" i="5"/>
  <c r="N22" i="5"/>
  <c r="O22" i="5"/>
  <c r="P22" i="5"/>
  <c r="Q22" i="5"/>
  <c r="R22" i="5"/>
  <c r="S22" i="5"/>
  <c r="T22" i="5"/>
  <c r="U22" i="5"/>
  <c r="B23" i="5"/>
  <c r="C23" i="5"/>
  <c r="D23" i="5"/>
  <c r="E23" i="5"/>
  <c r="F23" i="5"/>
  <c r="G23" i="5"/>
  <c r="H23" i="5"/>
  <c r="I23" i="5"/>
  <c r="J23" i="5"/>
  <c r="K23" i="5"/>
  <c r="L23" i="5"/>
  <c r="M23" i="5"/>
  <c r="N23" i="5"/>
  <c r="O23" i="5"/>
  <c r="P23" i="5"/>
  <c r="Q23" i="5"/>
  <c r="R23" i="5"/>
  <c r="S23" i="5"/>
  <c r="T23" i="5"/>
  <c r="U23" i="5"/>
  <c r="B24" i="5"/>
  <c r="C24" i="5"/>
  <c r="D24" i="5"/>
  <c r="E24" i="5"/>
  <c r="F24" i="5"/>
  <c r="G24" i="5"/>
  <c r="H24" i="5"/>
  <c r="I24" i="5"/>
  <c r="J24" i="5"/>
  <c r="K24" i="5"/>
  <c r="L24" i="5"/>
  <c r="M24" i="5"/>
  <c r="N24" i="5"/>
  <c r="O24" i="5"/>
  <c r="P24" i="5"/>
  <c r="Q24" i="5"/>
  <c r="R24" i="5"/>
  <c r="S24" i="5"/>
  <c r="T24" i="5"/>
  <c r="U24" i="5"/>
  <c r="B25" i="5"/>
  <c r="C25" i="5"/>
  <c r="D25" i="5"/>
  <c r="E25" i="5"/>
  <c r="F25" i="5"/>
  <c r="G25" i="5"/>
  <c r="H25" i="5"/>
  <c r="I25" i="5"/>
  <c r="J25" i="5"/>
  <c r="K25" i="5"/>
  <c r="L25" i="5"/>
  <c r="M25" i="5"/>
  <c r="N25" i="5"/>
  <c r="O25" i="5"/>
  <c r="P25" i="5"/>
  <c r="Q25" i="5"/>
  <c r="R25" i="5"/>
  <c r="S25" i="5"/>
  <c r="T25" i="5"/>
  <c r="U25" i="5"/>
  <c r="B26" i="5"/>
  <c r="C26" i="5"/>
  <c r="D26" i="5"/>
  <c r="E26" i="5"/>
  <c r="F26" i="5"/>
  <c r="G26" i="5"/>
  <c r="H26" i="5"/>
  <c r="I26" i="5"/>
  <c r="J26" i="5"/>
  <c r="K26" i="5"/>
  <c r="L26" i="5"/>
  <c r="M26" i="5"/>
  <c r="N26" i="5"/>
  <c r="O26" i="5"/>
  <c r="P26" i="5"/>
  <c r="Q26" i="5"/>
  <c r="R26" i="5"/>
  <c r="S26" i="5"/>
  <c r="T26" i="5"/>
  <c r="U26" i="5"/>
  <c r="B27" i="5"/>
  <c r="C27" i="5"/>
  <c r="D27" i="5"/>
  <c r="E27" i="5"/>
  <c r="F27" i="5"/>
  <c r="G27" i="5"/>
  <c r="H27" i="5"/>
  <c r="I27" i="5"/>
  <c r="J27" i="5"/>
  <c r="K27" i="5"/>
  <c r="L27" i="5"/>
  <c r="M27" i="5"/>
  <c r="N27" i="5"/>
  <c r="O27" i="5"/>
  <c r="P27" i="5"/>
  <c r="Q27" i="5"/>
  <c r="R27" i="5"/>
  <c r="S27" i="5"/>
  <c r="T27" i="5"/>
  <c r="U27" i="5"/>
  <c r="B28" i="5"/>
  <c r="C28" i="5"/>
  <c r="D28" i="5"/>
  <c r="E28" i="5"/>
  <c r="F28" i="5"/>
  <c r="G28" i="5"/>
  <c r="H28" i="5"/>
  <c r="I28" i="5"/>
  <c r="J28" i="5"/>
  <c r="K28" i="5"/>
  <c r="L28" i="5"/>
  <c r="M28" i="5"/>
  <c r="N28" i="5"/>
  <c r="O28" i="5"/>
  <c r="P28" i="5"/>
  <c r="Q28" i="5"/>
  <c r="R28" i="5"/>
  <c r="S28" i="5"/>
  <c r="T28" i="5"/>
  <c r="U28" i="5"/>
  <c r="B29" i="5"/>
  <c r="C29" i="5"/>
  <c r="D29" i="5"/>
  <c r="E29" i="5"/>
  <c r="F29" i="5"/>
  <c r="G29" i="5"/>
  <c r="H29" i="5"/>
  <c r="I29" i="5"/>
  <c r="J29" i="5"/>
  <c r="K29" i="5"/>
  <c r="L29" i="5"/>
  <c r="M29" i="5"/>
  <c r="N29" i="5"/>
  <c r="O29" i="5"/>
  <c r="P29" i="5"/>
  <c r="Q29" i="5"/>
  <c r="R29" i="5"/>
  <c r="S29" i="5"/>
  <c r="T29" i="5"/>
  <c r="U29" i="5"/>
  <c r="B30" i="5"/>
  <c r="C30" i="5"/>
  <c r="D30" i="5"/>
  <c r="E30" i="5"/>
  <c r="F30" i="5"/>
  <c r="G30" i="5"/>
  <c r="H30" i="5"/>
  <c r="I30" i="5"/>
  <c r="J30" i="5"/>
  <c r="K30" i="5"/>
  <c r="L30" i="5"/>
  <c r="M30" i="5"/>
  <c r="N30" i="5"/>
  <c r="O30" i="5"/>
  <c r="P30" i="5"/>
  <c r="Q30" i="5"/>
  <c r="R30" i="5"/>
  <c r="S30" i="5"/>
  <c r="T30" i="5"/>
  <c r="U30" i="5"/>
  <c r="B31" i="5"/>
  <c r="C31" i="5"/>
  <c r="D31" i="5"/>
  <c r="E31" i="5"/>
  <c r="F31" i="5"/>
  <c r="G31" i="5"/>
  <c r="H31" i="5"/>
  <c r="I31" i="5"/>
  <c r="J31" i="5"/>
  <c r="K31" i="5"/>
  <c r="L31" i="5"/>
  <c r="M31" i="5"/>
  <c r="N31" i="5"/>
  <c r="O31" i="5"/>
  <c r="P31" i="5"/>
  <c r="Q31" i="5"/>
  <c r="R31" i="5"/>
  <c r="S31" i="5"/>
  <c r="T31" i="5"/>
  <c r="U31" i="5"/>
  <c r="B32" i="5"/>
  <c r="C32" i="5"/>
  <c r="D32" i="5"/>
  <c r="E32" i="5"/>
  <c r="F32" i="5"/>
  <c r="G32" i="5"/>
  <c r="H32" i="5"/>
  <c r="I32" i="5"/>
  <c r="J32" i="5"/>
  <c r="K32" i="5"/>
  <c r="L32" i="5"/>
  <c r="M32" i="5"/>
  <c r="N32" i="5"/>
  <c r="O32" i="5"/>
  <c r="P32" i="5"/>
  <c r="Q32" i="5"/>
  <c r="R32" i="5"/>
  <c r="S32" i="5"/>
  <c r="T32" i="5"/>
  <c r="U32" i="5"/>
  <c r="B33" i="5"/>
  <c r="C33" i="5"/>
  <c r="D33" i="5"/>
  <c r="E33" i="5"/>
  <c r="F33" i="5"/>
  <c r="G33" i="5"/>
  <c r="H33" i="5"/>
  <c r="I33" i="5"/>
  <c r="J33" i="5"/>
  <c r="K33" i="5"/>
  <c r="L33" i="5"/>
  <c r="M33" i="5"/>
  <c r="N33" i="5"/>
  <c r="O33" i="5"/>
  <c r="P33" i="5"/>
  <c r="Q33" i="5"/>
  <c r="R33" i="5"/>
  <c r="S33" i="5"/>
  <c r="T33" i="5"/>
  <c r="U33" i="5"/>
  <c r="B34" i="5"/>
  <c r="C34" i="5"/>
  <c r="D34" i="5"/>
  <c r="E34" i="5"/>
  <c r="F34" i="5"/>
  <c r="G34" i="5"/>
  <c r="H34" i="5"/>
  <c r="I34" i="5"/>
  <c r="J34" i="5"/>
  <c r="K34" i="5"/>
  <c r="L34" i="5"/>
  <c r="M34" i="5"/>
  <c r="N34" i="5"/>
  <c r="O34" i="5"/>
  <c r="P34" i="5"/>
  <c r="Q34" i="5"/>
  <c r="R34" i="5"/>
  <c r="S34" i="5"/>
  <c r="T34" i="5"/>
  <c r="U34" i="5"/>
  <c r="B35" i="5"/>
  <c r="C35" i="5"/>
  <c r="D35" i="5"/>
  <c r="E35" i="5"/>
  <c r="F35" i="5"/>
  <c r="G35" i="5"/>
  <c r="H35" i="5"/>
  <c r="I35" i="5"/>
  <c r="J35" i="5"/>
  <c r="K35" i="5"/>
  <c r="L35" i="5"/>
  <c r="M35" i="5"/>
  <c r="N35" i="5"/>
  <c r="O35" i="5"/>
  <c r="P35" i="5"/>
  <c r="Q35" i="5"/>
  <c r="R35" i="5"/>
  <c r="S35" i="5"/>
  <c r="T35" i="5"/>
  <c r="U35" i="5"/>
  <c r="B36" i="5"/>
  <c r="C36" i="5"/>
  <c r="D36" i="5"/>
  <c r="E36" i="5"/>
  <c r="F36" i="5"/>
  <c r="G36" i="5"/>
  <c r="H36" i="5"/>
  <c r="I36" i="5"/>
  <c r="J36" i="5"/>
  <c r="K36" i="5"/>
  <c r="L36" i="5"/>
  <c r="M36" i="5"/>
  <c r="N36" i="5"/>
  <c r="O36" i="5"/>
  <c r="P36" i="5"/>
  <c r="Q36" i="5"/>
  <c r="R36" i="5"/>
  <c r="S36" i="5"/>
  <c r="T36" i="5"/>
  <c r="U36" i="5"/>
  <c r="B37" i="5"/>
  <c r="C37" i="5"/>
  <c r="D37" i="5"/>
  <c r="E37" i="5"/>
  <c r="F37" i="5"/>
  <c r="G37" i="5"/>
  <c r="H37" i="5"/>
  <c r="I37" i="5"/>
  <c r="J37" i="5"/>
  <c r="K37" i="5"/>
  <c r="L37" i="5"/>
  <c r="M37" i="5"/>
  <c r="N37" i="5"/>
  <c r="O37" i="5"/>
  <c r="P37" i="5"/>
  <c r="Q37" i="5"/>
  <c r="R37" i="5"/>
  <c r="S37" i="5"/>
  <c r="T37" i="5"/>
  <c r="U37" i="5"/>
  <c r="B38" i="5"/>
  <c r="C38" i="5"/>
  <c r="D38" i="5"/>
  <c r="E38" i="5"/>
  <c r="F38" i="5"/>
  <c r="G38" i="5"/>
  <c r="H38" i="5"/>
  <c r="I38" i="5"/>
  <c r="J38" i="5"/>
  <c r="K38" i="5"/>
  <c r="L38" i="5"/>
  <c r="M38" i="5"/>
  <c r="N38" i="5"/>
  <c r="O38" i="5"/>
  <c r="P38" i="5"/>
  <c r="Q38" i="5"/>
  <c r="R38" i="5"/>
  <c r="S38" i="5"/>
  <c r="T38" i="5"/>
  <c r="U38" i="5"/>
  <c r="B39" i="5"/>
  <c r="C39" i="5"/>
  <c r="D39" i="5"/>
  <c r="E39" i="5"/>
  <c r="F39" i="5"/>
  <c r="G39" i="5"/>
  <c r="H39" i="5"/>
  <c r="I39" i="5"/>
  <c r="J39" i="5"/>
  <c r="K39" i="5"/>
  <c r="L39" i="5"/>
  <c r="M39" i="5"/>
  <c r="N39" i="5"/>
  <c r="O39" i="5"/>
  <c r="P39" i="5"/>
  <c r="Q39" i="5"/>
  <c r="R39" i="5"/>
  <c r="S39" i="5"/>
  <c r="T39" i="5"/>
  <c r="U39" i="5"/>
  <c r="B40" i="5"/>
  <c r="C40" i="5"/>
  <c r="D40" i="5"/>
  <c r="E40" i="5"/>
  <c r="F40" i="5"/>
  <c r="G40" i="5"/>
  <c r="H40" i="5"/>
  <c r="I40" i="5"/>
  <c r="J40" i="5"/>
  <c r="K40" i="5"/>
  <c r="L40" i="5"/>
  <c r="M40" i="5"/>
  <c r="N40" i="5"/>
  <c r="O40" i="5"/>
  <c r="P40" i="5"/>
  <c r="Q40" i="5"/>
  <c r="R40" i="5"/>
  <c r="S40" i="5"/>
  <c r="T40" i="5"/>
  <c r="U40" i="5"/>
  <c r="B41" i="5"/>
  <c r="C41" i="5"/>
  <c r="D41" i="5"/>
  <c r="E41" i="5"/>
  <c r="F41" i="5"/>
  <c r="G41" i="5"/>
  <c r="H41" i="5"/>
  <c r="I41" i="5"/>
  <c r="J41" i="5"/>
  <c r="K41" i="5"/>
  <c r="L41" i="5"/>
  <c r="M41" i="5"/>
  <c r="N41" i="5"/>
  <c r="O41" i="5"/>
  <c r="P41" i="5"/>
  <c r="Q41" i="5"/>
  <c r="R41" i="5"/>
  <c r="S41" i="5"/>
  <c r="T41" i="5"/>
  <c r="U41" i="5"/>
  <c r="B42" i="5"/>
  <c r="C42" i="5"/>
  <c r="D42" i="5"/>
  <c r="E42" i="5"/>
  <c r="F42" i="5"/>
  <c r="G42" i="5"/>
  <c r="H42" i="5"/>
  <c r="I42" i="5"/>
  <c r="J42" i="5"/>
  <c r="K42" i="5"/>
  <c r="L42" i="5"/>
  <c r="M42" i="5"/>
  <c r="N42" i="5"/>
  <c r="O42" i="5"/>
  <c r="P42" i="5"/>
  <c r="Q42" i="5"/>
  <c r="R42" i="5"/>
  <c r="S42" i="5"/>
  <c r="T42" i="5"/>
  <c r="U42" i="5"/>
  <c r="B43" i="5"/>
  <c r="C43" i="5"/>
  <c r="D43" i="5"/>
  <c r="E43" i="5"/>
  <c r="F43" i="5"/>
  <c r="G43" i="5"/>
  <c r="H43" i="5"/>
  <c r="I43" i="5"/>
  <c r="J43" i="5"/>
  <c r="K43" i="5"/>
  <c r="L43" i="5"/>
  <c r="M43" i="5"/>
  <c r="N43" i="5"/>
  <c r="O43" i="5"/>
  <c r="P43" i="5"/>
  <c r="Q43" i="5"/>
  <c r="R43" i="5"/>
  <c r="S43" i="5"/>
  <c r="T43" i="5"/>
  <c r="U43" i="5"/>
  <c r="B44" i="5"/>
  <c r="C44" i="5"/>
  <c r="D44" i="5"/>
  <c r="E44" i="5"/>
  <c r="F44" i="5"/>
  <c r="G44" i="5"/>
  <c r="H44" i="5"/>
  <c r="I44" i="5"/>
  <c r="J44" i="5"/>
  <c r="K44" i="5"/>
  <c r="L44" i="5"/>
  <c r="M44" i="5"/>
  <c r="N44" i="5"/>
  <c r="O44" i="5"/>
  <c r="P44" i="5"/>
  <c r="Q44" i="5"/>
  <c r="R44" i="5"/>
  <c r="S44" i="5"/>
  <c r="T44" i="5"/>
  <c r="U44" i="5"/>
  <c r="B45" i="5"/>
  <c r="C45" i="5"/>
  <c r="D45" i="5"/>
  <c r="E45" i="5"/>
  <c r="F45" i="5"/>
  <c r="G45" i="5"/>
  <c r="H45" i="5"/>
  <c r="I45" i="5"/>
  <c r="J45" i="5"/>
  <c r="K45" i="5"/>
  <c r="L45" i="5"/>
  <c r="M45" i="5"/>
  <c r="N45" i="5"/>
  <c r="O45" i="5"/>
  <c r="P45" i="5"/>
  <c r="Q45" i="5"/>
  <c r="R45" i="5"/>
  <c r="S45" i="5"/>
  <c r="T45" i="5"/>
  <c r="U45" i="5"/>
  <c r="B46" i="5"/>
  <c r="C46" i="5"/>
  <c r="D46" i="5"/>
  <c r="E46" i="5"/>
  <c r="F46" i="5"/>
  <c r="G46" i="5"/>
  <c r="H46" i="5"/>
  <c r="I46" i="5"/>
  <c r="J46" i="5"/>
  <c r="K46" i="5"/>
  <c r="L46" i="5"/>
  <c r="M46" i="5"/>
  <c r="N46" i="5"/>
  <c r="O46" i="5"/>
  <c r="P46" i="5"/>
  <c r="Q46" i="5"/>
  <c r="R46" i="5"/>
  <c r="S46" i="5"/>
  <c r="T46" i="5"/>
  <c r="U46" i="5"/>
  <c r="B47" i="5"/>
  <c r="C47" i="5"/>
  <c r="D47" i="5"/>
  <c r="E47" i="5"/>
  <c r="F47" i="5"/>
  <c r="G47" i="5"/>
  <c r="H47" i="5"/>
  <c r="I47" i="5"/>
  <c r="J47" i="5"/>
  <c r="K47" i="5"/>
  <c r="L47" i="5"/>
  <c r="M47" i="5"/>
  <c r="N47" i="5"/>
  <c r="O47" i="5"/>
  <c r="P47" i="5"/>
  <c r="Q47" i="5"/>
  <c r="R47" i="5"/>
  <c r="S47" i="5"/>
  <c r="T47" i="5"/>
  <c r="U47" i="5"/>
  <c r="B48" i="5"/>
  <c r="C48" i="5"/>
  <c r="D48" i="5"/>
  <c r="E48" i="5"/>
  <c r="F48" i="5"/>
  <c r="G48" i="5"/>
  <c r="H48" i="5"/>
  <c r="I48" i="5"/>
  <c r="J48" i="5"/>
  <c r="K48" i="5"/>
  <c r="L48" i="5"/>
  <c r="M48" i="5"/>
  <c r="N48" i="5"/>
  <c r="O48" i="5"/>
  <c r="P48" i="5"/>
  <c r="Q48" i="5"/>
  <c r="R48" i="5"/>
  <c r="S48" i="5"/>
  <c r="T48" i="5"/>
  <c r="U48" i="5"/>
  <c r="B49" i="5"/>
  <c r="C49" i="5"/>
  <c r="D49" i="5"/>
  <c r="E49" i="5"/>
  <c r="F49" i="5"/>
  <c r="G49" i="5"/>
  <c r="H49" i="5"/>
  <c r="I49" i="5"/>
  <c r="J49" i="5"/>
  <c r="K49" i="5"/>
  <c r="L49" i="5"/>
  <c r="M49" i="5"/>
  <c r="N49" i="5"/>
  <c r="O49" i="5"/>
  <c r="P49" i="5"/>
  <c r="Q49" i="5"/>
  <c r="R49" i="5"/>
  <c r="S49" i="5"/>
  <c r="T49" i="5"/>
  <c r="U49" i="5"/>
  <c r="B50" i="5"/>
  <c r="C50" i="5"/>
  <c r="D50" i="5"/>
  <c r="E50" i="5"/>
  <c r="F50" i="5"/>
  <c r="G50" i="5"/>
  <c r="H50" i="5"/>
  <c r="I50" i="5"/>
  <c r="J50" i="5"/>
  <c r="K50" i="5"/>
  <c r="L50" i="5"/>
  <c r="M50" i="5"/>
  <c r="N50" i="5"/>
  <c r="O50" i="5"/>
  <c r="P50" i="5"/>
  <c r="Q50" i="5"/>
  <c r="R50" i="5"/>
  <c r="S50" i="5"/>
  <c r="T50" i="5"/>
  <c r="U50" i="5"/>
  <c r="B51" i="5"/>
  <c r="C51" i="5"/>
  <c r="D51" i="5"/>
  <c r="E51" i="5"/>
  <c r="F51" i="5"/>
  <c r="G51" i="5"/>
  <c r="H51" i="5"/>
  <c r="I51" i="5"/>
  <c r="J51" i="5"/>
  <c r="K51" i="5"/>
  <c r="L51" i="5"/>
  <c r="M51" i="5"/>
  <c r="N51" i="5"/>
  <c r="O51" i="5"/>
  <c r="P51" i="5"/>
  <c r="Q51" i="5"/>
  <c r="R51" i="5"/>
  <c r="S51" i="5"/>
  <c r="T51" i="5"/>
  <c r="U51" i="5"/>
  <c r="B52" i="5"/>
  <c r="C52" i="5"/>
  <c r="D52" i="5"/>
  <c r="E52" i="5"/>
  <c r="F52" i="5"/>
  <c r="G52" i="5"/>
  <c r="H52" i="5"/>
  <c r="I52" i="5"/>
  <c r="J52" i="5"/>
  <c r="K52" i="5"/>
  <c r="L52" i="5"/>
  <c r="M52" i="5"/>
  <c r="N52" i="5"/>
  <c r="O52" i="5"/>
  <c r="P52" i="5"/>
  <c r="Q52" i="5"/>
  <c r="R52" i="5"/>
  <c r="S52" i="5"/>
  <c r="T52" i="5"/>
  <c r="U52" i="5"/>
  <c r="B53" i="5"/>
  <c r="C53" i="5"/>
  <c r="D53" i="5"/>
  <c r="E53" i="5"/>
  <c r="F53" i="5"/>
  <c r="G53" i="5"/>
  <c r="H53" i="5"/>
  <c r="I53" i="5"/>
  <c r="J53" i="5"/>
  <c r="K53" i="5"/>
  <c r="L53" i="5"/>
  <c r="M53" i="5"/>
  <c r="N53" i="5"/>
  <c r="O53" i="5"/>
  <c r="P53" i="5"/>
  <c r="Q53" i="5"/>
  <c r="R53" i="5"/>
  <c r="S53" i="5"/>
  <c r="T53" i="5"/>
  <c r="U53" i="5"/>
  <c r="B54" i="5"/>
  <c r="C54" i="5"/>
  <c r="D54" i="5"/>
  <c r="E54" i="5"/>
  <c r="F54" i="5"/>
  <c r="G54" i="5"/>
  <c r="H54" i="5"/>
  <c r="I54" i="5"/>
  <c r="J54" i="5"/>
  <c r="K54" i="5"/>
  <c r="L54" i="5"/>
  <c r="M54" i="5"/>
  <c r="N54" i="5"/>
  <c r="O54" i="5"/>
  <c r="P54" i="5"/>
  <c r="Q54" i="5"/>
  <c r="R54" i="5"/>
  <c r="S54" i="5"/>
  <c r="T54" i="5"/>
  <c r="U54" i="5"/>
  <c r="B55" i="5"/>
  <c r="C55" i="5"/>
  <c r="D55" i="5"/>
  <c r="E55" i="5"/>
  <c r="F55" i="5"/>
  <c r="G55" i="5"/>
  <c r="H55" i="5"/>
  <c r="I55" i="5"/>
  <c r="J55" i="5"/>
  <c r="K55" i="5"/>
  <c r="L55" i="5"/>
  <c r="M55" i="5"/>
  <c r="N55" i="5"/>
  <c r="O55" i="5"/>
  <c r="P55" i="5"/>
  <c r="Q55" i="5"/>
  <c r="R55" i="5"/>
  <c r="S55" i="5"/>
  <c r="T55" i="5"/>
  <c r="U55" i="5"/>
  <c r="B56" i="5"/>
  <c r="C56" i="5"/>
  <c r="D56" i="5"/>
  <c r="E56" i="5"/>
  <c r="F56" i="5"/>
  <c r="G56" i="5"/>
  <c r="H56" i="5"/>
  <c r="I56" i="5"/>
  <c r="J56" i="5"/>
  <c r="K56" i="5"/>
  <c r="L56" i="5"/>
  <c r="M56" i="5"/>
  <c r="N56" i="5"/>
  <c r="O56" i="5"/>
  <c r="P56" i="5"/>
  <c r="Q56" i="5"/>
  <c r="R56" i="5"/>
  <c r="S56" i="5"/>
  <c r="T56" i="5"/>
  <c r="U56" i="5"/>
  <c r="B57" i="5"/>
  <c r="C57" i="5"/>
  <c r="D57" i="5"/>
  <c r="E57" i="5"/>
  <c r="F57" i="5"/>
  <c r="G57" i="5"/>
  <c r="H57" i="5"/>
  <c r="I57" i="5"/>
  <c r="J57" i="5"/>
  <c r="K57" i="5"/>
  <c r="L57" i="5"/>
  <c r="M57" i="5"/>
  <c r="N57" i="5"/>
  <c r="O57" i="5"/>
  <c r="P57" i="5"/>
  <c r="Q57" i="5"/>
  <c r="R57" i="5"/>
  <c r="S57" i="5"/>
  <c r="T57" i="5"/>
  <c r="U57" i="5"/>
  <c r="B58" i="5"/>
  <c r="C58" i="5"/>
  <c r="D58" i="5"/>
  <c r="E58" i="5"/>
  <c r="F58" i="5"/>
  <c r="G58" i="5"/>
  <c r="H58" i="5"/>
  <c r="I58" i="5"/>
  <c r="J58" i="5"/>
  <c r="K58" i="5"/>
  <c r="L58" i="5"/>
  <c r="M58" i="5"/>
  <c r="N58" i="5"/>
  <c r="O58" i="5"/>
  <c r="P58" i="5"/>
  <c r="Q58" i="5"/>
  <c r="R58" i="5"/>
  <c r="S58" i="5"/>
  <c r="T58" i="5"/>
  <c r="U58" i="5"/>
  <c r="B59" i="5"/>
  <c r="C59" i="5"/>
  <c r="D59" i="5"/>
  <c r="E59" i="5"/>
  <c r="F59" i="5"/>
  <c r="G59" i="5"/>
  <c r="H59" i="5"/>
  <c r="I59" i="5"/>
  <c r="J59" i="5"/>
  <c r="K59" i="5"/>
  <c r="L59" i="5"/>
  <c r="M59" i="5"/>
  <c r="N59" i="5"/>
  <c r="O59" i="5"/>
  <c r="P59" i="5"/>
  <c r="Q59" i="5"/>
  <c r="R59" i="5"/>
  <c r="S59" i="5"/>
  <c r="T59" i="5"/>
  <c r="U59" i="5"/>
  <c r="B60" i="5"/>
  <c r="C60" i="5"/>
  <c r="D60" i="5"/>
  <c r="E60" i="5"/>
  <c r="F60" i="5"/>
  <c r="G60" i="5"/>
  <c r="H60" i="5"/>
  <c r="I60" i="5"/>
  <c r="J60" i="5"/>
  <c r="K60" i="5"/>
  <c r="L60" i="5"/>
  <c r="M60" i="5"/>
  <c r="N60" i="5"/>
  <c r="O60" i="5"/>
  <c r="P60" i="5"/>
  <c r="Q60" i="5"/>
  <c r="R60" i="5"/>
  <c r="S60" i="5"/>
  <c r="T60" i="5"/>
  <c r="U60" i="5"/>
  <c r="B61" i="5"/>
  <c r="C61" i="5"/>
  <c r="D61" i="5"/>
  <c r="E61" i="5"/>
  <c r="F61" i="5"/>
  <c r="G61" i="5"/>
  <c r="H61" i="5"/>
  <c r="I61" i="5"/>
  <c r="J61" i="5"/>
  <c r="K61" i="5"/>
  <c r="L61" i="5"/>
  <c r="M61" i="5"/>
  <c r="N61" i="5"/>
  <c r="O61" i="5"/>
  <c r="P61" i="5"/>
  <c r="Q61" i="5"/>
  <c r="R61" i="5"/>
  <c r="S61" i="5"/>
  <c r="T61" i="5"/>
  <c r="U61" i="5"/>
  <c r="B62" i="5"/>
  <c r="C62" i="5"/>
  <c r="D62" i="5"/>
  <c r="E62" i="5"/>
  <c r="F62" i="5"/>
  <c r="G62" i="5"/>
  <c r="H62" i="5"/>
  <c r="I62" i="5"/>
  <c r="J62" i="5"/>
  <c r="K62" i="5"/>
  <c r="L62" i="5"/>
  <c r="M62" i="5"/>
  <c r="N62" i="5"/>
  <c r="O62" i="5"/>
  <c r="P62" i="5"/>
  <c r="Q62" i="5"/>
  <c r="R62" i="5"/>
  <c r="S62" i="5"/>
  <c r="T62" i="5"/>
  <c r="U62" i="5"/>
  <c r="B63" i="5"/>
  <c r="C63" i="5"/>
  <c r="D63" i="5"/>
  <c r="E63" i="5"/>
  <c r="F63" i="5"/>
  <c r="G63" i="5"/>
  <c r="H63" i="5"/>
  <c r="I63" i="5"/>
  <c r="J63" i="5"/>
  <c r="K63" i="5"/>
  <c r="L63" i="5"/>
  <c r="M63" i="5"/>
  <c r="N63" i="5"/>
  <c r="O63" i="5"/>
  <c r="P63" i="5"/>
  <c r="Q63" i="5"/>
  <c r="R63" i="5"/>
  <c r="S63" i="5"/>
  <c r="T63" i="5"/>
  <c r="U63" i="5"/>
  <c r="B64" i="5"/>
  <c r="C64" i="5"/>
  <c r="D64" i="5"/>
  <c r="E64" i="5"/>
  <c r="F64" i="5"/>
  <c r="G64" i="5"/>
  <c r="H64" i="5"/>
  <c r="I64" i="5"/>
  <c r="J64" i="5"/>
  <c r="K64" i="5"/>
  <c r="L64" i="5"/>
  <c r="M64" i="5"/>
  <c r="N64" i="5"/>
  <c r="O64" i="5"/>
  <c r="P64" i="5"/>
  <c r="Q64" i="5"/>
  <c r="R64" i="5"/>
  <c r="S64" i="5"/>
  <c r="T64" i="5"/>
  <c r="U64" i="5"/>
  <c r="B65" i="5"/>
  <c r="C65" i="5"/>
  <c r="D65" i="5"/>
  <c r="E65" i="5"/>
  <c r="F65" i="5"/>
  <c r="G65" i="5"/>
  <c r="H65" i="5"/>
  <c r="I65" i="5"/>
  <c r="J65" i="5"/>
  <c r="K65" i="5"/>
  <c r="L65" i="5"/>
  <c r="M65" i="5"/>
  <c r="N65" i="5"/>
  <c r="O65" i="5"/>
  <c r="P65" i="5"/>
  <c r="Q65" i="5"/>
  <c r="R65" i="5"/>
  <c r="S65" i="5"/>
  <c r="T65" i="5"/>
  <c r="U65" i="5"/>
  <c r="B66" i="5"/>
  <c r="C66" i="5"/>
  <c r="D66" i="5"/>
  <c r="E66" i="5"/>
  <c r="F66" i="5"/>
  <c r="G66" i="5"/>
  <c r="H66" i="5"/>
  <c r="I66" i="5"/>
  <c r="J66" i="5"/>
  <c r="K66" i="5"/>
  <c r="L66" i="5"/>
  <c r="M66" i="5"/>
  <c r="N66" i="5"/>
  <c r="O66" i="5"/>
  <c r="P66" i="5"/>
  <c r="Q66" i="5"/>
  <c r="R66" i="5"/>
  <c r="S66" i="5"/>
  <c r="T66" i="5"/>
  <c r="U66" i="5"/>
  <c r="B67" i="5"/>
  <c r="C67" i="5"/>
  <c r="D67" i="5"/>
  <c r="E67" i="5"/>
  <c r="F67" i="5"/>
  <c r="G67" i="5"/>
  <c r="H67" i="5"/>
  <c r="I67" i="5"/>
  <c r="J67" i="5"/>
  <c r="K67" i="5"/>
  <c r="L67" i="5"/>
  <c r="M67" i="5"/>
  <c r="N67" i="5"/>
  <c r="O67" i="5"/>
  <c r="P67" i="5"/>
  <c r="Q67" i="5"/>
  <c r="R67" i="5"/>
  <c r="S67" i="5"/>
  <c r="T67" i="5"/>
  <c r="U67" i="5"/>
  <c r="B68" i="5"/>
  <c r="C68" i="5"/>
  <c r="D68" i="5"/>
  <c r="E68" i="5"/>
  <c r="F68" i="5"/>
  <c r="G68" i="5"/>
  <c r="H68" i="5"/>
  <c r="I68" i="5"/>
  <c r="J68" i="5"/>
  <c r="K68" i="5"/>
  <c r="L68" i="5"/>
  <c r="M68" i="5"/>
  <c r="N68" i="5"/>
  <c r="O68" i="5"/>
  <c r="P68" i="5"/>
  <c r="Q68" i="5"/>
  <c r="R68" i="5"/>
  <c r="S68" i="5"/>
  <c r="T68" i="5"/>
  <c r="U68" i="5"/>
  <c r="B69" i="5"/>
  <c r="C69" i="5"/>
  <c r="D69" i="5"/>
  <c r="E69" i="5"/>
  <c r="F69" i="5"/>
  <c r="G69" i="5"/>
  <c r="H69" i="5"/>
  <c r="I69" i="5"/>
  <c r="J69" i="5"/>
  <c r="K69" i="5"/>
  <c r="L69" i="5"/>
  <c r="M69" i="5"/>
  <c r="N69" i="5"/>
  <c r="O69" i="5"/>
  <c r="P69" i="5"/>
  <c r="Q69" i="5"/>
  <c r="R69" i="5"/>
  <c r="S69" i="5"/>
  <c r="T69" i="5"/>
  <c r="U69" i="5"/>
  <c r="B70" i="5"/>
  <c r="C70" i="5"/>
  <c r="D70" i="5"/>
  <c r="E70" i="5"/>
  <c r="F70" i="5"/>
  <c r="G70" i="5"/>
  <c r="H70" i="5"/>
  <c r="I70" i="5"/>
  <c r="J70" i="5"/>
  <c r="K70" i="5"/>
  <c r="L70" i="5"/>
  <c r="M70" i="5"/>
  <c r="N70" i="5"/>
  <c r="O70" i="5"/>
  <c r="P70" i="5"/>
  <c r="Q70" i="5"/>
  <c r="R70" i="5"/>
  <c r="S70" i="5"/>
  <c r="T70" i="5"/>
  <c r="U70" i="5"/>
  <c r="B71" i="5"/>
  <c r="C71" i="5"/>
  <c r="D71" i="5"/>
  <c r="E71" i="5"/>
  <c r="F71" i="5"/>
  <c r="G71" i="5"/>
  <c r="H71" i="5"/>
  <c r="I71" i="5"/>
  <c r="J71" i="5"/>
  <c r="K71" i="5"/>
  <c r="L71" i="5"/>
  <c r="M71" i="5"/>
  <c r="N71" i="5"/>
  <c r="O71" i="5"/>
  <c r="P71" i="5"/>
  <c r="Q71" i="5"/>
  <c r="R71" i="5"/>
  <c r="S71" i="5"/>
  <c r="T71" i="5"/>
  <c r="U71" i="5"/>
  <c r="B72" i="5"/>
  <c r="C72" i="5"/>
  <c r="D72" i="5"/>
  <c r="E72" i="5"/>
  <c r="F72" i="5"/>
  <c r="G72" i="5"/>
  <c r="H72" i="5"/>
  <c r="I72" i="5"/>
  <c r="J72" i="5"/>
  <c r="K72" i="5"/>
  <c r="L72" i="5"/>
  <c r="M72" i="5"/>
  <c r="N72" i="5"/>
  <c r="O72" i="5"/>
  <c r="P72" i="5"/>
  <c r="Q72" i="5"/>
  <c r="R72" i="5"/>
  <c r="S72" i="5"/>
  <c r="T72" i="5"/>
  <c r="U72" i="5"/>
  <c r="B73" i="5"/>
  <c r="C73" i="5"/>
  <c r="D73" i="5"/>
  <c r="E73" i="5"/>
  <c r="F73" i="5"/>
  <c r="G73" i="5"/>
  <c r="H73" i="5"/>
  <c r="I73" i="5"/>
  <c r="J73" i="5"/>
  <c r="K73" i="5"/>
  <c r="L73" i="5"/>
  <c r="M73" i="5"/>
  <c r="N73" i="5"/>
  <c r="O73" i="5"/>
  <c r="P73" i="5"/>
  <c r="Q73" i="5"/>
  <c r="R73" i="5"/>
  <c r="S73" i="5"/>
  <c r="T73" i="5"/>
  <c r="U73" i="5"/>
  <c r="B74" i="5"/>
  <c r="C74" i="5"/>
  <c r="D74" i="5"/>
  <c r="E74" i="5"/>
  <c r="F74" i="5"/>
  <c r="G74" i="5"/>
  <c r="H74" i="5"/>
  <c r="I74" i="5"/>
  <c r="J74" i="5"/>
  <c r="K74" i="5"/>
  <c r="L74" i="5"/>
  <c r="M74" i="5"/>
  <c r="N74" i="5"/>
  <c r="O74" i="5"/>
  <c r="P74" i="5"/>
  <c r="Q74" i="5"/>
  <c r="R74" i="5"/>
  <c r="S74" i="5"/>
  <c r="T74" i="5"/>
  <c r="U74" i="5"/>
  <c r="B75" i="5"/>
  <c r="C75" i="5"/>
  <c r="D75" i="5"/>
  <c r="E75" i="5"/>
  <c r="F75" i="5"/>
  <c r="G75" i="5"/>
  <c r="H75" i="5"/>
  <c r="I75" i="5"/>
  <c r="J75" i="5"/>
  <c r="K75" i="5"/>
  <c r="L75" i="5"/>
  <c r="M75" i="5"/>
  <c r="N75" i="5"/>
  <c r="O75" i="5"/>
  <c r="P75" i="5"/>
  <c r="Q75" i="5"/>
  <c r="R75" i="5"/>
  <c r="S75" i="5"/>
  <c r="T75" i="5"/>
  <c r="U75" i="5"/>
  <c r="B76" i="5"/>
  <c r="C76" i="5"/>
  <c r="D76" i="5"/>
  <c r="E76" i="5"/>
  <c r="F76" i="5"/>
  <c r="G76" i="5"/>
  <c r="H76" i="5"/>
  <c r="I76" i="5"/>
  <c r="J76" i="5"/>
  <c r="K76" i="5"/>
  <c r="L76" i="5"/>
  <c r="M76" i="5"/>
  <c r="N76" i="5"/>
  <c r="O76" i="5"/>
  <c r="P76" i="5"/>
  <c r="Q76" i="5"/>
  <c r="R76" i="5"/>
  <c r="S76" i="5"/>
  <c r="T76" i="5"/>
  <c r="U76" i="5"/>
  <c r="B77" i="5"/>
  <c r="C77" i="5"/>
  <c r="D77" i="5"/>
  <c r="E77" i="5"/>
  <c r="F77" i="5"/>
  <c r="G77" i="5"/>
  <c r="H77" i="5"/>
  <c r="I77" i="5"/>
  <c r="J77" i="5"/>
  <c r="K77" i="5"/>
  <c r="L77" i="5"/>
  <c r="M77" i="5"/>
  <c r="N77" i="5"/>
  <c r="O77" i="5"/>
  <c r="P77" i="5"/>
  <c r="Q77" i="5"/>
  <c r="R77" i="5"/>
  <c r="S77" i="5"/>
  <c r="T77" i="5"/>
  <c r="U77" i="5"/>
  <c r="B78" i="5"/>
  <c r="C78" i="5"/>
  <c r="D78" i="5"/>
  <c r="E78" i="5"/>
  <c r="F78" i="5"/>
  <c r="G78" i="5"/>
  <c r="H78" i="5"/>
  <c r="I78" i="5"/>
  <c r="J78" i="5"/>
  <c r="K78" i="5"/>
  <c r="L78" i="5"/>
  <c r="M78" i="5"/>
  <c r="N78" i="5"/>
  <c r="O78" i="5"/>
  <c r="P78" i="5"/>
  <c r="Q78" i="5"/>
  <c r="R78" i="5"/>
  <c r="S78" i="5"/>
  <c r="T78" i="5"/>
  <c r="U78" i="5"/>
  <c r="B79" i="5"/>
  <c r="C79" i="5"/>
  <c r="D79" i="5"/>
  <c r="E79" i="5"/>
  <c r="F79" i="5"/>
  <c r="G79" i="5"/>
  <c r="H79" i="5"/>
  <c r="I79" i="5"/>
  <c r="J79" i="5"/>
  <c r="K79" i="5"/>
  <c r="L79" i="5"/>
  <c r="M79" i="5"/>
  <c r="N79" i="5"/>
  <c r="O79" i="5"/>
  <c r="P79" i="5"/>
  <c r="Q79" i="5"/>
  <c r="R79" i="5"/>
  <c r="S79" i="5"/>
  <c r="T79" i="5"/>
  <c r="U79" i="5"/>
  <c r="B80" i="5"/>
  <c r="C80" i="5"/>
  <c r="D80" i="5"/>
  <c r="E80" i="5"/>
  <c r="F80" i="5"/>
  <c r="G80" i="5"/>
  <c r="H80" i="5"/>
  <c r="I80" i="5"/>
  <c r="J80" i="5"/>
  <c r="K80" i="5"/>
  <c r="L80" i="5"/>
  <c r="M80" i="5"/>
  <c r="N80" i="5"/>
  <c r="O80" i="5"/>
  <c r="P80" i="5"/>
  <c r="Q80" i="5"/>
  <c r="R80" i="5"/>
  <c r="S80" i="5"/>
  <c r="T80" i="5"/>
  <c r="U80" i="5"/>
  <c r="B81" i="5"/>
  <c r="C81" i="5"/>
  <c r="D81" i="5"/>
  <c r="E81" i="5"/>
  <c r="F81" i="5"/>
  <c r="G81" i="5"/>
  <c r="H81" i="5"/>
  <c r="I81" i="5"/>
  <c r="J81" i="5"/>
  <c r="K81" i="5"/>
  <c r="L81" i="5"/>
  <c r="M81" i="5"/>
  <c r="N81" i="5"/>
  <c r="O81" i="5"/>
  <c r="P81" i="5"/>
  <c r="Q81" i="5"/>
  <c r="R81" i="5"/>
  <c r="S81" i="5"/>
  <c r="T81" i="5"/>
  <c r="U81" i="5"/>
  <c r="B82" i="5"/>
  <c r="C82" i="5"/>
  <c r="D82" i="5"/>
  <c r="E82" i="5"/>
  <c r="F82" i="5"/>
  <c r="G82" i="5"/>
  <c r="H82" i="5"/>
  <c r="I82" i="5"/>
  <c r="J82" i="5"/>
  <c r="K82" i="5"/>
  <c r="L82" i="5"/>
  <c r="M82" i="5"/>
  <c r="N82" i="5"/>
  <c r="O82" i="5"/>
  <c r="P82" i="5"/>
  <c r="Q82" i="5"/>
  <c r="R82" i="5"/>
  <c r="S82" i="5"/>
  <c r="T82" i="5"/>
  <c r="U82" i="5"/>
  <c r="B83" i="5"/>
  <c r="C83" i="5"/>
  <c r="D83" i="5"/>
  <c r="E83" i="5"/>
  <c r="F83" i="5"/>
  <c r="G83" i="5"/>
  <c r="H83" i="5"/>
  <c r="I83" i="5"/>
  <c r="J83" i="5"/>
  <c r="K83" i="5"/>
  <c r="L83" i="5"/>
  <c r="M83" i="5"/>
  <c r="N83" i="5"/>
  <c r="O83" i="5"/>
  <c r="P83" i="5"/>
  <c r="Q83" i="5"/>
  <c r="R83" i="5"/>
  <c r="S83" i="5"/>
  <c r="T83" i="5"/>
  <c r="U83" i="5"/>
  <c r="B84" i="5"/>
  <c r="C84" i="5"/>
  <c r="D84" i="5"/>
  <c r="E84" i="5"/>
  <c r="F84" i="5"/>
  <c r="G84" i="5"/>
  <c r="H84" i="5"/>
  <c r="I84" i="5"/>
  <c r="J84" i="5"/>
  <c r="K84" i="5"/>
  <c r="L84" i="5"/>
  <c r="M84" i="5"/>
  <c r="N84" i="5"/>
  <c r="O84" i="5"/>
  <c r="P84" i="5"/>
  <c r="Q84" i="5"/>
  <c r="R84" i="5"/>
  <c r="S84" i="5"/>
  <c r="T84" i="5"/>
  <c r="U84" i="5"/>
  <c r="B85" i="5"/>
  <c r="C85" i="5"/>
  <c r="D85" i="5"/>
  <c r="E85" i="5"/>
  <c r="F85" i="5"/>
  <c r="G85" i="5"/>
  <c r="H85" i="5"/>
  <c r="I85" i="5"/>
  <c r="J85" i="5"/>
  <c r="K85" i="5"/>
  <c r="L85" i="5"/>
  <c r="M85" i="5"/>
  <c r="N85" i="5"/>
  <c r="O85" i="5"/>
  <c r="P85" i="5"/>
  <c r="Q85" i="5"/>
  <c r="R85" i="5"/>
  <c r="S85" i="5"/>
  <c r="T85" i="5"/>
  <c r="U85" i="5"/>
  <c r="B86" i="5"/>
  <c r="C86" i="5"/>
  <c r="D86" i="5"/>
  <c r="E86" i="5"/>
  <c r="F86" i="5"/>
  <c r="G86" i="5"/>
  <c r="H86" i="5"/>
  <c r="I86" i="5"/>
  <c r="J86" i="5"/>
  <c r="K86" i="5"/>
  <c r="L86" i="5"/>
  <c r="M86" i="5"/>
  <c r="N86" i="5"/>
  <c r="O86" i="5"/>
  <c r="P86" i="5"/>
  <c r="Q86" i="5"/>
  <c r="R86" i="5"/>
  <c r="S86" i="5"/>
  <c r="T86" i="5"/>
  <c r="U86" i="5"/>
  <c r="B87" i="5"/>
  <c r="C87" i="5"/>
  <c r="D87" i="5"/>
  <c r="E87" i="5"/>
  <c r="F87" i="5"/>
  <c r="G87" i="5"/>
  <c r="H87" i="5"/>
  <c r="I87" i="5"/>
  <c r="J87" i="5"/>
  <c r="K87" i="5"/>
  <c r="L87" i="5"/>
  <c r="M87" i="5"/>
  <c r="N87" i="5"/>
  <c r="O87" i="5"/>
  <c r="P87" i="5"/>
  <c r="Q87" i="5"/>
  <c r="R87" i="5"/>
  <c r="S87" i="5"/>
  <c r="T87" i="5"/>
  <c r="U87" i="5"/>
  <c r="B88" i="5"/>
  <c r="C88" i="5"/>
  <c r="D88" i="5"/>
  <c r="E88" i="5"/>
  <c r="F88" i="5"/>
  <c r="G88" i="5"/>
  <c r="H88" i="5"/>
  <c r="I88" i="5"/>
  <c r="J88" i="5"/>
  <c r="K88" i="5"/>
  <c r="L88" i="5"/>
  <c r="M88" i="5"/>
  <c r="N88" i="5"/>
  <c r="O88" i="5"/>
  <c r="P88" i="5"/>
  <c r="Q88" i="5"/>
  <c r="R88" i="5"/>
  <c r="S88" i="5"/>
  <c r="T88" i="5"/>
  <c r="U88" i="5"/>
  <c r="B89" i="5"/>
  <c r="C89" i="5"/>
  <c r="D89" i="5"/>
  <c r="E89" i="5"/>
  <c r="F89" i="5"/>
  <c r="G89" i="5"/>
  <c r="H89" i="5"/>
  <c r="I89" i="5"/>
  <c r="J89" i="5"/>
  <c r="K89" i="5"/>
  <c r="L89" i="5"/>
  <c r="M89" i="5"/>
  <c r="N89" i="5"/>
  <c r="O89" i="5"/>
  <c r="P89" i="5"/>
  <c r="Q89" i="5"/>
  <c r="R89" i="5"/>
  <c r="S89" i="5"/>
  <c r="T89" i="5"/>
  <c r="U89" i="5"/>
  <c r="B90" i="5"/>
  <c r="C90" i="5"/>
  <c r="D90" i="5"/>
  <c r="E90" i="5"/>
  <c r="F90" i="5"/>
  <c r="G90" i="5"/>
  <c r="H90" i="5"/>
  <c r="I90" i="5"/>
  <c r="J90" i="5"/>
  <c r="K90" i="5"/>
  <c r="L90" i="5"/>
  <c r="M90" i="5"/>
  <c r="N90" i="5"/>
  <c r="O90" i="5"/>
  <c r="P90" i="5"/>
  <c r="Q90" i="5"/>
  <c r="R90" i="5"/>
  <c r="S90" i="5"/>
  <c r="T90" i="5"/>
  <c r="U90" i="5"/>
  <c r="B91" i="5"/>
  <c r="C91" i="5"/>
  <c r="D91" i="5"/>
  <c r="E91" i="5"/>
  <c r="F91" i="5"/>
  <c r="G91" i="5"/>
  <c r="H91" i="5"/>
  <c r="I91" i="5"/>
  <c r="J91" i="5"/>
  <c r="K91" i="5"/>
  <c r="L91" i="5"/>
  <c r="M91" i="5"/>
  <c r="N91" i="5"/>
  <c r="O91" i="5"/>
  <c r="P91" i="5"/>
  <c r="Q91" i="5"/>
  <c r="R91" i="5"/>
  <c r="S91" i="5"/>
  <c r="T91" i="5"/>
  <c r="U91" i="5"/>
  <c r="B92" i="5"/>
  <c r="C92" i="5"/>
  <c r="D92" i="5"/>
  <c r="E92" i="5"/>
  <c r="F92" i="5"/>
  <c r="G92" i="5"/>
  <c r="H92" i="5"/>
  <c r="I92" i="5"/>
  <c r="J92" i="5"/>
  <c r="K92" i="5"/>
  <c r="L92" i="5"/>
  <c r="M92" i="5"/>
  <c r="N92" i="5"/>
  <c r="O92" i="5"/>
  <c r="P92" i="5"/>
  <c r="Q92" i="5"/>
  <c r="R92" i="5"/>
  <c r="S92" i="5"/>
  <c r="T92" i="5"/>
  <c r="U92" i="5"/>
  <c r="B93" i="5"/>
  <c r="C93" i="5"/>
  <c r="D93" i="5"/>
  <c r="E93" i="5"/>
  <c r="F93" i="5"/>
  <c r="G93" i="5"/>
  <c r="H93" i="5"/>
  <c r="I93" i="5"/>
  <c r="J93" i="5"/>
  <c r="K93" i="5"/>
  <c r="L93" i="5"/>
  <c r="M93" i="5"/>
  <c r="N93" i="5"/>
  <c r="O93" i="5"/>
  <c r="P93" i="5"/>
  <c r="Q93" i="5"/>
  <c r="R93" i="5"/>
  <c r="S93" i="5"/>
  <c r="T93" i="5"/>
  <c r="U93" i="5"/>
  <c r="B94" i="5"/>
  <c r="C94" i="5"/>
  <c r="D94" i="5"/>
  <c r="E94" i="5"/>
  <c r="F94" i="5"/>
  <c r="G94" i="5"/>
  <c r="H94" i="5"/>
  <c r="I94" i="5"/>
  <c r="J94" i="5"/>
  <c r="K94" i="5"/>
  <c r="L94" i="5"/>
  <c r="M94" i="5"/>
  <c r="N94" i="5"/>
  <c r="O94" i="5"/>
  <c r="P94" i="5"/>
  <c r="Q94" i="5"/>
  <c r="R94" i="5"/>
  <c r="S94" i="5"/>
  <c r="T94" i="5"/>
  <c r="U94" i="5"/>
  <c r="B95" i="5"/>
  <c r="C95" i="5"/>
  <c r="D95" i="5"/>
  <c r="E95" i="5"/>
  <c r="F95" i="5"/>
  <c r="G95" i="5"/>
  <c r="H95" i="5"/>
  <c r="I95" i="5"/>
  <c r="J95" i="5"/>
  <c r="K95" i="5"/>
  <c r="L95" i="5"/>
  <c r="M95" i="5"/>
  <c r="N95" i="5"/>
  <c r="O95" i="5"/>
  <c r="P95" i="5"/>
  <c r="Q95" i="5"/>
  <c r="R95" i="5"/>
  <c r="S95" i="5"/>
  <c r="T95" i="5"/>
  <c r="U95" i="5"/>
  <c r="B96" i="5"/>
  <c r="C96" i="5"/>
  <c r="D96" i="5"/>
  <c r="E96" i="5"/>
  <c r="F96" i="5"/>
  <c r="G96" i="5"/>
  <c r="H96" i="5"/>
  <c r="I96" i="5"/>
  <c r="J96" i="5"/>
  <c r="K96" i="5"/>
  <c r="L96" i="5"/>
  <c r="M96" i="5"/>
  <c r="N96" i="5"/>
  <c r="O96" i="5"/>
  <c r="P96" i="5"/>
  <c r="Q96" i="5"/>
  <c r="R96" i="5"/>
  <c r="S96" i="5"/>
  <c r="T96" i="5"/>
  <c r="U96" i="5"/>
  <c r="B97" i="5"/>
  <c r="C97" i="5"/>
  <c r="D97" i="5"/>
  <c r="E97" i="5"/>
  <c r="F97" i="5"/>
  <c r="G97" i="5"/>
  <c r="H97" i="5"/>
  <c r="I97" i="5"/>
  <c r="J97" i="5"/>
  <c r="K97" i="5"/>
  <c r="L97" i="5"/>
  <c r="M97" i="5"/>
  <c r="N97" i="5"/>
  <c r="O97" i="5"/>
  <c r="P97" i="5"/>
  <c r="Q97" i="5"/>
  <c r="R97" i="5"/>
  <c r="S97" i="5"/>
  <c r="T97" i="5"/>
  <c r="U97" i="5"/>
  <c r="B98" i="5"/>
  <c r="C98" i="5"/>
  <c r="D98" i="5"/>
  <c r="E98" i="5"/>
  <c r="F98" i="5"/>
  <c r="G98" i="5"/>
  <c r="H98" i="5"/>
  <c r="I98" i="5"/>
  <c r="J98" i="5"/>
  <c r="K98" i="5"/>
  <c r="L98" i="5"/>
  <c r="M98" i="5"/>
  <c r="N98" i="5"/>
  <c r="O98" i="5"/>
  <c r="P98" i="5"/>
  <c r="Q98" i="5"/>
  <c r="R98" i="5"/>
  <c r="S98" i="5"/>
  <c r="T98" i="5"/>
  <c r="U98" i="5"/>
  <c r="B99" i="5"/>
  <c r="C99" i="5"/>
  <c r="D99" i="5"/>
  <c r="E99" i="5"/>
  <c r="F99" i="5"/>
  <c r="G99" i="5"/>
  <c r="H99" i="5"/>
  <c r="I99" i="5"/>
  <c r="J99" i="5"/>
  <c r="K99" i="5"/>
  <c r="L99" i="5"/>
  <c r="M99" i="5"/>
  <c r="N99" i="5"/>
  <c r="O99" i="5"/>
  <c r="P99" i="5"/>
  <c r="Q99" i="5"/>
  <c r="R99" i="5"/>
  <c r="S99" i="5"/>
  <c r="T99" i="5"/>
  <c r="U99" i="5"/>
  <c r="B100" i="5"/>
  <c r="C100" i="5"/>
  <c r="D100" i="5"/>
  <c r="E100" i="5"/>
  <c r="F100" i="5"/>
  <c r="G100" i="5"/>
  <c r="H100" i="5"/>
  <c r="I100" i="5"/>
  <c r="J100" i="5"/>
  <c r="K100" i="5"/>
  <c r="L100" i="5"/>
  <c r="M100" i="5"/>
  <c r="N100" i="5"/>
  <c r="O100" i="5"/>
  <c r="P100" i="5"/>
  <c r="Q100" i="5"/>
  <c r="R100" i="5"/>
  <c r="S100" i="5"/>
  <c r="T100" i="5"/>
  <c r="U100" i="5"/>
  <c r="B101" i="5"/>
  <c r="C101" i="5"/>
  <c r="D101" i="5"/>
  <c r="E101" i="5"/>
  <c r="F101" i="5"/>
  <c r="G101" i="5"/>
  <c r="H101" i="5"/>
  <c r="I101" i="5"/>
  <c r="J101" i="5"/>
  <c r="K101" i="5"/>
  <c r="L101" i="5"/>
  <c r="M101" i="5"/>
  <c r="N101" i="5"/>
  <c r="O101" i="5"/>
  <c r="P101" i="5"/>
  <c r="Q101" i="5"/>
  <c r="R101" i="5"/>
  <c r="S101" i="5"/>
  <c r="T101" i="5"/>
  <c r="U101" i="5"/>
  <c r="B102" i="5"/>
  <c r="C102" i="5"/>
  <c r="D102" i="5"/>
  <c r="E102" i="5"/>
  <c r="F102" i="5"/>
  <c r="G102" i="5"/>
  <c r="H102" i="5"/>
  <c r="I102" i="5"/>
  <c r="J102" i="5"/>
  <c r="K102" i="5"/>
  <c r="L102" i="5"/>
  <c r="M102" i="5"/>
  <c r="N102" i="5"/>
  <c r="O102" i="5"/>
  <c r="P102" i="5"/>
  <c r="Q102" i="5"/>
  <c r="R102" i="5"/>
  <c r="S102" i="5"/>
  <c r="T102" i="5"/>
  <c r="U102" i="5"/>
  <c r="B103" i="5"/>
  <c r="C103" i="5"/>
  <c r="D103" i="5"/>
  <c r="E103" i="5"/>
  <c r="F103" i="5"/>
  <c r="G103" i="5"/>
  <c r="H103" i="5"/>
  <c r="I103" i="5"/>
  <c r="J103" i="5"/>
  <c r="K103" i="5"/>
  <c r="L103" i="5"/>
  <c r="M103" i="5"/>
  <c r="N103" i="5"/>
  <c r="O103" i="5"/>
  <c r="P103" i="5"/>
  <c r="Q103" i="5"/>
  <c r="R103" i="5"/>
  <c r="S103" i="5"/>
  <c r="T103" i="5"/>
  <c r="U103" i="5"/>
  <c r="B104" i="5"/>
  <c r="C104" i="5"/>
  <c r="D104" i="5"/>
  <c r="E104" i="5"/>
  <c r="F104" i="5"/>
  <c r="G104" i="5"/>
  <c r="H104" i="5"/>
  <c r="I104" i="5"/>
  <c r="J104" i="5"/>
  <c r="K104" i="5"/>
  <c r="L104" i="5"/>
  <c r="M104" i="5"/>
  <c r="N104" i="5"/>
  <c r="O104" i="5"/>
  <c r="P104" i="5"/>
  <c r="Q104" i="5"/>
  <c r="R104" i="5"/>
  <c r="S104" i="5"/>
  <c r="T104" i="5"/>
  <c r="U104" i="5"/>
  <c r="B105" i="5"/>
  <c r="C105" i="5"/>
  <c r="D105" i="5"/>
  <c r="E105" i="5"/>
  <c r="F105" i="5"/>
  <c r="G105" i="5"/>
  <c r="H105" i="5"/>
  <c r="I105" i="5"/>
  <c r="J105" i="5"/>
  <c r="K105" i="5"/>
  <c r="L105" i="5"/>
  <c r="M105" i="5"/>
  <c r="N105" i="5"/>
  <c r="O105" i="5"/>
  <c r="P105" i="5"/>
  <c r="Q105" i="5"/>
  <c r="R105" i="5"/>
  <c r="S105" i="5"/>
  <c r="T105" i="5"/>
  <c r="U105" i="5"/>
  <c r="B106" i="5"/>
  <c r="C106" i="5"/>
  <c r="D106" i="5"/>
  <c r="E106" i="5"/>
  <c r="F106" i="5"/>
  <c r="G106" i="5"/>
  <c r="H106" i="5"/>
  <c r="I106" i="5"/>
  <c r="J106" i="5"/>
  <c r="K106" i="5"/>
  <c r="L106" i="5"/>
  <c r="M106" i="5"/>
  <c r="N106" i="5"/>
  <c r="O106" i="5"/>
  <c r="P106" i="5"/>
  <c r="Q106" i="5"/>
  <c r="R106" i="5"/>
  <c r="S106" i="5"/>
  <c r="T106" i="5"/>
  <c r="U106" i="5"/>
  <c r="B107" i="5"/>
  <c r="C107" i="5"/>
  <c r="D107" i="5"/>
  <c r="E107" i="5"/>
  <c r="F107" i="5"/>
  <c r="G107" i="5"/>
  <c r="H107" i="5"/>
  <c r="I107" i="5"/>
  <c r="J107" i="5"/>
  <c r="K107" i="5"/>
  <c r="L107" i="5"/>
  <c r="M107" i="5"/>
  <c r="N107" i="5"/>
  <c r="O107" i="5"/>
  <c r="P107" i="5"/>
  <c r="Q107" i="5"/>
  <c r="R107" i="5"/>
  <c r="S107" i="5"/>
  <c r="T107" i="5"/>
  <c r="U107" i="5"/>
  <c r="B108" i="5"/>
  <c r="C108" i="5"/>
  <c r="D108" i="5"/>
  <c r="E108" i="5"/>
  <c r="F108" i="5"/>
  <c r="G108" i="5"/>
  <c r="H108" i="5"/>
  <c r="I108" i="5"/>
  <c r="J108" i="5"/>
  <c r="K108" i="5"/>
  <c r="L108" i="5"/>
  <c r="M108" i="5"/>
  <c r="N108" i="5"/>
  <c r="O108" i="5"/>
  <c r="P108" i="5"/>
  <c r="Q108" i="5"/>
  <c r="R108" i="5"/>
  <c r="S108" i="5"/>
  <c r="T108" i="5"/>
  <c r="U108" i="5"/>
  <c r="B109" i="5"/>
  <c r="C109" i="5"/>
  <c r="D109" i="5"/>
  <c r="E109" i="5"/>
  <c r="F109" i="5"/>
  <c r="G109" i="5"/>
  <c r="H109" i="5"/>
  <c r="I109" i="5"/>
  <c r="J109" i="5"/>
  <c r="K109" i="5"/>
  <c r="L109" i="5"/>
  <c r="M109" i="5"/>
  <c r="N109" i="5"/>
  <c r="O109" i="5"/>
  <c r="P109" i="5"/>
  <c r="Q109" i="5"/>
  <c r="R109" i="5"/>
  <c r="S109" i="5"/>
  <c r="T109" i="5"/>
  <c r="U109" i="5"/>
  <c r="B110" i="5"/>
  <c r="C110" i="5"/>
  <c r="D110" i="5"/>
  <c r="E110" i="5"/>
  <c r="F110" i="5"/>
  <c r="G110" i="5"/>
  <c r="H110" i="5"/>
  <c r="I110" i="5"/>
  <c r="J110" i="5"/>
  <c r="K110" i="5"/>
  <c r="L110" i="5"/>
  <c r="M110" i="5"/>
  <c r="N110" i="5"/>
  <c r="O110" i="5"/>
  <c r="P110" i="5"/>
  <c r="Q110" i="5"/>
  <c r="R110" i="5"/>
  <c r="S110" i="5"/>
  <c r="T110" i="5"/>
  <c r="U110" i="5"/>
  <c r="B111" i="5"/>
  <c r="C111" i="5"/>
  <c r="D111" i="5"/>
  <c r="E111" i="5"/>
  <c r="F111" i="5"/>
  <c r="G111" i="5"/>
  <c r="H111" i="5"/>
  <c r="I111" i="5"/>
  <c r="J111" i="5"/>
  <c r="K111" i="5"/>
  <c r="L111" i="5"/>
  <c r="M111" i="5"/>
  <c r="N111" i="5"/>
  <c r="O111" i="5"/>
  <c r="P111" i="5"/>
  <c r="Q111" i="5"/>
  <c r="R111" i="5"/>
  <c r="S111" i="5"/>
  <c r="T111" i="5"/>
  <c r="U111" i="5"/>
  <c r="B112" i="5"/>
  <c r="C112" i="5"/>
  <c r="D112" i="5"/>
  <c r="E112" i="5"/>
  <c r="F112" i="5"/>
  <c r="G112" i="5"/>
  <c r="H112" i="5"/>
  <c r="I112" i="5"/>
  <c r="J112" i="5"/>
  <c r="K112" i="5"/>
  <c r="L112" i="5"/>
  <c r="M112" i="5"/>
  <c r="N112" i="5"/>
  <c r="O112" i="5"/>
  <c r="P112" i="5"/>
  <c r="Q112" i="5"/>
  <c r="R112" i="5"/>
  <c r="S112" i="5"/>
  <c r="T112" i="5"/>
  <c r="U112" i="5"/>
  <c r="B113" i="5"/>
  <c r="C113" i="5"/>
  <c r="D113" i="5"/>
  <c r="E113" i="5"/>
  <c r="F113" i="5"/>
  <c r="G113" i="5"/>
  <c r="H113" i="5"/>
  <c r="I113" i="5"/>
  <c r="J113" i="5"/>
  <c r="K113" i="5"/>
  <c r="L113" i="5"/>
  <c r="M113" i="5"/>
  <c r="N113" i="5"/>
  <c r="O113" i="5"/>
  <c r="P113" i="5"/>
  <c r="Q113" i="5"/>
  <c r="R113" i="5"/>
  <c r="S113" i="5"/>
  <c r="T113" i="5"/>
  <c r="U113" i="5"/>
  <c r="B114" i="5"/>
  <c r="C114" i="5"/>
  <c r="D114" i="5"/>
  <c r="E114" i="5"/>
  <c r="F114" i="5"/>
  <c r="G114" i="5"/>
  <c r="H114" i="5"/>
  <c r="I114" i="5"/>
  <c r="J114" i="5"/>
  <c r="K114" i="5"/>
  <c r="L114" i="5"/>
  <c r="M114" i="5"/>
  <c r="N114" i="5"/>
  <c r="O114" i="5"/>
  <c r="P114" i="5"/>
  <c r="Q114" i="5"/>
  <c r="R114" i="5"/>
  <c r="S114" i="5"/>
  <c r="T114" i="5"/>
  <c r="U114" i="5"/>
  <c r="B115" i="5"/>
  <c r="C115" i="5"/>
  <c r="D115" i="5"/>
  <c r="E115" i="5"/>
  <c r="F115" i="5"/>
  <c r="G115" i="5"/>
  <c r="H115" i="5"/>
  <c r="I115" i="5"/>
  <c r="J115" i="5"/>
  <c r="K115" i="5"/>
  <c r="L115" i="5"/>
  <c r="M115" i="5"/>
  <c r="N115" i="5"/>
  <c r="O115" i="5"/>
  <c r="P115" i="5"/>
  <c r="Q115" i="5"/>
  <c r="R115" i="5"/>
  <c r="S115" i="5"/>
  <c r="T115" i="5"/>
  <c r="U115" i="5"/>
  <c r="B116" i="5"/>
  <c r="C116" i="5"/>
  <c r="D116" i="5"/>
  <c r="E116" i="5"/>
  <c r="F116" i="5"/>
  <c r="G116" i="5"/>
  <c r="H116" i="5"/>
  <c r="I116" i="5"/>
  <c r="J116" i="5"/>
  <c r="K116" i="5"/>
  <c r="L116" i="5"/>
  <c r="M116" i="5"/>
  <c r="N116" i="5"/>
  <c r="O116" i="5"/>
  <c r="P116" i="5"/>
  <c r="Q116" i="5"/>
  <c r="R116" i="5"/>
  <c r="S116" i="5"/>
  <c r="T116" i="5"/>
  <c r="U116" i="5"/>
  <c r="B117" i="5"/>
  <c r="C117" i="5"/>
  <c r="D117" i="5"/>
  <c r="E117" i="5"/>
  <c r="F117" i="5"/>
  <c r="G117" i="5"/>
  <c r="H117" i="5"/>
  <c r="I117" i="5"/>
  <c r="J117" i="5"/>
  <c r="K117" i="5"/>
  <c r="L117" i="5"/>
  <c r="M117" i="5"/>
  <c r="N117" i="5"/>
  <c r="O117" i="5"/>
  <c r="P117" i="5"/>
  <c r="Q117" i="5"/>
  <c r="R117" i="5"/>
  <c r="S117" i="5"/>
  <c r="T117" i="5"/>
  <c r="U117" i="5"/>
  <c r="B118" i="5"/>
  <c r="C118" i="5"/>
  <c r="D118" i="5"/>
  <c r="E118" i="5"/>
  <c r="F118" i="5"/>
  <c r="G118" i="5"/>
  <c r="H118" i="5"/>
  <c r="I118" i="5"/>
  <c r="J118" i="5"/>
  <c r="K118" i="5"/>
  <c r="L118" i="5"/>
  <c r="M118" i="5"/>
  <c r="N118" i="5"/>
  <c r="O118" i="5"/>
  <c r="P118" i="5"/>
  <c r="Q118" i="5"/>
  <c r="R118" i="5"/>
  <c r="S118" i="5"/>
  <c r="T118" i="5"/>
  <c r="U118" i="5"/>
  <c r="B119" i="5"/>
  <c r="C119" i="5"/>
  <c r="D119" i="5"/>
  <c r="E119" i="5"/>
  <c r="F119" i="5"/>
  <c r="G119" i="5"/>
  <c r="H119" i="5"/>
  <c r="I119" i="5"/>
  <c r="J119" i="5"/>
  <c r="K119" i="5"/>
  <c r="L119" i="5"/>
  <c r="M119" i="5"/>
  <c r="N119" i="5"/>
  <c r="O119" i="5"/>
  <c r="P119" i="5"/>
  <c r="Q119" i="5"/>
  <c r="R119" i="5"/>
  <c r="S119" i="5"/>
  <c r="T119" i="5"/>
  <c r="U119" i="5"/>
  <c r="B120" i="5"/>
  <c r="C120" i="5"/>
  <c r="D120" i="5"/>
  <c r="E120" i="5"/>
  <c r="F120" i="5"/>
  <c r="G120" i="5"/>
  <c r="H120" i="5"/>
  <c r="I120" i="5"/>
  <c r="J120" i="5"/>
  <c r="K120" i="5"/>
  <c r="L120" i="5"/>
  <c r="M120" i="5"/>
  <c r="N120" i="5"/>
  <c r="O120" i="5"/>
  <c r="P120" i="5"/>
  <c r="Q120" i="5"/>
  <c r="R120" i="5"/>
  <c r="S120" i="5"/>
  <c r="T120" i="5"/>
  <c r="U120" i="5"/>
  <c r="B121" i="5"/>
  <c r="C121" i="5"/>
  <c r="D121" i="5"/>
  <c r="E121" i="5"/>
  <c r="F121" i="5"/>
  <c r="G121" i="5"/>
  <c r="H121" i="5"/>
  <c r="I121" i="5"/>
  <c r="J121" i="5"/>
  <c r="K121" i="5"/>
  <c r="L121" i="5"/>
  <c r="M121" i="5"/>
  <c r="N121" i="5"/>
  <c r="O121" i="5"/>
  <c r="P121" i="5"/>
  <c r="Q121" i="5"/>
  <c r="R121" i="5"/>
  <c r="S121" i="5"/>
  <c r="T121" i="5"/>
  <c r="U121" i="5"/>
  <c r="B122" i="5"/>
  <c r="C122" i="5"/>
  <c r="D122" i="5"/>
  <c r="E122" i="5"/>
  <c r="F122" i="5"/>
  <c r="G122" i="5"/>
  <c r="H122" i="5"/>
  <c r="I122" i="5"/>
  <c r="J122" i="5"/>
  <c r="K122" i="5"/>
  <c r="L122" i="5"/>
  <c r="M122" i="5"/>
  <c r="N122" i="5"/>
  <c r="O122" i="5"/>
  <c r="P122" i="5"/>
  <c r="Q122" i="5"/>
  <c r="R122" i="5"/>
  <c r="S122" i="5"/>
  <c r="T122" i="5"/>
  <c r="U122" i="5"/>
  <c r="B123" i="5"/>
  <c r="C123" i="5"/>
  <c r="D123" i="5"/>
  <c r="E123" i="5"/>
  <c r="F123" i="5"/>
  <c r="G123" i="5"/>
  <c r="H123" i="5"/>
  <c r="I123" i="5"/>
  <c r="J123" i="5"/>
  <c r="K123" i="5"/>
  <c r="L123" i="5"/>
  <c r="M123" i="5"/>
  <c r="N123" i="5"/>
  <c r="O123" i="5"/>
  <c r="P123" i="5"/>
  <c r="Q123" i="5"/>
  <c r="R123" i="5"/>
  <c r="S123" i="5"/>
  <c r="T123" i="5"/>
  <c r="U123" i="5"/>
  <c r="B124" i="5"/>
  <c r="C124" i="5"/>
  <c r="D124" i="5"/>
  <c r="E124" i="5"/>
  <c r="F124" i="5"/>
  <c r="G124" i="5"/>
  <c r="H124" i="5"/>
  <c r="I124" i="5"/>
  <c r="J124" i="5"/>
  <c r="K124" i="5"/>
  <c r="L124" i="5"/>
  <c r="M124" i="5"/>
  <c r="N124" i="5"/>
  <c r="O124" i="5"/>
  <c r="P124" i="5"/>
  <c r="Q124" i="5"/>
  <c r="R124" i="5"/>
  <c r="S124" i="5"/>
  <c r="T124" i="5"/>
  <c r="U124" i="5"/>
  <c r="B125" i="5"/>
  <c r="C125" i="5"/>
  <c r="D125" i="5"/>
  <c r="E125" i="5"/>
  <c r="F125" i="5"/>
  <c r="G125" i="5"/>
  <c r="H125" i="5"/>
  <c r="I125" i="5"/>
  <c r="J125" i="5"/>
  <c r="K125" i="5"/>
  <c r="L125" i="5"/>
  <c r="M125" i="5"/>
  <c r="N125" i="5"/>
  <c r="O125" i="5"/>
  <c r="P125" i="5"/>
  <c r="Q125" i="5"/>
  <c r="R125" i="5"/>
  <c r="S125" i="5"/>
  <c r="T125" i="5"/>
  <c r="U125" i="5"/>
  <c r="B126" i="5"/>
  <c r="C126" i="5"/>
  <c r="D126" i="5"/>
  <c r="E126" i="5"/>
  <c r="F126" i="5"/>
  <c r="G126" i="5"/>
  <c r="H126" i="5"/>
  <c r="I126" i="5"/>
  <c r="J126" i="5"/>
  <c r="K126" i="5"/>
  <c r="L126" i="5"/>
  <c r="M126" i="5"/>
  <c r="N126" i="5"/>
  <c r="O126" i="5"/>
  <c r="P126" i="5"/>
  <c r="Q126" i="5"/>
  <c r="R126" i="5"/>
  <c r="S126" i="5"/>
  <c r="T126" i="5"/>
  <c r="U126" i="5"/>
  <c r="B127" i="5"/>
  <c r="C127" i="5"/>
  <c r="D127" i="5"/>
  <c r="E127" i="5"/>
  <c r="F127" i="5"/>
  <c r="G127" i="5"/>
  <c r="H127" i="5"/>
  <c r="I127" i="5"/>
  <c r="J127" i="5"/>
  <c r="K127" i="5"/>
  <c r="L127" i="5"/>
  <c r="M127" i="5"/>
  <c r="N127" i="5"/>
  <c r="O127" i="5"/>
  <c r="P127" i="5"/>
  <c r="Q127" i="5"/>
  <c r="R127" i="5"/>
  <c r="S127" i="5"/>
  <c r="T127" i="5"/>
  <c r="U127" i="5"/>
  <c r="B128" i="5"/>
  <c r="C128" i="5"/>
  <c r="D128" i="5"/>
  <c r="E128" i="5"/>
  <c r="F128" i="5"/>
  <c r="G128" i="5"/>
  <c r="H128" i="5"/>
  <c r="I128" i="5"/>
  <c r="J128" i="5"/>
  <c r="K128" i="5"/>
  <c r="L128" i="5"/>
  <c r="M128" i="5"/>
  <c r="N128" i="5"/>
  <c r="O128" i="5"/>
  <c r="P128" i="5"/>
  <c r="Q128" i="5"/>
  <c r="R128" i="5"/>
  <c r="S128" i="5"/>
  <c r="T128" i="5"/>
  <c r="U128" i="5"/>
  <c r="B129" i="5"/>
  <c r="C129" i="5"/>
  <c r="D129" i="5"/>
  <c r="E129" i="5"/>
  <c r="F129" i="5"/>
  <c r="G129" i="5"/>
  <c r="H129" i="5"/>
  <c r="I129" i="5"/>
  <c r="J129" i="5"/>
  <c r="K129" i="5"/>
  <c r="L129" i="5"/>
  <c r="M129" i="5"/>
  <c r="N129" i="5"/>
  <c r="O129" i="5"/>
  <c r="P129" i="5"/>
  <c r="Q129" i="5"/>
  <c r="R129" i="5"/>
  <c r="S129" i="5"/>
  <c r="T129" i="5"/>
  <c r="U129" i="5"/>
  <c r="B130" i="5"/>
  <c r="C130" i="5"/>
  <c r="D130" i="5"/>
  <c r="E130" i="5"/>
  <c r="F130" i="5"/>
  <c r="G130" i="5"/>
  <c r="H130" i="5"/>
  <c r="I130" i="5"/>
  <c r="J130" i="5"/>
  <c r="K130" i="5"/>
  <c r="L130" i="5"/>
  <c r="M130" i="5"/>
  <c r="N130" i="5"/>
  <c r="O130" i="5"/>
  <c r="P130" i="5"/>
  <c r="Q130" i="5"/>
  <c r="R130" i="5"/>
  <c r="S130" i="5"/>
  <c r="T130" i="5"/>
  <c r="U130" i="5"/>
  <c r="B131" i="5"/>
  <c r="C131" i="5"/>
  <c r="D131" i="5"/>
  <c r="E131" i="5"/>
  <c r="F131" i="5"/>
  <c r="G131" i="5"/>
  <c r="H131" i="5"/>
  <c r="I131" i="5"/>
  <c r="J131" i="5"/>
  <c r="K131" i="5"/>
  <c r="L131" i="5"/>
  <c r="M131" i="5"/>
  <c r="N131" i="5"/>
  <c r="O131" i="5"/>
  <c r="P131" i="5"/>
  <c r="Q131" i="5"/>
  <c r="R131" i="5"/>
  <c r="S131" i="5"/>
  <c r="T131" i="5"/>
  <c r="U131" i="5"/>
  <c r="B132" i="5"/>
  <c r="C132" i="5"/>
  <c r="D132" i="5"/>
  <c r="E132" i="5"/>
  <c r="F132" i="5"/>
  <c r="G132" i="5"/>
  <c r="H132" i="5"/>
  <c r="I132" i="5"/>
  <c r="J132" i="5"/>
  <c r="K132" i="5"/>
  <c r="L132" i="5"/>
  <c r="M132" i="5"/>
  <c r="N132" i="5"/>
  <c r="O132" i="5"/>
  <c r="P132" i="5"/>
  <c r="Q132" i="5"/>
  <c r="R132" i="5"/>
  <c r="S132" i="5"/>
  <c r="T132" i="5"/>
  <c r="U132" i="5"/>
  <c r="B133" i="5"/>
  <c r="C133" i="5"/>
  <c r="D133" i="5"/>
  <c r="E133" i="5"/>
  <c r="F133" i="5"/>
  <c r="G133" i="5"/>
  <c r="H133" i="5"/>
  <c r="I133" i="5"/>
  <c r="J133" i="5"/>
  <c r="K133" i="5"/>
  <c r="L133" i="5"/>
  <c r="M133" i="5"/>
  <c r="N133" i="5"/>
  <c r="O133" i="5"/>
  <c r="P133" i="5"/>
  <c r="Q133" i="5"/>
  <c r="R133" i="5"/>
  <c r="S133" i="5"/>
  <c r="T133" i="5"/>
  <c r="U133" i="5"/>
  <c r="B134" i="5"/>
  <c r="C134" i="5"/>
  <c r="D134" i="5"/>
  <c r="E134" i="5"/>
  <c r="F134" i="5"/>
  <c r="G134" i="5"/>
  <c r="H134" i="5"/>
  <c r="I134" i="5"/>
  <c r="J134" i="5"/>
  <c r="K134" i="5"/>
  <c r="L134" i="5"/>
  <c r="M134" i="5"/>
  <c r="N134" i="5"/>
  <c r="O134" i="5"/>
  <c r="P134" i="5"/>
  <c r="Q134" i="5"/>
  <c r="R134" i="5"/>
  <c r="S134" i="5"/>
  <c r="T134" i="5"/>
  <c r="U134" i="5"/>
  <c r="B135" i="5"/>
  <c r="C135" i="5"/>
  <c r="D135" i="5"/>
  <c r="E135" i="5"/>
  <c r="F135" i="5"/>
  <c r="G135" i="5"/>
  <c r="H135" i="5"/>
  <c r="I135" i="5"/>
  <c r="J135" i="5"/>
  <c r="K135" i="5"/>
  <c r="L135" i="5"/>
  <c r="M135" i="5"/>
  <c r="N135" i="5"/>
  <c r="O135" i="5"/>
  <c r="P135" i="5"/>
  <c r="Q135" i="5"/>
  <c r="R135" i="5"/>
  <c r="S135" i="5"/>
  <c r="T135" i="5"/>
  <c r="U135" i="5"/>
  <c r="B136" i="5"/>
  <c r="C136" i="5"/>
  <c r="D136" i="5"/>
  <c r="E136" i="5"/>
  <c r="F136" i="5"/>
  <c r="G136" i="5"/>
  <c r="H136" i="5"/>
  <c r="I136" i="5"/>
  <c r="J136" i="5"/>
  <c r="K136" i="5"/>
  <c r="L136" i="5"/>
  <c r="M136" i="5"/>
  <c r="N136" i="5"/>
  <c r="O136" i="5"/>
  <c r="P136" i="5"/>
  <c r="Q136" i="5"/>
  <c r="R136" i="5"/>
  <c r="S136" i="5"/>
  <c r="T136" i="5"/>
  <c r="U136" i="5"/>
  <c r="B137" i="5"/>
  <c r="C137" i="5"/>
  <c r="D137" i="5"/>
  <c r="E137" i="5"/>
  <c r="F137" i="5"/>
  <c r="G137" i="5"/>
  <c r="H137" i="5"/>
  <c r="I137" i="5"/>
  <c r="J137" i="5"/>
  <c r="K137" i="5"/>
  <c r="L137" i="5"/>
  <c r="M137" i="5"/>
  <c r="N137" i="5"/>
  <c r="O137" i="5"/>
  <c r="P137" i="5"/>
  <c r="Q137" i="5"/>
  <c r="R137" i="5"/>
  <c r="S137" i="5"/>
  <c r="T137" i="5"/>
  <c r="U137" i="5"/>
  <c r="B138" i="5"/>
  <c r="C138" i="5"/>
  <c r="D138" i="5"/>
  <c r="E138" i="5"/>
  <c r="F138" i="5"/>
  <c r="G138" i="5"/>
  <c r="H138" i="5"/>
  <c r="I138" i="5"/>
  <c r="J138" i="5"/>
  <c r="K138" i="5"/>
  <c r="L138" i="5"/>
  <c r="M138" i="5"/>
  <c r="N138" i="5"/>
  <c r="O138" i="5"/>
  <c r="P138" i="5"/>
  <c r="Q138" i="5"/>
  <c r="R138" i="5"/>
  <c r="S138" i="5"/>
  <c r="T138" i="5"/>
  <c r="U138" i="5"/>
  <c r="B139" i="5"/>
  <c r="C139" i="5"/>
  <c r="D139" i="5"/>
  <c r="E139" i="5"/>
  <c r="F139" i="5"/>
  <c r="G139" i="5"/>
  <c r="H139" i="5"/>
  <c r="I139" i="5"/>
  <c r="J139" i="5"/>
  <c r="K139" i="5"/>
  <c r="L139" i="5"/>
  <c r="M139" i="5"/>
  <c r="N139" i="5"/>
  <c r="O139" i="5"/>
  <c r="P139" i="5"/>
  <c r="Q139" i="5"/>
  <c r="R139" i="5"/>
  <c r="S139" i="5"/>
  <c r="T139" i="5"/>
  <c r="U139" i="5"/>
  <c r="B140" i="5"/>
  <c r="C140" i="5"/>
  <c r="D140" i="5"/>
  <c r="E140" i="5"/>
  <c r="F140" i="5"/>
  <c r="G140" i="5"/>
  <c r="H140" i="5"/>
  <c r="I140" i="5"/>
  <c r="J140" i="5"/>
  <c r="K140" i="5"/>
  <c r="L140" i="5"/>
  <c r="M140" i="5"/>
  <c r="N140" i="5"/>
  <c r="O140" i="5"/>
  <c r="P140" i="5"/>
  <c r="Q140" i="5"/>
  <c r="R140" i="5"/>
  <c r="S140" i="5"/>
  <c r="T140" i="5"/>
  <c r="U140" i="5"/>
  <c r="B141" i="5"/>
  <c r="C141" i="5"/>
  <c r="D141" i="5"/>
  <c r="E141" i="5"/>
  <c r="F141" i="5"/>
  <c r="G141" i="5"/>
  <c r="H141" i="5"/>
  <c r="I141" i="5"/>
  <c r="J141" i="5"/>
  <c r="K141" i="5"/>
  <c r="L141" i="5"/>
  <c r="M141" i="5"/>
  <c r="N141" i="5"/>
  <c r="O141" i="5"/>
  <c r="P141" i="5"/>
  <c r="Q141" i="5"/>
  <c r="R141" i="5"/>
  <c r="S141" i="5"/>
  <c r="T141" i="5"/>
  <c r="U141" i="5"/>
  <c r="B142" i="5"/>
  <c r="C142" i="5"/>
  <c r="D142" i="5"/>
  <c r="E142" i="5"/>
  <c r="F142" i="5"/>
  <c r="G142" i="5"/>
  <c r="H142" i="5"/>
  <c r="I142" i="5"/>
  <c r="J142" i="5"/>
  <c r="K142" i="5"/>
  <c r="L142" i="5"/>
  <c r="M142" i="5"/>
  <c r="N142" i="5"/>
  <c r="O142" i="5"/>
  <c r="P142" i="5"/>
  <c r="Q142" i="5"/>
  <c r="R142" i="5"/>
  <c r="S142" i="5"/>
  <c r="T142" i="5"/>
  <c r="U142" i="5"/>
  <c r="B143" i="5"/>
  <c r="C143" i="5"/>
  <c r="D143" i="5"/>
  <c r="E143" i="5"/>
  <c r="F143" i="5"/>
  <c r="G143" i="5"/>
  <c r="H143" i="5"/>
  <c r="I143" i="5"/>
  <c r="J143" i="5"/>
  <c r="K143" i="5"/>
  <c r="L143" i="5"/>
  <c r="M143" i="5"/>
  <c r="N143" i="5"/>
  <c r="O143" i="5"/>
  <c r="P143" i="5"/>
  <c r="Q143" i="5"/>
  <c r="R143" i="5"/>
  <c r="S143" i="5"/>
  <c r="T143" i="5"/>
  <c r="U143" i="5"/>
  <c r="B144" i="5"/>
  <c r="C144" i="5"/>
  <c r="D144" i="5"/>
  <c r="E144" i="5"/>
  <c r="F144" i="5"/>
  <c r="G144" i="5"/>
  <c r="H144" i="5"/>
  <c r="I144" i="5"/>
  <c r="J144" i="5"/>
  <c r="K144" i="5"/>
  <c r="L144" i="5"/>
  <c r="M144" i="5"/>
  <c r="N144" i="5"/>
  <c r="O144" i="5"/>
  <c r="P144" i="5"/>
  <c r="Q144" i="5"/>
  <c r="R144" i="5"/>
  <c r="S144" i="5"/>
  <c r="T144" i="5"/>
  <c r="U144" i="5"/>
  <c r="B145" i="5"/>
  <c r="C145" i="5"/>
  <c r="D145" i="5"/>
  <c r="E145" i="5"/>
  <c r="F145" i="5"/>
  <c r="G145" i="5"/>
  <c r="H145" i="5"/>
  <c r="I145" i="5"/>
  <c r="J145" i="5"/>
  <c r="K145" i="5"/>
  <c r="L145" i="5"/>
  <c r="M145" i="5"/>
  <c r="N145" i="5"/>
  <c r="O145" i="5"/>
  <c r="P145" i="5"/>
  <c r="Q145" i="5"/>
  <c r="R145" i="5"/>
  <c r="S145" i="5"/>
  <c r="T145" i="5"/>
  <c r="U145" i="5"/>
  <c r="B146" i="5"/>
  <c r="C146" i="5"/>
  <c r="D146" i="5"/>
  <c r="E146" i="5"/>
  <c r="F146" i="5"/>
  <c r="G146" i="5"/>
  <c r="H146" i="5"/>
  <c r="I146" i="5"/>
  <c r="J146" i="5"/>
  <c r="K146" i="5"/>
  <c r="L146" i="5"/>
  <c r="M146" i="5"/>
  <c r="N146" i="5"/>
  <c r="O146" i="5"/>
  <c r="P146" i="5"/>
  <c r="Q146" i="5"/>
  <c r="R146" i="5"/>
  <c r="S146" i="5"/>
  <c r="T146" i="5"/>
  <c r="U146" i="5"/>
  <c r="B147" i="5"/>
  <c r="C147" i="5"/>
  <c r="D147" i="5"/>
  <c r="E147" i="5"/>
  <c r="F147" i="5"/>
  <c r="G147" i="5"/>
  <c r="H147" i="5"/>
  <c r="I147" i="5"/>
  <c r="J147" i="5"/>
  <c r="K147" i="5"/>
  <c r="L147" i="5"/>
  <c r="M147" i="5"/>
  <c r="N147" i="5"/>
  <c r="O147" i="5"/>
  <c r="P147" i="5"/>
  <c r="Q147" i="5"/>
  <c r="R147" i="5"/>
  <c r="S147" i="5"/>
  <c r="T147" i="5"/>
  <c r="U147" i="5"/>
  <c r="B148" i="5"/>
  <c r="C148" i="5"/>
  <c r="D148" i="5"/>
  <c r="E148" i="5"/>
  <c r="F148" i="5"/>
  <c r="G148" i="5"/>
  <c r="H148" i="5"/>
  <c r="I148" i="5"/>
  <c r="J148" i="5"/>
  <c r="K148" i="5"/>
  <c r="L148" i="5"/>
  <c r="M148" i="5"/>
  <c r="N148" i="5"/>
  <c r="O148" i="5"/>
  <c r="P148" i="5"/>
  <c r="Q148" i="5"/>
  <c r="R148" i="5"/>
  <c r="S148" i="5"/>
  <c r="T148" i="5"/>
  <c r="U148" i="5"/>
  <c r="B149" i="5"/>
  <c r="C149" i="5"/>
  <c r="D149" i="5"/>
  <c r="E149" i="5"/>
  <c r="F149" i="5"/>
  <c r="G149" i="5"/>
  <c r="H149" i="5"/>
  <c r="I149" i="5"/>
  <c r="J149" i="5"/>
  <c r="K149" i="5"/>
  <c r="L149" i="5"/>
  <c r="M149" i="5"/>
  <c r="N149" i="5"/>
  <c r="O149" i="5"/>
  <c r="P149" i="5"/>
  <c r="Q149" i="5"/>
  <c r="R149" i="5"/>
  <c r="S149" i="5"/>
  <c r="T149" i="5"/>
  <c r="U149" i="5"/>
  <c r="B150" i="5"/>
  <c r="C150" i="5"/>
  <c r="D150" i="5"/>
  <c r="E150" i="5"/>
  <c r="F150" i="5"/>
  <c r="G150" i="5"/>
  <c r="H150" i="5"/>
  <c r="I150" i="5"/>
  <c r="J150" i="5"/>
  <c r="K150" i="5"/>
  <c r="L150" i="5"/>
  <c r="M150" i="5"/>
  <c r="N150" i="5"/>
  <c r="O150" i="5"/>
  <c r="P150" i="5"/>
  <c r="Q150" i="5"/>
  <c r="R150" i="5"/>
  <c r="S150" i="5"/>
  <c r="T150" i="5"/>
  <c r="U150" i="5"/>
  <c r="B151" i="5"/>
  <c r="C151" i="5"/>
  <c r="D151" i="5"/>
  <c r="E151" i="5"/>
  <c r="F151" i="5"/>
  <c r="G151" i="5"/>
  <c r="H151" i="5"/>
  <c r="I151" i="5"/>
  <c r="J151" i="5"/>
  <c r="K151" i="5"/>
  <c r="L151" i="5"/>
  <c r="M151" i="5"/>
  <c r="N151" i="5"/>
  <c r="O151" i="5"/>
  <c r="P151" i="5"/>
  <c r="Q151" i="5"/>
  <c r="R151" i="5"/>
  <c r="S151" i="5"/>
  <c r="T151" i="5"/>
  <c r="U151" i="5"/>
  <c r="B152" i="5"/>
  <c r="C152" i="5"/>
  <c r="D152" i="5"/>
  <c r="E152" i="5"/>
  <c r="F152" i="5"/>
  <c r="G152" i="5"/>
  <c r="H152" i="5"/>
  <c r="I152" i="5"/>
  <c r="J152" i="5"/>
  <c r="K152" i="5"/>
  <c r="L152" i="5"/>
  <c r="M152" i="5"/>
  <c r="N152" i="5"/>
  <c r="O152" i="5"/>
  <c r="P152" i="5"/>
  <c r="Q152" i="5"/>
  <c r="R152" i="5"/>
  <c r="S152" i="5"/>
  <c r="T152" i="5"/>
  <c r="U152" i="5"/>
  <c r="B153" i="5"/>
  <c r="C153" i="5"/>
  <c r="D153" i="5"/>
  <c r="E153" i="5"/>
  <c r="F153" i="5"/>
  <c r="G153" i="5"/>
  <c r="H153" i="5"/>
  <c r="I153" i="5"/>
  <c r="J153" i="5"/>
  <c r="K153" i="5"/>
  <c r="L153" i="5"/>
  <c r="M153" i="5"/>
  <c r="N153" i="5"/>
  <c r="O153" i="5"/>
  <c r="P153" i="5"/>
  <c r="Q153" i="5"/>
  <c r="R153" i="5"/>
  <c r="S153" i="5"/>
  <c r="T153" i="5"/>
  <c r="U153" i="5"/>
  <c r="B154" i="5"/>
  <c r="C154" i="5"/>
  <c r="D154" i="5"/>
  <c r="E154" i="5"/>
  <c r="F154" i="5"/>
  <c r="G154" i="5"/>
  <c r="H154" i="5"/>
  <c r="I154" i="5"/>
  <c r="J154" i="5"/>
  <c r="K154" i="5"/>
  <c r="L154" i="5"/>
  <c r="M154" i="5"/>
  <c r="N154" i="5"/>
  <c r="O154" i="5"/>
  <c r="P154" i="5"/>
  <c r="Q154" i="5"/>
  <c r="R154" i="5"/>
  <c r="S154" i="5"/>
  <c r="T154" i="5"/>
  <c r="U154" i="5"/>
  <c r="B155" i="5"/>
  <c r="C155" i="5"/>
  <c r="D155" i="5"/>
  <c r="E155" i="5"/>
  <c r="F155" i="5"/>
  <c r="G155" i="5"/>
  <c r="H155" i="5"/>
  <c r="I155" i="5"/>
  <c r="J155" i="5"/>
  <c r="K155" i="5"/>
  <c r="L155" i="5"/>
  <c r="M155" i="5"/>
  <c r="N155" i="5"/>
  <c r="O155" i="5"/>
  <c r="P155" i="5"/>
  <c r="Q155" i="5"/>
  <c r="R155" i="5"/>
  <c r="S155" i="5"/>
  <c r="T155" i="5"/>
  <c r="U155" i="5"/>
  <c r="B156" i="5"/>
  <c r="C156" i="5"/>
  <c r="D156" i="5"/>
  <c r="E156" i="5"/>
  <c r="F156" i="5"/>
  <c r="G156" i="5"/>
  <c r="H156" i="5"/>
  <c r="I156" i="5"/>
  <c r="J156" i="5"/>
  <c r="K156" i="5"/>
  <c r="L156" i="5"/>
  <c r="M156" i="5"/>
  <c r="N156" i="5"/>
  <c r="O156" i="5"/>
  <c r="P156" i="5"/>
  <c r="Q156" i="5"/>
  <c r="R156" i="5"/>
  <c r="S156" i="5"/>
  <c r="T156" i="5"/>
  <c r="U156" i="5"/>
  <c r="B157" i="5"/>
  <c r="C157" i="5"/>
  <c r="D157" i="5"/>
  <c r="E157" i="5"/>
  <c r="F157" i="5"/>
  <c r="G157" i="5"/>
  <c r="H157" i="5"/>
  <c r="I157" i="5"/>
  <c r="J157" i="5"/>
  <c r="K157" i="5"/>
  <c r="L157" i="5"/>
  <c r="M157" i="5"/>
  <c r="N157" i="5"/>
  <c r="O157" i="5"/>
  <c r="P157" i="5"/>
  <c r="Q157" i="5"/>
  <c r="R157" i="5"/>
  <c r="S157" i="5"/>
  <c r="T157" i="5"/>
  <c r="U157" i="5"/>
  <c r="B158" i="5"/>
  <c r="C158" i="5"/>
  <c r="D158" i="5"/>
  <c r="E158" i="5"/>
  <c r="F158" i="5"/>
  <c r="G158" i="5"/>
  <c r="H158" i="5"/>
  <c r="I158" i="5"/>
  <c r="J158" i="5"/>
  <c r="K158" i="5"/>
  <c r="L158" i="5"/>
  <c r="M158" i="5"/>
  <c r="N158" i="5"/>
  <c r="O158" i="5"/>
  <c r="P158" i="5"/>
  <c r="Q158" i="5"/>
  <c r="R158" i="5"/>
  <c r="S158" i="5"/>
  <c r="T158" i="5"/>
  <c r="U158" i="5"/>
  <c r="B159" i="5"/>
  <c r="C159" i="5"/>
  <c r="D159" i="5"/>
  <c r="E159" i="5"/>
  <c r="F159" i="5"/>
  <c r="G159" i="5"/>
  <c r="H159" i="5"/>
  <c r="I159" i="5"/>
  <c r="J159" i="5"/>
  <c r="K159" i="5"/>
  <c r="L159" i="5"/>
  <c r="M159" i="5"/>
  <c r="N159" i="5"/>
  <c r="O159" i="5"/>
  <c r="P159" i="5"/>
  <c r="Q159" i="5"/>
  <c r="R159" i="5"/>
  <c r="S159" i="5"/>
  <c r="T159" i="5"/>
  <c r="U159" i="5"/>
  <c r="B160" i="5"/>
  <c r="C160" i="5"/>
  <c r="D160" i="5"/>
  <c r="E160" i="5"/>
  <c r="F160" i="5"/>
  <c r="G160" i="5"/>
  <c r="H160" i="5"/>
  <c r="I160" i="5"/>
  <c r="J160" i="5"/>
  <c r="K160" i="5"/>
  <c r="L160" i="5"/>
  <c r="M160" i="5"/>
  <c r="N160" i="5"/>
  <c r="O160" i="5"/>
  <c r="P160" i="5"/>
  <c r="Q160" i="5"/>
  <c r="R160" i="5"/>
  <c r="S160" i="5"/>
  <c r="T160" i="5"/>
  <c r="U160" i="5"/>
  <c r="B161" i="5"/>
  <c r="C161" i="5"/>
  <c r="D161" i="5"/>
  <c r="E161" i="5"/>
  <c r="F161" i="5"/>
  <c r="G161" i="5"/>
  <c r="H161" i="5"/>
  <c r="I161" i="5"/>
  <c r="J161" i="5"/>
  <c r="K161" i="5"/>
  <c r="L161" i="5"/>
  <c r="M161" i="5"/>
  <c r="N161" i="5"/>
  <c r="O161" i="5"/>
  <c r="P161" i="5"/>
  <c r="Q161" i="5"/>
  <c r="R161" i="5"/>
  <c r="S161" i="5"/>
  <c r="T161" i="5"/>
  <c r="U161" i="5"/>
  <c r="B162" i="5"/>
  <c r="C162" i="5"/>
  <c r="D162" i="5"/>
  <c r="E162" i="5"/>
  <c r="F162" i="5"/>
  <c r="G162" i="5"/>
  <c r="H162" i="5"/>
  <c r="I162" i="5"/>
  <c r="J162" i="5"/>
  <c r="K162" i="5"/>
  <c r="L162" i="5"/>
  <c r="M162" i="5"/>
  <c r="N162" i="5"/>
  <c r="O162" i="5"/>
  <c r="P162" i="5"/>
  <c r="Q162" i="5"/>
  <c r="R162" i="5"/>
  <c r="S162" i="5"/>
  <c r="T162" i="5"/>
  <c r="U162" i="5"/>
  <c r="B163" i="5"/>
  <c r="C163" i="5"/>
  <c r="D163" i="5"/>
  <c r="E163" i="5"/>
  <c r="F163" i="5"/>
  <c r="G163" i="5"/>
  <c r="H163" i="5"/>
  <c r="I163" i="5"/>
  <c r="J163" i="5"/>
  <c r="K163" i="5"/>
  <c r="L163" i="5"/>
  <c r="M163" i="5"/>
  <c r="N163" i="5"/>
  <c r="O163" i="5"/>
  <c r="P163" i="5"/>
  <c r="Q163" i="5"/>
  <c r="R163" i="5"/>
  <c r="S163" i="5"/>
  <c r="T163" i="5"/>
  <c r="U163" i="5"/>
  <c r="B164" i="5"/>
  <c r="C164" i="5"/>
  <c r="D164" i="5"/>
  <c r="E164" i="5"/>
  <c r="F164" i="5"/>
  <c r="G164" i="5"/>
  <c r="H164" i="5"/>
  <c r="I164" i="5"/>
  <c r="J164" i="5"/>
  <c r="K164" i="5"/>
  <c r="L164" i="5"/>
  <c r="M164" i="5"/>
  <c r="N164" i="5"/>
  <c r="O164" i="5"/>
  <c r="P164" i="5"/>
  <c r="Q164" i="5"/>
  <c r="R164" i="5"/>
  <c r="S164" i="5"/>
  <c r="T164" i="5"/>
  <c r="U164" i="5"/>
  <c r="B165" i="5"/>
  <c r="C165" i="5"/>
  <c r="D165" i="5"/>
  <c r="E165" i="5"/>
  <c r="F165" i="5"/>
  <c r="G165" i="5"/>
  <c r="H165" i="5"/>
  <c r="I165" i="5"/>
  <c r="J165" i="5"/>
  <c r="K165" i="5"/>
  <c r="L165" i="5"/>
  <c r="M165" i="5"/>
  <c r="N165" i="5"/>
  <c r="O165" i="5"/>
  <c r="P165" i="5"/>
  <c r="Q165" i="5"/>
  <c r="R165" i="5"/>
  <c r="S165" i="5"/>
  <c r="T165" i="5"/>
  <c r="U165" i="5"/>
  <c r="B166" i="5"/>
  <c r="C166" i="5"/>
  <c r="D166" i="5"/>
  <c r="E166" i="5"/>
  <c r="F166" i="5"/>
  <c r="G166" i="5"/>
  <c r="H166" i="5"/>
  <c r="I166" i="5"/>
  <c r="J166" i="5"/>
  <c r="K166" i="5"/>
  <c r="L166" i="5"/>
  <c r="M166" i="5"/>
  <c r="N166" i="5"/>
  <c r="O166" i="5"/>
  <c r="P166" i="5"/>
  <c r="Q166" i="5"/>
  <c r="R166" i="5"/>
  <c r="S166" i="5"/>
  <c r="T166" i="5"/>
  <c r="U166" i="5"/>
  <c r="B167" i="5"/>
  <c r="C167" i="5"/>
  <c r="D167" i="5"/>
  <c r="E167" i="5"/>
  <c r="F167" i="5"/>
  <c r="G167" i="5"/>
  <c r="H167" i="5"/>
  <c r="I167" i="5"/>
  <c r="J167" i="5"/>
  <c r="K167" i="5"/>
  <c r="L167" i="5"/>
  <c r="M167" i="5"/>
  <c r="N167" i="5"/>
  <c r="O167" i="5"/>
  <c r="P167" i="5"/>
  <c r="Q167" i="5"/>
  <c r="R167" i="5"/>
  <c r="S167" i="5"/>
  <c r="T167" i="5"/>
  <c r="U167" i="5"/>
  <c r="B168" i="5"/>
  <c r="C168" i="5"/>
  <c r="D168" i="5"/>
  <c r="E168" i="5"/>
  <c r="F168" i="5"/>
  <c r="G168" i="5"/>
  <c r="H168" i="5"/>
  <c r="I168" i="5"/>
  <c r="J168" i="5"/>
  <c r="K168" i="5"/>
  <c r="L168" i="5"/>
  <c r="M168" i="5"/>
  <c r="N168" i="5"/>
  <c r="O168" i="5"/>
  <c r="P168" i="5"/>
  <c r="Q168" i="5"/>
  <c r="R168" i="5"/>
  <c r="S168" i="5"/>
  <c r="T168" i="5"/>
  <c r="U168" i="5"/>
  <c r="B169" i="5"/>
  <c r="C169" i="5"/>
  <c r="D169" i="5"/>
  <c r="E169" i="5"/>
  <c r="F169" i="5"/>
  <c r="G169" i="5"/>
  <c r="H169" i="5"/>
  <c r="I169" i="5"/>
  <c r="J169" i="5"/>
  <c r="K169" i="5"/>
  <c r="L169" i="5"/>
  <c r="M169" i="5"/>
  <c r="N169" i="5"/>
  <c r="O169" i="5"/>
  <c r="P169" i="5"/>
  <c r="Q169" i="5"/>
  <c r="R169" i="5"/>
  <c r="S169" i="5"/>
  <c r="T169" i="5"/>
  <c r="U169" i="5"/>
  <c r="B170" i="5"/>
  <c r="C170" i="5"/>
  <c r="D170" i="5"/>
  <c r="E170" i="5"/>
  <c r="F170" i="5"/>
  <c r="G170" i="5"/>
  <c r="H170" i="5"/>
  <c r="I170" i="5"/>
  <c r="J170" i="5"/>
  <c r="K170" i="5"/>
  <c r="L170" i="5"/>
  <c r="M170" i="5"/>
  <c r="N170" i="5"/>
  <c r="O170" i="5"/>
  <c r="P170" i="5"/>
  <c r="Q170" i="5"/>
  <c r="R170" i="5"/>
  <c r="S170" i="5"/>
  <c r="T170" i="5"/>
  <c r="U170" i="5"/>
  <c r="B171" i="5"/>
  <c r="C171" i="5"/>
  <c r="D171" i="5"/>
  <c r="E171" i="5"/>
  <c r="F171" i="5"/>
  <c r="G171" i="5"/>
  <c r="H171" i="5"/>
  <c r="I171" i="5"/>
  <c r="J171" i="5"/>
  <c r="K171" i="5"/>
  <c r="L171" i="5"/>
  <c r="M171" i="5"/>
  <c r="N171" i="5"/>
  <c r="O171" i="5"/>
  <c r="P171" i="5"/>
  <c r="Q171" i="5"/>
  <c r="R171" i="5"/>
  <c r="S171" i="5"/>
  <c r="T171" i="5"/>
  <c r="U171" i="5"/>
  <c r="B172" i="5"/>
  <c r="C172" i="5"/>
  <c r="D172" i="5"/>
  <c r="E172" i="5"/>
  <c r="F172" i="5"/>
  <c r="G172" i="5"/>
  <c r="H172" i="5"/>
  <c r="I172" i="5"/>
  <c r="J172" i="5"/>
  <c r="K172" i="5"/>
  <c r="L172" i="5"/>
  <c r="M172" i="5"/>
  <c r="N172" i="5"/>
  <c r="O172" i="5"/>
  <c r="P172" i="5"/>
  <c r="Q172" i="5"/>
  <c r="R172" i="5"/>
  <c r="S172" i="5"/>
  <c r="T172" i="5"/>
  <c r="U172" i="5"/>
  <c r="B173" i="5"/>
  <c r="C173" i="5"/>
  <c r="D173" i="5"/>
  <c r="E173" i="5"/>
  <c r="F173" i="5"/>
  <c r="G173" i="5"/>
  <c r="H173" i="5"/>
  <c r="I173" i="5"/>
  <c r="J173" i="5"/>
  <c r="K173" i="5"/>
  <c r="L173" i="5"/>
  <c r="M173" i="5"/>
  <c r="N173" i="5"/>
  <c r="O173" i="5"/>
  <c r="P173" i="5"/>
  <c r="Q173" i="5"/>
  <c r="R173" i="5"/>
  <c r="S173" i="5"/>
  <c r="T173" i="5"/>
  <c r="U173" i="5"/>
  <c r="B174" i="5"/>
  <c r="C174" i="5"/>
  <c r="D174" i="5"/>
  <c r="E174" i="5"/>
  <c r="F174" i="5"/>
  <c r="G174" i="5"/>
  <c r="H174" i="5"/>
  <c r="I174" i="5"/>
  <c r="J174" i="5"/>
  <c r="K174" i="5"/>
  <c r="L174" i="5"/>
  <c r="M174" i="5"/>
  <c r="N174" i="5"/>
  <c r="O174" i="5"/>
  <c r="P174" i="5"/>
  <c r="Q174" i="5"/>
  <c r="R174" i="5"/>
  <c r="S174" i="5"/>
  <c r="T174" i="5"/>
  <c r="U174" i="5"/>
  <c r="B175" i="5"/>
  <c r="C175" i="5"/>
  <c r="D175" i="5"/>
  <c r="E175" i="5"/>
  <c r="F175" i="5"/>
  <c r="G175" i="5"/>
  <c r="H175" i="5"/>
  <c r="I175" i="5"/>
  <c r="J175" i="5"/>
  <c r="K175" i="5"/>
  <c r="L175" i="5"/>
  <c r="M175" i="5"/>
  <c r="N175" i="5"/>
  <c r="O175" i="5"/>
  <c r="P175" i="5"/>
  <c r="Q175" i="5"/>
  <c r="R175" i="5"/>
  <c r="S175" i="5"/>
  <c r="T175" i="5"/>
  <c r="U175" i="5"/>
  <c r="B176" i="5"/>
  <c r="C176" i="5"/>
  <c r="D176" i="5"/>
  <c r="E176" i="5"/>
  <c r="F176" i="5"/>
  <c r="G176" i="5"/>
  <c r="H176" i="5"/>
  <c r="I176" i="5"/>
  <c r="J176" i="5"/>
  <c r="K176" i="5"/>
  <c r="L176" i="5"/>
  <c r="M176" i="5"/>
  <c r="N176" i="5"/>
  <c r="O176" i="5"/>
  <c r="P176" i="5"/>
  <c r="Q176" i="5"/>
  <c r="R176" i="5"/>
  <c r="S176" i="5"/>
  <c r="T176" i="5"/>
  <c r="U176" i="5"/>
  <c r="B177" i="5"/>
  <c r="C177" i="5"/>
  <c r="D177" i="5"/>
  <c r="E177" i="5"/>
  <c r="F177" i="5"/>
  <c r="G177" i="5"/>
  <c r="H177" i="5"/>
  <c r="I177" i="5"/>
  <c r="J177" i="5"/>
  <c r="K177" i="5"/>
  <c r="L177" i="5"/>
  <c r="M177" i="5"/>
  <c r="N177" i="5"/>
  <c r="O177" i="5"/>
  <c r="P177" i="5"/>
  <c r="Q177" i="5"/>
  <c r="R177" i="5"/>
  <c r="S177" i="5"/>
  <c r="T177" i="5"/>
  <c r="U177" i="5"/>
  <c r="B178" i="5"/>
  <c r="C178" i="5"/>
  <c r="D178" i="5"/>
  <c r="E178" i="5"/>
  <c r="F178" i="5"/>
  <c r="G178" i="5"/>
  <c r="H178" i="5"/>
  <c r="I178" i="5"/>
  <c r="J178" i="5"/>
  <c r="K178" i="5"/>
  <c r="L178" i="5"/>
  <c r="M178" i="5"/>
  <c r="N178" i="5"/>
  <c r="O178" i="5"/>
  <c r="P178" i="5"/>
  <c r="Q178" i="5"/>
  <c r="R178" i="5"/>
  <c r="S178" i="5"/>
  <c r="T178" i="5"/>
  <c r="U178" i="5"/>
  <c r="B179" i="5"/>
  <c r="C179" i="5"/>
  <c r="D179" i="5"/>
  <c r="E179" i="5"/>
  <c r="F179" i="5"/>
  <c r="G179" i="5"/>
  <c r="H179" i="5"/>
  <c r="I179" i="5"/>
  <c r="J179" i="5"/>
  <c r="K179" i="5"/>
  <c r="L179" i="5"/>
  <c r="M179" i="5"/>
  <c r="N179" i="5"/>
  <c r="O179" i="5"/>
  <c r="P179" i="5"/>
  <c r="Q179" i="5"/>
  <c r="R179" i="5"/>
  <c r="S179" i="5"/>
  <c r="T179" i="5"/>
  <c r="U179" i="5"/>
  <c r="B180" i="5"/>
  <c r="C180" i="5"/>
  <c r="D180" i="5"/>
  <c r="E180" i="5"/>
  <c r="F180" i="5"/>
  <c r="G180" i="5"/>
  <c r="H180" i="5"/>
  <c r="I180" i="5"/>
  <c r="J180" i="5"/>
  <c r="K180" i="5"/>
  <c r="L180" i="5"/>
  <c r="M180" i="5"/>
  <c r="N180" i="5"/>
  <c r="O180" i="5"/>
  <c r="P180" i="5"/>
  <c r="Q180" i="5"/>
  <c r="R180" i="5"/>
  <c r="S180" i="5"/>
  <c r="T180" i="5"/>
  <c r="U180" i="5"/>
  <c r="B181" i="5"/>
  <c r="C181" i="5"/>
  <c r="D181" i="5"/>
  <c r="E181" i="5"/>
  <c r="F181" i="5"/>
  <c r="G181" i="5"/>
  <c r="H181" i="5"/>
  <c r="I181" i="5"/>
  <c r="J181" i="5"/>
  <c r="K181" i="5"/>
  <c r="L181" i="5"/>
  <c r="M181" i="5"/>
  <c r="N181" i="5"/>
  <c r="O181" i="5"/>
  <c r="P181" i="5"/>
  <c r="Q181" i="5"/>
  <c r="R181" i="5"/>
  <c r="S181" i="5"/>
  <c r="T181" i="5"/>
  <c r="U181" i="5"/>
  <c r="B182" i="5"/>
  <c r="C182" i="5"/>
  <c r="D182" i="5"/>
  <c r="E182" i="5"/>
  <c r="F182" i="5"/>
  <c r="G182" i="5"/>
  <c r="H182" i="5"/>
  <c r="I182" i="5"/>
  <c r="J182" i="5"/>
  <c r="K182" i="5"/>
  <c r="L182" i="5"/>
  <c r="M182" i="5"/>
  <c r="N182" i="5"/>
  <c r="O182" i="5"/>
  <c r="P182" i="5"/>
  <c r="Q182" i="5"/>
  <c r="R182" i="5"/>
  <c r="S182" i="5"/>
  <c r="T182" i="5"/>
  <c r="U182" i="5"/>
  <c r="B183" i="5"/>
  <c r="C183" i="5"/>
  <c r="D183" i="5"/>
  <c r="E183" i="5"/>
  <c r="F183" i="5"/>
  <c r="G183" i="5"/>
  <c r="H183" i="5"/>
  <c r="I183" i="5"/>
  <c r="J183" i="5"/>
  <c r="K183" i="5"/>
  <c r="L183" i="5"/>
  <c r="M183" i="5"/>
  <c r="N183" i="5"/>
  <c r="O183" i="5"/>
  <c r="P183" i="5"/>
  <c r="Q183" i="5"/>
  <c r="R183" i="5"/>
  <c r="S183" i="5"/>
  <c r="T183" i="5"/>
  <c r="U183" i="5"/>
  <c r="B184" i="5"/>
  <c r="C184" i="5"/>
  <c r="D184" i="5"/>
  <c r="E184" i="5"/>
  <c r="F184" i="5"/>
  <c r="G184" i="5"/>
  <c r="H184" i="5"/>
  <c r="I184" i="5"/>
  <c r="J184" i="5"/>
  <c r="K184" i="5"/>
  <c r="L184" i="5"/>
  <c r="M184" i="5"/>
  <c r="N184" i="5"/>
  <c r="O184" i="5"/>
  <c r="P184" i="5"/>
  <c r="Q184" i="5"/>
  <c r="R184" i="5"/>
  <c r="S184" i="5"/>
  <c r="T184" i="5"/>
  <c r="U184" i="5"/>
  <c r="B185" i="5"/>
  <c r="C185" i="5"/>
  <c r="D185" i="5"/>
  <c r="E185" i="5"/>
  <c r="F185" i="5"/>
  <c r="G185" i="5"/>
  <c r="H185" i="5"/>
  <c r="I185" i="5"/>
  <c r="J185" i="5"/>
  <c r="K185" i="5"/>
  <c r="L185" i="5"/>
  <c r="M185" i="5"/>
  <c r="N185" i="5"/>
  <c r="O185" i="5"/>
  <c r="P185" i="5"/>
  <c r="Q185" i="5"/>
  <c r="R185" i="5"/>
  <c r="S185" i="5"/>
  <c r="T185" i="5"/>
  <c r="U185" i="5"/>
  <c r="B186" i="5"/>
  <c r="C186" i="5"/>
  <c r="D186" i="5"/>
  <c r="E186" i="5"/>
  <c r="F186" i="5"/>
  <c r="G186" i="5"/>
  <c r="H186" i="5"/>
  <c r="I186" i="5"/>
  <c r="J186" i="5"/>
  <c r="K186" i="5"/>
  <c r="L186" i="5"/>
  <c r="M186" i="5"/>
  <c r="N186" i="5"/>
  <c r="O186" i="5"/>
  <c r="P186" i="5"/>
  <c r="Q186" i="5"/>
  <c r="R186" i="5"/>
  <c r="S186" i="5"/>
  <c r="T186" i="5"/>
  <c r="U186" i="5"/>
  <c r="B187" i="5"/>
  <c r="C187" i="5"/>
  <c r="D187" i="5"/>
  <c r="E187" i="5"/>
  <c r="F187" i="5"/>
  <c r="G187" i="5"/>
  <c r="H187" i="5"/>
  <c r="I187" i="5"/>
  <c r="J187" i="5"/>
  <c r="K187" i="5"/>
  <c r="L187" i="5"/>
  <c r="M187" i="5"/>
  <c r="N187" i="5"/>
  <c r="O187" i="5"/>
  <c r="P187" i="5"/>
  <c r="Q187" i="5"/>
  <c r="R187" i="5"/>
  <c r="S187" i="5"/>
  <c r="T187" i="5"/>
  <c r="U187" i="5"/>
  <c r="B188" i="5"/>
  <c r="C188" i="5"/>
  <c r="D188" i="5"/>
  <c r="E188" i="5"/>
  <c r="F188" i="5"/>
  <c r="G188" i="5"/>
  <c r="H188" i="5"/>
  <c r="I188" i="5"/>
  <c r="J188" i="5"/>
  <c r="K188" i="5"/>
  <c r="L188" i="5"/>
  <c r="M188" i="5"/>
  <c r="N188" i="5"/>
  <c r="O188" i="5"/>
  <c r="P188" i="5"/>
  <c r="Q188" i="5"/>
  <c r="R188" i="5"/>
  <c r="S188" i="5"/>
  <c r="T188" i="5"/>
  <c r="U188" i="5"/>
  <c r="B189" i="5"/>
  <c r="C189" i="5"/>
  <c r="D189" i="5"/>
  <c r="E189" i="5"/>
  <c r="F189" i="5"/>
  <c r="G189" i="5"/>
  <c r="H189" i="5"/>
  <c r="I189" i="5"/>
  <c r="J189" i="5"/>
  <c r="K189" i="5"/>
  <c r="L189" i="5"/>
  <c r="M189" i="5"/>
  <c r="N189" i="5"/>
  <c r="O189" i="5"/>
  <c r="P189" i="5"/>
  <c r="Q189" i="5"/>
  <c r="R189" i="5"/>
  <c r="S189" i="5"/>
  <c r="T189" i="5"/>
  <c r="U189" i="5"/>
  <c r="B190" i="5"/>
  <c r="C190" i="5"/>
  <c r="D190" i="5"/>
  <c r="E190" i="5"/>
  <c r="F190" i="5"/>
  <c r="G190" i="5"/>
  <c r="H190" i="5"/>
  <c r="I190" i="5"/>
  <c r="J190" i="5"/>
  <c r="K190" i="5"/>
  <c r="L190" i="5"/>
  <c r="M190" i="5"/>
  <c r="N190" i="5"/>
  <c r="O190" i="5"/>
  <c r="P190" i="5"/>
  <c r="Q190" i="5"/>
  <c r="R190" i="5"/>
  <c r="S190" i="5"/>
  <c r="T190" i="5"/>
  <c r="U190" i="5"/>
  <c r="B191" i="5"/>
  <c r="C191" i="5"/>
  <c r="D191" i="5"/>
  <c r="E191" i="5"/>
  <c r="F191" i="5"/>
  <c r="G191" i="5"/>
  <c r="H191" i="5"/>
  <c r="I191" i="5"/>
  <c r="J191" i="5"/>
  <c r="K191" i="5"/>
  <c r="L191" i="5"/>
  <c r="M191" i="5"/>
  <c r="N191" i="5"/>
  <c r="O191" i="5"/>
  <c r="P191" i="5"/>
  <c r="Q191" i="5"/>
  <c r="R191" i="5"/>
  <c r="S191" i="5"/>
  <c r="T191" i="5"/>
  <c r="U191" i="5"/>
  <c r="B192" i="5"/>
  <c r="C192" i="5"/>
  <c r="D192" i="5"/>
  <c r="E192" i="5"/>
  <c r="F192" i="5"/>
  <c r="G192" i="5"/>
  <c r="H192" i="5"/>
  <c r="I192" i="5"/>
  <c r="J192" i="5"/>
  <c r="K192" i="5"/>
  <c r="L192" i="5"/>
  <c r="M192" i="5"/>
  <c r="N192" i="5"/>
  <c r="O192" i="5"/>
  <c r="P192" i="5"/>
  <c r="Q192" i="5"/>
  <c r="R192" i="5"/>
  <c r="S192" i="5"/>
  <c r="T192" i="5"/>
  <c r="U192" i="5"/>
  <c r="B193" i="5"/>
  <c r="C193" i="5"/>
  <c r="D193" i="5"/>
  <c r="E193" i="5"/>
  <c r="F193" i="5"/>
  <c r="G193" i="5"/>
  <c r="H193" i="5"/>
  <c r="I193" i="5"/>
  <c r="J193" i="5"/>
  <c r="K193" i="5"/>
  <c r="L193" i="5"/>
  <c r="M193" i="5"/>
  <c r="N193" i="5"/>
  <c r="O193" i="5"/>
  <c r="P193" i="5"/>
  <c r="Q193" i="5"/>
  <c r="R193" i="5"/>
  <c r="S193" i="5"/>
  <c r="T193" i="5"/>
  <c r="U193" i="5"/>
  <c r="B194" i="5"/>
  <c r="C194" i="5"/>
  <c r="D194" i="5"/>
  <c r="E194" i="5"/>
  <c r="F194" i="5"/>
  <c r="G194" i="5"/>
  <c r="H194" i="5"/>
  <c r="I194" i="5"/>
  <c r="J194" i="5"/>
  <c r="K194" i="5"/>
  <c r="L194" i="5"/>
  <c r="M194" i="5"/>
  <c r="N194" i="5"/>
  <c r="O194" i="5"/>
  <c r="P194" i="5"/>
  <c r="Q194" i="5"/>
  <c r="R194" i="5"/>
  <c r="S194" i="5"/>
  <c r="T194" i="5"/>
  <c r="U194" i="5"/>
  <c r="B195" i="5"/>
  <c r="C195" i="5"/>
  <c r="D195" i="5"/>
  <c r="E195" i="5"/>
  <c r="F195" i="5"/>
  <c r="G195" i="5"/>
  <c r="H195" i="5"/>
  <c r="I195" i="5"/>
  <c r="J195" i="5"/>
  <c r="K195" i="5"/>
  <c r="L195" i="5"/>
  <c r="M195" i="5"/>
  <c r="N195" i="5"/>
  <c r="O195" i="5"/>
  <c r="P195" i="5"/>
  <c r="Q195" i="5"/>
  <c r="R195" i="5"/>
  <c r="S195" i="5"/>
  <c r="T195" i="5"/>
  <c r="U195" i="5"/>
  <c r="B196" i="5"/>
  <c r="C196" i="5"/>
  <c r="D196" i="5"/>
  <c r="E196" i="5"/>
  <c r="F196" i="5"/>
  <c r="G196" i="5"/>
  <c r="H196" i="5"/>
  <c r="I196" i="5"/>
  <c r="J196" i="5"/>
  <c r="K196" i="5"/>
  <c r="L196" i="5"/>
  <c r="M196" i="5"/>
  <c r="N196" i="5"/>
  <c r="O196" i="5"/>
  <c r="P196" i="5"/>
  <c r="Q196" i="5"/>
  <c r="R196" i="5"/>
  <c r="S196" i="5"/>
  <c r="T196" i="5"/>
  <c r="U196" i="5"/>
  <c r="B197" i="5"/>
  <c r="C197" i="5"/>
  <c r="D197" i="5"/>
  <c r="E197" i="5"/>
  <c r="F197" i="5"/>
  <c r="G197" i="5"/>
  <c r="H197" i="5"/>
  <c r="I197" i="5"/>
  <c r="J197" i="5"/>
  <c r="K197" i="5"/>
  <c r="L197" i="5"/>
  <c r="M197" i="5"/>
  <c r="N197" i="5"/>
  <c r="O197" i="5"/>
  <c r="P197" i="5"/>
  <c r="Q197" i="5"/>
  <c r="R197" i="5"/>
  <c r="S197" i="5"/>
  <c r="T197" i="5"/>
  <c r="U197" i="5"/>
  <c r="B198" i="5"/>
  <c r="C198" i="5"/>
  <c r="D198" i="5"/>
  <c r="E198" i="5"/>
  <c r="F198" i="5"/>
  <c r="G198" i="5"/>
  <c r="H198" i="5"/>
  <c r="I198" i="5"/>
  <c r="J198" i="5"/>
  <c r="K198" i="5"/>
  <c r="L198" i="5"/>
  <c r="M198" i="5"/>
  <c r="N198" i="5"/>
  <c r="O198" i="5"/>
  <c r="P198" i="5"/>
  <c r="Q198" i="5"/>
  <c r="R198" i="5"/>
  <c r="S198" i="5"/>
  <c r="T198" i="5"/>
  <c r="U198" i="5"/>
  <c r="B199" i="5"/>
  <c r="C199" i="5"/>
  <c r="D199" i="5"/>
  <c r="E199" i="5"/>
  <c r="F199" i="5"/>
  <c r="G199" i="5"/>
  <c r="H199" i="5"/>
  <c r="I199" i="5"/>
  <c r="J199" i="5"/>
  <c r="K199" i="5"/>
  <c r="L199" i="5"/>
  <c r="M199" i="5"/>
  <c r="N199" i="5"/>
  <c r="O199" i="5"/>
  <c r="P199" i="5"/>
  <c r="Q199" i="5"/>
  <c r="R199" i="5"/>
  <c r="S199" i="5"/>
  <c r="T199" i="5"/>
  <c r="U199" i="5"/>
  <c r="B200" i="5"/>
  <c r="C200" i="5"/>
  <c r="D200" i="5"/>
  <c r="E200" i="5"/>
  <c r="F200" i="5"/>
  <c r="G200" i="5"/>
  <c r="H200" i="5"/>
  <c r="I200" i="5"/>
  <c r="J200" i="5"/>
  <c r="K200" i="5"/>
  <c r="L200" i="5"/>
  <c r="M200" i="5"/>
  <c r="N200" i="5"/>
  <c r="O200" i="5"/>
  <c r="P200" i="5"/>
  <c r="Q200" i="5"/>
  <c r="R200" i="5"/>
  <c r="S200" i="5"/>
  <c r="T200" i="5"/>
  <c r="U200" i="5"/>
  <c r="B201" i="5"/>
  <c r="C201" i="5"/>
  <c r="D201" i="5"/>
  <c r="E201" i="5"/>
  <c r="F201" i="5"/>
  <c r="G201" i="5"/>
  <c r="H201" i="5"/>
  <c r="I201" i="5"/>
  <c r="J201" i="5"/>
  <c r="K201" i="5"/>
  <c r="L201" i="5"/>
  <c r="M201" i="5"/>
  <c r="N201" i="5"/>
  <c r="O201" i="5"/>
  <c r="P201" i="5"/>
  <c r="Q201" i="5"/>
  <c r="R201" i="5"/>
  <c r="S201" i="5"/>
  <c r="T201" i="5"/>
  <c r="U201" i="5"/>
  <c r="B202" i="5"/>
  <c r="C202" i="5"/>
  <c r="D202" i="5"/>
  <c r="E202" i="5"/>
  <c r="F202" i="5"/>
  <c r="G202" i="5"/>
  <c r="H202" i="5"/>
  <c r="I202" i="5"/>
  <c r="J202" i="5"/>
  <c r="K202" i="5"/>
  <c r="L202" i="5"/>
  <c r="M202" i="5"/>
  <c r="N202" i="5"/>
  <c r="O202" i="5"/>
  <c r="P202" i="5"/>
  <c r="Q202" i="5"/>
  <c r="R202" i="5"/>
  <c r="S202" i="5"/>
  <c r="T202" i="5"/>
  <c r="U202" i="5"/>
  <c r="B203" i="5"/>
  <c r="C203" i="5"/>
  <c r="D203" i="5"/>
  <c r="E203" i="5"/>
  <c r="F203" i="5"/>
  <c r="G203" i="5"/>
  <c r="H203" i="5"/>
  <c r="I203" i="5"/>
  <c r="J203" i="5"/>
  <c r="K203" i="5"/>
  <c r="L203" i="5"/>
  <c r="M203" i="5"/>
  <c r="N203" i="5"/>
  <c r="O203" i="5"/>
  <c r="P203" i="5"/>
  <c r="Q203" i="5"/>
  <c r="R203" i="5"/>
  <c r="S203" i="5"/>
  <c r="T203" i="5"/>
  <c r="U203" i="5"/>
  <c r="B204" i="5"/>
  <c r="C204" i="5"/>
  <c r="D204" i="5"/>
  <c r="E204" i="5"/>
  <c r="F204" i="5"/>
  <c r="G204" i="5"/>
  <c r="H204" i="5"/>
  <c r="I204" i="5"/>
  <c r="J204" i="5"/>
  <c r="K204" i="5"/>
  <c r="L204" i="5"/>
  <c r="M204" i="5"/>
  <c r="N204" i="5"/>
  <c r="O204" i="5"/>
  <c r="P204" i="5"/>
  <c r="Q204" i="5"/>
  <c r="R204" i="5"/>
  <c r="S204" i="5"/>
  <c r="T204" i="5"/>
  <c r="U204" i="5"/>
  <c r="B205" i="5"/>
  <c r="C205" i="5"/>
  <c r="D205" i="5"/>
  <c r="E205" i="5"/>
  <c r="F205" i="5"/>
  <c r="G205" i="5"/>
  <c r="H205" i="5"/>
  <c r="I205" i="5"/>
  <c r="J205" i="5"/>
  <c r="K205" i="5"/>
  <c r="L205" i="5"/>
  <c r="M205" i="5"/>
  <c r="N205" i="5"/>
  <c r="O205" i="5"/>
  <c r="P205" i="5"/>
  <c r="Q205" i="5"/>
  <c r="R205" i="5"/>
  <c r="S205" i="5"/>
  <c r="T205" i="5"/>
  <c r="U205" i="5"/>
  <c r="B206" i="5"/>
  <c r="C206" i="5"/>
  <c r="D206" i="5"/>
  <c r="E206" i="5"/>
  <c r="F206" i="5"/>
  <c r="G206" i="5"/>
  <c r="H206" i="5"/>
  <c r="I206" i="5"/>
  <c r="J206" i="5"/>
  <c r="K206" i="5"/>
  <c r="L206" i="5"/>
  <c r="M206" i="5"/>
  <c r="N206" i="5"/>
  <c r="O206" i="5"/>
  <c r="P206" i="5"/>
  <c r="Q206" i="5"/>
  <c r="R206" i="5"/>
  <c r="S206" i="5"/>
  <c r="T206" i="5"/>
  <c r="U206" i="5"/>
  <c r="B207" i="5"/>
  <c r="C207" i="5"/>
  <c r="D207" i="5"/>
  <c r="E207" i="5"/>
  <c r="F207" i="5"/>
  <c r="G207" i="5"/>
  <c r="H207" i="5"/>
  <c r="I207" i="5"/>
  <c r="J207" i="5"/>
  <c r="K207" i="5"/>
  <c r="L207" i="5"/>
  <c r="M207" i="5"/>
  <c r="N207" i="5"/>
  <c r="O207" i="5"/>
  <c r="P207" i="5"/>
  <c r="Q207" i="5"/>
  <c r="R207" i="5"/>
  <c r="S207" i="5"/>
  <c r="T207" i="5"/>
  <c r="U207" i="5"/>
  <c r="B208" i="5"/>
  <c r="C208" i="5"/>
  <c r="D208" i="5"/>
  <c r="E208" i="5"/>
  <c r="F208" i="5"/>
  <c r="G208" i="5"/>
  <c r="H208" i="5"/>
  <c r="I208" i="5"/>
  <c r="J208" i="5"/>
  <c r="K208" i="5"/>
  <c r="L208" i="5"/>
  <c r="M208" i="5"/>
  <c r="N208" i="5"/>
  <c r="O208" i="5"/>
  <c r="P208" i="5"/>
  <c r="Q208" i="5"/>
  <c r="R208" i="5"/>
  <c r="S208" i="5"/>
  <c r="T208" i="5"/>
  <c r="U208" i="5"/>
  <c r="B209" i="5"/>
  <c r="C209" i="5"/>
  <c r="D209" i="5"/>
  <c r="E209" i="5"/>
  <c r="F209" i="5"/>
  <c r="G209" i="5"/>
  <c r="H209" i="5"/>
  <c r="I209" i="5"/>
  <c r="J209" i="5"/>
  <c r="K209" i="5"/>
  <c r="L209" i="5"/>
  <c r="M209" i="5"/>
  <c r="N209" i="5"/>
  <c r="O209" i="5"/>
  <c r="P209" i="5"/>
  <c r="Q209" i="5"/>
  <c r="R209" i="5"/>
  <c r="S209" i="5"/>
  <c r="T209" i="5"/>
  <c r="U209" i="5"/>
  <c r="B210" i="5"/>
  <c r="C210" i="5"/>
  <c r="D210" i="5"/>
  <c r="E210" i="5"/>
  <c r="F210" i="5"/>
  <c r="G210" i="5"/>
  <c r="H210" i="5"/>
  <c r="I210" i="5"/>
  <c r="J210" i="5"/>
  <c r="K210" i="5"/>
  <c r="L210" i="5"/>
  <c r="M210" i="5"/>
  <c r="N210" i="5"/>
  <c r="O210" i="5"/>
  <c r="P210" i="5"/>
  <c r="Q210" i="5"/>
  <c r="R210" i="5"/>
  <c r="S210" i="5"/>
  <c r="T210" i="5"/>
  <c r="U210" i="5"/>
  <c r="B211" i="5"/>
  <c r="C211" i="5"/>
  <c r="D211" i="5"/>
  <c r="E211" i="5"/>
  <c r="F211" i="5"/>
  <c r="G211" i="5"/>
  <c r="H211" i="5"/>
  <c r="I211" i="5"/>
  <c r="J211" i="5"/>
  <c r="K211" i="5"/>
  <c r="L211" i="5"/>
  <c r="M211" i="5"/>
  <c r="N211" i="5"/>
  <c r="O211" i="5"/>
  <c r="P211" i="5"/>
  <c r="Q211" i="5"/>
  <c r="R211" i="5"/>
  <c r="S211" i="5"/>
  <c r="T211" i="5"/>
  <c r="U211" i="5"/>
  <c r="B212" i="5"/>
  <c r="C212" i="5"/>
  <c r="D212" i="5"/>
  <c r="E212" i="5"/>
  <c r="F212" i="5"/>
  <c r="G212" i="5"/>
  <c r="H212" i="5"/>
  <c r="I212" i="5"/>
  <c r="J212" i="5"/>
  <c r="K212" i="5"/>
  <c r="L212" i="5"/>
  <c r="M212" i="5"/>
  <c r="N212" i="5"/>
  <c r="O212" i="5"/>
  <c r="P212" i="5"/>
  <c r="Q212" i="5"/>
  <c r="R212" i="5"/>
  <c r="S212" i="5"/>
  <c r="T212" i="5"/>
  <c r="U212" i="5"/>
  <c r="B213" i="5"/>
  <c r="C213" i="5"/>
  <c r="D213" i="5"/>
  <c r="E213" i="5"/>
  <c r="F213" i="5"/>
  <c r="G213" i="5"/>
  <c r="H213" i="5"/>
  <c r="I213" i="5"/>
  <c r="J213" i="5"/>
  <c r="K213" i="5"/>
  <c r="L213" i="5"/>
  <c r="M213" i="5"/>
  <c r="N213" i="5"/>
  <c r="O213" i="5"/>
  <c r="P213" i="5"/>
  <c r="Q213" i="5"/>
  <c r="R213" i="5"/>
  <c r="S213" i="5"/>
  <c r="T213" i="5"/>
  <c r="U213" i="5"/>
  <c r="B214" i="5"/>
  <c r="C214" i="5"/>
  <c r="D214" i="5"/>
  <c r="E214" i="5"/>
  <c r="F214" i="5"/>
  <c r="G214" i="5"/>
  <c r="H214" i="5"/>
  <c r="I214" i="5"/>
  <c r="J214" i="5"/>
  <c r="K214" i="5"/>
  <c r="L214" i="5"/>
  <c r="M214" i="5"/>
  <c r="N214" i="5"/>
  <c r="O214" i="5"/>
  <c r="P214" i="5"/>
  <c r="Q214" i="5"/>
  <c r="R214" i="5"/>
  <c r="S214" i="5"/>
  <c r="T214" i="5"/>
  <c r="U214" i="5"/>
  <c r="B215" i="5"/>
  <c r="C215" i="5"/>
  <c r="D215" i="5"/>
  <c r="E215" i="5"/>
  <c r="F215" i="5"/>
  <c r="G215" i="5"/>
  <c r="H215" i="5"/>
  <c r="I215" i="5"/>
  <c r="J215" i="5"/>
  <c r="K215" i="5"/>
  <c r="L215" i="5"/>
  <c r="M215" i="5"/>
  <c r="N215" i="5"/>
  <c r="O215" i="5"/>
  <c r="P215" i="5"/>
  <c r="Q215" i="5"/>
  <c r="R215" i="5"/>
  <c r="S215" i="5"/>
  <c r="T215" i="5"/>
  <c r="U215" i="5"/>
  <c r="B216" i="5"/>
  <c r="C216" i="5"/>
  <c r="D216" i="5"/>
  <c r="E216" i="5"/>
  <c r="F216" i="5"/>
  <c r="G216" i="5"/>
  <c r="H216" i="5"/>
  <c r="I216" i="5"/>
  <c r="J216" i="5"/>
  <c r="K216" i="5"/>
  <c r="L216" i="5"/>
  <c r="M216" i="5"/>
  <c r="N216" i="5"/>
  <c r="O216" i="5"/>
  <c r="P216" i="5"/>
  <c r="Q216" i="5"/>
  <c r="R216" i="5"/>
  <c r="S216" i="5"/>
  <c r="T216" i="5"/>
  <c r="U216" i="5"/>
  <c r="B217" i="5"/>
  <c r="C217" i="5"/>
  <c r="D217" i="5"/>
  <c r="E217" i="5"/>
  <c r="F217" i="5"/>
  <c r="G217" i="5"/>
  <c r="H217" i="5"/>
  <c r="I217" i="5"/>
  <c r="J217" i="5"/>
  <c r="K217" i="5"/>
  <c r="L217" i="5"/>
  <c r="M217" i="5"/>
  <c r="N217" i="5"/>
  <c r="O217" i="5"/>
  <c r="P217" i="5"/>
  <c r="Q217" i="5"/>
  <c r="R217" i="5"/>
  <c r="S217" i="5"/>
  <c r="T217" i="5"/>
  <c r="U217" i="5"/>
  <c r="B218" i="5"/>
  <c r="C218" i="5"/>
  <c r="D218" i="5"/>
  <c r="E218" i="5"/>
  <c r="F218" i="5"/>
  <c r="G218" i="5"/>
  <c r="H218" i="5"/>
  <c r="I218" i="5"/>
  <c r="J218" i="5"/>
  <c r="K218" i="5"/>
  <c r="L218" i="5"/>
  <c r="M218" i="5"/>
  <c r="N218" i="5"/>
  <c r="O218" i="5"/>
  <c r="P218" i="5"/>
  <c r="Q218" i="5"/>
  <c r="R218" i="5"/>
  <c r="S218" i="5"/>
  <c r="T218" i="5"/>
  <c r="U218" i="5"/>
  <c r="B219" i="5"/>
  <c r="C219" i="5"/>
  <c r="D219" i="5"/>
  <c r="E219" i="5"/>
  <c r="F219" i="5"/>
  <c r="G219" i="5"/>
  <c r="H219" i="5"/>
  <c r="I219" i="5"/>
  <c r="J219" i="5"/>
  <c r="K219" i="5"/>
  <c r="L219" i="5"/>
  <c r="M219" i="5"/>
  <c r="N219" i="5"/>
  <c r="O219" i="5"/>
  <c r="P219" i="5"/>
  <c r="Q219" i="5"/>
  <c r="R219" i="5"/>
  <c r="S219" i="5"/>
  <c r="T219" i="5"/>
  <c r="U219" i="5"/>
  <c r="B220" i="5"/>
  <c r="C220" i="5"/>
  <c r="D220" i="5"/>
  <c r="E220" i="5"/>
  <c r="F220" i="5"/>
  <c r="G220" i="5"/>
  <c r="H220" i="5"/>
  <c r="I220" i="5"/>
  <c r="J220" i="5"/>
  <c r="K220" i="5"/>
  <c r="L220" i="5"/>
  <c r="M220" i="5"/>
  <c r="N220" i="5"/>
  <c r="O220" i="5"/>
  <c r="P220" i="5"/>
  <c r="Q220" i="5"/>
  <c r="R220" i="5"/>
  <c r="S220" i="5"/>
  <c r="T220" i="5"/>
  <c r="U220" i="5"/>
  <c r="B221" i="5"/>
  <c r="C221" i="5"/>
  <c r="D221" i="5"/>
  <c r="E221" i="5"/>
  <c r="F221" i="5"/>
  <c r="G221" i="5"/>
  <c r="H221" i="5"/>
  <c r="I221" i="5"/>
  <c r="J221" i="5"/>
  <c r="K221" i="5"/>
  <c r="L221" i="5"/>
  <c r="M221" i="5"/>
  <c r="N221" i="5"/>
  <c r="O221" i="5"/>
  <c r="P221" i="5"/>
  <c r="Q221" i="5"/>
  <c r="R221" i="5"/>
  <c r="S221" i="5"/>
  <c r="T221" i="5"/>
  <c r="U221" i="5"/>
  <c r="B222" i="5"/>
  <c r="C222" i="5"/>
  <c r="D222" i="5"/>
  <c r="E222" i="5"/>
  <c r="F222" i="5"/>
  <c r="G222" i="5"/>
  <c r="H222" i="5"/>
  <c r="I222" i="5"/>
  <c r="J222" i="5"/>
  <c r="K222" i="5"/>
  <c r="L222" i="5"/>
  <c r="M222" i="5"/>
  <c r="N222" i="5"/>
  <c r="O222" i="5"/>
  <c r="P222" i="5"/>
  <c r="Q222" i="5"/>
  <c r="R222" i="5"/>
  <c r="S222" i="5"/>
  <c r="T222" i="5"/>
  <c r="U222" i="5"/>
  <c r="B223" i="5"/>
  <c r="C223" i="5"/>
  <c r="D223" i="5"/>
  <c r="E223" i="5"/>
  <c r="F223" i="5"/>
  <c r="G223" i="5"/>
  <c r="H223" i="5"/>
  <c r="I223" i="5"/>
  <c r="J223" i="5"/>
  <c r="K223" i="5"/>
  <c r="L223" i="5"/>
  <c r="M223" i="5"/>
  <c r="N223" i="5"/>
  <c r="O223" i="5"/>
  <c r="P223" i="5"/>
  <c r="Q223" i="5"/>
  <c r="R223" i="5"/>
  <c r="S223" i="5"/>
  <c r="T223" i="5"/>
  <c r="U223" i="5"/>
  <c r="B224" i="5"/>
  <c r="C224" i="5"/>
  <c r="D224" i="5"/>
  <c r="E224" i="5"/>
  <c r="F224" i="5"/>
  <c r="G224" i="5"/>
  <c r="H224" i="5"/>
  <c r="I224" i="5"/>
  <c r="J224" i="5"/>
  <c r="K224" i="5"/>
  <c r="L224" i="5"/>
  <c r="M224" i="5"/>
  <c r="N224" i="5"/>
  <c r="O224" i="5"/>
  <c r="P224" i="5"/>
  <c r="Q224" i="5"/>
  <c r="R224" i="5"/>
  <c r="S224" i="5"/>
  <c r="T224" i="5"/>
  <c r="U224" i="5"/>
  <c r="B225" i="5"/>
  <c r="C225" i="5"/>
  <c r="D225" i="5"/>
  <c r="E225" i="5"/>
  <c r="F225" i="5"/>
  <c r="G225" i="5"/>
  <c r="H225" i="5"/>
  <c r="I225" i="5"/>
  <c r="J225" i="5"/>
  <c r="K225" i="5"/>
  <c r="L225" i="5"/>
  <c r="M225" i="5"/>
  <c r="N225" i="5"/>
  <c r="O225" i="5"/>
  <c r="P225" i="5"/>
  <c r="Q225" i="5"/>
  <c r="R225" i="5"/>
  <c r="S225" i="5"/>
  <c r="T225" i="5"/>
  <c r="U225" i="5"/>
  <c r="B226" i="5"/>
  <c r="C226" i="5"/>
  <c r="D226" i="5"/>
  <c r="E226" i="5"/>
  <c r="F226" i="5"/>
  <c r="G226" i="5"/>
  <c r="H226" i="5"/>
  <c r="I226" i="5"/>
  <c r="J226" i="5"/>
  <c r="K226" i="5"/>
  <c r="L226" i="5"/>
  <c r="M226" i="5"/>
  <c r="N226" i="5"/>
  <c r="O226" i="5"/>
  <c r="P226" i="5"/>
  <c r="Q226" i="5"/>
  <c r="R226" i="5"/>
  <c r="S226" i="5"/>
  <c r="T226" i="5"/>
  <c r="U226" i="5"/>
  <c r="B227" i="5"/>
  <c r="C227" i="5"/>
  <c r="D227" i="5"/>
  <c r="E227" i="5"/>
  <c r="F227" i="5"/>
  <c r="G227" i="5"/>
  <c r="H227" i="5"/>
  <c r="I227" i="5"/>
  <c r="J227" i="5"/>
  <c r="K227" i="5"/>
  <c r="L227" i="5"/>
  <c r="M227" i="5"/>
  <c r="N227" i="5"/>
  <c r="O227" i="5"/>
  <c r="P227" i="5"/>
  <c r="Q227" i="5"/>
  <c r="R227" i="5"/>
  <c r="S227" i="5"/>
  <c r="T227" i="5"/>
  <c r="U227" i="5"/>
  <c r="B228" i="5"/>
  <c r="C228" i="5"/>
  <c r="D228" i="5"/>
  <c r="E228" i="5"/>
  <c r="F228" i="5"/>
  <c r="G228" i="5"/>
  <c r="H228" i="5"/>
  <c r="I228" i="5"/>
  <c r="J228" i="5"/>
  <c r="K228" i="5"/>
  <c r="L228" i="5"/>
  <c r="M228" i="5"/>
  <c r="N228" i="5"/>
  <c r="O228" i="5"/>
  <c r="P228" i="5"/>
  <c r="Q228" i="5"/>
  <c r="R228" i="5"/>
  <c r="S228" i="5"/>
  <c r="T228" i="5"/>
  <c r="U228" i="5"/>
  <c r="B229" i="5"/>
  <c r="C229" i="5"/>
  <c r="D229" i="5"/>
  <c r="E229" i="5"/>
  <c r="F229" i="5"/>
  <c r="G229" i="5"/>
  <c r="H229" i="5"/>
  <c r="I229" i="5"/>
  <c r="J229" i="5"/>
  <c r="K229" i="5"/>
  <c r="L229" i="5"/>
  <c r="M229" i="5"/>
  <c r="N229" i="5"/>
  <c r="O229" i="5"/>
  <c r="P229" i="5"/>
  <c r="Q229" i="5"/>
  <c r="R229" i="5"/>
  <c r="S229" i="5"/>
  <c r="T229" i="5"/>
  <c r="U229" i="5"/>
  <c r="B230" i="5"/>
  <c r="C230" i="5"/>
  <c r="D230" i="5"/>
  <c r="E230" i="5"/>
  <c r="F230" i="5"/>
  <c r="G230" i="5"/>
  <c r="H230" i="5"/>
  <c r="I230" i="5"/>
  <c r="J230" i="5"/>
  <c r="K230" i="5"/>
  <c r="L230" i="5"/>
  <c r="M230" i="5"/>
  <c r="N230" i="5"/>
  <c r="O230" i="5"/>
  <c r="P230" i="5"/>
  <c r="Q230" i="5"/>
  <c r="R230" i="5"/>
  <c r="S230" i="5"/>
  <c r="T230" i="5"/>
  <c r="U230" i="5"/>
  <c r="B231" i="5"/>
  <c r="C231" i="5"/>
  <c r="D231" i="5"/>
  <c r="E231" i="5"/>
  <c r="F231" i="5"/>
  <c r="G231" i="5"/>
  <c r="H231" i="5"/>
  <c r="I231" i="5"/>
  <c r="J231" i="5"/>
  <c r="K231" i="5"/>
  <c r="L231" i="5"/>
  <c r="M231" i="5"/>
  <c r="N231" i="5"/>
  <c r="O231" i="5"/>
  <c r="P231" i="5"/>
  <c r="Q231" i="5"/>
  <c r="R231" i="5"/>
  <c r="S231" i="5"/>
  <c r="T231" i="5"/>
  <c r="U231" i="5"/>
  <c r="B232" i="5"/>
  <c r="C232" i="5"/>
  <c r="D232" i="5"/>
  <c r="E232" i="5"/>
  <c r="F232" i="5"/>
  <c r="G232" i="5"/>
  <c r="H232" i="5"/>
  <c r="I232" i="5"/>
  <c r="J232" i="5"/>
  <c r="K232" i="5"/>
  <c r="L232" i="5"/>
  <c r="M232" i="5"/>
  <c r="N232" i="5"/>
  <c r="O232" i="5"/>
  <c r="P232" i="5"/>
  <c r="Q232" i="5"/>
  <c r="R232" i="5"/>
  <c r="S232" i="5"/>
  <c r="T232" i="5"/>
  <c r="U232" i="5"/>
  <c r="B233" i="5"/>
  <c r="C233" i="5"/>
  <c r="D233" i="5"/>
  <c r="E233" i="5"/>
  <c r="F233" i="5"/>
  <c r="G233" i="5"/>
  <c r="H233" i="5"/>
  <c r="I233" i="5"/>
  <c r="J233" i="5"/>
  <c r="K233" i="5"/>
  <c r="L233" i="5"/>
  <c r="M233" i="5"/>
  <c r="N233" i="5"/>
  <c r="O233" i="5"/>
  <c r="P233" i="5"/>
  <c r="Q233" i="5"/>
  <c r="R233" i="5"/>
  <c r="S233" i="5"/>
  <c r="T233" i="5"/>
  <c r="U233" i="5"/>
  <c r="B234" i="5"/>
  <c r="C234" i="5"/>
  <c r="D234" i="5"/>
  <c r="E234" i="5"/>
  <c r="F234" i="5"/>
  <c r="G234" i="5"/>
  <c r="H234" i="5"/>
  <c r="I234" i="5"/>
  <c r="J234" i="5"/>
  <c r="K234" i="5"/>
  <c r="L234" i="5"/>
  <c r="M234" i="5"/>
  <c r="N234" i="5"/>
  <c r="O234" i="5"/>
  <c r="P234" i="5"/>
  <c r="Q234" i="5"/>
  <c r="R234" i="5"/>
  <c r="S234" i="5"/>
  <c r="T234" i="5"/>
  <c r="U234" i="5"/>
  <c r="B235" i="5"/>
  <c r="C235" i="5"/>
  <c r="D235" i="5"/>
  <c r="E235" i="5"/>
  <c r="F235" i="5"/>
  <c r="G235" i="5"/>
  <c r="H235" i="5"/>
  <c r="I235" i="5"/>
  <c r="J235" i="5"/>
  <c r="K235" i="5"/>
  <c r="L235" i="5"/>
  <c r="M235" i="5"/>
  <c r="N235" i="5"/>
  <c r="O235" i="5"/>
  <c r="P235" i="5"/>
  <c r="Q235" i="5"/>
  <c r="R235" i="5"/>
  <c r="S235" i="5"/>
  <c r="T235" i="5"/>
  <c r="U235" i="5"/>
  <c r="B236" i="5"/>
  <c r="C236" i="5"/>
  <c r="D236" i="5"/>
  <c r="E236" i="5"/>
  <c r="F236" i="5"/>
  <c r="G236" i="5"/>
  <c r="H236" i="5"/>
  <c r="I236" i="5"/>
  <c r="J236" i="5"/>
  <c r="K236" i="5"/>
  <c r="L236" i="5"/>
  <c r="M236" i="5"/>
  <c r="N236" i="5"/>
  <c r="O236" i="5"/>
  <c r="P236" i="5"/>
  <c r="Q236" i="5"/>
  <c r="R236" i="5"/>
  <c r="S236" i="5"/>
  <c r="T236" i="5"/>
  <c r="U236" i="5"/>
  <c r="B237" i="5"/>
  <c r="C237" i="5"/>
  <c r="D237" i="5"/>
  <c r="E237" i="5"/>
  <c r="F237" i="5"/>
  <c r="G237" i="5"/>
  <c r="H237" i="5"/>
  <c r="I237" i="5"/>
  <c r="J237" i="5"/>
  <c r="K237" i="5"/>
  <c r="L237" i="5"/>
  <c r="M237" i="5"/>
  <c r="N237" i="5"/>
  <c r="O237" i="5"/>
  <c r="P237" i="5"/>
  <c r="Q237" i="5"/>
  <c r="R237" i="5"/>
  <c r="S237" i="5"/>
  <c r="T237" i="5"/>
  <c r="U237" i="5"/>
  <c r="B238" i="5"/>
  <c r="C238" i="5"/>
  <c r="D238" i="5"/>
  <c r="E238" i="5"/>
  <c r="F238" i="5"/>
  <c r="G238" i="5"/>
  <c r="H238" i="5"/>
  <c r="I238" i="5"/>
  <c r="J238" i="5"/>
  <c r="K238" i="5"/>
  <c r="L238" i="5"/>
  <c r="M238" i="5"/>
  <c r="N238" i="5"/>
  <c r="O238" i="5"/>
  <c r="P238" i="5"/>
  <c r="Q238" i="5"/>
  <c r="R238" i="5"/>
  <c r="S238" i="5"/>
  <c r="T238" i="5"/>
  <c r="U238" i="5"/>
  <c r="B239" i="5"/>
  <c r="C239" i="5"/>
  <c r="D239" i="5"/>
  <c r="E239" i="5"/>
  <c r="F239" i="5"/>
  <c r="G239" i="5"/>
  <c r="H239" i="5"/>
  <c r="I239" i="5"/>
  <c r="J239" i="5"/>
  <c r="K239" i="5"/>
  <c r="L239" i="5"/>
  <c r="M239" i="5"/>
  <c r="N239" i="5"/>
  <c r="O239" i="5"/>
  <c r="P239" i="5"/>
  <c r="Q239" i="5"/>
  <c r="R239" i="5"/>
  <c r="S239" i="5"/>
  <c r="T239" i="5"/>
  <c r="U239" i="5"/>
  <c r="B240" i="5"/>
  <c r="C240" i="5"/>
  <c r="D240" i="5"/>
  <c r="E240" i="5"/>
  <c r="F240" i="5"/>
  <c r="G240" i="5"/>
  <c r="H240" i="5"/>
  <c r="I240" i="5"/>
  <c r="J240" i="5"/>
  <c r="K240" i="5"/>
  <c r="L240" i="5"/>
  <c r="M240" i="5"/>
  <c r="N240" i="5"/>
  <c r="O240" i="5"/>
  <c r="P240" i="5"/>
  <c r="Q240" i="5"/>
  <c r="R240" i="5"/>
  <c r="S240" i="5"/>
  <c r="T240" i="5"/>
  <c r="U240" i="5"/>
  <c r="B241" i="5"/>
  <c r="C241" i="5"/>
  <c r="D241" i="5"/>
  <c r="E241" i="5"/>
  <c r="F241" i="5"/>
  <c r="G241" i="5"/>
  <c r="H241" i="5"/>
  <c r="I241" i="5"/>
  <c r="J241" i="5"/>
  <c r="K241" i="5"/>
  <c r="L241" i="5"/>
  <c r="M241" i="5"/>
  <c r="N241" i="5"/>
  <c r="O241" i="5"/>
  <c r="P241" i="5"/>
  <c r="Q241" i="5"/>
  <c r="R241" i="5"/>
  <c r="S241" i="5"/>
  <c r="T241" i="5"/>
  <c r="U241" i="5"/>
  <c r="B242" i="5"/>
  <c r="C242" i="5"/>
  <c r="D242" i="5"/>
  <c r="E242" i="5"/>
  <c r="F242" i="5"/>
  <c r="G242" i="5"/>
  <c r="H242" i="5"/>
  <c r="I242" i="5"/>
  <c r="J242" i="5"/>
  <c r="K242" i="5"/>
  <c r="L242" i="5"/>
  <c r="M242" i="5"/>
  <c r="N242" i="5"/>
  <c r="O242" i="5"/>
  <c r="P242" i="5"/>
  <c r="Q242" i="5"/>
  <c r="R242" i="5"/>
  <c r="S242" i="5"/>
  <c r="T242" i="5"/>
  <c r="U242" i="5"/>
  <c r="B243" i="5"/>
  <c r="C243" i="5"/>
  <c r="D243" i="5"/>
  <c r="E243" i="5"/>
  <c r="F243" i="5"/>
  <c r="G243" i="5"/>
  <c r="H243" i="5"/>
  <c r="I243" i="5"/>
  <c r="J243" i="5"/>
  <c r="K243" i="5"/>
  <c r="L243" i="5"/>
  <c r="M243" i="5"/>
  <c r="N243" i="5"/>
  <c r="O243" i="5"/>
  <c r="P243" i="5"/>
  <c r="Q243" i="5"/>
  <c r="R243" i="5"/>
  <c r="S243" i="5"/>
  <c r="T243" i="5"/>
  <c r="U243" i="5"/>
  <c r="B244" i="5"/>
  <c r="C244" i="5"/>
  <c r="D244" i="5"/>
  <c r="E244" i="5"/>
  <c r="F244" i="5"/>
  <c r="G244" i="5"/>
  <c r="H244" i="5"/>
  <c r="I244" i="5"/>
  <c r="J244" i="5"/>
  <c r="K244" i="5"/>
  <c r="L244" i="5"/>
  <c r="M244" i="5"/>
  <c r="N244" i="5"/>
  <c r="O244" i="5"/>
  <c r="P244" i="5"/>
  <c r="Q244" i="5"/>
  <c r="R244" i="5"/>
  <c r="S244" i="5"/>
  <c r="T244" i="5"/>
  <c r="U244" i="5"/>
  <c r="B245" i="5"/>
  <c r="C245" i="5"/>
  <c r="D245" i="5"/>
  <c r="E245" i="5"/>
  <c r="F245" i="5"/>
  <c r="G245" i="5"/>
  <c r="H245" i="5"/>
  <c r="I245" i="5"/>
  <c r="J245" i="5"/>
  <c r="K245" i="5"/>
  <c r="L245" i="5"/>
  <c r="M245" i="5"/>
  <c r="N245" i="5"/>
  <c r="O245" i="5"/>
  <c r="P245" i="5"/>
  <c r="Q245" i="5"/>
  <c r="R245" i="5"/>
  <c r="S245" i="5"/>
  <c r="T245" i="5"/>
  <c r="U245" i="5"/>
  <c r="B246" i="5"/>
  <c r="C246" i="5"/>
  <c r="D246" i="5"/>
  <c r="E246" i="5"/>
  <c r="F246" i="5"/>
  <c r="G246" i="5"/>
  <c r="H246" i="5"/>
  <c r="I246" i="5"/>
  <c r="J246" i="5"/>
  <c r="K246" i="5"/>
  <c r="L246" i="5"/>
  <c r="M246" i="5"/>
  <c r="N246" i="5"/>
  <c r="O246" i="5"/>
  <c r="P246" i="5"/>
  <c r="Q246" i="5"/>
  <c r="R246" i="5"/>
  <c r="S246" i="5"/>
  <c r="T246" i="5"/>
  <c r="U246" i="5"/>
  <c r="B247" i="5"/>
  <c r="C247" i="5"/>
  <c r="D247" i="5"/>
  <c r="E247" i="5"/>
  <c r="F247" i="5"/>
  <c r="G247" i="5"/>
  <c r="H247" i="5"/>
  <c r="I247" i="5"/>
  <c r="J247" i="5"/>
  <c r="K247" i="5"/>
  <c r="L247" i="5"/>
  <c r="M247" i="5"/>
  <c r="N247" i="5"/>
  <c r="O247" i="5"/>
  <c r="P247" i="5"/>
  <c r="Q247" i="5"/>
  <c r="R247" i="5"/>
  <c r="S247" i="5"/>
  <c r="T247" i="5"/>
  <c r="U247" i="5"/>
  <c r="B248" i="5"/>
  <c r="C248" i="5"/>
  <c r="D248" i="5"/>
  <c r="E248" i="5"/>
  <c r="F248" i="5"/>
  <c r="G248" i="5"/>
  <c r="H248" i="5"/>
  <c r="I248" i="5"/>
  <c r="J248" i="5"/>
  <c r="K248" i="5"/>
  <c r="L248" i="5"/>
  <c r="M248" i="5"/>
  <c r="N248" i="5"/>
  <c r="O248" i="5"/>
  <c r="P248" i="5"/>
  <c r="Q248" i="5"/>
  <c r="R248" i="5"/>
  <c r="S248" i="5"/>
  <c r="T248" i="5"/>
  <c r="U248" i="5"/>
  <c r="B249" i="5"/>
  <c r="C249" i="5"/>
  <c r="D249" i="5"/>
  <c r="E249" i="5"/>
  <c r="F249" i="5"/>
  <c r="G249" i="5"/>
  <c r="H249" i="5"/>
  <c r="I249" i="5"/>
  <c r="J249" i="5"/>
  <c r="K249" i="5"/>
  <c r="L249" i="5"/>
  <c r="M249" i="5"/>
  <c r="N249" i="5"/>
  <c r="O249" i="5"/>
  <c r="P249" i="5"/>
  <c r="Q249" i="5"/>
  <c r="R249" i="5"/>
  <c r="S249" i="5"/>
  <c r="T249" i="5"/>
  <c r="U249" i="5"/>
  <c r="B250" i="5"/>
  <c r="C250" i="5"/>
  <c r="D250" i="5"/>
  <c r="E250" i="5"/>
  <c r="F250" i="5"/>
  <c r="G250" i="5"/>
  <c r="H250" i="5"/>
  <c r="I250" i="5"/>
  <c r="J250" i="5"/>
  <c r="K250" i="5"/>
  <c r="L250" i="5"/>
  <c r="M250" i="5"/>
  <c r="N250" i="5"/>
  <c r="O250" i="5"/>
  <c r="P250" i="5"/>
  <c r="Q250" i="5"/>
  <c r="R250" i="5"/>
  <c r="S250" i="5"/>
  <c r="T250" i="5"/>
  <c r="U250" i="5"/>
  <c r="B251" i="5"/>
  <c r="C251" i="5"/>
  <c r="D251" i="5"/>
  <c r="E251" i="5"/>
  <c r="F251" i="5"/>
  <c r="G251" i="5"/>
  <c r="H251" i="5"/>
  <c r="I251" i="5"/>
  <c r="J251" i="5"/>
  <c r="K251" i="5"/>
  <c r="L251" i="5"/>
  <c r="M251" i="5"/>
  <c r="N251" i="5"/>
  <c r="O251" i="5"/>
  <c r="P251" i="5"/>
  <c r="Q251" i="5"/>
  <c r="R251" i="5"/>
  <c r="S251" i="5"/>
  <c r="T251" i="5"/>
  <c r="U251" i="5"/>
  <c r="B252" i="5"/>
  <c r="C252" i="5"/>
  <c r="D252" i="5"/>
  <c r="E252" i="5"/>
  <c r="F252" i="5"/>
  <c r="G252" i="5"/>
  <c r="H252" i="5"/>
  <c r="I252" i="5"/>
  <c r="J252" i="5"/>
  <c r="K252" i="5"/>
  <c r="L252" i="5"/>
  <c r="M252" i="5"/>
  <c r="N252" i="5"/>
  <c r="O252" i="5"/>
  <c r="P252" i="5"/>
  <c r="Q252" i="5"/>
  <c r="R252" i="5"/>
  <c r="S252" i="5"/>
  <c r="T252" i="5"/>
  <c r="U252" i="5"/>
  <c r="B253" i="5"/>
  <c r="C253" i="5"/>
  <c r="D253" i="5"/>
  <c r="E253" i="5"/>
  <c r="F253" i="5"/>
  <c r="G253" i="5"/>
  <c r="H253" i="5"/>
  <c r="I253" i="5"/>
  <c r="J253" i="5"/>
  <c r="K253" i="5"/>
  <c r="L253" i="5"/>
  <c r="M253" i="5"/>
  <c r="N253" i="5"/>
  <c r="O253" i="5"/>
  <c r="P253" i="5"/>
  <c r="Q253" i="5"/>
  <c r="R253" i="5"/>
  <c r="S253" i="5"/>
  <c r="T253" i="5"/>
  <c r="U253" i="5"/>
  <c r="B254" i="5"/>
  <c r="C254" i="5"/>
  <c r="D254" i="5"/>
  <c r="E254" i="5"/>
  <c r="F254" i="5"/>
  <c r="G254" i="5"/>
  <c r="H254" i="5"/>
  <c r="I254" i="5"/>
  <c r="J254" i="5"/>
  <c r="K254" i="5"/>
  <c r="L254" i="5"/>
  <c r="M254" i="5"/>
  <c r="N254" i="5"/>
  <c r="O254" i="5"/>
  <c r="P254" i="5"/>
  <c r="Q254" i="5"/>
  <c r="R254" i="5"/>
  <c r="S254" i="5"/>
  <c r="T254" i="5"/>
  <c r="U254" i="5"/>
  <c r="B255" i="5"/>
  <c r="C255" i="5"/>
  <c r="D255" i="5"/>
  <c r="E255" i="5"/>
  <c r="F255" i="5"/>
  <c r="G255" i="5"/>
  <c r="H255" i="5"/>
  <c r="I255" i="5"/>
  <c r="J255" i="5"/>
  <c r="K255" i="5"/>
  <c r="L255" i="5"/>
  <c r="M255" i="5"/>
  <c r="N255" i="5"/>
  <c r="O255" i="5"/>
  <c r="P255" i="5"/>
  <c r="Q255" i="5"/>
  <c r="R255" i="5"/>
  <c r="S255" i="5"/>
  <c r="T255" i="5"/>
  <c r="U255" i="5"/>
  <c r="B256" i="5"/>
  <c r="C256" i="5"/>
  <c r="D256" i="5"/>
  <c r="E256" i="5"/>
  <c r="F256" i="5"/>
  <c r="G256" i="5"/>
  <c r="H256" i="5"/>
  <c r="I256" i="5"/>
  <c r="J256" i="5"/>
  <c r="K256" i="5"/>
  <c r="L256" i="5"/>
  <c r="M256" i="5"/>
  <c r="N256" i="5"/>
  <c r="O256" i="5"/>
  <c r="P256" i="5"/>
  <c r="Q256" i="5"/>
  <c r="R256" i="5"/>
  <c r="S256" i="5"/>
  <c r="T256" i="5"/>
  <c r="U256" i="5"/>
  <c r="B257" i="5"/>
  <c r="C257" i="5"/>
  <c r="D257" i="5"/>
  <c r="E257" i="5"/>
  <c r="F257" i="5"/>
  <c r="G257" i="5"/>
  <c r="H257" i="5"/>
  <c r="I257" i="5"/>
  <c r="J257" i="5"/>
  <c r="K257" i="5"/>
  <c r="L257" i="5"/>
  <c r="M257" i="5"/>
  <c r="N257" i="5"/>
  <c r="O257" i="5"/>
  <c r="P257" i="5"/>
  <c r="Q257" i="5"/>
  <c r="R257" i="5"/>
  <c r="S257" i="5"/>
  <c r="T257" i="5"/>
  <c r="U257" i="5"/>
  <c r="B258" i="5"/>
  <c r="C258" i="5"/>
  <c r="D258" i="5"/>
  <c r="E258" i="5"/>
  <c r="F258" i="5"/>
  <c r="G258" i="5"/>
  <c r="H258" i="5"/>
  <c r="I258" i="5"/>
  <c r="J258" i="5"/>
  <c r="K258" i="5"/>
  <c r="L258" i="5"/>
  <c r="M258" i="5"/>
  <c r="N258" i="5"/>
  <c r="O258" i="5"/>
  <c r="P258" i="5"/>
  <c r="Q258" i="5"/>
  <c r="R258" i="5"/>
  <c r="S258" i="5"/>
  <c r="T258" i="5"/>
  <c r="U258" i="5"/>
  <c r="B259" i="5"/>
  <c r="C259" i="5"/>
  <c r="D259" i="5"/>
  <c r="E259" i="5"/>
  <c r="F259" i="5"/>
  <c r="G259" i="5"/>
  <c r="H259" i="5"/>
  <c r="I259" i="5"/>
  <c r="J259" i="5"/>
  <c r="K259" i="5"/>
  <c r="L259" i="5"/>
  <c r="M259" i="5"/>
  <c r="N259" i="5"/>
  <c r="O259" i="5"/>
  <c r="P259" i="5"/>
  <c r="Q259" i="5"/>
  <c r="R259" i="5"/>
  <c r="S259" i="5"/>
  <c r="T259" i="5"/>
  <c r="U259" i="5"/>
  <c r="B260" i="5"/>
  <c r="C260" i="5"/>
  <c r="D260" i="5"/>
  <c r="E260" i="5"/>
  <c r="F260" i="5"/>
  <c r="G260" i="5"/>
  <c r="H260" i="5"/>
  <c r="I260" i="5"/>
  <c r="J260" i="5"/>
  <c r="K260" i="5"/>
  <c r="L260" i="5"/>
  <c r="M260" i="5"/>
  <c r="N260" i="5"/>
  <c r="O260" i="5"/>
  <c r="P260" i="5"/>
  <c r="Q260" i="5"/>
  <c r="R260" i="5"/>
  <c r="S260" i="5"/>
  <c r="T260" i="5"/>
  <c r="U260" i="5"/>
  <c r="B261" i="5"/>
  <c r="C261" i="5"/>
  <c r="D261" i="5"/>
  <c r="E261" i="5"/>
  <c r="F261" i="5"/>
  <c r="G261" i="5"/>
  <c r="H261" i="5"/>
  <c r="I261" i="5"/>
  <c r="J261" i="5"/>
  <c r="K261" i="5"/>
  <c r="L261" i="5"/>
  <c r="M261" i="5"/>
  <c r="N261" i="5"/>
  <c r="O261" i="5"/>
  <c r="P261" i="5"/>
  <c r="Q261" i="5"/>
  <c r="R261" i="5"/>
  <c r="S261" i="5"/>
  <c r="T261" i="5"/>
  <c r="U261" i="5"/>
  <c r="B262" i="5"/>
  <c r="C262" i="5"/>
  <c r="D262" i="5"/>
  <c r="E262" i="5"/>
  <c r="F262" i="5"/>
  <c r="G262" i="5"/>
  <c r="H262" i="5"/>
  <c r="I262" i="5"/>
  <c r="J262" i="5"/>
  <c r="K262" i="5"/>
  <c r="L262" i="5"/>
  <c r="M262" i="5"/>
  <c r="N262" i="5"/>
  <c r="O262" i="5"/>
  <c r="P262" i="5"/>
  <c r="Q262" i="5"/>
  <c r="R262" i="5"/>
  <c r="S262" i="5"/>
  <c r="T262" i="5"/>
  <c r="U262" i="5"/>
  <c r="B263" i="5"/>
  <c r="C263" i="5"/>
  <c r="D263" i="5"/>
  <c r="E263" i="5"/>
  <c r="F263" i="5"/>
  <c r="G263" i="5"/>
  <c r="H263" i="5"/>
  <c r="I263" i="5"/>
  <c r="J263" i="5"/>
  <c r="K263" i="5"/>
  <c r="L263" i="5"/>
  <c r="M263" i="5"/>
  <c r="N263" i="5"/>
  <c r="O263" i="5"/>
  <c r="P263" i="5"/>
  <c r="Q263" i="5"/>
  <c r="R263" i="5"/>
  <c r="S263" i="5"/>
  <c r="T263" i="5"/>
  <c r="U263" i="5"/>
  <c r="B264" i="5"/>
  <c r="C264" i="5"/>
  <c r="D264" i="5"/>
  <c r="E264" i="5"/>
  <c r="F264" i="5"/>
  <c r="G264" i="5"/>
  <c r="H264" i="5"/>
  <c r="I264" i="5"/>
  <c r="J264" i="5"/>
  <c r="K264" i="5"/>
  <c r="L264" i="5"/>
  <c r="M264" i="5"/>
  <c r="N264" i="5"/>
  <c r="O264" i="5"/>
  <c r="P264" i="5"/>
  <c r="Q264" i="5"/>
  <c r="R264" i="5"/>
  <c r="S264" i="5"/>
  <c r="T264" i="5"/>
  <c r="U264" i="5"/>
  <c r="B265" i="5"/>
  <c r="C265" i="5"/>
  <c r="D265" i="5"/>
  <c r="E265" i="5"/>
  <c r="F265" i="5"/>
  <c r="G265" i="5"/>
  <c r="H265" i="5"/>
  <c r="I265" i="5"/>
  <c r="J265" i="5"/>
  <c r="K265" i="5"/>
  <c r="L265" i="5"/>
  <c r="M265" i="5"/>
  <c r="N265" i="5"/>
  <c r="O265" i="5"/>
  <c r="P265" i="5"/>
  <c r="Q265" i="5"/>
  <c r="R265" i="5"/>
  <c r="S265" i="5"/>
  <c r="T265" i="5"/>
  <c r="U265" i="5"/>
  <c r="B266" i="5"/>
  <c r="C266" i="5"/>
  <c r="D266" i="5"/>
  <c r="E266" i="5"/>
  <c r="F266" i="5"/>
  <c r="G266" i="5"/>
  <c r="H266" i="5"/>
  <c r="I266" i="5"/>
  <c r="J266" i="5"/>
  <c r="K266" i="5"/>
  <c r="L266" i="5"/>
  <c r="M266" i="5"/>
  <c r="N266" i="5"/>
  <c r="O266" i="5"/>
  <c r="P266" i="5"/>
  <c r="Q266" i="5"/>
  <c r="R266" i="5"/>
  <c r="S266" i="5"/>
  <c r="T266" i="5"/>
  <c r="U266" i="5"/>
  <c r="B267" i="5"/>
  <c r="C267" i="5"/>
  <c r="D267" i="5"/>
  <c r="E267" i="5"/>
  <c r="F267" i="5"/>
  <c r="G267" i="5"/>
  <c r="H267" i="5"/>
  <c r="I267" i="5"/>
  <c r="J267" i="5"/>
  <c r="K267" i="5"/>
  <c r="L267" i="5"/>
  <c r="M267" i="5"/>
  <c r="N267" i="5"/>
  <c r="O267" i="5"/>
  <c r="P267" i="5"/>
  <c r="Q267" i="5"/>
  <c r="R267" i="5"/>
  <c r="S267" i="5"/>
  <c r="T267" i="5"/>
  <c r="U267" i="5"/>
  <c r="B268" i="5"/>
  <c r="C268" i="5"/>
  <c r="D268" i="5"/>
  <c r="E268" i="5"/>
  <c r="F268" i="5"/>
  <c r="G268" i="5"/>
  <c r="H268" i="5"/>
  <c r="I268" i="5"/>
  <c r="J268" i="5"/>
  <c r="K268" i="5"/>
  <c r="L268" i="5"/>
  <c r="M268" i="5"/>
  <c r="N268" i="5"/>
  <c r="O268" i="5"/>
  <c r="P268" i="5"/>
  <c r="Q268" i="5"/>
  <c r="R268" i="5"/>
  <c r="S268" i="5"/>
  <c r="T268" i="5"/>
  <c r="U268" i="5"/>
  <c r="B269" i="5"/>
  <c r="C269" i="5"/>
  <c r="D269" i="5"/>
  <c r="E269" i="5"/>
  <c r="F269" i="5"/>
  <c r="G269" i="5"/>
  <c r="H269" i="5"/>
  <c r="I269" i="5"/>
  <c r="J269" i="5"/>
  <c r="K269" i="5"/>
  <c r="L269" i="5"/>
  <c r="M269" i="5"/>
  <c r="N269" i="5"/>
  <c r="O269" i="5"/>
  <c r="P269" i="5"/>
  <c r="Q269" i="5"/>
  <c r="R269" i="5"/>
  <c r="S269" i="5"/>
  <c r="T269" i="5"/>
  <c r="U269" i="5"/>
  <c r="B270" i="5"/>
  <c r="C270" i="5"/>
  <c r="D270" i="5"/>
  <c r="E270" i="5"/>
  <c r="F270" i="5"/>
  <c r="G270" i="5"/>
  <c r="H270" i="5"/>
  <c r="I270" i="5"/>
  <c r="J270" i="5"/>
  <c r="K270" i="5"/>
  <c r="L270" i="5"/>
  <c r="M270" i="5"/>
  <c r="N270" i="5"/>
  <c r="O270" i="5"/>
  <c r="P270" i="5"/>
  <c r="Q270" i="5"/>
  <c r="R270" i="5"/>
  <c r="S270" i="5"/>
  <c r="T270" i="5"/>
  <c r="U270" i="5"/>
  <c r="B271" i="5"/>
  <c r="C271" i="5"/>
  <c r="D271" i="5"/>
  <c r="E271" i="5"/>
  <c r="F271" i="5"/>
  <c r="G271" i="5"/>
  <c r="H271" i="5"/>
  <c r="I271" i="5"/>
  <c r="J271" i="5"/>
  <c r="K271" i="5"/>
  <c r="L271" i="5"/>
  <c r="M271" i="5"/>
  <c r="N271" i="5"/>
  <c r="O271" i="5"/>
  <c r="P271" i="5"/>
  <c r="Q271" i="5"/>
  <c r="R271" i="5"/>
  <c r="S271" i="5"/>
  <c r="T271" i="5"/>
  <c r="U271" i="5"/>
  <c r="B272" i="5"/>
  <c r="C272" i="5"/>
  <c r="D272" i="5"/>
  <c r="E272" i="5"/>
  <c r="F272" i="5"/>
  <c r="G272" i="5"/>
  <c r="H272" i="5"/>
  <c r="I272" i="5"/>
  <c r="J272" i="5"/>
  <c r="K272" i="5"/>
  <c r="L272" i="5"/>
  <c r="M272" i="5"/>
  <c r="N272" i="5"/>
  <c r="O272" i="5"/>
  <c r="P272" i="5"/>
  <c r="Q272" i="5"/>
  <c r="R272" i="5"/>
  <c r="S272" i="5"/>
  <c r="T272" i="5"/>
  <c r="U272" i="5"/>
  <c r="B273" i="5"/>
  <c r="C273" i="5"/>
  <c r="D273" i="5"/>
  <c r="E273" i="5"/>
  <c r="F273" i="5"/>
  <c r="G273" i="5"/>
  <c r="H273" i="5"/>
  <c r="I273" i="5"/>
  <c r="J273" i="5"/>
  <c r="K273" i="5"/>
  <c r="L273" i="5"/>
  <c r="M273" i="5"/>
  <c r="N273" i="5"/>
  <c r="O273" i="5"/>
  <c r="P273" i="5"/>
  <c r="Q273" i="5"/>
  <c r="R273" i="5"/>
  <c r="S273" i="5"/>
  <c r="T273" i="5"/>
  <c r="U273" i="5"/>
  <c r="B274" i="5"/>
  <c r="C274" i="5"/>
  <c r="D274" i="5"/>
  <c r="E274" i="5"/>
  <c r="F274" i="5"/>
  <c r="G274" i="5"/>
  <c r="H274" i="5"/>
  <c r="I274" i="5"/>
  <c r="J274" i="5"/>
  <c r="K274" i="5"/>
  <c r="L274" i="5"/>
  <c r="M274" i="5"/>
  <c r="N274" i="5"/>
  <c r="O274" i="5"/>
  <c r="P274" i="5"/>
  <c r="Q274" i="5"/>
  <c r="R274" i="5"/>
  <c r="S274" i="5"/>
  <c r="T274" i="5"/>
  <c r="U274" i="5"/>
  <c r="B275" i="5"/>
  <c r="C275" i="5"/>
  <c r="D275" i="5"/>
  <c r="E275" i="5"/>
  <c r="F275" i="5"/>
  <c r="G275" i="5"/>
  <c r="H275" i="5"/>
  <c r="I275" i="5"/>
  <c r="J275" i="5"/>
  <c r="K275" i="5"/>
  <c r="L275" i="5"/>
  <c r="M275" i="5"/>
  <c r="N275" i="5"/>
  <c r="O275" i="5"/>
  <c r="P275" i="5"/>
  <c r="Q275" i="5"/>
  <c r="R275" i="5"/>
  <c r="S275" i="5"/>
  <c r="T275" i="5"/>
  <c r="U275" i="5"/>
  <c r="B276" i="5"/>
  <c r="C276" i="5"/>
  <c r="D276" i="5"/>
  <c r="E276" i="5"/>
  <c r="F276" i="5"/>
  <c r="G276" i="5"/>
  <c r="H276" i="5"/>
  <c r="I276" i="5"/>
  <c r="J276" i="5"/>
  <c r="K276" i="5"/>
  <c r="L276" i="5"/>
  <c r="M276" i="5"/>
  <c r="N276" i="5"/>
  <c r="O276" i="5"/>
  <c r="P276" i="5"/>
  <c r="Q276" i="5"/>
  <c r="R276" i="5"/>
  <c r="S276" i="5"/>
  <c r="T276" i="5"/>
  <c r="U276" i="5"/>
  <c r="B277" i="5"/>
  <c r="C277" i="5"/>
  <c r="D277" i="5"/>
  <c r="E277" i="5"/>
  <c r="F277" i="5"/>
  <c r="G277" i="5"/>
  <c r="H277" i="5"/>
  <c r="I277" i="5"/>
  <c r="J277" i="5"/>
  <c r="K277" i="5"/>
  <c r="L277" i="5"/>
  <c r="M277" i="5"/>
  <c r="N277" i="5"/>
  <c r="O277" i="5"/>
  <c r="P277" i="5"/>
  <c r="Q277" i="5"/>
  <c r="R277" i="5"/>
  <c r="S277" i="5"/>
  <c r="T277" i="5"/>
  <c r="U277" i="5"/>
  <c r="B278" i="5"/>
  <c r="C278" i="5"/>
  <c r="D278" i="5"/>
  <c r="E278" i="5"/>
  <c r="F278" i="5"/>
  <c r="G278" i="5"/>
  <c r="H278" i="5"/>
  <c r="I278" i="5"/>
  <c r="J278" i="5"/>
  <c r="K278" i="5"/>
  <c r="L278" i="5"/>
  <c r="M278" i="5"/>
  <c r="N278" i="5"/>
  <c r="O278" i="5"/>
  <c r="P278" i="5"/>
  <c r="Q278" i="5"/>
  <c r="R278" i="5"/>
  <c r="S278" i="5"/>
  <c r="T278" i="5"/>
  <c r="U278" i="5"/>
  <c r="B279" i="5"/>
  <c r="C279" i="5"/>
  <c r="D279" i="5"/>
  <c r="E279" i="5"/>
  <c r="F279" i="5"/>
  <c r="G279" i="5"/>
  <c r="H279" i="5"/>
  <c r="I279" i="5"/>
  <c r="J279" i="5"/>
  <c r="K279" i="5"/>
  <c r="L279" i="5"/>
  <c r="M279" i="5"/>
  <c r="N279" i="5"/>
  <c r="O279" i="5"/>
  <c r="P279" i="5"/>
  <c r="Q279" i="5"/>
  <c r="R279" i="5"/>
  <c r="S279" i="5"/>
  <c r="T279" i="5"/>
  <c r="U279" i="5"/>
  <c r="B280" i="5"/>
  <c r="C280" i="5"/>
  <c r="D280" i="5"/>
  <c r="E280" i="5"/>
  <c r="F280" i="5"/>
  <c r="G280" i="5"/>
  <c r="H280" i="5"/>
  <c r="I280" i="5"/>
  <c r="J280" i="5"/>
  <c r="K280" i="5"/>
  <c r="L280" i="5"/>
  <c r="M280" i="5"/>
  <c r="N280" i="5"/>
  <c r="O280" i="5"/>
  <c r="P280" i="5"/>
  <c r="Q280" i="5"/>
  <c r="R280" i="5"/>
  <c r="S280" i="5"/>
  <c r="T280" i="5"/>
  <c r="U280" i="5"/>
  <c r="B281" i="5"/>
  <c r="C281" i="5"/>
  <c r="D281" i="5"/>
  <c r="E281" i="5"/>
  <c r="F281" i="5"/>
  <c r="G281" i="5"/>
  <c r="H281" i="5"/>
  <c r="I281" i="5"/>
  <c r="J281" i="5"/>
  <c r="K281" i="5"/>
  <c r="L281" i="5"/>
  <c r="M281" i="5"/>
  <c r="N281" i="5"/>
  <c r="O281" i="5"/>
  <c r="P281" i="5"/>
  <c r="Q281" i="5"/>
  <c r="R281" i="5"/>
  <c r="S281" i="5"/>
  <c r="T281" i="5"/>
  <c r="U281" i="5"/>
  <c r="B282" i="5"/>
  <c r="C282" i="5"/>
  <c r="D282" i="5"/>
  <c r="E282" i="5"/>
  <c r="F282" i="5"/>
  <c r="G282" i="5"/>
  <c r="H282" i="5"/>
  <c r="I282" i="5"/>
  <c r="J282" i="5"/>
  <c r="K282" i="5"/>
  <c r="L282" i="5"/>
  <c r="M282" i="5"/>
  <c r="N282" i="5"/>
  <c r="O282" i="5"/>
  <c r="P282" i="5"/>
  <c r="Q282" i="5"/>
  <c r="R282" i="5"/>
  <c r="S282" i="5"/>
  <c r="T282" i="5"/>
  <c r="U282" i="5"/>
  <c r="B283" i="5"/>
  <c r="C283" i="5"/>
  <c r="D283" i="5"/>
  <c r="E283" i="5"/>
  <c r="F283" i="5"/>
  <c r="G283" i="5"/>
  <c r="H283" i="5"/>
  <c r="I283" i="5"/>
  <c r="J283" i="5"/>
  <c r="K283" i="5"/>
  <c r="L283" i="5"/>
  <c r="M283" i="5"/>
  <c r="N283" i="5"/>
  <c r="O283" i="5"/>
  <c r="P283" i="5"/>
  <c r="Q283" i="5"/>
  <c r="R283" i="5"/>
  <c r="S283" i="5"/>
  <c r="T283" i="5"/>
  <c r="U283" i="5"/>
  <c r="B284" i="5"/>
  <c r="C284" i="5"/>
  <c r="D284" i="5"/>
  <c r="E284" i="5"/>
  <c r="F284" i="5"/>
  <c r="G284" i="5"/>
  <c r="H284" i="5"/>
  <c r="I284" i="5"/>
  <c r="J284" i="5"/>
  <c r="K284" i="5"/>
  <c r="L284" i="5"/>
  <c r="M284" i="5"/>
  <c r="N284" i="5"/>
  <c r="O284" i="5"/>
  <c r="P284" i="5"/>
  <c r="Q284" i="5"/>
  <c r="R284" i="5"/>
  <c r="S284" i="5"/>
  <c r="T284" i="5"/>
  <c r="U284" i="5"/>
  <c r="B285" i="5"/>
  <c r="C285" i="5"/>
  <c r="D285" i="5"/>
  <c r="E285" i="5"/>
  <c r="F285" i="5"/>
  <c r="G285" i="5"/>
  <c r="H285" i="5"/>
  <c r="I285" i="5"/>
  <c r="J285" i="5"/>
  <c r="K285" i="5"/>
  <c r="L285" i="5"/>
  <c r="M285" i="5"/>
  <c r="N285" i="5"/>
  <c r="O285" i="5"/>
  <c r="P285" i="5"/>
  <c r="Q285" i="5"/>
  <c r="R285" i="5"/>
  <c r="S285" i="5"/>
  <c r="T285" i="5"/>
  <c r="U285" i="5"/>
  <c r="B286" i="5"/>
  <c r="C286" i="5"/>
  <c r="D286" i="5"/>
  <c r="E286" i="5"/>
  <c r="F286" i="5"/>
  <c r="G286" i="5"/>
  <c r="H286" i="5"/>
  <c r="I286" i="5"/>
  <c r="J286" i="5"/>
  <c r="K286" i="5"/>
  <c r="L286" i="5"/>
  <c r="M286" i="5"/>
  <c r="N286" i="5"/>
  <c r="O286" i="5"/>
  <c r="P286" i="5"/>
  <c r="Q286" i="5"/>
  <c r="R286" i="5"/>
  <c r="S286" i="5"/>
  <c r="T286" i="5"/>
  <c r="U286" i="5"/>
  <c r="B287" i="5"/>
  <c r="C287" i="5"/>
  <c r="D287" i="5"/>
  <c r="E287" i="5"/>
  <c r="F287" i="5"/>
  <c r="G287" i="5"/>
  <c r="H287" i="5"/>
  <c r="I287" i="5"/>
  <c r="J287" i="5"/>
  <c r="K287" i="5"/>
  <c r="L287" i="5"/>
  <c r="M287" i="5"/>
  <c r="N287" i="5"/>
  <c r="O287" i="5"/>
  <c r="P287" i="5"/>
  <c r="Q287" i="5"/>
  <c r="R287" i="5"/>
  <c r="S287" i="5"/>
  <c r="T287" i="5"/>
  <c r="U287" i="5"/>
  <c r="B288" i="5"/>
  <c r="C288" i="5"/>
  <c r="D288" i="5"/>
  <c r="E288" i="5"/>
  <c r="F288" i="5"/>
  <c r="G288" i="5"/>
  <c r="H288" i="5"/>
  <c r="I288" i="5"/>
  <c r="J288" i="5"/>
  <c r="K288" i="5"/>
  <c r="L288" i="5"/>
  <c r="M288" i="5"/>
  <c r="N288" i="5"/>
  <c r="O288" i="5"/>
  <c r="P288" i="5"/>
  <c r="Q288" i="5"/>
  <c r="R288" i="5"/>
  <c r="S288" i="5"/>
  <c r="T288" i="5"/>
  <c r="U288" i="5"/>
  <c r="B289" i="5"/>
  <c r="C289" i="5"/>
  <c r="D289" i="5"/>
  <c r="E289" i="5"/>
  <c r="F289" i="5"/>
  <c r="G289" i="5"/>
  <c r="H289" i="5"/>
  <c r="I289" i="5"/>
  <c r="J289" i="5"/>
  <c r="K289" i="5"/>
  <c r="L289" i="5"/>
  <c r="M289" i="5"/>
  <c r="N289" i="5"/>
  <c r="O289" i="5"/>
  <c r="P289" i="5"/>
  <c r="Q289" i="5"/>
  <c r="R289" i="5"/>
  <c r="S289" i="5"/>
  <c r="T289" i="5"/>
  <c r="U289" i="5"/>
  <c r="B290" i="5"/>
  <c r="C290" i="5"/>
  <c r="D290" i="5"/>
  <c r="E290" i="5"/>
  <c r="F290" i="5"/>
  <c r="G290" i="5"/>
  <c r="H290" i="5"/>
  <c r="I290" i="5"/>
  <c r="J290" i="5"/>
  <c r="K290" i="5"/>
  <c r="L290" i="5"/>
  <c r="M290" i="5"/>
  <c r="N290" i="5"/>
  <c r="O290" i="5"/>
  <c r="P290" i="5"/>
  <c r="Q290" i="5"/>
  <c r="R290" i="5"/>
  <c r="S290" i="5"/>
  <c r="T290" i="5"/>
  <c r="U290" i="5"/>
  <c r="B291" i="5"/>
  <c r="C291" i="5"/>
  <c r="D291" i="5"/>
  <c r="E291" i="5"/>
  <c r="F291" i="5"/>
  <c r="G291" i="5"/>
  <c r="H291" i="5"/>
  <c r="I291" i="5"/>
  <c r="J291" i="5"/>
  <c r="K291" i="5"/>
  <c r="L291" i="5"/>
  <c r="M291" i="5"/>
  <c r="N291" i="5"/>
  <c r="O291" i="5"/>
  <c r="P291" i="5"/>
  <c r="Q291" i="5"/>
  <c r="R291" i="5"/>
  <c r="S291" i="5"/>
  <c r="T291" i="5"/>
  <c r="U291" i="5"/>
  <c r="B292" i="5"/>
  <c r="C292" i="5"/>
  <c r="D292" i="5"/>
  <c r="E292" i="5"/>
  <c r="F292" i="5"/>
  <c r="G292" i="5"/>
  <c r="H292" i="5"/>
  <c r="I292" i="5"/>
  <c r="J292" i="5"/>
  <c r="K292" i="5"/>
  <c r="L292" i="5"/>
  <c r="M292" i="5"/>
  <c r="N292" i="5"/>
  <c r="O292" i="5"/>
  <c r="P292" i="5"/>
  <c r="Q292" i="5"/>
  <c r="R292" i="5"/>
  <c r="S292" i="5"/>
  <c r="T292" i="5"/>
  <c r="U292" i="5"/>
  <c r="B293" i="5"/>
  <c r="C293" i="5"/>
  <c r="D293" i="5"/>
  <c r="E293" i="5"/>
  <c r="F293" i="5"/>
  <c r="G293" i="5"/>
  <c r="H293" i="5"/>
  <c r="I293" i="5"/>
  <c r="J293" i="5"/>
  <c r="K293" i="5"/>
  <c r="L293" i="5"/>
  <c r="M293" i="5"/>
  <c r="N293" i="5"/>
  <c r="O293" i="5"/>
  <c r="P293" i="5"/>
  <c r="Q293" i="5"/>
  <c r="R293" i="5"/>
  <c r="S293" i="5"/>
  <c r="T293" i="5"/>
  <c r="U293" i="5"/>
  <c r="B294" i="5"/>
  <c r="C294" i="5"/>
  <c r="D294" i="5"/>
  <c r="E294" i="5"/>
  <c r="F294" i="5"/>
  <c r="G294" i="5"/>
  <c r="H294" i="5"/>
  <c r="I294" i="5"/>
  <c r="J294" i="5"/>
  <c r="K294" i="5"/>
  <c r="L294" i="5"/>
  <c r="M294" i="5"/>
  <c r="N294" i="5"/>
  <c r="O294" i="5"/>
  <c r="P294" i="5"/>
  <c r="Q294" i="5"/>
  <c r="R294" i="5"/>
  <c r="S294" i="5"/>
  <c r="T294" i="5"/>
  <c r="U294" i="5"/>
  <c r="B295" i="5"/>
  <c r="C295" i="5"/>
  <c r="D295" i="5"/>
  <c r="E295" i="5"/>
  <c r="F295" i="5"/>
  <c r="G295" i="5"/>
  <c r="H295" i="5"/>
  <c r="I295" i="5"/>
  <c r="J295" i="5"/>
  <c r="K295" i="5"/>
  <c r="L295" i="5"/>
  <c r="M295" i="5"/>
  <c r="N295" i="5"/>
  <c r="O295" i="5"/>
  <c r="P295" i="5"/>
  <c r="Q295" i="5"/>
  <c r="R295" i="5"/>
  <c r="S295" i="5"/>
  <c r="T295" i="5"/>
  <c r="U295" i="5"/>
  <c r="B296" i="5"/>
  <c r="C296" i="5"/>
  <c r="D296" i="5"/>
  <c r="E296" i="5"/>
  <c r="F296" i="5"/>
  <c r="G296" i="5"/>
  <c r="H296" i="5"/>
  <c r="I296" i="5"/>
  <c r="J296" i="5"/>
  <c r="K296" i="5"/>
  <c r="L296" i="5"/>
  <c r="M296" i="5"/>
  <c r="N296" i="5"/>
  <c r="O296" i="5"/>
  <c r="P296" i="5"/>
  <c r="Q296" i="5"/>
  <c r="R296" i="5"/>
  <c r="S296" i="5"/>
  <c r="T296" i="5"/>
  <c r="U296" i="5"/>
  <c r="B297" i="5"/>
  <c r="C297" i="5"/>
  <c r="D297" i="5"/>
  <c r="E297" i="5"/>
  <c r="F297" i="5"/>
  <c r="G297" i="5"/>
  <c r="H297" i="5"/>
  <c r="I297" i="5"/>
  <c r="J297" i="5"/>
  <c r="K297" i="5"/>
  <c r="L297" i="5"/>
  <c r="M297" i="5"/>
  <c r="N297" i="5"/>
  <c r="O297" i="5"/>
  <c r="P297" i="5"/>
  <c r="Q297" i="5"/>
  <c r="R297" i="5"/>
  <c r="S297" i="5"/>
  <c r="T297" i="5"/>
  <c r="U297" i="5"/>
  <c r="B298" i="5"/>
  <c r="C298" i="5"/>
  <c r="D298" i="5"/>
  <c r="E298" i="5"/>
  <c r="F298" i="5"/>
  <c r="G298" i="5"/>
  <c r="H298" i="5"/>
  <c r="I298" i="5"/>
  <c r="J298" i="5"/>
  <c r="K298" i="5"/>
  <c r="L298" i="5"/>
  <c r="M298" i="5"/>
  <c r="N298" i="5"/>
  <c r="O298" i="5"/>
  <c r="P298" i="5"/>
  <c r="Q298" i="5"/>
  <c r="R298" i="5"/>
  <c r="S298" i="5"/>
  <c r="T298" i="5"/>
  <c r="U298" i="5"/>
  <c r="B299" i="5"/>
  <c r="C299" i="5"/>
  <c r="D299" i="5"/>
  <c r="E299" i="5"/>
  <c r="F299" i="5"/>
  <c r="G299" i="5"/>
  <c r="H299" i="5"/>
  <c r="I299" i="5"/>
  <c r="J299" i="5"/>
  <c r="K299" i="5"/>
  <c r="L299" i="5"/>
  <c r="M299" i="5"/>
  <c r="N299" i="5"/>
  <c r="O299" i="5"/>
  <c r="P299" i="5"/>
  <c r="Q299" i="5"/>
  <c r="R299" i="5"/>
  <c r="S299" i="5"/>
  <c r="T299" i="5"/>
  <c r="U299" i="5"/>
  <c r="B300" i="5"/>
  <c r="C300" i="5"/>
  <c r="D300" i="5"/>
  <c r="E300" i="5"/>
  <c r="F300" i="5"/>
  <c r="G300" i="5"/>
  <c r="H300" i="5"/>
  <c r="I300" i="5"/>
  <c r="J300" i="5"/>
  <c r="K300" i="5"/>
  <c r="L300" i="5"/>
  <c r="M300" i="5"/>
  <c r="N300" i="5"/>
  <c r="O300" i="5"/>
  <c r="P300" i="5"/>
  <c r="Q300" i="5"/>
  <c r="R300" i="5"/>
  <c r="S300" i="5"/>
  <c r="T300" i="5"/>
  <c r="U300" i="5"/>
  <c r="B301" i="5"/>
  <c r="C301" i="5"/>
  <c r="D301" i="5"/>
  <c r="E301" i="5"/>
  <c r="F301" i="5"/>
  <c r="G301" i="5"/>
  <c r="H301" i="5"/>
  <c r="I301" i="5"/>
  <c r="J301" i="5"/>
  <c r="K301" i="5"/>
  <c r="L301" i="5"/>
  <c r="M301" i="5"/>
  <c r="N301" i="5"/>
  <c r="O301" i="5"/>
  <c r="P301" i="5"/>
  <c r="Q301" i="5"/>
  <c r="R301" i="5"/>
  <c r="S301" i="5"/>
  <c r="T301" i="5"/>
  <c r="U301" i="5"/>
  <c r="B302" i="5"/>
  <c r="C302" i="5"/>
  <c r="D302" i="5"/>
  <c r="E302" i="5"/>
  <c r="F302" i="5"/>
  <c r="G302" i="5"/>
  <c r="H302" i="5"/>
  <c r="I302" i="5"/>
  <c r="J302" i="5"/>
  <c r="K302" i="5"/>
  <c r="L302" i="5"/>
  <c r="M302" i="5"/>
  <c r="N302" i="5"/>
  <c r="O302" i="5"/>
  <c r="P302" i="5"/>
  <c r="Q302" i="5"/>
  <c r="R302" i="5"/>
  <c r="S302" i="5"/>
  <c r="T302" i="5"/>
  <c r="U302" i="5"/>
  <c r="B303" i="5"/>
  <c r="C303" i="5"/>
  <c r="D303" i="5"/>
  <c r="E303" i="5"/>
  <c r="F303" i="5"/>
  <c r="G303" i="5"/>
  <c r="H303" i="5"/>
  <c r="I303" i="5"/>
  <c r="J303" i="5"/>
  <c r="K303" i="5"/>
  <c r="L303" i="5"/>
  <c r="M303" i="5"/>
  <c r="N303" i="5"/>
  <c r="O303" i="5"/>
  <c r="P303" i="5"/>
  <c r="Q303" i="5"/>
  <c r="R303" i="5"/>
  <c r="S303" i="5"/>
  <c r="T303" i="5"/>
  <c r="U303" i="5"/>
  <c r="B304" i="5"/>
  <c r="C304" i="5"/>
  <c r="D304" i="5"/>
  <c r="E304" i="5"/>
  <c r="F304" i="5"/>
  <c r="G304" i="5"/>
  <c r="H304" i="5"/>
  <c r="I304" i="5"/>
  <c r="J304" i="5"/>
  <c r="K304" i="5"/>
  <c r="L304" i="5"/>
  <c r="M304" i="5"/>
  <c r="N304" i="5"/>
  <c r="O304" i="5"/>
  <c r="P304" i="5"/>
  <c r="Q304" i="5"/>
  <c r="R304" i="5"/>
  <c r="S304" i="5"/>
  <c r="T304" i="5"/>
  <c r="U304" i="5"/>
  <c r="B305" i="5"/>
  <c r="C305" i="5"/>
  <c r="D305" i="5"/>
  <c r="E305" i="5"/>
  <c r="F305" i="5"/>
  <c r="G305" i="5"/>
  <c r="H305" i="5"/>
  <c r="I305" i="5"/>
  <c r="J305" i="5"/>
  <c r="K305" i="5"/>
  <c r="L305" i="5"/>
  <c r="M305" i="5"/>
  <c r="N305" i="5"/>
  <c r="O305" i="5"/>
  <c r="P305" i="5"/>
  <c r="Q305" i="5"/>
  <c r="R305" i="5"/>
  <c r="S305" i="5"/>
  <c r="T305" i="5"/>
  <c r="U305" i="5"/>
  <c r="B306" i="5"/>
  <c r="C306" i="5"/>
  <c r="D306" i="5"/>
  <c r="E306" i="5"/>
  <c r="F306" i="5"/>
  <c r="G306" i="5"/>
  <c r="H306" i="5"/>
  <c r="I306" i="5"/>
  <c r="J306" i="5"/>
  <c r="K306" i="5"/>
  <c r="L306" i="5"/>
  <c r="M306" i="5"/>
  <c r="N306" i="5"/>
  <c r="O306" i="5"/>
  <c r="P306" i="5"/>
  <c r="Q306" i="5"/>
  <c r="R306" i="5"/>
  <c r="S306" i="5"/>
  <c r="T306" i="5"/>
  <c r="U306" i="5"/>
  <c r="B307" i="5"/>
  <c r="C307" i="5"/>
  <c r="D307" i="5"/>
  <c r="E307" i="5"/>
  <c r="F307" i="5"/>
  <c r="G307" i="5"/>
  <c r="H307" i="5"/>
  <c r="I307" i="5"/>
  <c r="J307" i="5"/>
  <c r="K307" i="5"/>
  <c r="L307" i="5"/>
  <c r="M307" i="5"/>
  <c r="N307" i="5"/>
  <c r="O307" i="5"/>
  <c r="P307" i="5"/>
  <c r="Q307" i="5"/>
  <c r="R307" i="5"/>
  <c r="S307" i="5"/>
  <c r="T307" i="5"/>
  <c r="U307" i="5"/>
  <c r="B308" i="5"/>
  <c r="C308" i="5"/>
  <c r="D308" i="5"/>
  <c r="E308" i="5"/>
  <c r="F308" i="5"/>
  <c r="G308" i="5"/>
  <c r="H308" i="5"/>
  <c r="I308" i="5"/>
  <c r="J308" i="5"/>
  <c r="K308" i="5"/>
  <c r="L308" i="5"/>
  <c r="M308" i="5"/>
  <c r="N308" i="5"/>
  <c r="O308" i="5"/>
  <c r="P308" i="5"/>
  <c r="Q308" i="5"/>
  <c r="R308" i="5"/>
  <c r="S308" i="5"/>
  <c r="T308" i="5"/>
  <c r="U308" i="5"/>
  <c r="B309" i="5"/>
  <c r="C309" i="5"/>
  <c r="D309" i="5"/>
  <c r="E309" i="5"/>
  <c r="F309" i="5"/>
  <c r="G309" i="5"/>
  <c r="H309" i="5"/>
  <c r="I309" i="5"/>
  <c r="J309" i="5"/>
  <c r="K309" i="5"/>
  <c r="L309" i="5"/>
  <c r="M309" i="5"/>
  <c r="N309" i="5"/>
  <c r="O309" i="5"/>
  <c r="P309" i="5"/>
  <c r="Q309" i="5"/>
  <c r="R309" i="5"/>
  <c r="S309" i="5"/>
  <c r="T309" i="5"/>
  <c r="U309" i="5"/>
  <c r="B310" i="5"/>
  <c r="C310" i="5"/>
  <c r="D310" i="5"/>
  <c r="E310" i="5"/>
  <c r="F310" i="5"/>
  <c r="G310" i="5"/>
  <c r="H310" i="5"/>
  <c r="I310" i="5"/>
  <c r="J310" i="5"/>
  <c r="K310" i="5"/>
  <c r="L310" i="5"/>
  <c r="M310" i="5"/>
  <c r="N310" i="5"/>
  <c r="O310" i="5"/>
  <c r="P310" i="5"/>
  <c r="Q310" i="5"/>
  <c r="R310" i="5"/>
  <c r="S310" i="5"/>
  <c r="T310" i="5"/>
  <c r="U310" i="5"/>
  <c r="B311" i="5"/>
  <c r="C311" i="5"/>
  <c r="D311" i="5"/>
  <c r="E311" i="5"/>
  <c r="F311" i="5"/>
  <c r="G311" i="5"/>
  <c r="H311" i="5"/>
  <c r="I311" i="5"/>
  <c r="J311" i="5"/>
  <c r="K311" i="5"/>
  <c r="L311" i="5"/>
  <c r="M311" i="5"/>
  <c r="N311" i="5"/>
  <c r="O311" i="5"/>
  <c r="P311" i="5"/>
  <c r="Q311" i="5"/>
  <c r="R311" i="5"/>
  <c r="S311" i="5"/>
  <c r="T311" i="5"/>
  <c r="U311" i="5"/>
  <c r="B312" i="5"/>
  <c r="C312" i="5"/>
  <c r="D312" i="5"/>
  <c r="E312" i="5"/>
  <c r="F312" i="5"/>
  <c r="G312" i="5"/>
  <c r="H312" i="5"/>
  <c r="I312" i="5"/>
  <c r="J312" i="5"/>
  <c r="K312" i="5"/>
  <c r="L312" i="5"/>
  <c r="M312" i="5"/>
  <c r="N312" i="5"/>
  <c r="O312" i="5"/>
  <c r="P312" i="5"/>
  <c r="Q312" i="5"/>
  <c r="R312" i="5"/>
  <c r="S312" i="5"/>
  <c r="T312" i="5"/>
  <c r="U312" i="5"/>
  <c r="B313" i="5"/>
  <c r="C313" i="5"/>
  <c r="D313" i="5"/>
  <c r="E313" i="5"/>
  <c r="F313" i="5"/>
  <c r="G313" i="5"/>
  <c r="H313" i="5"/>
  <c r="I313" i="5"/>
  <c r="J313" i="5"/>
  <c r="K313" i="5"/>
  <c r="L313" i="5"/>
  <c r="M313" i="5"/>
  <c r="N313" i="5"/>
  <c r="O313" i="5"/>
  <c r="P313" i="5"/>
  <c r="Q313" i="5"/>
  <c r="R313" i="5"/>
  <c r="S313" i="5"/>
  <c r="T313" i="5"/>
  <c r="U313" i="5"/>
  <c r="B314" i="5"/>
  <c r="C314" i="5"/>
  <c r="D314" i="5"/>
  <c r="E314" i="5"/>
  <c r="F314" i="5"/>
  <c r="G314" i="5"/>
  <c r="H314" i="5"/>
  <c r="I314" i="5"/>
  <c r="J314" i="5"/>
  <c r="K314" i="5"/>
  <c r="L314" i="5"/>
  <c r="M314" i="5"/>
  <c r="N314" i="5"/>
  <c r="O314" i="5"/>
  <c r="P314" i="5"/>
  <c r="Q314" i="5"/>
  <c r="R314" i="5"/>
  <c r="S314" i="5"/>
  <c r="T314" i="5"/>
  <c r="U314" i="5"/>
  <c r="B315" i="5"/>
  <c r="C315" i="5"/>
  <c r="D315" i="5"/>
  <c r="E315" i="5"/>
  <c r="F315" i="5"/>
  <c r="G315" i="5"/>
  <c r="H315" i="5"/>
  <c r="I315" i="5"/>
  <c r="J315" i="5"/>
  <c r="K315" i="5"/>
  <c r="L315" i="5"/>
  <c r="M315" i="5"/>
  <c r="N315" i="5"/>
  <c r="O315" i="5"/>
  <c r="P315" i="5"/>
  <c r="Q315" i="5"/>
  <c r="R315" i="5"/>
  <c r="S315" i="5"/>
  <c r="T315" i="5"/>
  <c r="U315" i="5"/>
  <c r="B316" i="5"/>
  <c r="C316" i="5"/>
  <c r="D316" i="5"/>
  <c r="E316" i="5"/>
  <c r="F316" i="5"/>
  <c r="G316" i="5"/>
  <c r="H316" i="5"/>
  <c r="I316" i="5"/>
  <c r="J316" i="5"/>
  <c r="K316" i="5"/>
  <c r="L316" i="5"/>
  <c r="M316" i="5"/>
  <c r="N316" i="5"/>
  <c r="O316" i="5"/>
  <c r="P316" i="5"/>
  <c r="Q316" i="5"/>
  <c r="R316" i="5"/>
  <c r="S316" i="5"/>
  <c r="T316" i="5"/>
  <c r="U316" i="5"/>
  <c r="B317" i="5"/>
  <c r="C317" i="5"/>
  <c r="D317" i="5"/>
  <c r="E317" i="5"/>
  <c r="F317" i="5"/>
  <c r="G317" i="5"/>
  <c r="H317" i="5"/>
  <c r="I317" i="5"/>
  <c r="J317" i="5"/>
  <c r="K317" i="5"/>
  <c r="L317" i="5"/>
  <c r="M317" i="5"/>
  <c r="N317" i="5"/>
  <c r="O317" i="5"/>
  <c r="P317" i="5"/>
  <c r="Q317" i="5"/>
  <c r="R317" i="5"/>
  <c r="S317" i="5"/>
  <c r="T317" i="5"/>
  <c r="U317" i="5"/>
  <c r="B318" i="5"/>
  <c r="C318" i="5"/>
  <c r="D318" i="5"/>
  <c r="E318" i="5"/>
  <c r="F318" i="5"/>
  <c r="G318" i="5"/>
  <c r="H318" i="5"/>
  <c r="I318" i="5"/>
  <c r="J318" i="5"/>
  <c r="K318" i="5"/>
  <c r="L318" i="5"/>
  <c r="M318" i="5"/>
  <c r="N318" i="5"/>
  <c r="O318" i="5"/>
  <c r="P318" i="5"/>
  <c r="Q318" i="5"/>
  <c r="R318" i="5"/>
  <c r="S318" i="5"/>
  <c r="T318" i="5"/>
  <c r="U318" i="5"/>
  <c r="B319" i="5"/>
  <c r="C319" i="5"/>
  <c r="D319" i="5"/>
  <c r="E319" i="5"/>
  <c r="F319" i="5"/>
  <c r="G319" i="5"/>
  <c r="H319" i="5"/>
  <c r="I319" i="5"/>
  <c r="J319" i="5"/>
  <c r="K319" i="5"/>
  <c r="L319" i="5"/>
  <c r="M319" i="5"/>
  <c r="N319" i="5"/>
  <c r="O319" i="5"/>
  <c r="P319" i="5"/>
  <c r="Q319" i="5"/>
  <c r="R319" i="5"/>
  <c r="S319" i="5"/>
  <c r="T319" i="5"/>
  <c r="U319" i="5"/>
  <c r="B320" i="5"/>
  <c r="C320" i="5"/>
  <c r="D320" i="5"/>
  <c r="E320" i="5"/>
  <c r="F320" i="5"/>
  <c r="G320" i="5"/>
  <c r="H320" i="5"/>
  <c r="I320" i="5"/>
  <c r="J320" i="5"/>
  <c r="K320" i="5"/>
  <c r="L320" i="5"/>
  <c r="M320" i="5"/>
  <c r="N320" i="5"/>
  <c r="O320" i="5"/>
  <c r="P320" i="5"/>
  <c r="Q320" i="5"/>
  <c r="R320" i="5"/>
  <c r="S320" i="5"/>
  <c r="T320" i="5"/>
  <c r="U320" i="5"/>
  <c r="B321" i="5"/>
  <c r="C321" i="5"/>
  <c r="D321" i="5"/>
  <c r="E321" i="5"/>
  <c r="F321" i="5"/>
  <c r="G321" i="5"/>
  <c r="H321" i="5"/>
  <c r="I321" i="5"/>
  <c r="J321" i="5"/>
  <c r="K321" i="5"/>
  <c r="L321" i="5"/>
  <c r="M321" i="5"/>
  <c r="N321" i="5"/>
  <c r="O321" i="5"/>
  <c r="P321" i="5"/>
  <c r="Q321" i="5"/>
  <c r="R321" i="5"/>
  <c r="S321" i="5"/>
  <c r="T321" i="5"/>
  <c r="U321" i="5"/>
  <c r="B322" i="5"/>
  <c r="C322" i="5"/>
  <c r="D322" i="5"/>
  <c r="E322" i="5"/>
  <c r="F322" i="5"/>
  <c r="G322" i="5"/>
  <c r="H322" i="5"/>
  <c r="I322" i="5"/>
  <c r="J322" i="5"/>
  <c r="K322" i="5"/>
  <c r="L322" i="5"/>
  <c r="M322" i="5"/>
  <c r="N322" i="5"/>
  <c r="O322" i="5"/>
  <c r="P322" i="5"/>
  <c r="Q322" i="5"/>
  <c r="R322" i="5"/>
  <c r="S322" i="5"/>
  <c r="T322" i="5"/>
  <c r="U322" i="5"/>
  <c r="B323" i="5"/>
  <c r="C323" i="5"/>
  <c r="D323" i="5"/>
  <c r="E323" i="5"/>
  <c r="F323" i="5"/>
  <c r="G323" i="5"/>
  <c r="H323" i="5"/>
  <c r="I323" i="5"/>
  <c r="J323" i="5"/>
  <c r="K323" i="5"/>
  <c r="L323" i="5"/>
  <c r="M323" i="5"/>
  <c r="N323" i="5"/>
  <c r="O323" i="5"/>
  <c r="P323" i="5"/>
  <c r="Q323" i="5"/>
  <c r="R323" i="5"/>
  <c r="S323" i="5"/>
  <c r="T323" i="5"/>
  <c r="U323" i="5"/>
  <c r="B324" i="5"/>
  <c r="C324" i="5"/>
  <c r="D324" i="5"/>
  <c r="E324" i="5"/>
  <c r="F324" i="5"/>
  <c r="G324" i="5"/>
  <c r="H324" i="5"/>
  <c r="I324" i="5"/>
  <c r="J324" i="5"/>
  <c r="K324" i="5"/>
  <c r="L324" i="5"/>
  <c r="M324" i="5"/>
  <c r="N324" i="5"/>
  <c r="O324" i="5"/>
  <c r="P324" i="5"/>
  <c r="Q324" i="5"/>
  <c r="R324" i="5"/>
  <c r="S324" i="5"/>
  <c r="T324" i="5"/>
  <c r="U324" i="5"/>
  <c r="B325" i="5"/>
  <c r="C325" i="5"/>
  <c r="D325" i="5"/>
  <c r="E325" i="5"/>
  <c r="F325" i="5"/>
  <c r="G325" i="5"/>
  <c r="H325" i="5"/>
  <c r="I325" i="5"/>
  <c r="J325" i="5"/>
  <c r="K325" i="5"/>
  <c r="L325" i="5"/>
  <c r="M325" i="5"/>
  <c r="N325" i="5"/>
  <c r="O325" i="5"/>
  <c r="P325" i="5"/>
  <c r="Q325" i="5"/>
  <c r="R325" i="5"/>
  <c r="S325" i="5"/>
  <c r="T325" i="5"/>
  <c r="U325" i="5"/>
  <c r="B326" i="5"/>
  <c r="C326" i="5"/>
  <c r="D326" i="5"/>
  <c r="E326" i="5"/>
  <c r="F326" i="5"/>
  <c r="G326" i="5"/>
  <c r="H326" i="5"/>
  <c r="I326" i="5"/>
  <c r="J326" i="5"/>
  <c r="K326" i="5"/>
  <c r="L326" i="5"/>
  <c r="M326" i="5"/>
  <c r="N326" i="5"/>
  <c r="O326" i="5"/>
  <c r="P326" i="5"/>
  <c r="Q326" i="5"/>
  <c r="R326" i="5"/>
  <c r="S326" i="5"/>
  <c r="T326" i="5"/>
  <c r="U326" i="5"/>
  <c r="B327" i="5"/>
  <c r="C327" i="5"/>
  <c r="D327" i="5"/>
  <c r="E327" i="5"/>
  <c r="F327" i="5"/>
  <c r="G327" i="5"/>
  <c r="H327" i="5"/>
  <c r="I327" i="5"/>
  <c r="J327" i="5"/>
  <c r="K327" i="5"/>
  <c r="L327" i="5"/>
  <c r="M327" i="5"/>
  <c r="N327" i="5"/>
  <c r="O327" i="5"/>
  <c r="P327" i="5"/>
  <c r="Q327" i="5"/>
  <c r="R327" i="5"/>
  <c r="S327" i="5"/>
  <c r="T327" i="5"/>
  <c r="U327" i="5"/>
  <c r="B328" i="5"/>
  <c r="C328" i="5"/>
  <c r="D328" i="5"/>
  <c r="E328" i="5"/>
  <c r="F328" i="5"/>
  <c r="G328" i="5"/>
  <c r="H328" i="5"/>
  <c r="I328" i="5"/>
  <c r="J328" i="5"/>
  <c r="K328" i="5"/>
  <c r="L328" i="5"/>
  <c r="M328" i="5"/>
  <c r="N328" i="5"/>
  <c r="O328" i="5"/>
  <c r="P328" i="5"/>
  <c r="Q328" i="5"/>
  <c r="R328" i="5"/>
  <c r="S328" i="5"/>
  <c r="T328" i="5"/>
  <c r="U328" i="5"/>
  <c r="B329" i="5"/>
  <c r="C329" i="5"/>
  <c r="D329" i="5"/>
  <c r="E329" i="5"/>
  <c r="F329" i="5"/>
  <c r="G329" i="5"/>
  <c r="H329" i="5"/>
  <c r="I329" i="5"/>
  <c r="J329" i="5"/>
  <c r="K329" i="5"/>
  <c r="L329" i="5"/>
  <c r="M329" i="5"/>
  <c r="N329" i="5"/>
  <c r="O329" i="5"/>
  <c r="P329" i="5"/>
  <c r="Q329" i="5"/>
  <c r="R329" i="5"/>
  <c r="S329" i="5"/>
  <c r="T329" i="5"/>
  <c r="U329" i="5"/>
  <c r="B330" i="5"/>
  <c r="C330" i="5"/>
  <c r="D330" i="5"/>
  <c r="E330" i="5"/>
  <c r="F330" i="5"/>
  <c r="G330" i="5"/>
  <c r="H330" i="5"/>
  <c r="I330" i="5"/>
  <c r="J330" i="5"/>
  <c r="K330" i="5"/>
  <c r="L330" i="5"/>
  <c r="M330" i="5"/>
  <c r="N330" i="5"/>
  <c r="O330" i="5"/>
  <c r="P330" i="5"/>
  <c r="Q330" i="5"/>
  <c r="R330" i="5"/>
  <c r="S330" i="5"/>
  <c r="T330" i="5"/>
  <c r="U330" i="5"/>
  <c r="B331" i="5"/>
  <c r="C331" i="5"/>
  <c r="D331" i="5"/>
  <c r="E331" i="5"/>
  <c r="F331" i="5"/>
  <c r="G331" i="5"/>
  <c r="H331" i="5"/>
  <c r="I331" i="5"/>
  <c r="J331" i="5"/>
  <c r="K331" i="5"/>
  <c r="L331" i="5"/>
  <c r="M331" i="5"/>
  <c r="N331" i="5"/>
  <c r="O331" i="5"/>
  <c r="P331" i="5"/>
  <c r="Q331" i="5"/>
  <c r="R331" i="5"/>
  <c r="S331" i="5"/>
  <c r="T331" i="5"/>
  <c r="U331" i="5"/>
  <c r="B332" i="5"/>
  <c r="C332" i="5"/>
  <c r="D332" i="5"/>
  <c r="E332" i="5"/>
  <c r="F332" i="5"/>
  <c r="G332" i="5"/>
  <c r="H332" i="5"/>
  <c r="I332" i="5"/>
  <c r="J332" i="5"/>
  <c r="K332" i="5"/>
  <c r="L332" i="5"/>
  <c r="M332" i="5"/>
  <c r="N332" i="5"/>
  <c r="O332" i="5"/>
  <c r="P332" i="5"/>
  <c r="Q332" i="5"/>
  <c r="R332" i="5"/>
  <c r="S332" i="5"/>
  <c r="T332" i="5"/>
  <c r="U332" i="5"/>
  <c r="B333" i="5"/>
  <c r="C333" i="5"/>
  <c r="D333" i="5"/>
  <c r="E333" i="5"/>
  <c r="F333" i="5"/>
  <c r="G333" i="5"/>
  <c r="H333" i="5"/>
  <c r="I333" i="5"/>
  <c r="J333" i="5"/>
  <c r="K333" i="5"/>
  <c r="L333" i="5"/>
  <c r="M333" i="5"/>
  <c r="N333" i="5"/>
  <c r="O333" i="5"/>
  <c r="P333" i="5"/>
  <c r="Q333" i="5"/>
  <c r="R333" i="5"/>
  <c r="S333" i="5"/>
  <c r="T333" i="5"/>
  <c r="U333" i="5"/>
  <c r="B334" i="5"/>
  <c r="C334" i="5"/>
  <c r="D334" i="5"/>
  <c r="E334" i="5"/>
  <c r="F334" i="5"/>
  <c r="G334" i="5"/>
  <c r="H334" i="5"/>
  <c r="I334" i="5"/>
  <c r="J334" i="5"/>
  <c r="K334" i="5"/>
  <c r="L334" i="5"/>
  <c r="M334" i="5"/>
  <c r="N334" i="5"/>
  <c r="O334" i="5"/>
  <c r="P334" i="5"/>
  <c r="Q334" i="5"/>
  <c r="R334" i="5"/>
  <c r="S334" i="5"/>
  <c r="T334" i="5"/>
  <c r="U334" i="5"/>
  <c r="B335" i="5"/>
  <c r="C335" i="5"/>
  <c r="D335" i="5"/>
  <c r="E335" i="5"/>
  <c r="F335" i="5"/>
  <c r="G335" i="5"/>
  <c r="H335" i="5"/>
  <c r="I335" i="5"/>
  <c r="J335" i="5"/>
  <c r="K335" i="5"/>
  <c r="L335" i="5"/>
  <c r="M335" i="5"/>
  <c r="N335" i="5"/>
  <c r="O335" i="5"/>
  <c r="P335" i="5"/>
  <c r="Q335" i="5"/>
  <c r="R335" i="5"/>
  <c r="S335" i="5"/>
  <c r="T335" i="5"/>
  <c r="U335" i="5"/>
  <c r="B336" i="5"/>
  <c r="C336" i="5"/>
  <c r="D336" i="5"/>
  <c r="E336" i="5"/>
  <c r="F336" i="5"/>
  <c r="G336" i="5"/>
  <c r="H336" i="5"/>
  <c r="I336" i="5"/>
  <c r="J336" i="5"/>
  <c r="K336" i="5"/>
  <c r="L336" i="5"/>
  <c r="M336" i="5"/>
  <c r="N336" i="5"/>
  <c r="O336" i="5"/>
  <c r="P336" i="5"/>
  <c r="Q336" i="5"/>
  <c r="R336" i="5"/>
  <c r="S336" i="5"/>
  <c r="T336" i="5"/>
  <c r="U336" i="5"/>
  <c r="B337" i="5"/>
  <c r="C337" i="5"/>
  <c r="D337" i="5"/>
  <c r="E337" i="5"/>
  <c r="F337" i="5"/>
  <c r="G337" i="5"/>
  <c r="H337" i="5"/>
  <c r="I337" i="5"/>
  <c r="J337" i="5"/>
  <c r="K337" i="5"/>
  <c r="L337" i="5"/>
  <c r="M337" i="5"/>
  <c r="N337" i="5"/>
  <c r="O337" i="5"/>
  <c r="P337" i="5"/>
  <c r="Q337" i="5"/>
  <c r="R337" i="5"/>
  <c r="S337" i="5"/>
  <c r="T337" i="5"/>
  <c r="U337" i="5"/>
  <c r="B338" i="5"/>
  <c r="C338" i="5"/>
  <c r="D338" i="5"/>
  <c r="E338" i="5"/>
  <c r="F338" i="5"/>
  <c r="G338" i="5"/>
  <c r="H338" i="5"/>
  <c r="I338" i="5"/>
  <c r="J338" i="5"/>
  <c r="K338" i="5"/>
  <c r="L338" i="5"/>
  <c r="M338" i="5"/>
  <c r="N338" i="5"/>
  <c r="O338" i="5"/>
  <c r="P338" i="5"/>
  <c r="Q338" i="5"/>
  <c r="R338" i="5"/>
  <c r="S338" i="5"/>
  <c r="T338" i="5"/>
  <c r="U338" i="5"/>
  <c r="B339" i="5"/>
  <c r="C339" i="5"/>
  <c r="D339" i="5"/>
  <c r="E339" i="5"/>
  <c r="F339" i="5"/>
  <c r="G339" i="5"/>
  <c r="H339" i="5"/>
  <c r="I339" i="5"/>
  <c r="J339" i="5"/>
  <c r="K339" i="5"/>
  <c r="L339" i="5"/>
  <c r="M339" i="5"/>
  <c r="N339" i="5"/>
  <c r="O339" i="5"/>
  <c r="P339" i="5"/>
  <c r="Q339" i="5"/>
  <c r="R339" i="5"/>
  <c r="S339" i="5"/>
  <c r="T339" i="5"/>
  <c r="U339" i="5"/>
  <c r="B340" i="5"/>
  <c r="C340" i="5"/>
  <c r="D340" i="5"/>
  <c r="E340" i="5"/>
  <c r="F340" i="5"/>
  <c r="G340" i="5"/>
  <c r="H340" i="5"/>
  <c r="I340" i="5"/>
  <c r="J340" i="5"/>
  <c r="K340" i="5"/>
  <c r="L340" i="5"/>
  <c r="M340" i="5"/>
  <c r="N340" i="5"/>
  <c r="O340" i="5"/>
  <c r="P340" i="5"/>
  <c r="Q340" i="5"/>
  <c r="R340" i="5"/>
  <c r="S340" i="5"/>
  <c r="T340" i="5"/>
  <c r="U340" i="5"/>
  <c r="B341" i="5"/>
  <c r="C341" i="5"/>
  <c r="D341" i="5"/>
  <c r="E341" i="5"/>
  <c r="F341" i="5"/>
  <c r="G341" i="5"/>
  <c r="H341" i="5"/>
  <c r="I341" i="5"/>
  <c r="J341" i="5"/>
  <c r="K341" i="5"/>
  <c r="L341" i="5"/>
  <c r="M341" i="5"/>
  <c r="N341" i="5"/>
  <c r="O341" i="5"/>
  <c r="P341" i="5"/>
  <c r="Q341" i="5"/>
  <c r="R341" i="5"/>
  <c r="S341" i="5"/>
  <c r="T341" i="5"/>
  <c r="U341" i="5"/>
  <c r="B342" i="5"/>
  <c r="C342" i="5"/>
  <c r="D342" i="5"/>
  <c r="E342" i="5"/>
  <c r="F342" i="5"/>
  <c r="G342" i="5"/>
  <c r="H342" i="5"/>
  <c r="I342" i="5"/>
  <c r="J342" i="5"/>
  <c r="K342" i="5"/>
  <c r="L342" i="5"/>
  <c r="M342" i="5"/>
  <c r="N342" i="5"/>
  <c r="O342" i="5"/>
  <c r="P342" i="5"/>
  <c r="Q342" i="5"/>
  <c r="R342" i="5"/>
  <c r="S342" i="5"/>
  <c r="T342" i="5"/>
  <c r="U342" i="5"/>
  <c r="B343" i="5"/>
  <c r="C343" i="5"/>
  <c r="D343" i="5"/>
  <c r="E343" i="5"/>
  <c r="F343" i="5"/>
  <c r="G343" i="5"/>
  <c r="H343" i="5"/>
  <c r="I343" i="5"/>
  <c r="J343" i="5"/>
  <c r="K343" i="5"/>
  <c r="L343" i="5"/>
  <c r="M343" i="5"/>
  <c r="N343" i="5"/>
  <c r="O343" i="5"/>
  <c r="P343" i="5"/>
  <c r="Q343" i="5"/>
  <c r="R343" i="5"/>
  <c r="S343" i="5"/>
  <c r="T343" i="5"/>
  <c r="U343" i="5"/>
  <c r="B344" i="5"/>
  <c r="C344" i="5"/>
  <c r="D344" i="5"/>
  <c r="E344" i="5"/>
  <c r="F344" i="5"/>
  <c r="G344" i="5"/>
  <c r="H344" i="5"/>
  <c r="I344" i="5"/>
  <c r="J344" i="5"/>
  <c r="K344" i="5"/>
  <c r="L344" i="5"/>
  <c r="M344" i="5"/>
  <c r="N344" i="5"/>
  <c r="O344" i="5"/>
  <c r="P344" i="5"/>
  <c r="Q344" i="5"/>
  <c r="R344" i="5"/>
  <c r="S344" i="5"/>
  <c r="T344" i="5"/>
  <c r="U344" i="5"/>
  <c r="B345" i="5"/>
  <c r="C345" i="5"/>
  <c r="D345" i="5"/>
  <c r="E345" i="5"/>
  <c r="F345" i="5"/>
  <c r="G345" i="5"/>
  <c r="H345" i="5"/>
  <c r="I345" i="5"/>
  <c r="J345" i="5"/>
  <c r="K345" i="5"/>
  <c r="L345" i="5"/>
  <c r="M345" i="5"/>
  <c r="N345" i="5"/>
  <c r="O345" i="5"/>
  <c r="P345" i="5"/>
  <c r="Q345" i="5"/>
  <c r="R345" i="5"/>
  <c r="S345" i="5"/>
  <c r="T345" i="5"/>
  <c r="U345" i="5"/>
  <c r="B346" i="5"/>
  <c r="C346" i="5"/>
  <c r="D346" i="5"/>
  <c r="E346" i="5"/>
  <c r="F346" i="5"/>
  <c r="G346" i="5"/>
  <c r="H346" i="5"/>
  <c r="I346" i="5"/>
  <c r="J346" i="5"/>
  <c r="K346" i="5"/>
  <c r="L346" i="5"/>
  <c r="M346" i="5"/>
  <c r="N346" i="5"/>
  <c r="O346" i="5"/>
  <c r="P346" i="5"/>
  <c r="Q346" i="5"/>
  <c r="R346" i="5"/>
  <c r="S346" i="5"/>
  <c r="T346" i="5"/>
  <c r="U346" i="5"/>
  <c r="B347" i="5"/>
  <c r="C347" i="5"/>
  <c r="D347" i="5"/>
  <c r="E347" i="5"/>
  <c r="F347" i="5"/>
  <c r="G347" i="5"/>
  <c r="H347" i="5"/>
  <c r="I347" i="5"/>
  <c r="J347" i="5"/>
  <c r="K347" i="5"/>
  <c r="L347" i="5"/>
  <c r="M347" i="5"/>
  <c r="N347" i="5"/>
  <c r="O347" i="5"/>
  <c r="P347" i="5"/>
  <c r="Q347" i="5"/>
  <c r="R347" i="5"/>
  <c r="S347" i="5"/>
  <c r="T347" i="5"/>
  <c r="U347" i="5"/>
  <c r="B348" i="5"/>
  <c r="C348" i="5"/>
  <c r="D348" i="5"/>
  <c r="E348" i="5"/>
  <c r="F348" i="5"/>
  <c r="G348" i="5"/>
  <c r="H348" i="5"/>
  <c r="I348" i="5"/>
  <c r="J348" i="5"/>
  <c r="K348" i="5"/>
  <c r="L348" i="5"/>
  <c r="M348" i="5"/>
  <c r="N348" i="5"/>
  <c r="O348" i="5"/>
  <c r="P348" i="5"/>
  <c r="Q348" i="5"/>
  <c r="R348" i="5"/>
  <c r="S348" i="5"/>
  <c r="T348" i="5"/>
  <c r="U348" i="5"/>
  <c r="B349" i="5"/>
  <c r="C349" i="5"/>
  <c r="D349" i="5"/>
  <c r="E349" i="5"/>
  <c r="F349" i="5"/>
  <c r="G349" i="5"/>
  <c r="H349" i="5"/>
  <c r="I349" i="5"/>
  <c r="J349" i="5"/>
  <c r="K349" i="5"/>
  <c r="L349" i="5"/>
  <c r="M349" i="5"/>
  <c r="N349" i="5"/>
  <c r="O349" i="5"/>
  <c r="P349" i="5"/>
  <c r="Q349" i="5"/>
  <c r="R349" i="5"/>
  <c r="S349" i="5"/>
  <c r="T349" i="5"/>
  <c r="U349" i="5"/>
  <c r="B350" i="5"/>
  <c r="C350" i="5"/>
  <c r="D350" i="5"/>
  <c r="E350" i="5"/>
  <c r="F350" i="5"/>
  <c r="G350" i="5"/>
  <c r="H350" i="5"/>
  <c r="I350" i="5"/>
  <c r="J350" i="5"/>
  <c r="K350" i="5"/>
  <c r="L350" i="5"/>
  <c r="M350" i="5"/>
  <c r="N350" i="5"/>
  <c r="O350" i="5"/>
  <c r="P350" i="5"/>
  <c r="Q350" i="5"/>
  <c r="R350" i="5"/>
  <c r="S350" i="5"/>
  <c r="T350" i="5"/>
  <c r="U350" i="5"/>
  <c r="B351" i="5"/>
  <c r="C351" i="5"/>
  <c r="D351" i="5"/>
  <c r="E351" i="5"/>
  <c r="F351" i="5"/>
  <c r="G351" i="5"/>
  <c r="H351" i="5"/>
  <c r="I351" i="5"/>
  <c r="J351" i="5"/>
  <c r="K351" i="5"/>
  <c r="L351" i="5"/>
  <c r="M351" i="5"/>
  <c r="N351" i="5"/>
  <c r="O351" i="5"/>
  <c r="P351" i="5"/>
  <c r="Q351" i="5"/>
  <c r="R351" i="5"/>
  <c r="S351" i="5"/>
  <c r="T351" i="5"/>
  <c r="U351" i="5"/>
  <c r="B352" i="5"/>
  <c r="C352" i="5"/>
  <c r="D352" i="5"/>
  <c r="E352" i="5"/>
  <c r="F352" i="5"/>
  <c r="G352" i="5"/>
  <c r="H352" i="5"/>
  <c r="I352" i="5"/>
  <c r="J352" i="5"/>
  <c r="K352" i="5"/>
  <c r="L352" i="5"/>
  <c r="M352" i="5"/>
  <c r="N352" i="5"/>
  <c r="O352" i="5"/>
  <c r="P352" i="5"/>
  <c r="Q352" i="5"/>
  <c r="R352" i="5"/>
  <c r="S352" i="5"/>
  <c r="T352" i="5"/>
  <c r="U352" i="5"/>
  <c r="B353" i="5"/>
  <c r="C353" i="5"/>
  <c r="D353" i="5"/>
  <c r="E353" i="5"/>
  <c r="F353" i="5"/>
  <c r="G353" i="5"/>
  <c r="H353" i="5"/>
  <c r="I353" i="5"/>
  <c r="J353" i="5"/>
  <c r="K353" i="5"/>
  <c r="L353" i="5"/>
  <c r="M353" i="5"/>
  <c r="N353" i="5"/>
  <c r="O353" i="5"/>
  <c r="P353" i="5"/>
  <c r="Q353" i="5"/>
  <c r="R353" i="5"/>
  <c r="S353" i="5"/>
  <c r="T353" i="5"/>
  <c r="U353" i="5"/>
  <c r="B354" i="5"/>
  <c r="C354" i="5"/>
  <c r="D354" i="5"/>
  <c r="E354" i="5"/>
  <c r="F354" i="5"/>
  <c r="G354" i="5"/>
  <c r="H354" i="5"/>
  <c r="I354" i="5"/>
  <c r="J354" i="5"/>
  <c r="K354" i="5"/>
  <c r="L354" i="5"/>
  <c r="M354" i="5"/>
  <c r="N354" i="5"/>
  <c r="O354" i="5"/>
  <c r="P354" i="5"/>
  <c r="Q354" i="5"/>
  <c r="R354" i="5"/>
  <c r="S354" i="5"/>
  <c r="T354" i="5"/>
  <c r="U354" i="5"/>
  <c r="B355" i="5"/>
  <c r="C355" i="5"/>
  <c r="D355" i="5"/>
  <c r="E355" i="5"/>
  <c r="F355" i="5"/>
  <c r="G355" i="5"/>
  <c r="H355" i="5"/>
  <c r="I355" i="5"/>
  <c r="J355" i="5"/>
  <c r="K355" i="5"/>
  <c r="L355" i="5"/>
  <c r="M355" i="5"/>
  <c r="N355" i="5"/>
  <c r="O355" i="5"/>
  <c r="P355" i="5"/>
  <c r="Q355" i="5"/>
  <c r="R355" i="5"/>
  <c r="S355" i="5"/>
  <c r="T355" i="5"/>
  <c r="U355" i="5"/>
  <c r="B356" i="5"/>
  <c r="C356" i="5"/>
  <c r="D356" i="5"/>
  <c r="E356" i="5"/>
  <c r="F356" i="5"/>
  <c r="G356" i="5"/>
  <c r="H356" i="5"/>
  <c r="I356" i="5"/>
  <c r="J356" i="5"/>
  <c r="K356" i="5"/>
  <c r="L356" i="5"/>
  <c r="M356" i="5"/>
  <c r="N356" i="5"/>
  <c r="O356" i="5"/>
  <c r="P356" i="5"/>
  <c r="Q356" i="5"/>
  <c r="R356" i="5"/>
  <c r="S356" i="5"/>
  <c r="T356" i="5"/>
  <c r="U356" i="5"/>
  <c r="B357" i="5"/>
  <c r="C357" i="5"/>
  <c r="D357" i="5"/>
  <c r="E357" i="5"/>
  <c r="F357" i="5"/>
  <c r="G357" i="5"/>
  <c r="H357" i="5"/>
  <c r="I357" i="5"/>
  <c r="J357" i="5"/>
  <c r="K357" i="5"/>
  <c r="L357" i="5"/>
  <c r="M357" i="5"/>
  <c r="N357" i="5"/>
  <c r="O357" i="5"/>
  <c r="P357" i="5"/>
  <c r="Q357" i="5"/>
  <c r="R357" i="5"/>
  <c r="S357" i="5"/>
  <c r="T357" i="5"/>
  <c r="U357" i="5"/>
  <c r="B358" i="5"/>
  <c r="C358" i="5"/>
  <c r="D358" i="5"/>
  <c r="E358" i="5"/>
  <c r="F358" i="5"/>
  <c r="G358" i="5"/>
  <c r="H358" i="5"/>
  <c r="I358" i="5"/>
  <c r="J358" i="5"/>
  <c r="K358" i="5"/>
  <c r="L358" i="5"/>
  <c r="M358" i="5"/>
  <c r="N358" i="5"/>
  <c r="O358" i="5"/>
  <c r="P358" i="5"/>
  <c r="Q358" i="5"/>
  <c r="R358" i="5"/>
  <c r="S358" i="5"/>
  <c r="T358" i="5"/>
  <c r="U358" i="5"/>
  <c r="B359" i="5"/>
  <c r="C359" i="5"/>
  <c r="D359" i="5"/>
  <c r="E359" i="5"/>
  <c r="F359" i="5"/>
  <c r="G359" i="5"/>
  <c r="H359" i="5"/>
  <c r="I359" i="5"/>
  <c r="J359" i="5"/>
  <c r="K359" i="5"/>
  <c r="L359" i="5"/>
  <c r="M359" i="5"/>
  <c r="N359" i="5"/>
  <c r="O359" i="5"/>
  <c r="P359" i="5"/>
  <c r="Q359" i="5"/>
  <c r="R359" i="5"/>
  <c r="S359" i="5"/>
  <c r="T359" i="5"/>
  <c r="U359" i="5"/>
  <c r="B360" i="5"/>
  <c r="C360" i="5"/>
  <c r="D360" i="5"/>
  <c r="E360" i="5"/>
  <c r="F360" i="5"/>
  <c r="G360" i="5"/>
  <c r="H360" i="5"/>
  <c r="I360" i="5"/>
  <c r="J360" i="5"/>
  <c r="K360" i="5"/>
  <c r="L360" i="5"/>
  <c r="M360" i="5"/>
  <c r="N360" i="5"/>
  <c r="O360" i="5"/>
  <c r="P360" i="5"/>
  <c r="Q360" i="5"/>
  <c r="R360" i="5"/>
  <c r="S360" i="5"/>
  <c r="T360" i="5"/>
  <c r="U360" i="5"/>
  <c r="B361" i="5"/>
  <c r="C361" i="5"/>
  <c r="D361" i="5"/>
  <c r="E361" i="5"/>
  <c r="F361" i="5"/>
  <c r="G361" i="5"/>
  <c r="H361" i="5"/>
  <c r="I361" i="5"/>
  <c r="J361" i="5"/>
  <c r="K361" i="5"/>
  <c r="L361" i="5"/>
  <c r="M361" i="5"/>
  <c r="N361" i="5"/>
  <c r="O361" i="5"/>
  <c r="P361" i="5"/>
  <c r="Q361" i="5"/>
  <c r="R361" i="5"/>
  <c r="S361" i="5"/>
  <c r="T361" i="5"/>
  <c r="U361" i="5"/>
  <c r="B362" i="5"/>
  <c r="C362" i="5"/>
  <c r="D362" i="5"/>
  <c r="E362" i="5"/>
  <c r="F362" i="5"/>
  <c r="G362" i="5"/>
  <c r="H362" i="5"/>
  <c r="I362" i="5"/>
  <c r="J362" i="5"/>
  <c r="K362" i="5"/>
  <c r="L362" i="5"/>
  <c r="M362" i="5"/>
  <c r="N362" i="5"/>
  <c r="O362" i="5"/>
  <c r="P362" i="5"/>
  <c r="Q362" i="5"/>
  <c r="R362" i="5"/>
  <c r="S362" i="5"/>
  <c r="T362" i="5"/>
  <c r="U362" i="5"/>
  <c r="B363" i="5"/>
  <c r="C363" i="5"/>
  <c r="D363" i="5"/>
  <c r="E363" i="5"/>
  <c r="F363" i="5"/>
  <c r="G363" i="5"/>
  <c r="H363" i="5"/>
  <c r="I363" i="5"/>
  <c r="J363" i="5"/>
  <c r="K363" i="5"/>
  <c r="L363" i="5"/>
  <c r="M363" i="5"/>
  <c r="N363" i="5"/>
  <c r="O363" i="5"/>
  <c r="P363" i="5"/>
  <c r="Q363" i="5"/>
  <c r="R363" i="5"/>
  <c r="S363" i="5"/>
  <c r="T363" i="5"/>
  <c r="U363" i="5"/>
  <c r="B364" i="5"/>
  <c r="C364" i="5"/>
  <c r="D364" i="5"/>
  <c r="E364" i="5"/>
  <c r="F364" i="5"/>
  <c r="G364" i="5"/>
  <c r="H364" i="5"/>
  <c r="I364" i="5"/>
  <c r="J364" i="5"/>
  <c r="K364" i="5"/>
  <c r="L364" i="5"/>
  <c r="M364" i="5"/>
  <c r="N364" i="5"/>
  <c r="O364" i="5"/>
  <c r="P364" i="5"/>
  <c r="Q364" i="5"/>
  <c r="R364" i="5"/>
  <c r="S364" i="5"/>
  <c r="T364" i="5"/>
  <c r="U364" i="5"/>
  <c r="B365" i="5"/>
  <c r="C365" i="5"/>
  <c r="D365" i="5"/>
  <c r="E365" i="5"/>
  <c r="F365" i="5"/>
  <c r="G365" i="5"/>
  <c r="H365" i="5"/>
  <c r="I365" i="5"/>
  <c r="J365" i="5"/>
  <c r="K365" i="5"/>
  <c r="L365" i="5"/>
  <c r="M365" i="5"/>
  <c r="N365" i="5"/>
  <c r="O365" i="5"/>
  <c r="P365" i="5"/>
  <c r="Q365" i="5"/>
  <c r="R365" i="5"/>
  <c r="S365" i="5"/>
  <c r="T365" i="5"/>
  <c r="U365" i="5"/>
  <c r="B366" i="5"/>
  <c r="C366" i="5"/>
  <c r="D366" i="5"/>
  <c r="E366" i="5"/>
  <c r="F366" i="5"/>
  <c r="G366" i="5"/>
  <c r="H366" i="5"/>
  <c r="I366" i="5"/>
  <c r="J366" i="5"/>
  <c r="K366" i="5"/>
  <c r="L366" i="5"/>
  <c r="M366" i="5"/>
  <c r="N366" i="5"/>
  <c r="O366" i="5"/>
  <c r="P366" i="5"/>
  <c r="Q366" i="5"/>
  <c r="R366" i="5"/>
  <c r="S366" i="5"/>
  <c r="T366" i="5"/>
  <c r="U366" i="5"/>
  <c r="B367" i="5"/>
  <c r="C367" i="5"/>
  <c r="D367" i="5"/>
  <c r="E367" i="5"/>
  <c r="F367" i="5"/>
  <c r="G367" i="5"/>
  <c r="H367" i="5"/>
  <c r="I367" i="5"/>
  <c r="J367" i="5"/>
  <c r="K367" i="5"/>
  <c r="L367" i="5"/>
  <c r="M367" i="5"/>
  <c r="N367" i="5"/>
  <c r="O367" i="5"/>
  <c r="P367" i="5"/>
  <c r="Q367" i="5"/>
  <c r="R367" i="5"/>
  <c r="S367" i="5"/>
  <c r="T367" i="5"/>
  <c r="U367" i="5"/>
  <c r="B368" i="5"/>
  <c r="C368" i="5"/>
  <c r="D368" i="5"/>
  <c r="E368" i="5"/>
  <c r="F368" i="5"/>
  <c r="G368" i="5"/>
  <c r="H368" i="5"/>
  <c r="I368" i="5"/>
  <c r="J368" i="5"/>
  <c r="K368" i="5"/>
  <c r="L368" i="5"/>
  <c r="M368" i="5"/>
  <c r="N368" i="5"/>
  <c r="O368" i="5"/>
  <c r="P368" i="5"/>
  <c r="Q368" i="5"/>
  <c r="R368" i="5"/>
  <c r="S368" i="5"/>
  <c r="T368" i="5"/>
  <c r="U368" i="5"/>
  <c r="B369" i="5"/>
  <c r="C369" i="5"/>
  <c r="D369" i="5"/>
  <c r="E369" i="5"/>
  <c r="F369" i="5"/>
  <c r="G369" i="5"/>
  <c r="H369" i="5"/>
  <c r="I369" i="5"/>
  <c r="J369" i="5"/>
  <c r="K369" i="5"/>
  <c r="L369" i="5"/>
  <c r="M369" i="5"/>
  <c r="N369" i="5"/>
  <c r="O369" i="5"/>
  <c r="P369" i="5"/>
  <c r="Q369" i="5"/>
  <c r="R369" i="5"/>
  <c r="S369" i="5"/>
  <c r="T369" i="5"/>
  <c r="U369" i="5"/>
  <c r="B370" i="5"/>
  <c r="C370" i="5"/>
  <c r="D370" i="5"/>
  <c r="E370" i="5"/>
  <c r="F370" i="5"/>
  <c r="G370" i="5"/>
  <c r="H370" i="5"/>
  <c r="I370" i="5"/>
  <c r="J370" i="5"/>
  <c r="K370" i="5"/>
  <c r="L370" i="5"/>
  <c r="M370" i="5"/>
  <c r="N370" i="5"/>
  <c r="O370" i="5"/>
  <c r="P370" i="5"/>
  <c r="Q370" i="5"/>
  <c r="R370" i="5"/>
  <c r="S370" i="5"/>
  <c r="T370" i="5"/>
  <c r="U370" i="5"/>
  <c r="B371" i="5"/>
  <c r="C371" i="5"/>
  <c r="D371" i="5"/>
  <c r="E371" i="5"/>
  <c r="F371" i="5"/>
  <c r="G371" i="5"/>
  <c r="H371" i="5"/>
  <c r="I371" i="5"/>
  <c r="J371" i="5"/>
  <c r="K371" i="5"/>
  <c r="L371" i="5"/>
  <c r="M371" i="5"/>
  <c r="N371" i="5"/>
  <c r="O371" i="5"/>
  <c r="P371" i="5"/>
  <c r="Q371" i="5"/>
  <c r="R371" i="5"/>
  <c r="S371" i="5"/>
  <c r="T371" i="5"/>
  <c r="U371" i="5"/>
  <c r="B372" i="5"/>
  <c r="C372" i="5"/>
  <c r="D372" i="5"/>
  <c r="E372" i="5"/>
  <c r="F372" i="5"/>
  <c r="G372" i="5"/>
  <c r="H372" i="5"/>
  <c r="I372" i="5"/>
  <c r="J372" i="5"/>
  <c r="K372" i="5"/>
  <c r="L372" i="5"/>
  <c r="M372" i="5"/>
  <c r="N372" i="5"/>
  <c r="O372" i="5"/>
  <c r="P372" i="5"/>
  <c r="Q372" i="5"/>
  <c r="R372" i="5"/>
  <c r="S372" i="5"/>
  <c r="T372" i="5"/>
  <c r="U372" i="5"/>
  <c r="B373" i="5"/>
  <c r="C373" i="5"/>
  <c r="D373" i="5"/>
  <c r="E373" i="5"/>
  <c r="F373" i="5"/>
  <c r="G373" i="5"/>
  <c r="H373" i="5"/>
  <c r="I373" i="5"/>
  <c r="J373" i="5"/>
  <c r="K373" i="5"/>
  <c r="L373" i="5"/>
  <c r="M373" i="5"/>
  <c r="N373" i="5"/>
  <c r="O373" i="5"/>
  <c r="P373" i="5"/>
  <c r="Q373" i="5"/>
  <c r="R373" i="5"/>
  <c r="S373" i="5"/>
  <c r="T373" i="5"/>
  <c r="U373" i="5"/>
  <c r="B374" i="5"/>
  <c r="C374" i="5"/>
  <c r="D374" i="5"/>
  <c r="E374" i="5"/>
  <c r="F374" i="5"/>
  <c r="G374" i="5"/>
  <c r="H374" i="5"/>
  <c r="I374" i="5"/>
  <c r="J374" i="5"/>
  <c r="K374" i="5"/>
  <c r="L374" i="5"/>
  <c r="M374" i="5"/>
  <c r="N374" i="5"/>
  <c r="O374" i="5"/>
  <c r="P374" i="5"/>
  <c r="Q374" i="5"/>
  <c r="R374" i="5"/>
  <c r="S374" i="5"/>
  <c r="T374" i="5"/>
  <c r="U374" i="5"/>
  <c r="B375" i="5"/>
  <c r="C375" i="5"/>
  <c r="D375" i="5"/>
  <c r="E375" i="5"/>
  <c r="F375" i="5"/>
  <c r="G375" i="5"/>
  <c r="H375" i="5"/>
  <c r="I375" i="5"/>
  <c r="J375" i="5"/>
  <c r="K375" i="5"/>
  <c r="L375" i="5"/>
  <c r="M375" i="5"/>
  <c r="N375" i="5"/>
  <c r="O375" i="5"/>
  <c r="P375" i="5"/>
  <c r="Q375" i="5"/>
  <c r="R375" i="5"/>
  <c r="S375" i="5"/>
  <c r="T375" i="5"/>
  <c r="U375" i="5"/>
  <c r="B376" i="5"/>
  <c r="C376" i="5"/>
  <c r="D376" i="5"/>
  <c r="E376" i="5"/>
  <c r="F376" i="5"/>
  <c r="G376" i="5"/>
  <c r="H376" i="5"/>
  <c r="I376" i="5"/>
  <c r="J376" i="5"/>
  <c r="K376" i="5"/>
  <c r="L376" i="5"/>
  <c r="M376" i="5"/>
  <c r="N376" i="5"/>
  <c r="O376" i="5"/>
  <c r="P376" i="5"/>
  <c r="Q376" i="5"/>
  <c r="R376" i="5"/>
  <c r="S376" i="5"/>
  <c r="T376" i="5"/>
  <c r="U376" i="5"/>
  <c r="B377" i="5"/>
  <c r="C377" i="5"/>
  <c r="D377" i="5"/>
  <c r="E377" i="5"/>
  <c r="F377" i="5"/>
  <c r="G377" i="5"/>
  <c r="H377" i="5"/>
  <c r="I377" i="5"/>
  <c r="J377" i="5"/>
  <c r="K377" i="5"/>
  <c r="L377" i="5"/>
  <c r="M377" i="5"/>
  <c r="N377" i="5"/>
  <c r="O377" i="5"/>
  <c r="P377" i="5"/>
  <c r="Q377" i="5"/>
  <c r="R377" i="5"/>
  <c r="S377" i="5"/>
  <c r="T377" i="5"/>
  <c r="U377" i="5"/>
  <c r="B378" i="5"/>
  <c r="C378" i="5"/>
  <c r="D378" i="5"/>
  <c r="E378" i="5"/>
  <c r="F378" i="5"/>
  <c r="G378" i="5"/>
  <c r="H378" i="5"/>
  <c r="I378" i="5"/>
  <c r="J378" i="5"/>
  <c r="K378" i="5"/>
  <c r="L378" i="5"/>
  <c r="M378" i="5"/>
  <c r="N378" i="5"/>
  <c r="O378" i="5"/>
  <c r="P378" i="5"/>
  <c r="Q378" i="5"/>
  <c r="R378" i="5"/>
  <c r="S378" i="5"/>
  <c r="T378" i="5"/>
  <c r="U378" i="5"/>
  <c r="B379" i="5"/>
  <c r="C379" i="5"/>
  <c r="D379" i="5"/>
  <c r="E379" i="5"/>
  <c r="F379" i="5"/>
  <c r="G379" i="5"/>
  <c r="H379" i="5"/>
  <c r="I379" i="5"/>
  <c r="J379" i="5"/>
  <c r="K379" i="5"/>
  <c r="L379" i="5"/>
  <c r="M379" i="5"/>
  <c r="N379" i="5"/>
  <c r="O379" i="5"/>
  <c r="P379" i="5"/>
  <c r="Q379" i="5"/>
  <c r="R379" i="5"/>
  <c r="S379" i="5"/>
  <c r="T379" i="5"/>
  <c r="U379" i="5"/>
  <c r="B380" i="5"/>
  <c r="C380" i="5"/>
  <c r="D380" i="5"/>
  <c r="E380" i="5"/>
  <c r="F380" i="5"/>
  <c r="G380" i="5"/>
  <c r="H380" i="5"/>
  <c r="I380" i="5"/>
  <c r="J380" i="5"/>
  <c r="K380" i="5"/>
  <c r="L380" i="5"/>
  <c r="M380" i="5"/>
  <c r="N380" i="5"/>
  <c r="O380" i="5"/>
  <c r="P380" i="5"/>
  <c r="Q380" i="5"/>
  <c r="R380" i="5"/>
  <c r="S380" i="5"/>
  <c r="T380" i="5"/>
  <c r="U380" i="5"/>
  <c r="B381" i="5"/>
  <c r="C381" i="5"/>
  <c r="D381" i="5"/>
  <c r="E381" i="5"/>
  <c r="F381" i="5"/>
  <c r="G381" i="5"/>
  <c r="H381" i="5"/>
  <c r="I381" i="5"/>
  <c r="J381" i="5"/>
  <c r="K381" i="5"/>
  <c r="L381" i="5"/>
  <c r="M381" i="5"/>
  <c r="N381" i="5"/>
  <c r="O381" i="5"/>
  <c r="P381" i="5"/>
  <c r="Q381" i="5"/>
  <c r="R381" i="5"/>
  <c r="S381" i="5"/>
  <c r="T381" i="5"/>
  <c r="U381" i="5"/>
  <c r="B382" i="5"/>
  <c r="C382" i="5"/>
  <c r="D382" i="5"/>
  <c r="E382" i="5"/>
  <c r="F382" i="5"/>
  <c r="G382" i="5"/>
  <c r="H382" i="5"/>
  <c r="I382" i="5"/>
  <c r="J382" i="5"/>
  <c r="K382" i="5"/>
  <c r="L382" i="5"/>
  <c r="M382" i="5"/>
  <c r="N382" i="5"/>
  <c r="O382" i="5"/>
  <c r="P382" i="5"/>
  <c r="Q382" i="5"/>
  <c r="R382" i="5"/>
  <c r="S382" i="5"/>
  <c r="T382" i="5"/>
  <c r="U382" i="5"/>
  <c r="B383" i="5"/>
  <c r="C383" i="5"/>
  <c r="D383" i="5"/>
  <c r="E383" i="5"/>
  <c r="F383" i="5"/>
  <c r="G383" i="5"/>
  <c r="H383" i="5"/>
  <c r="I383" i="5"/>
  <c r="J383" i="5"/>
  <c r="K383" i="5"/>
  <c r="L383" i="5"/>
  <c r="M383" i="5"/>
  <c r="N383" i="5"/>
  <c r="O383" i="5"/>
  <c r="P383" i="5"/>
  <c r="Q383" i="5"/>
  <c r="R383" i="5"/>
  <c r="S383" i="5"/>
  <c r="T383" i="5"/>
  <c r="U383" i="5"/>
  <c r="B384" i="5"/>
  <c r="C384" i="5"/>
  <c r="D384" i="5"/>
  <c r="E384" i="5"/>
  <c r="F384" i="5"/>
  <c r="G384" i="5"/>
  <c r="H384" i="5"/>
  <c r="I384" i="5"/>
  <c r="J384" i="5"/>
  <c r="K384" i="5"/>
  <c r="L384" i="5"/>
  <c r="M384" i="5"/>
  <c r="N384" i="5"/>
  <c r="O384" i="5"/>
  <c r="P384" i="5"/>
  <c r="Q384" i="5"/>
  <c r="R384" i="5"/>
  <c r="S384" i="5"/>
  <c r="T384" i="5"/>
  <c r="U384" i="5"/>
  <c r="B385" i="5"/>
  <c r="C385" i="5"/>
  <c r="D385" i="5"/>
  <c r="E385" i="5"/>
  <c r="F385" i="5"/>
  <c r="G385" i="5"/>
  <c r="H385" i="5"/>
  <c r="I385" i="5"/>
  <c r="J385" i="5"/>
  <c r="K385" i="5"/>
  <c r="L385" i="5"/>
  <c r="M385" i="5"/>
  <c r="N385" i="5"/>
  <c r="O385" i="5"/>
  <c r="P385" i="5"/>
  <c r="Q385" i="5"/>
  <c r="R385" i="5"/>
  <c r="S385" i="5"/>
  <c r="T385" i="5"/>
  <c r="U385" i="5"/>
  <c r="B386" i="5"/>
  <c r="C386" i="5"/>
  <c r="D386" i="5"/>
  <c r="E386" i="5"/>
  <c r="F386" i="5"/>
  <c r="G386" i="5"/>
  <c r="H386" i="5"/>
  <c r="I386" i="5"/>
  <c r="J386" i="5"/>
  <c r="K386" i="5"/>
  <c r="L386" i="5"/>
  <c r="M386" i="5"/>
  <c r="N386" i="5"/>
  <c r="O386" i="5"/>
  <c r="P386" i="5"/>
  <c r="Q386" i="5"/>
  <c r="R386" i="5"/>
  <c r="S386" i="5"/>
  <c r="T386" i="5"/>
  <c r="U386" i="5"/>
  <c r="B387" i="5"/>
  <c r="C387" i="5"/>
  <c r="D387" i="5"/>
  <c r="E387" i="5"/>
  <c r="F387" i="5"/>
  <c r="G387" i="5"/>
  <c r="H387" i="5"/>
  <c r="I387" i="5"/>
  <c r="J387" i="5"/>
  <c r="K387" i="5"/>
  <c r="L387" i="5"/>
  <c r="M387" i="5"/>
  <c r="N387" i="5"/>
  <c r="O387" i="5"/>
  <c r="P387" i="5"/>
  <c r="Q387" i="5"/>
  <c r="R387" i="5"/>
  <c r="S387" i="5"/>
  <c r="T387" i="5"/>
  <c r="U387" i="5"/>
  <c r="B388" i="5"/>
  <c r="C388" i="5"/>
  <c r="D388" i="5"/>
  <c r="E388" i="5"/>
  <c r="F388" i="5"/>
  <c r="G388" i="5"/>
  <c r="H388" i="5"/>
  <c r="I388" i="5"/>
  <c r="J388" i="5"/>
  <c r="K388" i="5"/>
  <c r="L388" i="5"/>
  <c r="M388" i="5"/>
  <c r="N388" i="5"/>
  <c r="O388" i="5"/>
  <c r="P388" i="5"/>
  <c r="Q388" i="5"/>
  <c r="R388" i="5"/>
  <c r="S388" i="5"/>
  <c r="T388" i="5"/>
  <c r="U388" i="5"/>
  <c r="B389" i="5"/>
  <c r="C389" i="5"/>
  <c r="D389" i="5"/>
  <c r="E389" i="5"/>
  <c r="F389" i="5"/>
  <c r="G389" i="5"/>
  <c r="H389" i="5"/>
  <c r="I389" i="5"/>
  <c r="J389" i="5"/>
  <c r="K389" i="5"/>
  <c r="L389" i="5"/>
  <c r="M389" i="5"/>
  <c r="N389" i="5"/>
  <c r="O389" i="5"/>
  <c r="P389" i="5"/>
  <c r="Q389" i="5"/>
  <c r="R389" i="5"/>
  <c r="S389" i="5"/>
  <c r="T389" i="5"/>
  <c r="U389" i="5"/>
  <c r="B390" i="5"/>
  <c r="C390" i="5"/>
  <c r="D390" i="5"/>
  <c r="E390" i="5"/>
  <c r="F390" i="5"/>
  <c r="G390" i="5"/>
  <c r="H390" i="5"/>
  <c r="I390" i="5"/>
  <c r="J390" i="5"/>
  <c r="K390" i="5"/>
  <c r="L390" i="5"/>
  <c r="M390" i="5"/>
  <c r="N390" i="5"/>
  <c r="O390" i="5"/>
  <c r="P390" i="5"/>
  <c r="Q390" i="5"/>
  <c r="R390" i="5"/>
  <c r="S390" i="5"/>
  <c r="T390" i="5"/>
  <c r="U390" i="5"/>
  <c r="B391" i="5"/>
  <c r="C391" i="5"/>
  <c r="D391" i="5"/>
  <c r="E391" i="5"/>
  <c r="F391" i="5"/>
  <c r="G391" i="5"/>
  <c r="H391" i="5"/>
  <c r="I391" i="5"/>
  <c r="J391" i="5"/>
  <c r="K391" i="5"/>
  <c r="L391" i="5"/>
  <c r="M391" i="5"/>
  <c r="N391" i="5"/>
  <c r="O391" i="5"/>
  <c r="P391" i="5"/>
  <c r="Q391" i="5"/>
  <c r="R391" i="5"/>
  <c r="S391" i="5"/>
  <c r="T391" i="5"/>
  <c r="U391" i="5"/>
  <c r="B392" i="5"/>
  <c r="C392" i="5"/>
  <c r="D392" i="5"/>
  <c r="E392" i="5"/>
  <c r="F392" i="5"/>
  <c r="G392" i="5"/>
  <c r="H392" i="5"/>
  <c r="I392" i="5"/>
  <c r="J392" i="5"/>
  <c r="K392" i="5"/>
  <c r="L392" i="5"/>
  <c r="M392" i="5"/>
  <c r="N392" i="5"/>
  <c r="O392" i="5"/>
  <c r="P392" i="5"/>
  <c r="Q392" i="5"/>
  <c r="R392" i="5"/>
  <c r="S392" i="5"/>
  <c r="T392" i="5"/>
  <c r="U392" i="5"/>
  <c r="B393" i="5"/>
  <c r="C393" i="5"/>
  <c r="D393" i="5"/>
  <c r="E393" i="5"/>
  <c r="F393" i="5"/>
  <c r="G393" i="5"/>
  <c r="H393" i="5"/>
  <c r="I393" i="5"/>
  <c r="J393" i="5"/>
  <c r="K393" i="5"/>
  <c r="L393" i="5"/>
  <c r="M393" i="5"/>
  <c r="N393" i="5"/>
  <c r="O393" i="5"/>
  <c r="P393" i="5"/>
  <c r="Q393" i="5"/>
  <c r="R393" i="5"/>
  <c r="S393" i="5"/>
  <c r="T393" i="5"/>
  <c r="U393" i="5"/>
  <c r="B394" i="5"/>
  <c r="C394" i="5"/>
  <c r="D394" i="5"/>
  <c r="E394" i="5"/>
  <c r="F394" i="5"/>
  <c r="G394" i="5"/>
  <c r="H394" i="5"/>
  <c r="I394" i="5"/>
  <c r="J394" i="5"/>
  <c r="K394" i="5"/>
  <c r="L394" i="5"/>
  <c r="M394" i="5"/>
  <c r="N394" i="5"/>
  <c r="O394" i="5"/>
  <c r="P394" i="5"/>
  <c r="Q394" i="5"/>
  <c r="R394" i="5"/>
  <c r="S394" i="5"/>
  <c r="T394" i="5"/>
  <c r="U394" i="5"/>
  <c r="B395" i="5"/>
  <c r="C395" i="5"/>
  <c r="D395" i="5"/>
  <c r="E395" i="5"/>
  <c r="F395" i="5"/>
  <c r="G395" i="5"/>
  <c r="H395" i="5"/>
  <c r="I395" i="5"/>
  <c r="J395" i="5"/>
  <c r="K395" i="5"/>
  <c r="L395" i="5"/>
  <c r="M395" i="5"/>
  <c r="N395" i="5"/>
  <c r="O395" i="5"/>
  <c r="P395" i="5"/>
  <c r="Q395" i="5"/>
  <c r="R395" i="5"/>
  <c r="S395" i="5"/>
  <c r="T395" i="5"/>
  <c r="U395" i="5"/>
  <c r="B396" i="5"/>
  <c r="C396" i="5"/>
  <c r="D396" i="5"/>
  <c r="E396" i="5"/>
  <c r="F396" i="5"/>
  <c r="G396" i="5"/>
  <c r="H396" i="5"/>
  <c r="I396" i="5"/>
  <c r="J396" i="5"/>
  <c r="K396" i="5"/>
  <c r="L396" i="5"/>
  <c r="M396" i="5"/>
  <c r="N396" i="5"/>
  <c r="O396" i="5"/>
  <c r="P396" i="5"/>
  <c r="Q396" i="5"/>
  <c r="R396" i="5"/>
  <c r="S396" i="5"/>
  <c r="T396" i="5"/>
  <c r="U396" i="5"/>
  <c r="B397" i="5"/>
  <c r="C397" i="5"/>
  <c r="D397" i="5"/>
  <c r="E397" i="5"/>
  <c r="F397" i="5"/>
  <c r="G397" i="5"/>
  <c r="H397" i="5"/>
  <c r="I397" i="5"/>
  <c r="J397" i="5"/>
  <c r="K397" i="5"/>
  <c r="L397" i="5"/>
  <c r="M397" i="5"/>
  <c r="N397" i="5"/>
  <c r="O397" i="5"/>
  <c r="P397" i="5"/>
  <c r="Q397" i="5"/>
  <c r="R397" i="5"/>
  <c r="S397" i="5"/>
  <c r="T397" i="5"/>
  <c r="U397" i="5"/>
  <c r="B398" i="5"/>
  <c r="C398" i="5"/>
  <c r="D398" i="5"/>
  <c r="E398" i="5"/>
  <c r="F398" i="5"/>
  <c r="G398" i="5"/>
  <c r="H398" i="5"/>
  <c r="I398" i="5"/>
  <c r="J398" i="5"/>
  <c r="K398" i="5"/>
  <c r="L398" i="5"/>
  <c r="M398" i="5"/>
  <c r="N398" i="5"/>
  <c r="O398" i="5"/>
  <c r="P398" i="5"/>
  <c r="Q398" i="5"/>
  <c r="R398" i="5"/>
  <c r="S398" i="5"/>
  <c r="T398" i="5"/>
  <c r="U398" i="5"/>
  <c r="B399" i="5"/>
  <c r="C399" i="5"/>
  <c r="D399" i="5"/>
  <c r="E399" i="5"/>
  <c r="F399" i="5"/>
  <c r="G399" i="5"/>
  <c r="H399" i="5"/>
  <c r="I399" i="5"/>
  <c r="J399" i="5"/>
  <c r="K399" i="5"/>
  <c r="L399" i="5"/>
  <c r="M399" i="5"/>
  <c r="N399" i="5"/>
  <c r="O399" i="5"/>
  <c r="P399" i="5"/>
  <c r="Q399" i="5"/>
  <c r="R399" i="5"/>
  <c r="S399" i="5"/>
  <c r="T399" i="5"/>
  <c r="U399" i="5"/>
  <c r="B400" i="5"/>
  <c r="C400" i="5"/>
  <c r="D400" i="5"/>
  <c r="E400" i="5"/>
  <c r="F400" i="5"/>
  <c r="G400" i="5"/>
  <c r="H400" i="5"/>
  <c r="I400" i="5"/>
  <c r="J400" i="5"/>
  <c r="K400" i="5"/>
  <c r="L400" i="5"/>
  <c r="M400" i="5"/>
  <c r="N400" i="5"/>
  <c r="O400" i="5"/>
  <c r="P400" i="5"/>
  <c r="Q400" i="5"/>
  <c r="R400" i="5"/>
  <c r="S400" i="5"/>
  <c r="T400" i="5"/>
  <c r="U400" i="5"/>
  <c r="B401" i="5"/>
  <c r="C401" i="5"/>
  <c r="D401" i="5"/>
  <c r="E401" i="5"/>
  <c r="F401" i="5"/>
  <c r="G401" i="5"/>
  <c r="H401" i="5"/>
  <c r="I401" i="5"/>
  <c r="J401" i="5"/>
  <c r="K401" i="5"/>
  <c r="L401" i="5"/>
  <c r="M401" i="5"/>
  <c r="N401" i="5"/>
  <c r="O401" i="5"/>
  <c r="P401" i="5"/>
  <c r="Q401" i="5"/>
  <c r="R401" i="5"/>
  <c r="S401" i="5"/>
  <c r="T401" i="5"/>
  <c r="U401" i="5"/>
  <c r="B402" i="5"/>
  <c r="C402" i="5"/>
  <c r="D402" i="5"/>
  <c r="E402" i="5"/>
  <c r="F402" i="5"/>
  <c r="G402" i="5"/>
  <c r="H402" i="5"/>
  <c r="I402" i="5"/>
  <c r="J402" i="5"/>
  <c r="K402" i="5"/>
  <c r="L402" i="5"/>
  <c r="M402" i="5"/>
  <c r="N402" i="5"/>
  <c r="O402" i="5"/>
  <c r="P402" i="5"/>
  <c r="Q402" i="5"/>
  <c r="R402" i="5"/>
  <c r="S402" i="5"/>
  <c r="T402" i="5"/>
  <c r="U402" i="5"/>
  <c r="B403" i="5"/>
  <c r="C403" i="5"/>
  <c r="D403" i="5"/>
  <c r="E403" i="5"/>
  <c r="F403" i="5"/>
  <c r="G403" i="5"/>
  <c r="H403" i="5"/>
  <c r="I403" i="5"/>
  <c r="J403" i="5"/>
  <c r="K403" i="5"/>
  <c r="L403" i="5"/>
  <c r="M403" i="5"/>
  <c r="N403" i="5"/>
  <c r="O403" i="5"/>
  <c r="P403" i="5"/>
  <c r="Q403" i="5"/>
  <c r="R403" i="5"/>
  <c r="S403" i="5"/>
  <c r="T403" i="5"/>
  <c r="U403" i="5"/>
  <c r="B404" i="5"/>
  <c r="C404" i="5"/>
  <c r="D404" i="5"/>
  <c r="E404" i="5"/>
  <c r="F404" i="5"/>
  <c r="G404" i="5"/>
  <c r="H404" i="5"/>
  <c r="I404" i="5"/>
  <c r="J404" i="5"/>
  <c r="K404" i="5"/>
  <c r="L404" i="5"/>
  <c r="M404" i="5"/>
  <c r="N404" i="5"/>
  <c r="O404" i="5"/>
  <c r="P404" i="5"/>
  <c r="Q404" i="5"/>
  <c r="R404" i="5"/>
  <c r="S404" i="5"/>
  <c r="T404" i="5"/>
  <c r="U404" i="5"/>
  <c r="B405" i="5"/>
  <c r="C405" i="5"/>
  <c r="D405" i="5"/>
  <c r="E405" i="5"/>
  <c r="F405" i="5"/>
  <c r="G405" i="5"/>
  <c r="H405" i="5"/>
  <c r="I405" i="5"/>
  <c r="J405" i="5"/>
  <c r="K405" i="5"/>
  <c r="L405" i="5"/>
  <c r="M405" i="5"/>
  <c r="N405" i="5"/>
  <c r="O405" i="5"/>
  <c r="P405" i="5"/>
  <c r="Q405" i="5"/>
  <c r="R405" i="5"/>
  <c r="S405" i="5"/>
  <c r="T405" i="5"/>
  <c r="U405" i="5"/>
  <c r="B406" i="5"/>
  <c r="C406" i="5"/>
  <c r="D406" i="5"/>
  <c r="E406" i="5"/>
  <c r="F406" i="5"/>
  <c r="G406" i="5"/>
  <c r="H406" i="5"/>
  <c r="I406" i="5"/>
  <c r="J406" i="5"/>
  <c r="K406" i="5"/>
  <c r="L406" i="5"/>
  <c r="M406" i="5"/>
  <c r="N406" i="5"/>
  <c r="O406" i="5"/>
  <c r="P406" i="5"/>
  <c r="Q406" i="5"/>
  <c r="R406" i="5"/>
  <c r="S406" i="5"/>
  <c r="T406" i="5"/>
  <c r="U406" i="5"/>
  <c r="B407" i="5"/>
  <c r="C407" i="5"/>
  <c r="D407" i="5"/>
  <c r="E407" i="5"/>
  <c r="F407" i="5"/>
  <c r="G407" i="5"/>
  <c r="H407" i="5"/>
  <c r="I407" i="5"/>
  <c r="J407" i="5"/>
  <c r="K407" i="5"/>
  <c r="L407" i="5"/>
  <c r="M407" i="5"/>
  <c r="N407" i="5"/>
  <c r="O407" i="5"/>
  <c r="P407" i="5"/>
  <c r="Q407" i="5"/>
  <c r="R407" i="5"/>
  <c r="S407" i="5"/>
  <c r="T407" i="5"/>
  <c r="U407" i="5"/>
  <c r="B408" i="5"/>
  <c r="C408" i="5"/>
  <c r="D408" i="5"/>
  <c r="E408" i="5"/>
  <c r="F408" i="5"/>
  <c r="G408" i="5"/>
  <c r="H408" i="5"/>
  <c r="I408" i="5"/>
  <c r="J408" i="5"/>
  <c r="K408" i="5"/>
  <c r="L408" i="5"/>
  <c r="M408" i="5"/>
  <c r="N408" i="5"/>
  <c r="O408" i="5"/>
  <c r="P408" i="5"/>
  <c r="Q408" i="5"/>
  <c r="R408" i="5"/>
  <c r="S408" i="5"/>
  <c r="T408" i="5"/>
  <c r="U408" i="5"/>
  <c r="B409" i="5"/>
  <c r="C409" i="5"/>
  <c r="D409" i="5"/>
  <c r="E409" i="5"/>
  <c r="F409" i="5"/>
  <c r="G409" i="5"/>
  <c r="H409" i="5"/>
  <c r="I409" i="5"/>
  <c r="J409" i="5"/>
  <c r="K409" i="5"/>
  <c r="L409" i="5"/>
  <c r="M409" i="5"/>
  <c r="N409" i="5"/>
  <c r="O409" i="5"/>
  <c r="P409" i="5"/>
  <c r="Q409" i="5"/>
  <c r="R409" i="5"/>
  <c r="S409" i="5"/>
  <c r="T409" i="5"/>
  <c r="U409" i="5"/>
  <c r="B410" i="5"/>
  <c r="C410" i="5"/>
  <c r="D410" i="5"/>
  <c r="E410" i="5"/>
  <c r="F410" i="5"/>
  <c r="G410" i="5"/>
  <c r="H410" i="5"/>
  <c r="I410" i="5"/>
  <c r="J410" i="5"/>
  <c r="K410" i="5"/>
  <c r="L410" i="5"/>
  <c r="M410" i="5"/>
  <c r="N410" i="5"/>
  <c r="O410" i="5"/>
  <c r="P410" i="5"/>
  <c r="Q410" i="5"/>
  <c r="R410" i="5"/>
  <c r="S410" i="5"/>
  <c r="T410" i="5"/>
  <c r="U410" i="5"/>
  <c r="B411" i="5"/>
  <c r="C411" i="5"/>
  <c r="D411" i="5"/>
  <c r="E411" i="5"/>
  <c r="F411" i="5"/>
  <c r="G411" i="5"/>
  <c r="H411" i="5"/>
  <c r="I411" i="5"/>
  <c r="J411" i="5"/>
  <c r="K411" i="5"/>
  <c r="L411" i="5"/>
  <c r="M411" i="5"/>
  <c r="N411" i="5"/>
  <c r="O411" i="5"/>
  <c r="P411" i="5"/>
  <c r="Q411" i="5"/>
  <c r="R411" i="5"/>
  <c r="S411" i="5"/>
  <c r="T411" i="5"/>
  <c r="U411" i="5"/>
  <c r="B412" i="5"/>
  <c r="C412" i="5"/>
  <c r="D412" i="5"/>
  <c r="E412" i="5"/>
  <c r="F412" i="5"/>
  <c r="G412" i="5"/>
  <c r="H412" i="5"/>
  <c r="I412" i="5"/>
  <c r="J412" i="5"/>
  <c r="K412" i="5"/>
  <c r="L412" i="5"/>
  <c r="M412" i="5"/>
  <c r="N412" i="5"/>
  <c r="O412" i="5"/>
  <c r="P412" i="5"/>
  <c r="Q412" i="5"/>
  <c r="R412" i="5"/>
  <c r="S412" i="5"/>
  <c r="T412" i="5"/>
  <c r="U412" i="5"/>
  <c r="B413" i="5"/>
  <c r="C413" i="5"/>
  <c r="D413" i="5"/>
  <c r="E413" i="5"/>
  <c r="F413" i="5"/>
  <c r="G413" i="5"/>
  <c r="H413" i="5"/>
  <c r="I413" i="5"/>
  <c r="J413" i="5"/>
  <c r="K413" i="5"/>
  <c r="L413" i="5"/>
  <c r="M413" i="5"/>
  <c r="N413" i="5"/>
  <c r="O413" i="5"/>
  <c r="P413" i="5"/>
  <c r="Q413" i="5"/>
  <c r="R413" i="5"/>
  <c r="S413" i="5"/>
  <c r="T413" i="5"/>
  <c r="U413" i="5"/>
  <c r="B414" i="5"/>
  <c r="C414" i="5"/>
  <c r="D414" i="5"/>
  <c r="E414" i="5"/>
  <c r="F414" i="5"/>
  <c r="G414" i="5"/>
  <c r="H414" i="5"/>
  <c r="I414" i="5"/>
  <c r="J414" i="5"/>
  <c r="K414" i="5"/>
  <c r="L414" i="5"/>
  <c r="M414" i="5"/>
  <c r="N414" i="5"/>
  <c r="O414" i="5"/>
  <c r="P414" i="5"/>
  <c r="Q414" i="5"/>
  <c r="R414" i="5"/>
  <c r="S414" i="5"/>
  <c r="T414" i="5"/>
  <c r="U414" i="5"/>
  <c r="B415" i="5"/>
  <c r="C415" i="5"/>
  <c r="D415" i="5"/>
  <c r="E415" i="5"/>
  <c r="F415" i="5"/>
  <c r="G415" i="5"/>
  <c r="H415" i="5"/>
  <c r="I415" i="5"/>
  <c r="J415" i="5"/>
  <c r="K415" i="5"/>
  <c r="L415" i="5"/>
  <c r="M415" i="5"/>
  <c r="N415" i="5"/>
  <c r="O415" i="5"/>
  <c r="P415" i="5"/>
  <c r="Q415" i="5"/>
  <c r="R415" i="5"/>
  <c r="S415" i="5"/>
  <c r="T415" i="5"/>
  <c r="U415" i="5"/>
  <c r="B416" i="5"/>
  <c r="C416" i="5"/>
  <c r="D416" i="5"/>
  <c r="E416" i="5"/>
  <c r="F416" i="5"/>
  <c r="G416" i="5"/>
  <c r="H416" i="5"/>
  <c r="I416" i="5"/>
  <c r="J416" i="5"/>
  <c r="K416" i="5"/>
  <c r="L416" i="5"/>
  <c r="M416" i="5"/>
  <c r="N416" i="5"/>
  <c r="O416" i="5"/>
  <c r="P416" i="5"/>
  <c r="Q416" i="5"/>
  <c r="R416" i="5"/>
  <c r="S416" i="5"/>
  <c r="T416" i="5"/>
  <c r="U416" i="5"/>
  <c r="B417" i="5"/>
  <c r="C417" i="5"/>
  <c r="D417" i="5"/>
  <c r="E417" i="5"/>
  <c r="F417" i="5"/>
  <c r="G417" i="5"/>
  <c r="H417" i="5"/>
  <c r="I417" i="5"/>
  <c r="J417" i="5"/>
  <c r="K417" i="5"/>
  <c r="L417" i="5"/>
  <c r="M417" i="5"/>
  <c r="N417" i="5"/>
  <c r="O417" i="5"/>
  <c r="P417" i="5"/>
  <c r="Q417" i="5"/>
  <c r="R417" i="5"/>
  <c r="S417" i="5"/>
  <c r="T417" i="5"/>
  <c r="U417" i="5"/>
  <c r="B418" i="5"/>
  <c r="C418" i="5"/>
  <c r="D418" i="5"/>
  <c r="E418" i="5"/>
  <c r="F418" i="5"/>
  <c r="G418" i="5"/>
  <c r="H418" i="5"/>
  <c r="I418" i="5"/>
  <c r="J418" i="5"/>
  <c r="K418" i="5"/>
  <c r="L418" i="5"/>
  <c r="M418" i="5"/>
  <c r="N418" i="5"/>
  <c r="O418" i="5"/>
  <c r="P418" i="5"/>
  <c r="Q418" i="5"/>
  <c r="R418" i="5"/>
  <c r="S418" i="5"/>
  <c r="T418" i="5"/>
  <c r="U418" i="5"/>
  <c r="B419" i="5"/>
  <c r="C419" i="5"/>
  <c r="D419" i="5"/>
  <c r="E419" i="5"/>
  <c r="F419" i="5"/>
  <c r="G419" i="5"/>
  <c r="H419" i="5"/>
  <c r="I419" i="5"/>
  <c r="J419" i="5"/>
  <c r="K419" i="5"/>
  <c r="L419" i="5"/>
  <c r="M419" i="5"/>
  <c r="N419" i="5"/>
  <c r="O419" i="5"/>
  <c r="P419" i="5"/>
  <c r="Q419" i="5"/>
  <c r="R419" i="5"/>
  <c r="S419" i="5"/>
  <c r="T419" i="5"/>
  <c r="U419" i="5"/>
  <c r="B420" i="5"/>
  <c r="C420" i="5"/>
  <c r="D420" i="5"/>
  <c r="E420" i="5"/>
  <c r="F420" i="5"/>
  <c r="G420" i="5"/>
  <c r="H420" i="5"/>
  <c r="I420" i="5"/>
  <c r="J420" i="5"/>
  <c r="K420" i="5"/>
  <c r="L420" i="5"/>
  <c r="M420" i="5"/>
  <c r="N420" i="5"/>
  <c r="O420" i="5"/>
  <c r="P420" i="5"/>
  <c r="Q420" i="5"/>
  <c r="R420" i="5"/>
  <c r="S420" i="5"/>
  <c r="T420" i="5"/>
  <c r="U420" i="5"/>
  <c r="B421" i="5"/>
  <c r="C421" i="5"/>
  <c r="D421" i="5"/>
  <c r="E421" i="5"/>
  <c r="F421" i="5"/>
  <c r="G421" i="5"/>
  <c r="H421" i="5"/>
  <c r="I421" i="5"/>
  <c r="J421" i="5"/>
  <c r="K421" i="5"/>
  <c r="L421" i="5"/>
  <c r="M421" i="5"/>
  <c r="N421" i="5"/>
  <c r="O421" i="5"/>
  <c r="P421" i="5"/>
  <c r="Q421" i="5"/>
  <c r="R421" i="5"/>
  <c r="S421" i="5"/>
  <c r="T421" i="5"/>
  <c r="U421" i="5"/>
  <c r="B422" i="5"/>
  <c r="C422" i="5"/>
  <c r="D422" i="5"/>
  <c r="E422" i="5"/>
  <c r="F422" i="5"/>
  <c r="G422" i="5"/>
  <c r="H422" i="5"/>
  <c r="I422" i="5"/>
  <c r="J422" i="5"/>
  <c r="K422" i="5"/>
  <c r="L422" i="5"/>
  <c r="M422" i="5"/>
  <c r="N422" i="5"/>
  <c r="O422" i="5"/>
  <c r="P422" i="5"/>
  <c r="Q422" i="5"/>
  <c r="R422" i="5"/>
  <c r="S422" i="5"/>
  <c r="T422" i="5"/>
  <c r="U422" i="5"/>
  <c r="B423" i="5"/>
  <c r="C423" i="5"/>
  <c r="D423" i="5"/>
  <c r="E423" i="5"/>
  <c r="F423" i="5"/>
  <c r="G423" i="5"/>
  <c r="H423" i="5"/>
  <c r="I423" i="5"/>
  <c r="J423" i="5"/>
  <c r="K423" i="5"/>
  <c r="L423" i="5"/>
  <c r="M423" i="5"/>
  <c r="N423" i="5"/>
  <c r="O423" i="5"/>
  <c r="P423" i="5"/>
  <c r="Q423" i="5"/>
  <c r="R423" i="5"/>
  <c r="S423" i="5"/>
  <c r="T423" i="5"/>
  <c r="U423" i="5"/>
  <c r="B424" i="5"/>
  <c r="C424" i="5"/>
  <c r="D424" i="5"/>
  <c r="E424" i="5"/>
  <c r="F424" i="5"/>
  <c r="G424" i="5"/>
  <c r="H424" i="5"/>
  <c r="I424" i="5"/>
  <c r="J424" i="5"/>
  <c r="K424" i="5"/>
  <c r="L424" i="5"/>
  <c r="M424" i="5"/>
  <c r="N424" i="5"/>
  <c r="O424" i="5"/>
  <c r="P424" i="5"/>
  <c r="Q424" i="5"/>
  <c r="R424" i="5"/>
  <c r="S424" i="5"/>
  <c r="T424" i="5"/>
  <c r="U424" i="5"/>
  <c r="B425" i="5"/>
  <c r="C425" i="5"/>
  <c r="D425" i="5"/>
  <c r="E425" i="5"/>
  <c r="F425" i="5"/>
  <c r="G425" i="5"/>
  <c r="H425" i="5"/>
  <c r="I425" i="5"/>
  <c r="J425" i="5"/>
  <c r="K425" i="5"/>
  <c r="L425" i="5"/>
  <c r="M425" i="5"/>
  <c r="N425" i="5"/>
  <c r="O425" i="5"/>
  <c r="P425" i="5"/>
  <c r="Q425" i="5"/>
  <c r="R425" i="5"/>
  <c r="S425" i="5"/>
  <c r="T425" i="5"/>
  <c r="U425" i="5"/>
  <c r="B426" i="5"/>
  <c r="C426" i="5"/>
  <c r="D426" i="5"/>
  <c r="E426" i="5"/>
  <c r="F426" i="5"/>
  <c r="G426" i="5"/>
  <c r="H426" i="5"/>
  <c r="I426" i="5"/>
  <c r="J426" i="5"/>
  <c r="K426" i="5"/>
  <c r="L426" i="5"/>
  <c r="M426" i="5"/>
  <c r="N426" i="5"/>
  <c r="O426" i="5"/>
  <c r="P426" i="5"/>
  <c r="Q426" i="5"/>
  <c r="R426" i="5"/>
  <c r="S426" i="5"/>
  <c r="T426" i="5"/>
  <c r="U426" i="5"/>
  <c r="B427" i="5"/>
  <c r="C427" i="5"/>
  <c r="D427" i="5"/>
  <c r="E427" i="5"/>
  <c r="F427" i="5"/>
  <c r="G427" i="5"/>
  <c r="H427" i="5"/>
  <c r="I427" i="5"/>
  <c r="J427" i="5"/>
  <c r="K427" i="5"/>
  <c r="L427" i="5"/>
  <c r="M427" i="5"/>
  <c r="N427" i="5"/>
  <c r="O427" i="5"/>
  <c r="P427" i="5"/>
  <c r="Q427" i="5"/>
  <c r="R427" i="5"/>
  <c r="S427" i="5"/>
  <c r="T427" i="5"/>
  <c r="U427" i="5"/>
  <c r="B428" i="5"/>
  <c r="C428" i="5"/>
  <c r="D428" i="5"/>
  <c r="E428" i="5"/>
  <c r="F428" i="5"/>
  <c r="G428" i="5"/>
  <c r="H428" i="5"/>
  <c r="I428" i="5"/>
  <c r="J428" i="5"/>
  <c r="K428" i="5"/>
  <c r="L428" i="5"/>
  <c r="M428" i="5"/>
  <c r="N428" i="5"/>
  <c r="O428" i="5"/>
  <c r="P428" i="5"/>
  <c r="Q428" i="5"/>
  <c r="R428" i="5"/>
  <c r="S428" i="5"/>
  <c r="T428" i="5"/>
  <c r="U428" i="5"/>
  <c r="B429" i="5"/>
  <c r="C429" i="5"/>
  <c r="D429" i="5"/>
  <c r="E429" i="5"/>
  <c r="F429" i="5"/>
  <c r="G429" i="5"/>
  <c r="H429" i="5"/>
  <c r="I429" i="5"/>
  <c r="J429" i="5"/>
  <c r="K429" i="5"/>
  <c r="L429" i="5"/>
  <c r="M429" i="5"/>
  <c r="N429" i="5"/>
  <c r="O429" i="5"/>
  <c r="P429" i="5"/>
  <c r="Q429" i="5"/>
  <c r="R429" i="5"/>
  <c r="S429" i="5"/>
  <c r="T429" i="5"/>
  <c r="U429" i="5"/>
  <c r="B430" i="5"/>
  <c r="C430" i="5"/>
  <c r="D430" i="5"/>
  <c r="E430" i="5"/>
  <c r="F430" i="5"/>
  <c r="G430" i="5"/>
  <c r="H430" i="5"/>
  <c r="I430" i="5"/>
  <c r="J430" i="5"/>
  <c r="K430" i="5"/>
  <c r="L430" i="5"/>
  <c r="M430" i="5"/>
  <c r="N430" i="5"/>
  <c r="O430" i="5"/>
  <c r="P430" i="5"/>
  <c r="Q430" i="5"/>
  <c r="R430" i="5"/>
  <c r="S430" i="5"/>
  <c r="T430" i="5"/>
  <c r="U430" i="5"/>
  <c r="B431" i="5"/>
  <c r="C431" i="5"/>
  <c r="D431" i="5"/>
  <c r="E431" i="5"/>
  <c r="F431" i="5"/>
  <c r="G431" i="5"/>
  <c r="H431" i="5"/>
  <c r="I431" i="5"/>
  <c r="J431" i="5"/>
  <c r="K431" i="5"/>
  <c r="L431" i="5"/>
  <c r="M431" i="5"/>
  <c r="N431" i="5"/>
  <c r="O431" i="5"/>
  <c r="P431" i="5"/>
  <c r="Q431" i="5"/>
  <c r="R431" i="5"/>
  <c r="S431" i="5"/>
  <c r="T431" i="5"/>
  <c r="U431" i="5"/>
  <c r="B432" i="5"/>
  <c r="C432" i="5"/>
  <c r="D432" i="5"/>
  <c r="E432" i="5"/>
  <c r="F432" i="5"/>
  <c r="G432" i="5"/>
  <c r="H432" i="5"/>
  <c r="I432" i="5"/>
  <c r="J432" i="5"/>
  <c r="K432" i="5"/>
  <c r="L432" i="5"/>
  <c r="M432" i="5"/>
  <c r="N432" i="5"/>
  <c r="O432" i="5"/>
  <c r="P432" i="5"/>
  <c r="Q432" i="5"/>
  <c r="R432" i="5"/>
  <c r="S432" i="5"/>
  <c r="T432" i="5"/>
  <c r="U432" i="5"/>
  <c r="B433" i="5"/>
  <c r="C433" i="5"/>
  <c r="D433" i="5"/>
  <c r="E433" i="5"/>
  <c r="F433" i="5"/>
  <c r="G433" i="5"/>
  <c r="H433" i="5"/>
  <c r="I433" i="5"/>
  <c r="J433" i="5"/>
  <c r="K433" i="5"/>
  <c r="L433" i="5"/>
  <c r="M433" i="5"/>
  <c r="N433" i="5"/>
  <c r="O433" i="5"/>
  <c r="P433" i="5"/>
  <c r="Q433" i="5"/>
  <c r="R433" i="5"/>
  <c r="S433" i="5"/>
  <c r="T433" i="5"/>
  <c r="U433" i="5"/>
  <c r="B434" i="5"/>
  <c r="C434" i="5"/>
  <c r="D434" i="5"/>
  <c r="E434" i="5"/>
  <c r="F434" i="5"/>
  <c r="G434" i="5"/>
  <c r="H434" i="5"/>
  <c r="I434" i="5"/>
  <c r="J434" i="5"/>
  <c r="K434" i="5"/>
  <c r="L434" i="5"/>
  <c r="M434" i="5"/>
  <c r="N434" i="5"/>
  <c r="O434" i="5"/>
  <c r="P434" i="5"/>
  <c r="Q434" i="5"/>
  <c r="R434" i="5"/>
  <c r="S434" i="5"/>
  <c r="T434" i="5"/>
  <c r="U434" i="5"/>
  <c r="B435" i="5"/>
  <c r="C435" i="5"/>
  <c r="D435" i="5"/>
  <c r="E435" i="5"/>
  <c r="F435" i="5"/>
  <c r="G435" i="5"/>
  <c r="H435" i="5"/>
  <c r="I435" i="5"/>
  <c r="J435" i="5"/>
  <c r="K435" i="5"/>
  <c r="L435" i="5"/>
  <c r="M435" i="5"/>
  <c r="N435" i="5"/>
  <c r="O435" i="5"/>
  <c r="P435" i="5"/>
  <c r="Q435" i="5"/>
  <c r="R435" i="5"/>
  <c r="S435" i="5"/>
  <c r="T435" i="5"/>
  <c r="U435" i="5"/>
  <c r="B436" i="5"/>
  <c r="C436" i="5"/>
  <c r="D436" i="5"/>
  <c r="E436" i="5"/>
  <c r="F436" i="5"/>
  <c r="G436" i="5"/>
  <c r="H436" i="5"/>
  <c r="I436" i="5"/>
  <c r="J436" i="5"/>
  <c r="K436" i="5"/>
  <c r="L436" i="5"/>
  <c r="M436" i="5"/>
  <c r="N436" i="5"/>
  <c r="O436" i="5"/>
  <c r="P436" i="5"/>
  <c r="Q436" i="5"/>
  <c r="R436" i="5"/>
  <c r="S436" i="5"/>
  <c r="T436" i="5"/>
  <c r="U436" i="5"/>
  <c r="B437" i="5"/>
  <c r="C437" i="5"/>
  <c r="D437" i="5"/>
  <c r="E437" i="5"/>
  <c r="F437" i="5"/>
  <c r="G437" i="5"/>
  <c r="H437" i="5"/>
  <c r="I437" i="5"/>
  <c r="J437" i="5"/>
  <c r="K437" i="5"/>
  <c r="L437" i="5"/>
  <c r="M437" i="5"/>
  <c r="N437" i="5"/>
  <c r="O437" i="5"/>
  <c r="P437" i="5"/>
  <c r="Q437" i="5"/>
  <c r="R437" i="5"/>
  <c r="S437" i="5"/>
  <c r="T437" i="5"/>
  <c r="U437" i="5"/>
  <c r="B438" i="5"/>
  <c r="C438" i="5"/>
  <c r="D438" i="5"/>
  <c r="E438" i="5"/>
  <c r="F438" i="5"/>
  <c r="G438" i="5"/>
  <c r="H438" i="5"/>
  <c r="I438" i="5"/>
  <c r="J438" i="5"/>
  <c r="K438" i="5"/>
  <c r="L438" i="5"/>
  <c r="M438" i="5"/>
  <c r="N438" i="5"/>
  <c r="O438" i="5"/>
  <c r="P438" i="5"/>
  <c r="Q438" i="5"/>
  <c r="R438" i="5"/>
  <c r="S438" i="5"/>
  <c r="T438" i="5"/>
  <c r="U438" i="5"/>
  <c r="B439" i="5"/>
  <c r="C439" i="5"/>
  <c r="D439" i="5"/>
  <c r="E439" i="5"/>
  <c r="F439" i="5"/>
  <c r="G439" i="5"/>
  <c r="H439" i="5"/>
  <c r="I439" i="5"/>
  <c r="J439" i="5"/>
  <c r="K439" i="5"/>
  <c r="L439" i="5"/>
  <c r="M439" i="5"/>
  <c r="N439" i="5"/>
  <c r="O439" i="5"/>
  <c r="P439" i="5"/>
  <c r="Q439" i="5"/>
  <c r="R439" i="5"/>
  <c r="S439" i="5"/>
  <c r="T439" i="5"/>
  <c r="U439" i="5"/>
  <c r="B440" i="5"/>
  <c r="C440" i="5"/>
  <c r="D440" i="5"/>
  <c r="E440" i="5"/>
  <c r="F440" i="5"/>
  <c r="G440" i="5"/>
  <c r="H440" i="5"/>
  <c r="I440" i="5"/>
  <c r="J440" i="5"/>
  <c r="K440" i="5"/>
  <c r="L440" i="5"/>
  <c r="M440" i="5"/>
  <c r="N440" i="5"/>
  <c r="O440" i="5"/>
  <c r="P440" i="5"/>
  <c r="Q440" i="5"/>
  <c r="R440" i="5"/>
  <c r="S440" i="5"/>
  <c r="T440" i="5"/>
  <c r="U440" i="5"/>
  <c r="B441" i="5"/>
  <c r="C441" i="5"/>
  <c r="D441" i="5"/>
  <c r="E441" i="5"/>
  <c r="F441" i="5"/>
  <c r="G441" i="5"/>
  <c r="H441" i="5"/>
  <c r="I441" i="5"/>
  <c r="J441" i="5"/>
  <c r="K441" i="5"/>
  <c r="L441" i="5"/>
  <c r="M441" i="5"/>
  <c r="N441" i="5"/>
  <c r="O441" i="5"/>
  <c r="P441" i="5"/>
  <c r="Q441" i="5"/>
  <c r="R441" i="5"/>
  <c r="S441" i="5"/>
  <c r="T441" i="5"/>
  <c r="U441" i="5"/>
  <c r="B442" i="5"/>
  <c r="C442" i="5"/>
  <c r="D442" i="5"/>
  <c r="E442" i="5"/>
  <c r="F442" i="5"/>
  <c r="G442" i="5"/>
  <c r="H442" i="5"/>
  <c r="I442" i="5"/>
  <c r="J442" i="5"/>
  <c r="K442" i="5"/>
  <c r="L442" i="5"/>
  <c r="M442" i="5"/>
  <c r="N442" i="5"/>
  <c r="O442" i="5"/>
  <c r="P442" i="5"/>
  <c r="Q442" i="5"/>
  <c r="R442" i="5"/>
  <c r="S442" i="5"/>
  <c r="T442" i="5"/>
  <c r="U442" i="5"/>
  <c r="B443" i="5"/>
  <c r="C443" i="5"/>
  <c r="D443" i="5"/>
  <c r="E443" i="5"/>
  <c r="F443" i="5"/>
  <c r="G443" i="5"/>
  <c r="H443" i="5"/>
  <c r="I443" i="5"/>
  <c r="J443" i="5"/>
  <c r="K443" i="5"/>
  <c r="L443" i="5"/>
  <c r="M443" i="5"/>
  <c r="N443" i="5"/>
  <c r="O443" i="5"/>
  <c r="P443" i="5"/>
  <c r="Q443" i="5"/>
  <c r="R443" i="5"/>
  <c r="S443" i="5"/>
  <c r="T443" i="5"/>
  <c r="U443" i="5"/>
  <c r="B444" i="5"/>
  <c r="C444" i="5"/>
  <c r="D444" i="5"/>
  <c r="E444" i="5"/>
  <c r="F444" i="5"/>
  <c r="G444" i="5"/>
  <c r="H444" i="5"/>
  <c r="I444" i="5"/>
  <c r="J444" i="5"/>
  <c r="K444" i="5"/>
  <c r="L444" i="5"/>
  <c r="M444" i="5"/>
  <c r="N444" i="5"/>
  <c r="O444" i="5"/>
  <c r="P444" i="5"/>
  <c r="Q444" i="5"/>
  <c r="R444" i="5"/>
  <c r="S444" i="5"/>
  <c r="T444" i="5"/>
  <c r="U444" i="5"/>
  <c r="B445" i="5"/>
  <c r="C445" i="5"/>
  <c r="D445" i="5"/>
  <c r="E445" i="5"/>
  <c r="F445" i="5"/>
  <c r="G445" i="5"/>
  <c r="H445" i="5"/>
  <c r="I445" i="5"/>
  <c r="J445" i="5"/>
  <c r="K445" i="5"/>
  <c r="L445" i="5"/>
  <c r="M445" i="5"/>
  <c r="N445" i="5"/>
  <c r="O445" i="5"/>
  <c r="P445" i="5"/>
  <c r="Q445" i="5"/>
  <c r="R445" i="5"/>
  <c r="S445" i="5"/>
  <c r="T445" i="5"/>
  <c r="U445" i="5"/>
  <c r="B446" i="5"/>
  <c r="C446" i="5"/>
  <c r="D446" i="5"/>
  <c r="E446" i="5"/>
  <c r="F446" i="5"/>
  <c r="G446" i="5"/>
  <c r="H446" i="5"/>
  <c r="I446" i="5"/>
  <c r="J446" i="5"/>
  <c r="K446" i="5"/>
  <c r="L446" i="5"/>
  <c r="M446" i="5"/>
  <c r="N446" i="5"/>
  <c r="O446" i="5"/>
  <c r="P446" i="5"/>
  <c r="Q446" i="5"/>
  <c r="R446" i="5"/>
  <c r="S446" i="5"/>
  <c r="T446" i="5"/>
  <c r="U446" i="5"/>
  <c r="B447" i="5"/>
  <c r="C447" i="5"/>
  <c r="D447" i="5"/>
  <c r="E447" i="5"/>
  <c r="F447" i="5"/>
  <c r="G447" i="5"/>
  <c r="H447" i="5"/>
  <c r="I447" i="5"/>
  <c r="J447" i="5"/>
  <c r="K447" i="5"/>
  <c r="L447" i="5"/>
  <c r="M447" i="5"/>
  <c r="N447" i="5"/>
  <c r="O447" i="5"/>
  <c r="P447" i="5"/>
  <c r="Q447" i="5"/>
  <c r="R447" i="5"/>
  <c r="S447" i="5"/>
  <c r="T447" i="5"/>
  <c r="U447" i="5"/>
  <c r="B448" i="5"/>
  <c r="C448" i="5"/>
  <c r="D448" i="5"/>
  <c r="E448" i="5"/>
  <c r="F448" i="5"/>
  <c r="G448" i="5"/>
  <c r="H448" i="5"/>
  <c r="I448" i="5"/>
  <c r="J448" i="5"/>
  <c r="K448" i="5"/>
  <c r="L448" i="5"/>
  <c r="M448" i="5"/>
  <c r="N448" i="5"/>
  <c r="O448" i="5"/>
  <c r="P448" i="5"/>
  <c r="Q448" i="5"/>
  <c r="R448" i="5"/>
  <c r="S448" i="5"/>
  <c r="T448" i="5"/>
  <c r="U448" i="5"/>
  <c r="B449" i="5"/>
  <c r="C449" i="5"/>
  <c r="D449" i="5"/>
  <c r="E449" i="5"/>
  <c r="F449" i="5"/>
  <c r="G449" i="5"/>
  <c r="H449" i="5"/>
  <c r="I449" i="5"/>
  <c r="J449" i="5"/>
  <c r="K449" i="5"/>
  <c r="L449" i="5"/>
  <c r="M449" i="5"/>
  <c r="N449" i="5"/>
  <c r="O449" i="5"/>
  <c r="P449" i="5"/>
  <c r="Q449" i="5"/>
  <c r="R449" i="5"/>
  <c r="S449" i="5"/>
  <c r="T449" i="5"/>
  <c r="U449" i="5"/>
  <c r="B450" i="5"/>
  <c r="C450" i="5"/>
  <c r="D450" i="5"/>
  <c r="E450" i="5"/>
  <c r="F450" i="5"/>
  <c r="G450" i="5"/>
  <c r="H450" i="5"/>
  <c r="I450" i="5"/>
  <c r="J450" i="5"/>
  <c r="K450" i="5"/>
  <c r="L450" i="5"/>
  <c r="M450" i="5"/>
  <c r="N450" i="5"/>
  <c r="O450" i="5"/>
  <c r="P450" i="5"/>
  <c r="Q450" i="5"/>
  <c r="R450" i="5"/>
  <c r="S450" i="5"/>
  <c r="T450" i="5"/>
  <c r="U450" i="5"/>
  <c r="B451" i="5"/>
  <c r="C451" i="5"/>
  <c r="D451" i="5"/>
  <c r="E451" i="5"/>
  <c r="F451" i="5"/>
  <c r="G451" i="5"/>
  <c r="H451" i="5"/>
  <c r="I451" i="5"/>
  <c r="J451" i="5"/>
  <c r="K451" i="5"/>
  <c r="L451" i="5"/>
  <c r="M451" i="5"/>
  <c r="N451" i="5"/>
  <c r="O451" i="5"/>
  <c r="P451" i="5"/>
  <c r="Q451" i="5"/>
  <c r="R451" i="5"/>
  <c r="S451" i="5"/>
  <c r="T451" i="5"/>
  <c r="U451" i="5"/>
  <c r="B452" i="5"/>
  <c r="C452" i="5"/>
  <c r="D452" i="5"/>
  <c r="E452" i="5"/>
  <c r="F452" i="5"/>
  <c r="G452" i="5"/>
  <c r="H452" i="5"/>
  <c r="I452" i="5"/>
  <c r="J452" i="5"/>
  <c r="K452" i="5"/>
  <c r="L452" i="5"/>
  <c r="M452" i="5"/>
  <c r="N452" i="5"/>
  <c r="O452" i="5"/>
  <c r="P452" i="5"/>
  <c r="Q452" i="5"/>
  <c r="R452" i="5"/>
  <c r="S452" i="5"/>
  <c r="T452" i="5"/>
  <c r="U452" i="5"/>
  <c r="B453" i="5"/>
  <c r="C453" i="5"/>
  <c r="D453" i="5"/>
  <c r="E453" i="5"/>
  <c r="F453" i="5"/>
  <c r="G453" i="5"/>
  <c r="H453" i="5"/>
  <c r="I453" i="5"/>
  <c r="J453" i="5"/>
  <c r="K453" i="5"/>
  <c r="L453" i="5"/>
  <c r="M453" i="5"/>
  <c r="N453" i="5"/>
  <c r="O453" i="5"/>
  <c r="P453" i="5"/>
  <c r="Q453" i="5"/>
  <c r="R453" i="5"/>
  <c r="S453" i="5"/>
  <c r="T453" i="5"/>
  <c r="U453" i="5"/>
  <c r="B454" i="5"/>
  <c r="C454" i="5"/>
  <c r="D454" i="5"/>
  <c r="E454" i="5"/>
  <c r="F454" i="5"/>
  <c r="G454" i="5"/>
  <c r="H454" i="5"/>
  <c r="I454" i="5"/>
  <c r="J454" i="5"/>
  <c r="K454" i="5"/>
  <c r="L454" i="5"/>
  <c r="M454" i="5"/>
  <c r="N454" i="5"/>
  <c r="O454" i="5"/>
  <c r="P454" i="5"/>
  <c r="Q454" i="5"/>
  <c r="R454" i="5"/>
  <c r="S454" i="5"/>
  <c r="T454" i="5"/>
  <c r="U454" i="5"/>
  <c r="B455" i="5"/>
  <c r="C455" i="5"/>
  <c r="D455" i="5"/>
  <c r="E455" i="5"/>
  <c r="F455" i="5"/>
  <c r="G455" i="5"/>
  <c r="H455" i="5"/>
  <c r="I455" i="5"/>
  <c r="J455" i="5"/>
  <c r="K455" i="5"/>
  <c r="L455" i="5"/>
  <c r="M455" i="5"/>
  <c r="N455" i="5"/>
  <c r="O455" i="5"/>
  <c r="P455" i="5"/>
  <c r="Q455" i="5"/>
  <c r="R455" i="5"/>
  <c r="S455" i="5"/>
  <c r="T455" i="5"/>
  <c r="U455" i="5"/>
  <c r="B456" i="5"/>
  <c r="C456" i="5"/>
  <c r="D456" i="5"/>
  <c r="E456" i="5"/>
  <c r="F456" i="5"/>
  <c r="G456" i="5"/>
  <c r="H456" i="5"/>
  <c r="I456" i="5"/>
  <c r="J456" i="5"/>
  <c r="K456" i="5"/>
  <c r="L456" i="5"/>
  <c r="M456" i="5"/>
  <c r="N456" i="5"/>
  <c r="O456" i="5"/>
  <c r="P456" i="5"/>
  <c r="Q456" i="5"/>
  <c r="R456" i="5"/>
  <c r="S456" i="5"/>
  <c r="T456" i="5"/>
  <c r="U456" i="5"/>
  <c r="B457" i="5"/>
  <c r="C457" i="5"/>
  <c r="D457" i="5"/>
  <c r="E457" i="5"/>
  <c r="F457" i="5"/>
  <c r="G457" i="5"/>
  <c r="H457" i="5"/>
  <c r="I457" i="5"/>
  <c r="J457" i="5"/>
  <c r="K457" i="5"/>
  <c r="L457" i="5"/>
  <c r="M457" i="5"/>
  <c r="N457" i="5"/>
  <c r="O457" i="5"/>
  <c r="P457" i="5"/>
  <c r="Q457" i="5"/>
  <c r="R457" i="5"/>
  <c r="S457" i="5"/>
  <c r="T457" i="5"/>
  <c r="U457" i="5"/>
  <c r="B458" i="5"/>
  <c r="C458" i="5"/>
  <c r="D458" i="5"/>
  <c r="E458" i="5"/>
  <c r="F458" i="5"/>
  <c r="G458" i="5"/>
  <c r="H458" i="5"/>
  <c r="I458" i="5"/>
  <c r="J458" i="5"/>
  <c r="K458" i="5"/>
  <c r="L458" i="5"/>
  <c r="M458" i="5"/>
  <c r="N458" i="5"/>
  <c r="O458" i="5"/>
  <c r="P458" i="5"/>
  <c r="Q458" i="5"/>
  <c r="R458" i="5"/>
  <c r="S458" i="5"/>
  <c r="T458" i="5"/>
  <c r="U458" i="5"/>
  <c r="B459" i="5"/>
  <c r="C459" i="5"/>
  <c r="D459" i="5"/>
  <c r="E459" i="5"/>
  <c r="F459" i="5"/>
  <c r="G459" i="5"/>
  <c r="H459" i="5"/>
  <c r="I459" i="5"/>
  <c r="J459" i="5"/>
  <c r="K459" i="5"/>
  <c r="L459" i="5"/>
  <c r="M459" i="5"/>
  <c r="N459" i="5"/>
  <c r="O459" i="5"/>
  <c r="P459" i="5"/>
  <c r="Q459" i="5"/>
  <c r="R459" i="5"/>
  <c r="S459" i="5"/>
  <c r="T459" i="5"/>
  <c r="U459" i="5"/>
  <c r="B460" i="5"/>
  <c r="C460" i="5"/>
  <c r="D460" i="5"/>
  <c r="E460" i="5"/>
  <c r="F460" i="5"/>
  <c r="G460" i="5"/>
  <c r="H460" i="5"/>
  <c r="I460" i="5"/>
  <c r="J460" i="5"/>
  <c r="K460" i="5"/>
  <c r="L460" i="5"/>
  <c r="M460" i="5"/>
  <c r="N460" i="5"/>
  <c r="O460" i="5"/>
  <c r="P460" i="5"/>
  <c r="Q460" i="5"/>
  <c r="R460" i="5"/>
  <c r="S460" i="5"/>
  <c r="T460" i="5"/>
  <c r="U460" i="5"/>
  <c r="B461" i="5"/>
  <c r="C461" i="5"/>
  <c r="D461" i="5"/>
  <c r="E461" i="5"/>
  <c r="F461" i="5"/>
  <c r="G461" i="5"/>
  <c r="H461" i="5"/>
  <c r="I461" i="5"/>
  <c r="J461" i="5"/>
  <c r="K461" i="5"/>
  <c r="L461" i="5"/>
  <c r="M461" i="5"/>
  <c r="N461" i="5"/>
  <c r="O461" i="5"/>
  <c r="P461" i="5"/>
  <c r="Q461" i="5"/>
  <c r="R461" i="5"/>
  <c r="S461" i="5"/>
  <c r="T461" i="5"/>
  <c r="U461" i="5"/>
  <c r="B462" i="5"/>
  <c r="C462" i="5"/>
  <c r="D462" i="5"/>
  <c r="E462" i="5"/>
  <c r="F462" i="5"/>
  <c r="G462" i="5"/>
  <c r="H462" i="5"/>
  <c r="I462" i="5"/>
  <c r="J462" i="5"/>
  <c r="K462" i="5"/>
  <c r="L462" i="5"/>
  <c r="M462" i="5"/>
  <c r="N462" i="5"/>
  <c r="O462" i="5"/>
  <c r="P462" i="5"/>
  <c r="Q462" i="5"/>
  <c r="R462" i="5"/>
  <c r="S462" i="5"/>
  <c r="T462" i="5"/>
  <c r="U462" i="5"/>
  <c r="B463" i="5"/>
  <c r="C463" i="5"/>
  <c r="D463" i="5"/>
  <c r="E463" i="5"/>
  <c r="F463" i="5"/>
  <c r="G463" i="5"/>
  <c r="H463" i="5"/>
  <c r="I463" i="5"/>
  <c r="J463" i="5"/>
  <c r="K463" i="5"/>
  <c r="L463" i="5"/>
  <c r="M463" i="5"/>
  <c r="N463" i="5"/>
  <c r="O463" i="5"/>
  <c r="P463" i="5"/>
  <c r="Q463" i="5"/>
  <c r="R463" i="5"/>
  <c r="S463" i="5"/>
  <c r="T463" i="5"/>
  <c r="U463" i="5"/>
  <c r="B464" i="5"/>
  <c r="C464" i="5"/>
  <c r="D464" i="5"/>
  <c r="E464" i="5"/>
  <c r="F464" i="5"/>
  <c r="G464" i="5"/>
  <c r="H464" i="5"/>
  <c r="I464" i="5"/>
  <c r="J464" i="5"/>
  <c r="K464" i="5"/>
  <c r="L464" i="5"/>
  <c r="M464" i="5"/>
  <c r="N464" i="5"/>
  <c r="O464" i="5"/>
  <c r="P464" i="5"/>
  <c r="Q464" i="5"/>
  <c r="R464" i="5"/>
  <c r="S464" i="5"/>
  <c r="T464" i="5"/>
  <c r="U464" i="5"/>
  <c r="B465" i="5"/>
  <c r="C465" i="5"/>
  <c r="D465" i="5"/>
  <c r="E465" i="5"/>
  <c r="F465" i="5"/>
  <c r="G465" i="5"/>
  <c r="H465" i="5"/>
  <c r="I465" i="5"/>
  <c r="J465" i="5"/>
  <c r="K465" i="5"/>
  <c r="L465" i="5"/>
  <c r="M465" i="5"/>
  <c r="N465" i="5"/>
  <c r="O465" i="5"/>
  <c r="P465" i="5"/>
  <c r="Q465" i="5"/>
  <c r="R465" i="5"/>
  <c r="S465" i="5"/>
  <c r="T465" i="5"/>
  <c r="U465" i="5"/>
  <c r="B466" i="5"/>
  <c r="C466" i="5"/>
  <c r="D466" i="5"/>
  <c r="E466" i="5"/>
  <c r="F466" i="5"/>
  <c r="G466" i="5"/>
  <c r="H466" i="5"/>
  <c r="I466" i="5"/>
  <c r="J466" i="5"/>
  <c r="K466" i="5"/>
  <c r="L466" i="5"/>
  <c r="M466" i="5"/>
  <c r="N466" i="5"/>
  <c r="O466" i="5"/>
  <c r="P466" i="5"/>
  <c r="Q466" i="5"/>
  <c r="R466" i="5"/>
  <c r="S466" i="5"/>
  <c r="T466" i="5"/>
  <c r="U466" i="5"/>
  <c r="B467" i="5"/>
  <c r="C467" i="5"/>
  <c r="D467" i="5"/>
  <c r="E467" i="5"/>
  <c r="F467" i="5"/>
  <c r="G467" i="5"/>
  <c r="H467" i="5"/>
  <c r="I467" i="5"/>
  <c r="J467" i="5"/>
  <c r="K467" i="5"/>
  <c r="L467" i="5"/>
  <c r="M467" i="5"/>
  <c r="N467" i="5"/>
  <c r="O467" i="5"/>
  <c r="P467" i="5"/>
  <c r="Q467" i="5"/>
  <c r="R467" i="5"/>
  <c r="S467" i="5"/>
  <c r="T467" i="5"/>
  <c r="U467" i="5"/>
  <c r="B468" i="5"/>
  <c r="C468" i="5"/>
  <c r="D468" i="5"/>
  <c r="E468" i="5"/>
  <c r="F468" i="5"/>
  <c r="G468" i="5"/>
  <c r="H468" i="5"/>
  <c r="I468" i="5"/>
  <c r="J468" i="5"/>
  <c r="K468" i="5"/>
  <c r="L468" i="5"/>
  <c r="M468" i="5"/>
  <c r="N468" i="5"/>
  <c r="O468" i="5"/>
  <c r="P468" i="5"/>
  <c r="Q468" i="5"/>
  <c r="R468" i="5"/>
  <c r="S468" i="5"/>
  <c r="T468" i="5"/>
  <c r="U468" i="5"/>
  <c r="B469" i="5"/>
  <c r="C469" i="5"/>
  <c r="D469" i="5"/>
  <c r="E469" i="5"/>
  <c r="F469" i="5"/>
  <c r="G469" i="5"/>
  <c r="H469" i="5"/>
  <c r="I469" i="5"/>
  <c r="J469" i="5"/>
  <c r="K469" i="5"/>
  <c r="L469" i="5"/>
  <c r="M469" i="5"/>
  <c r="N469" i="5"/>
  <c r="O469" i="5"/>
  <c r="P469" i="5"/>
  <c r="Q469" i="5"/>
  <c r="R469" i="5"/>
  <c r="S469" i="5"/>
  <c r="T469" i="5"/>
  <c r="U469" i="5"/>
  <c r="B470" i="5"/>
  <c r="C470" i="5"/>
  <c r="D470" i="5"/>
  <c r="E470" i="5"/>
  <c r="F470" i="5"/>
  <c r="G470" i="5"/>
  <c r="H470" i="5"/>
  <c r="I470" i="5"/>
  <c r="J470" i="5"/>
  <c r="K470" i="5"/>
  <c r="L470" i="5"/>
  <c r="M470" i="5"/>
  <c r="N470" i="5"/>
  <c r="O470" i="5"/>
  <c r="P470" i="5"/>
  <c r="Q470" i="5"/>
  <c r="R470" i="5"/>
  <c r="S470" i="5"/>
  <c r="T470" i="5"/>
  <c r="U470" i="5"/>
  <c r="B471" i="5"/>
  <c r="C471" i="5"/>
  <c r="D471" i="5"/>
  <c r="E471" i="5"/>
  <c r="F471" i="5"/>
  <c r="G471" i="5"/>
  <c r="H471" i="5"/>
  <c r="I471" i="5"/>
  <c r="J471" i="5"/>
  <c r="K471" i="5"/>
  <c r="L471" i="5"/>
  <c r="M471" i="5"/>
  <c r="N471" i="5"/>
  <c r="O471" i="5"/>
  <c r="P471" i="5"/>
  <c r="Q471" i="5"/>
  <c r="R471" i="5"/>
  <c r="S471" i="5"/>
  <c r="T471" i="5"/>
  <c r="U471" i="5"/>
  <c r="B472" i="5"/>
  <c r="C472" i="5"/>
  <c r="D472" i="5"/>
  <c r="E472" i="5"/>
  <c r="F472" i="5"/>
  <c r="G472" i="5"/>
  <c r="H472" i="5"/>
  <c r="I472" i="5"/>
  <c r="J472" i="5"/>
  <c r="K472" i="5"/>
  <c r="L472" i="5"/>
  <c r="M472" i="5"/>
  <c r="N472" i="5"/>
  <c r="O472" i="5"/>
  <c r="P472" i="5"/>
  <c r="Q472" i="5"/>
  <c r="R472" i="5"/>
  <c r="S472" i="5"/>
  <c r="T472" i="5"/>
  <c r="U472" i="5"/>
  <c r="B473" i="5"/>
  <c r="C473" i="5"/>
  <c r="D473" i="5"/>
  <c r="E473" i="5"/>
  <c r="F473" i="5"/>
  <c r="G473" i="5"/>
  <c r="H473" i="5"/>
  <c r="I473" i="5"/>
  <c r="J473" i="5"/>
  <c r="K473" i="5"/>
  <c r="L473" i="5"/>
  <c r="M473" i="5"/>
  <c r="N473" i="5"/>
  <c r="O473" i="5"/>
  <c r="P473" i="5"/>
  <c r="Q473" i="5"/>
  <c r="R473" i="5"/>
  <c r="S473" i="5"/>
  <c r="T473" i="5"/>
  <c r="U473" i="5"/>
  <c r="B474" i="5"/>
  <c r="C474" i="5"/>
  <c r="D474" i="5"/>
  <c r="E474" i="5"/>
  <c r="F474" i="5"/>
  <c r="G474" i="5"/>
  <c r="H474" i="5"/>
  <c r="I474" i="5"/>
  <c r="J474" i="5"/>
  <c r="K474" i="5"/>
  <c r="L474" i="5"/>
  <c r="M474" i="5"/>
  <c r="N474" i="5"/>
  <c r="O474" i="5"/>
  <c r="P474" i="5"/>
  <c r="Q474" i="5"/>
  <c r="R474" i="5"/>
  <c r="S474" i="5"/>
  <c r="T474" i="5"/>
  <c r="U474" i="5"/>
  <c r="B475" i="5"/>
  <c r="C475" i="5"/>
  <c r="D475" i="5"/>
  <c r="E475" i="5"/>
  <c r="F475" i="5"/>
  <c r="G475" i="5"/>
  <c r="H475" i="5"/>
  <c r="I475" i="5"/>
  <c r="J475" i="5"/>
  <c r="K475" i="5"/>
  <c r="L475" i="5"/>
  <c r="M475" i="5"/>
  <c r="N475" i="5"/>
  <c r="O475" i="5"/>
  <c r="P475" i="5"/>
  <c r="Q475" i="5"/>
  <c r="R475" i="5"/>
  <c r="S475" i="5"/>
  <c r="T475" i="5"/>
  <c r="U475" i="5"/>
  <c r="B476" i="5"/>
  <c r="C476" i="5"/>
  <c r="D476" i="5"/>
  <c r="E476" i="5"/>
  <c r="F476" i="5"/>
  <c r="G476" i="5"/>
  <c r="H476" i="5"/>
  <c r="I476" i="5"/>
  <c r="J476" i="5"/>
  <c r="K476" i="5"/>
  <c r="L476" i="5"/>
  <c r="M476" i="5"/>
  <c r="N476" i="5"/>
  <c r="O476" i="5"/>
  <c r="P476" i="5"/>
  <c r="Q476" i="5"/>
  <c r="R476" i="5"/>
  <c r="S476" i="5"/>
  <c r="T476" i="5"/>
  <c r="U476" i="5"/>
  <c r="B477" i="5"/>
  <c r="C477" i="5"/>
  <c r="D477" i="5"/>
  <c r="E477" i="5"/>
  <c r="F477" i="5"/>
  <c r="G477" i="5"/>
  <c r="H477" i="5"/>
  <c r="I477" i="5"/>
  <c r="J477" i="5"/>
  <c r="K477" i="5"/>
  <c r="L477" i="5"/>
  <c r="M477" i="5"/>
  <c r="N477" i="5"/>
  <c r="O477" i="5"/>
  <c r="P477" i="5"/>
  <c r="Q477" i="5"/>
  <c r="R477" i="5"/>
  <c r="S477" i="5"/>
  <c r="T477" i="5"/>
  <c r="U477" i="5"/>
  <c r="B478" i="5"/>
  <c r="C478" i="5"/>
  <c r="D478" i="5"/>
  <c r="E478" i="5"/>
  <c r="F478" i="5"/>
  <c r="G478" i="5"/>
  <c r="H478" i="5"/>
  <c r="I478" i="5"/>
  <c r="J478" i="5"/>
  <c r="K478" i="5"/>
  <c r="L478" i="5"/>
  <c r="M478" i="5"/>
  <c r="N478" i="5"/>
  <c r="O478" i="5"/>
  <c r="P478" i="5"/>
  <c r="Q478" i="5"/>
  <c r="R478" i="5"/>
  <c r="S478" i="5"/>
  <c r="T478" i="5"/>
  <c r="U478" i="5"/>
  <c r="B479" i="5"/>
  <c r="C479" i="5"/>
  <c r="D479" i="5"/>
  <c r="E479" i="5"/>
  <c r="F479" i="5"/>
  <c r="G479" i="5"/>
  <c r="H479" i="5"/>
  <c r="I479" i="5"/>
  <c r="J479" i="5"/>
  <c r="K479" i="5"/>
  <c r="L479" i="5"/>
  <c r="M479" i="5"/>
  <c r="N479" i="5"/>
  <c r="O479" i="5"/>
  <c r="P479" i="5"/>
  <c r="Q479" i="5"/>
  <c r="R479" i="5"/>
  <c r="S479" i="5"/>
  <c r="T479" i="5"/>
  <c r="U479" i="5"/>
  <c r="B480" i="5"/>
  <c r="C480" i="5"/>
  <c r="D480" i="5"/>
  <c r="E480" i="5"/>
  <c r="F480" i="5"/>
  <c r="G480" i="5"/>
  <c r="H480" i="5"/>
  <c r="I480" i="5"/>
  <c r="J480" i="5"/>
  <c r="K480" i="5"/>
  <c r="L480" i="5"/>
  <c r="M480" i="5"/>
  <c r="N480" i="5"/>
  <c r="O480" i="5"/>
  <c r="P480" i="5"/>
  <c r="Q480" i="5"/>
  <c r="R480" i="5"/>
  <c r="S480" i="5"/>
  <c r="T480" i="5"/>
  <c r="U480" i="5"/>
  <c r="B481" i="5"/>
  <c r="C481" i="5"/>
  <c r="D481" i="5"/>
  <c r="E481" i="5"/>
  <c r="F481" i="5"/>
  <c r="G481" i="5"/>
  <c r="H481" i="5"/>
  <c r="I481" i="5"/>
  <c r="J481" i="5"/>
  <c r="K481" i="5"/>
  <c r="L481" i="5"/>
  <c r="M481" i="5"/>
  <c r="N481" i="5"/>
  <c r="O481" i="5"/>
  <c r="P481" i="5"/>
  <c r="Q481" i="5"/>
  <c r="R481" i="5"/>
  <c r="S481" i="5"/>
  <c r="T481" i="5"/>
  <c r="U481" i="5"/>
  <c r="B482" i="5"/>
  <c r="C482" i="5"/>
  <c r="D482" i="5"/>
  <c r="E482" i="5"/>
  <c r="F482" i="5"/>
  <c r="G482" i="5"/>
  <c r="H482" i="5"/>
  <c r="I482" i="5"/>
  <c r="J482" i="5"/>
  <c r="K482" i="5"/>
  <c r="L482" i="5"/>
  <c r="M482" i="5"/>
  <c r="N482" i="5"/>
  <c r="O482" i="5"/>
  <c r="P482" i="5"/>
  <c r="Q482" i="5"/>
  <c r="R482" i="5"/>
  <c r="S482" i="5"/>
  <c r="T482" i="5"/>
  <c r="U482" i="5"/>
  <c r="B483" i="5"/>
  <c r="C483" i="5"/>
  <c r="D483" i="5"/>
  <c r="E483" i="5"/>
  <c r="F483" i="5"/>
  <c r="G483" i="5"/>
  <c r="H483" i="5"/>
  <c r="I483" i="5"/>
  <c r="J483" i="5"/>
  <c r="K483" i="5"/>
  <c r="L483" i="5"/>
  <c r="M483" i="5"/>
  <c r="N483" i="5"/>
  <c r="O483" i="5"/>
  <c r="P483" i="5"/>
  <c r="Q483" i="5"/>
  <c r="R483" i="5"/>
  <c r="S483" i="5"/>
  <c r="T483" i="5"/>
  <c r="U483" i="5"/>
  <c r="B484" i="5"/>
  <c r="C484" i="5"/>
  <c r="D484" i="5"/>
  <c r="E484" i="5"/>
  <c r="F484" i="5"/>
  <c r="G484" i="5"/>
  <c r="H484" i="5"/>
  <c r="I484" i="5"/>
  <c r="J484" i="5"/>
  <c r="K484" i="5"/>
  <c r="L484" i="5"/>
  <c r="M484" i="5"/>
  <c r="N484" i="5"/>
  <c r="O484" i="5"/>
  <c r="P484" i="5"/>
  <c r="Q484" i="5"/>
  <c r="R484" i="5"/>
  <c r="S484" i="5"/>
  <c r="T484" i="5"/>
  <c r="U484" i="5"/>
  <c r="B485" i="5"/>
  <c r="C485" i="5"/>
  <c r="D485" i="5"/>
  <c r="E485" i="5"/>
  <c r="F485" i="5"/>
  <c r="G485" i="5"/>
  <c r="H485" i="5"/>
  <c r="I485" i="5"/>
  <c r="J485" i="5"/>
  <c r="K485" i="5"/>
  <c r="L485" i="5"/>
  <c r="M485" i="5"/>
  <c r="N485" i="5"/>
  <c r="O485" i="5"/>
  <c r="P485" i="5"/>
  <c r="Q485" i="5"/>
  <c r="R485" i="5"/>
  <c r="S485" i="5"/>
  <c r="T485" i="5"/>
  <c r="U485" i="5"/>
  <c r="B486" i="5"/>
  <c r="C486" i="5"/>
  <c r="D486" i="5"/>
  <c r="E486" i="5"/>
  <c r="F486" i="5"/>
  <c r="G486" i="5"/>
  <c r="H486" i="5"/>
  <c r="I486" i="5"/>
  <c r="J486" i="5"/>
  <c r="K486" i="5"/>
  <c r="L486" i="5"/>
  <c r="M486" i="5"/>
  <c r="N486" i="5"/>
  <c r="O486" i="5"/>
  <c r="P486" i="5"/>
  <c r="Q486" i="5"/>
  <c r="R486" i="5"/>
  <c r="S486" i="5"/>
  <c r="T486" i="5"/>
  <c r="U486" i="5"/>
  <c r="B487" i="5"/>
  <c r="C487" i="5"/>
  <c r="D487" i="5"/>
  <c r="E487" i="5"/>
  <c r="F487" i="5"/>
  <c r="G487" i="5"/>
  <c r="H487" i="5"/>
  <c r="I487" i="5"/>
  <c r="J487" i="5"/>
  <c r="K487" i="5"/>
  <c r="L487" i="5"/>
  <c r="M487" i="5"/>
  <c r="N487" i="5"/>
  <c r="O487" i="5"/>
  <c r="P487" i="5"/>
  <c r="Q487" i="5"/>
  <c r="R487" i="5"/>
  <c r="S487" i="5"/>
  <c r="T487" i="5"/>
  <c r="U487" i="5"/>
  <c r="B488" i="5"/>
  <c r="C488" i="5"/>
  <c r="D488" i="5"/>
  <c r="E488" i="5"/>
  <c r="F488" i="5"/>
  <c r="G488" i="5"/>
  <c r="H488" i="5"/>
  <c r="I488" i="5"/>
  <c r="J488" i="5"/>
  <c r="K488" i="5"/>
  <c r="L488" i="5"/>
  <c r="M488" i="5"/>
  <c r="N488" i="5"/>
  <c r="O488" i="5"/>
  <c r="P488" i="5"/>
  <c r="Q488" i="5"/>
  <c r="R488" i="5"/>
  <c r="S488" i="5"/>
  <c r="T488" i="5"/>
  <c r="U488" i="5"/>
  <c r="B489" i="5"/>
  <c r="C489" i="5"/>
  <c r="D489" i="5"/>
  <c r="E489" i="5"/>
  <c r="F489" i="5"/>
  <c r="G489" i="5"/>
  <c r="H489" i="5"/>
  <c r="I489" i="5"/>
  <c r="J489" i="5"/>
  <c r="K489" i="5"/>
  <c r="L489" i="5"/>
  <c r="M489" i="5"/>
  <c r="N489" i="5"/>
  <c r="O489" i="5"/>
  <c r="P489" i="5"/>
  <c r="Q489" i="5"/>
  <c r="R489" i="5"/>
  <c r="S489" i="5"/>
  <c r="T489" i="5"/>
  <c r="U489" i="5"/>
  <c r="B490" i="5"/>
  <c r="C490" i="5"/>
  <c r="D490" i="5"/>
  <c r="E490" i="5"/>
  <c r="F490" i="5"/>
  <c r="G490" i="5"/>
  <c r="H490" i="5"/>
  <c r="I490" i="5"/>
  <c r="J490" i="5"/>
  <c r="K490" i="5"/>
  <c r="L490" i="5"/>
  <c r="M490" i="5"/>
  <c r="N490" i="5"/>
  <c r="O490" i="5"/>
  <c r="P490" i="5"/>
  <c r="Q490" i="5"/>
  <c r="R490" i="5"/>
  <c r="S490" i="5"/>
  <c r="T490" i="5"/>
  <c r="U490" i="5"/>
  <c r="B491" i="5"/>
  <c r="C491" i="5"/>
  <c r="D491" i="5"/>
  <c r="E491" i="5"/>
  <c r="F491" i="5"/>
  <c r="G491" i="5"/>
  <c r="H491" i="5"/>
  <c r="I491" i="5"/>
  <c r="J491" i="5"/>
  <c r="K491" i="5"/>
  <c r="L491" i="5"/>
  <c r="M491" i="5"/>
  <c r="N491" i="5"/>
  <c r="O491" i="5"/>
  <c r="P491" i="5"/>
  <c r="Q491" i="5"/>
  <c r="R491" i="5"/>
  <c r="S491" i="5"/>
  <c r="T491" i="5"/>
  <c r="U491" i="5"/>
  <c r="B492" i="5"/>
  <c r="C492" i="5"/>
  <c r="D492" i="5"/>
  <c r="E492" i="5"/>
  <c r="F492" i="5"/>
  <c r="G492" i="5"/>
  <c r="H492" i="5"/>
  <c r="I492" i="5"/>
  <c r="J492" i="5"/>
  <c r="K492" i="5"/>
  <c r="L492" i="5"/>
  <c r="M492" i="5"/>
  <c r="N492" i="5"/>
  <c r="O492" i="5"/>
  <c r="P492" i="5"/>
  <c r="Q492" i="5"/>
  <c r="R492" i="5"/>
  <c r="S492" i="5"/>
  <c r="T492" i="5"/>
  <c r="U492" i="5"/>
  <c r="B493" i="5"/>
  <c r="C493" i="5"/>
  <c r="D493" i="5"/>
  <c r="E493" i="5"/>
  <c r="F493" i="5"/>
  <c r="G493" i="5"/>
  <c r="H493" i="5"/>
  <c r="I493" i="5"/>
  <c r="J493" i="5"/>
  <c r="K493" i="5"/>
  <c r="L493" i="5"/>
  <c r="M493" i="5"/>
  <c r="N493" i="5"/>
  <c r="O493" i="5"/>
  <c r="P493" i="5"/>
  <c r="Q493" i="5"/>
  <c r="R493" i="5"/>
  <c r="S493" i="5"/>
  <c r="T493" i="5"/>
  <c r="U493" i="5"/>
  <c r="B494" i="5"/>
  <c r="C494" i="5"/>
  <c r="D494" i="5"/>
  <c r="E494" i="5"/>
  <c r="F494" i="5"/>
  <c r="G494" i="5"/>
  <c r="H494" i="5"/>
  <c r="I494" i="5"/>
  <c r="J494" i="5"/>
  <c r="K494" i="5"/>
  <c r="L494" i="5"/>
  <c r="M494" i="5"/>
  <c r="N494" i="5"/>
  <c r="O494" i="5"/>
  <c r="P494" i="5"/>
  <c r="Q494" i="5"/>
  <c r="R494" i="5"/>
  <c r="S494" i="5"/>
  <c r="T494" i="5"/>
  <c r="U494" i="5"/>
  <c r="B495" i="5"/>
  <c r="C495" i="5"/>
  <c r="D495" i="5"/>
  <c r="E495" i="5"/>
  <c r="F495" i="5"/>
  <c r="G495" i="5"/>
  <c r="H495" i="5"/>
  <c r="I495" i="5"/>
  <c r="J495" i="5"/>
  <c r="K495" i="5"/>
  <c r="L495" i="5"/>
  <c r="M495" i="5"/>
  <c r="N495" i="5"/>
  <c r="O495" i="5"/>
  <c r="P495" i="5"/>
  <c r="Q495" i="5"/>
  <c r="R495" i="5"/>
  <c r="S495" i="5"/>
  <c r="T495" i="5"/>
  <c r="U495" i="5"/>
  <c r="B496" i="5"/>
  <c r="C496" i="5"/>
  <c r="D496" i="5"/>
  <c r="E496" i="5"/>
  <c r="F496" i="5"/>
  <c r="G496" i="5"/>
  <c r="H496" i="5"/>
  <c r="I496" i="5"/>
  <c r="J496" i="5"/>
  <c r="K496" i="5"/>
  <c r="L496" i="5"/>
  <c r="M496" i="5"/>
  <c r="N496" i="5"/>
  <c r="O496" i="5"/>
  <c r="P496" i="5"/>
  <c r="Q496" i="5"/>
  <c r="R496" i="5"/>
  <c r="S496" i="5"/>
  <c r="T496" i="5"/>
  <c r="U496" i="5"/>
  <c r="B497" i="5"/>
  <c r="C497" i="5"/>
  <c r="D497" i="5"/>
  <c r="E497" i="5"/>
  <c r="F497" i="5"/>
  <c r="G497" i="5"/>
  <c r="H497" i="5"/>
  <c r="I497" i="5"/>
  <c r="J497" i="5"/>
  <c r="K497" i="5"/>
  <c r="L497" i="5"/>
  <c r="M497" i="5"/>
  <c r="N497" i="5"/>
  <c r="O497" i="5"/>
  <c r="P497" i="5"/>
  <c r="Q497" i="5"/>
  <c r="R497" i="5"/>
  <c r="S497" i="5"/>
  <c r="T497" i="5"/>
  <c r="U497" i="5"/>
  <c r="B498" i="5"/>
  <c r="C498" i="5"/>
  <c r="D498" i="5"/>
  <c r="E498" i="5"/>
  <c r="F498" i="5"/>
  <c r="G498" i="5"/>
  <c r="H498" i="5"/>
  <c r="I498" i="5"/>
  <c r="J498" i="5"/>
  <c r="K498" i="5"/>
  <c r="L498" i="5"/>
  <c r="M498" i="5"/>
  <c r="N498" i="5"/>
  <c r="O498" i="5"/>
  <c r="P498" i="5"/>
  <c r="Q498" i="5"/>
  <c r="R498" i="5"/>
  <c r="S498" i="5"/>
  <c r="T498" i="5"/>
  <c r="U498" i="5"/>
  <c r="B499" i="5"/>
  <c r="C499" i="5"/>
  <c r="D499" i="5"/>
  <c r="E499" i="5"/>
  <c r="F499" i="5"/>
  <c r="G499" i="5"/>
  <c r="H499" i="5"/>
  <c r="I499" i="5"/>
  <c r="J499" i="5"/>
  <c r="K499" i="5"/>
  <c r="L499" i="5"/>
  <c r="M499" i="5"/>
  <c r="N499" i="5"/>
  <c r="O499" i="5"/>
  <c r="P499" i="5"/>
  <c r="Q499" i="5"/>
  <c r="R499" i="5"/>
  <c r="S499" i="5"/>
  <c r="T499" i="5"/>
  <c r="U499" i="5"/>
  <c r="B500" i="5"/>
  <c r="C500" i="5"/>
  <c r="D500" i="5"/>
  <c r="E500" i="5"/>
  <c r="F500" i="5"/>
  <c r="G500" i="5"/>
  <c r="H500" i="5"/>
  <c r="I500" i="5"/>
  <c r="J500" i="5"/>
  <c r="K500" i="5"/>
  <c r="L500" i="5"/>
  <c r="M500" i="5"/>
  <c r="N500" i="5"/>
  <c r="O500" i="5"/>
  <c r="P500" i="5"/>
  <c r="Q500" i="5"/>
  <c r="R500" i="5"/>
  <c r="S500" i="5"/>
  <c r="T500" i="5"/>
  <c r="U500" i="5"/>
  <c r="B501" i="5"/>
  <c r="C501" i="5"/>
  <c r="D501" i="5"/>
  <c r="E501" i="5"/>
  <c r="F501" i="5"/>
  <c r="G501" i="5"/>
  <c r="H501" i="5"/>
  <c r="I501" i="5"/>
  <c r="J501" i="5"/>
  <c r="K501" i="5"/>
  <c r="L501" i="5"/>
  <c r="M501" i="5"/>
  <c r="N501" i="5"/>
  <c r="O501" i="5"/>
  <c r="P501" i="5"/>
  <c r="Q501" i="5"/>
  <c r="R501" i="5"/>
  <c r="S501" i="5"/>
  <c r="T501" i="5"/>
  <c r="U501" i="5"/>
  <c r="B502" i="5"/>
  <c r="C502" i="5"/>
  <c r="D502" i="5"/>
  <c r="E502" i="5"/>
  <c r="F502" i="5"/>
  <c r="G502" i="5"/>
  <c r="H502" i="5"/>
  <c r="I502" i="5"/>
  <c r="J502" i="5"/>
  <c r="K502" i="5"/>
  <c r="L502" i="5"/>
  <c r="M502" i="5"/>
  <c r="N502" i="5"/>
  <c r="O502" i="5"/>
  <c r="P502" i="5"/>
  <c r="Q502" i="5"/>
  <c r="R502" i="5"/>
  <c r="S502" i="5"/>
  <c r="T502" i="5"/>
  <c r="U502" i="5"/>
  <c r="B503" i="5"/>
  <c r="C503" i="5"/>
  <c r="D503" i="5"/>
  <c r="E503" i="5"/>
  <c r="F503" i="5"/>
  <c r="G503" i="5"/>
  <c r="H503" i="5"/>
  <c r="I503" i="5"/>
  <c r="J503" i="5"/>
  <c r="K503" i="5"/>
  <c r="L503" i="5"/>
  <c r="M503" i="5"/>
  <c r="N503" i="5"/>
  <c r="O503" i="5"/>
  <c r="P503" i="5"/>
  <c r="Q503" i="5"/>
  <c r="R503" i="5"/>
  <c r="S503" i="5"/>
  <c r="T503" i="5"/>
  <c r="U503" i="5"/>
  <c r="B504" i="5"/>
  <c r="C504" i="5"/>
  <c r="D504" i="5"/>
  <c r="E504" i="5"/>
  <c r="F504" i="5"/>
  <c r="G504" i="5"/>
  <c r="H504" i="5"/>
  <c r="I504" i="5"/>
  <c r="J504" i="5"/>
  <c r="K504" i="5"/>
  <c r="L504" i="5"/>
  <c r="M504" i="5"/>
  <c r="N504" i="5"/>
  <c r="O504" i="5"/>
  <c r="P504" i="5"/>
  <c r="Q504" i="5"/>
  <c r="R504" i="5"/>
  <c r="S504" i="5"/>
  <c r="T504" i="5"/>
  <c r="U504" i="5"/>
  <c r="B505" i="5"/>
  <c r="C505" i="5"/>
  <c r="D505" i="5"/>
  <c r="E505" i="5"/>
  <c r="F505" i="5"/>
  <c r="G505" i="5"/>
  <c r="H505" i="5"/>
  <c r="I505" i="5"/>
  <c r="J505" i="5"/>
  <c r="K505" i="5"/>
  <c r="L505" i="5"/>
  <c r="M505" i="5"/>
  <c r="N505" i="5"/>
  <c r="O505" i="5"/>
  <c r="P505" i="5"/>
  <c r="Q505" i="5"/>
  <c r="R505" i="5"/>
  <c r="S505" i="5"/>
  <c r="T505" i="5"/>
  <c r="U505" i="5"/>
  <c r="B506" i="5"/>
  <c r="C506" i="5"/>
  <c r="D506" i="5"/>
  <c r="E506" i="5"/>
  <c r="F506" i="5"/>
  <c r="G506" i="5"/>
  <c r="H506" i="5"/>
  <c r="I506" i="5"/>
  <c r="J506" i="5"/>
  <c r="K506" i="5"/>
  <c r="L506" i="5"/>
  <c r="M506" i="5"/>
  <c r="N506" i="5"/>
  <c r="O506" i="5"/>
  <c r="P506" i="5"/>
  <c r="Q506" i="5"/>
  <c r="R506" i="5"/>
  <c r="S506" i="5"/>
  <c r="T506" i="5"/>
  <c r="U506" i="5"/>
  <c r="B507" i="5"/>
  <c r="C507" i="5"/>
  <c r="D507" i="5"/>
  <c r="E507" i="5"/>
  <c r="F507" i="5"/>
  <c r="G507" i="5"/>
  <c r="H507" i="5"/>
  <c r="I507" i="5"/>
  <c r="J507" i="5"/>
  <c r="K507" i="5"/>
  <c r="L507" i="5"/>
  <c r="M507" i="5"/>
  <c r="N507" i="5"/>
  <c r="O507" i="5"/>
  <c r="P507" i="5"/>
  <c r="Q507" i="5"/>
  <c r="R507" i="5"/>
  <c r="S507" i="5"/>
  <c r="T507" i="5"/>
  <c r="U507" i="5"/>
  <c r="B508" i="5"/>
  <c r="C508" i="5"/>
  <c r="D508" i="5"/>
  <c r="E508" i="5"/>
  <c r="F508" i="5"/>
  <c r="G508" i="5"/>
  <c r="H508" i="5"/>
  <c r="I508" i="5"/>
  <c r="J508" i="5"/>
  <c r="K508" i="5"/>
  <c r="L508" i="5"/>
  <c r="M508" i="5"/>
  <c r="N508" i="5"/>
  <c r="O508" i="5"/>
  <c r="P508" i="5"/>
  <c r="Q508" i="5"/>
  <c r="R508" i="5"/>
  <c r="S508" i="5"/>
  <c r="T508" i="5"/>
  <c r="C4" i="5"/>
  <c r="D4" i="5"/>
  <c r="E4" i="5"/>
  <c r="F4" i="5"/>
  <c r="G4" i="5"/>
  <c r="H4" i="5"/>
  <c r="I4" i="5"/>
  <c r="J4" i="5"/>
  <c r="K4" i="5"/>
  <c r="L4" i="5"/>
  <c r="M4" i="5"/>
  <c r="N4" i="5"/>
  <c r="O4" i="5"/>
  <c r="P4" i="5"/>
  <c r="Q4" i="5"/>
  <c r="R4" i="5"/>
  <c r="S4" i="5"/>
  <c r="T4" i="5"/>
  <c r="U4" i="5"/>
  <c r="B4" i="5"/>
  <c r="B26" i="2"/>
  <c r="BO5" i="5"/>
  <c r="BP7" i="5"/>
  <c r="BO6" i="5"/>
  <c r="BP6" i="5"/>
  <c r="BQ6" i="5"/>
  <c r="BR6" i="5"/>
  <c r="BS6" i="5"/>
  <c r="BT6" i="5"/>
  <c r="BU6" i="5"/>
  <c r="BV6" i="5"/>
  <c r="BW6" i="5"/>
  <c r="BX6" i="5"/>
  <c r="BY6" i="5"/>
  <c r="BZ6" i="5"/>
  <c r="CA6" i="5"/>
  <c r="CB6" i="5"/>
  <c r="CC6" i="5"/>
  <c r="CD6" i="5"/>
  <c r="CE6" i="5"/>
  <c r="CF6" i="5"/>
  <c r="CG6" i="5"/>
  <c r="CH6" i="5"/>
  <c r="BO7" i="5"/>
  <c r="BQ7" i="5"/>
  <c r="BR7" i="5"/>
  <c r="BS7" i="5"/>
  <c r="BT7" i="5"/>
  <c r="BU7" i="5"/>
  <c r="BV7" i="5"/>
  <c r="BW7" i="5"/>
  <c r="BX7" i="5"/>
  <c r="BY7" i="5"/>
  <c r="BZ7" i="5"/>
  <c r="CA7" i="5"/>
  <c r="CB7" i="5"/>
  <c r="CC7" i="5"/>
  <c r="CD7" i="5"/>
  <c r="CE7" i="5"/>
  <c r="CF7" i="5"/>
  <c r="CG7" i="5"/>
  <c r="CH7" i="5"/>
  <c r="BO8" i="5"/>
  <c r="BP8" i="5"/>
  <c r="BQ8" i="5"/>
  <c r="BR8" i="5"/>
  <c r="BS8" i="5"/>
  <c r="BT8" i="5"/>
  <c r="BU8" i="5"/>
  <c r="BV8" i="5"/>
  <c r="BW8" i="5"/>
  <c r="BX8" i="5"/>
  <c r="BY8" i="5"/>
  <c r="BZ8" i="5"/>
  <c r="CA8" i="5"/>
  <c r="CB8" i="5"/>
  <c r="CC8" i="5"/>
  <c r="CD8" i="5"/>
  <c r="CE8" i="5"/>
  <c r="CF8" i="5"/>
  <c r="CG8" i="5"/>
  <c r="CH8" i="5"/>
  <c r="BO9" i="5"/>
  <c r="BP9" i="5"/>
  <c r="BQ9" i="5"/>
  <c r="BR9" i="5"/>
  <c r="BS9" i="5"/>
  <c r="BT9" i="5"/>
  <c r="BU9" i="5"/>
  <c r="BV9" i="5"/>
  <c r="BW9" i="5"/>
  <c r="BX9" i="5"/>
  <c r="BY9" i="5"/>
  <c r="BZ9" i="5"/>
  <c r="CA9" i="5"/>
  <c r="CB9" i="5"/>
  <c r="CC9" i="5"/>
  <c r="CD9" i="5"/>
  <c r="CE9" i="5"/>
  <c r="CF9" i="5"/>
  <c r="CG9" i="5"/>
  <c r="CH9" i="5"/>
  <c r="BO10" i="5"/>
  <c r="BP10" i="5"/>
  <c r="BQ10" i="5"/>
  <c r="BR10" i="5"/>
  <c r="BS10" i="5"/>
  <c r="BT10" i="5"/>
  <c r="BU10" i="5"/>
  <c r="BV10" i="5"/>
  <c r="BW10" i="5"/>
  <c r="BX10" i="5"/>
  <c r="BY10" i="5"/>
  <c r="BZ10" i="5"/>
  <c r="CA10" i="5"/>
  <c r="CB10" i="5"/>
  <c r="CC10" i="5"/>
  <c r="CD10" i="5"/>
  <c r="CE10" i="5"/>
  <c r="CF10" i="5"/>
  <c r="CG10" i="5"/>
  <c r="CH10" i="5"/>
  <c r="BO11" i="5"/>
  <c r="BP11" i="5"/>
  <c r="BQ11" i="5"/>
  <c r="BR11" i="5"/>
  <c r="BS11" i="5"/>
  <c r="BT11" i="5"/>
  <c r="BU11" i="5"/>
  <c r="BV11" i="5"/>
  <c r="BW11" i="5"/>
  <c r="BX11" i="5"/>
  <c r="BY11" i="5"/>
  <c r="BZ11" i="5"/>
  <c r="CA11" i="5"/>
  <c r="CB11" i="5"/>
  <c r="CC11" i="5"/>
  <c r="CD11" i="5"/>
  <c r="CE11" i="5"/>
  <c r="CF11" i="5"/>
  <c r="CG11" i="5"/>
  <c r="CH11" i="5"/>
  <c r="BO12" i="5"/>
  <c r="BP12" i="5"/>
  <c r="BQ12" i="5"/>
  <c r="BR12" i="5"/>
  <c r="BS12" i="5"/>
  <c r="BT12" i="5"/>
  <c r="BU12" i="5"/>
  <c r="BV12" i="5"/>
  <c r="BW12" i="5"/>
  <c r="BX12" i="5"/>
  <c r="BY12" i="5"/>
  <c r="BZ12" i="5"/>
  <c r="CA12" i="5"/>
  <c r="CB12" i="5"/>
  <c r="CC12" i="5"/>
  <c r="CD12" i="5"/>
  <c r="CE12" i="5"/>
  <c r="CF12" i="5"/>
  <c r="CG12" i="5"/>
  <c r="CH12" i="5"/>
  <c r="BO13" i="5"/>
  <c r="BP13" i="5"/>
  <c r="BQ13" i="5"/>
  <c r="BR13" i="5"/>
  <c r="BS13" i="5"/>
  <c r="BT13" i="5"/>
  <c r="BU13" i="5"/>
  <c r="BV13" i="5"/>
  <c r="BW13" i="5"/>
  <c r="BX13" i="5"/>
  <c r="BY13" i="5"/>
  <c r="BZ13" i="5"/>
  <c r="CA13" i="5"/>
  <c r="CB13" i="5"/>
  <c r="CC13" i="5"/>
  <c r="CD13" i="5"/>
  <c r="CE13" i="5"/>
  <c r="CF13" i="5"/>
  <c r="CG13" i="5"/>
  <c r="CH13" i="5"/>
  <c r="BO14" i="5"/>
  <c r="BP14" i="5"/>
  <c r="BQ14" i="5"/>
  <c r="BR14" i="5"/>
  <c r="BS14" i="5"/>
  <c r="BT14" i="5"/>
  <c r="BU14" i="5"/>
  <c r="BV14" i="5"/>
  <c r="BW14" i="5"/>
  <c r="BX14" i="5"/>
  <c r="BY14" i="5"/>
  <c r="BZ14" i="5"/>
  <c r="CA14" i="5"/>
  <c r="CB14" i="5"/>
  <c r="CC14" i="5"/>
  <c r="CD14" i="5"/>
  <c r="CE14" i="5"/>
  <c r="CF14" i="5"/>
  <c r="CG14" i="5"/>
  <c r="CH14" i="5"/>
  <c r="BO15" i="5"/>
  <c r="BP15" i="5"/>
  <c r="BQ15" i="5"/>
  <c r="BR15" i="5"/>
  <c r="BS15" i="5"/>
  <c r="BT15" i="5"/>
  <c r="BU15" i="5"/>
  <c r="BV15" i="5"/>
  <c r="BW15" i="5"/>
  <c r="BX15" i="5"/>
  <c r="BY15" i="5"/>
  <c r="BZ15" i="5"/>
  <c r="CA15" i="5"/>
  <c r="CB15" i="5"/>
  <c r="CC15" i="5"/>
  <c r="CD15" i="5"/>
  <c r="CE15" i="5"/>
  <c r="CF15" i="5"/>
  <c r="CG15" i="5"/>
  <c r="CH15" i="5"/>
  <c r="BO16" i="5"/>
  <c r="BP16" i="5"/>
  <c r="BQ16" i="5"/>
  <c r="BR16" i="5"/>
  <c r="BS16" i="5"/>
  <c r="BT16" i="5"/>
  <c r="BU16" i="5"/>
  <c r="BV16" i="5"/>
  <c r="BW16" i="5"/>
  <c r="BX16" i="5"/>
  <c r="BY16" i="5"/>
  <c r="BZ16" i="5"/>
  <c r="CA16" i="5"/>
  <c r="CB16" i="5"/>
  <c r="CC16" i="5"/>
  <c r="CD16" i="5"/>
  <c r="CE16" i="5"/>
  <c r="CF16" i="5"/>
  <c r="CG16" i="5"/>
  <c r="CH16" i="5"/>
  <c r="BO17" i="5"/>
  <c r="BP17" i="5"/>
  <c r="BQ17" i="5"/>
  <c r="BR17" i="5"/>
  <c r="BS17" i="5"/>
  <c r="BT17" i="5"/>
  <c r="BU17" i="5"/>
  <c r="BV17" i="5"/>
  <c r="BW17" i="5"/>
  <c r="BX17" i="5"/>
  <c r="BY17" i="5"/>
  <c r="BZ17" i="5"/>
  <c r="CA17" i="5"/>
  <c r="CB17" i="5"/>
  <c r="CC17" i="5"/>
  <c r="CD17" i="5"/>
  <c r="CE17" i="5"/>
  <c r="CF17" i="5"/>
  <c r="CG17" i="5"/>
  <c r="CH17" i="5"/>
  <c r="BO18" i="5"/>
  <c r="BP18" i="5"/>
  <c r="BQ18" i="5"/>
  <c r="BR18" i="5"/>
  <c r="BS18" i="5"/>
  <c r="BT18" i="5"/>
  <c r="BU18" i="5"/>
  <c r="BV18" i="5"/>
  <c r="BW18" i="5"/>
  <c r="BX18" i="5"/>
  <c r="BY18" i="5"/>
  <c r="BZ18" i="5"/>
  <c r="CA18" i="5"/>
  <c r="CB18" i="5"/>
  <c r="CC18" i="5"/>
  <c r="CD18" i="5"/>
  <c r="CE18" i="5"/>
  <c r="CF18" i="5"/>
  <c r="CG18" i="5"/>
  <c r="CH18" i="5"/>
  <c r="BO19" i="5"/>
  <c r="BP19" i="5"/>
  <c r="BQ19" i="5"/>
  <c r="BR19" i="5"/>
  <c r="BS19" i="5"/>
  <c r="BT19" i="5"/>
  <c r="BU19" i="5"/>
  <c r="BV19" i="5"/>
  <c r="BW19" i="5"/>
  <c r="BX19" i="5"/>
  <c r="BY19" i="5"/>
  <c r="BZ19" i="5"/>
  <c r="CA19" i="5"/>
  <c r="CB19" i="5"/>
  <c r="CC19" i="5"/>
  <c r="CD19" i="5"/>
  <c r="CE19" i="5"/>
  <c r="CF19" i="5"/>
  <c r="CG19" i="5"/>
  <c r="CH19" i="5"/>
  <c r="BO20" i="5"/>
  <c r="BP20" i="5"/>
  <c r="BQ20" i="5"/>
  <c r="BR20" i="5"/>
  <c r="BS20" i="5"/>
  <c r="BT20" i="5"/>
  <c r="BU20" i="5"/>
  <c r="BV20" i="5"/>
  <c r="BW20" i="5"/>
  <c r="BX20" i="5"/>
  <c r="BY20" i="5"/>
  <c r="BZ20" i="5"/>
  <c r="CA20" i="5"/>
  <c r="CB20" i="5"/>
  <c r="CC20" i="5"/>
  <c r="CD20" i="5"/>
  <c r="CE20" i="5"/>
  <c r="CF20" i="5"/>
  <c r="CG20" i="5"/>
  <c r="CH20" i="5"/>
  <c r="BO21" i="5"/>
  <c r="BP21" i="5"/>
  <c r="BQ21" i="5"/>
  <c r="BR21" i="5"/>
  <c r="BS21" i="5"/>
  <c r="BT21" i="5"/>
  <c r="BU21" i="5"/>
  <c r="BV21" i="5"/>
  <c r="BW21" i="5"/>
  <c r="BX21" i="5"/>
  <c r="BY21" i="5"/>
  <c r="BZ21" i="5"/>
  <c r="CA21" i="5"/>
  <c r="CB21" i="5"/>
  <c r="CC21" i="5"/>
  <c r="CD21" i="5"/>
  <c r="CE21" i="5"/>
  <c r="CF21" i="5"/>
  <c r="CG21" i="5"/>
  <c r="CH21" i="5"/>
  <c r="BO22" i="5"/>
  <c r="BP22" i="5"/>
  <c r="BQ22" i="5"/>
  <c r="BR22" i="5"/>
  <c r="BS22" i="5"/>
  <c r="BT22" i="5"/>
  <c r="BU22" i="5"/>
  <c r="BV22" i="5"/>
  <c r="BW22" i="5"/>
  <c r="BX22" i="5"/>
  <c r="BY22" i="5"/>
  <c r="BZ22" i="5"/>
  <c r="CA22" i="5"/>
  <c r="CB22" i="5"/>
  <c r="CC22" i="5"/>
  <c r="CD22" i="5"/>
  <c r="CE22" i="5"/>
  <c r="CF22" i="5"/>
  <c r="CG22" i="5"/>
  <c r="CH22" i="5"/>
  <c r="BO23" i="5"/>
  <c r="BP23" i="5"/>
  <c r="BQ23" i="5"/>
  <c r="BR23" i="5"/>
  <c r="BS23" i="5"/>
  <c r="BT23" i="5"/>
  <c r="BU23" i="5"/>
  <c r="BV23" i="5"/>
  <c r="BW23" i="5"/>
  <c r="BX23" i="5"/>
  <c r="BY23" i="5"/>
  <c r="BZ23" i="5"/>
  <c r="CA23" i="5"/>
  <c r="CB23" i="5"/>
  <c r="CC23" i="5"/>
  <c r="CD23" i="5"/>
  <c r="CE23" i="5"/>
  <c r="CF23" i="5"/>
  <c r="CG23" i="5"/>
  <c r="CH23" i="5"/>
  <c r="BO24" i="5"/>
  <c r="BP24" i="5"/>
  <c r="BQ24" i="5"/>
  <c r="BR24" i="5"/>
  <c r="BS24" i="5"/>
  <c r="BT24" i="5"/>
  <c r="BU24" i="5"/>
  <c r="BV24" i="5"/>
  <c r="BW24" i="5"/>
  <c r="BX24" i="5"/>
  <c r="BY24" i="5"/>
  <c r="BZ24" i="5"/>
  <c r="CA24" i="5"/>
  <c r="CB24" i="5"/>
  <c r="CC24" i="5"/>
  <c r="CD24" i="5"/>
  <c r="CE24" i="5"/>
  <c r="CF24" i="5"/>
  <c r="CG24" i="5"/>
  <c r="CH24" i="5"/>
  <c r="BO25" i="5"/>
  <c r="BP25" i="5"/>
  <c r="BQ25" i="5"/>
  <c r="BR25" i="5"/>
  <c r="BS25" i="5"/>
  <c r="BT25" i="5"/>
  <c r="BU25" i="5"/>
  <c r="BV25" i="5"/>
  <c r="BW25" i="5"/>
  <c r="BX25" i="5"/>
  <c r="BY25" i="5"/>
  <c r="BZ25" i="5"/>
  <c r="CA25" i="5"/>
  <c r="CB25" i="5"/>
  <c r="CC25" i="5"/>
  <c r="CD25" i="5"/>
  <c r="CE25" i="5"/>
  <c r="CF25" i="5"/>
  <c r="CG25" i="5"/>
  <c r="CH25" i="5"/>
  <c r="BO26" i="5"/>
  <c r="BP26" i="5"/>
  <c r="BQ26" i="5"/>
  <c r="BR26" i="5"/>
  <c r="BS26" i="5"/>
  <c r="BT26" i="5"/>
  <c r="BU26" i="5"/>
  <c r="BV26" i="5"/>
  <c r="BW26" i="5"/>
  <c r="BX26" i="5"/>
  <c r="BY26" i="5"/>
  <c r="BZ26" i="5"/>
  <c r="CA26" i="5"/>
  <c r="CB26" i="5"/>
  <c r="CC26" i="5"/>
  <c r="CD26" i="5"/>
  <c r="CE26" i="5"/>
  <c r="CF26" i="5"/>
  <c r="CG26" i="5"/>
  <c r="CH26" i="5"/>
  <c r="BO27" i="5"/>
  <c r="BP27" i="5"/>
  <c r="BQ27" i="5"/>
  <c r="BR27" i="5"/>
  <c r="BS27" i="5"/>
  <c r="BT27" i="5"/>
  <c r="BU27" i="5"/>
  <c r="BV27" i="5"/>
  <c r="BW27" i="5"/>
  <c r="BX27" i="5"/>
  <c r="BY27" i="5"/>
  <c r="BZ27" i="5"/>
  <c r="CA27" i="5"/>
  <c r="CB27" i="5"/>
  <c r="CC27" i="5"/>
  <c r="CD27" i="5"/>
  <c r="CE27" i="5"/>
  <c r="CF27" i="5"/>
  <c r="CG27" i="5"/>
  <c r="CH27" i="5"/>
  <c r="BO28" i="5"/>
  <c r="BP28" i="5"/>
  <c r="BQ28" i="5"/>
  <c r="BR28" i="5"/>
  <c r="BS28" i="5"/>
  <c r="BT28" i="5"/>
  <c r="BU28" i="5"/>
  <c r="BV28" i="5"/>
  <c r="BW28" i="5"/>
  <c r="BX28" i="5"/>
  <c r="BY28" i="5"/>
  <c r="BZ28" i="5"/>
  <c r="CA28" i="5"/>
  <c r="CB28" i="5"/>
  <c r="CC28" i="5"/>
  <c r="CD28" i="5"/>
  <c r="CE28" i="5"/>
  <c r="CF28" i="5"/>
  <c r="CG28" i="5"/>
  <c r="CH28" i="5"/>
  <c r="BO29" i="5"/>
  <c r="BP29" i="5"/>
  <c r="BQ29" i="5"/>
  <c r="BR29" i="5"/>
  <c r="BS29" i="5"/>
  <c r="BT29" i="5"/>
  <c r="BU29" i="5"/>
  <c r="BV29" i="5"/>
  <c r="BW29" i="5"/>
  <c r="BX29" i="5"/>
  <c r="BY29" i="5"/>
  <c r="BZ29" i="5"/>
  <c r="CA29" i="5"/>
  <c r="CB29" i="5"/>
  <c r="CC29" i="5"/>
  <c r="CD29" i="5"/>
  <c r="CE29" i="5"/>
  <c r="CF29" i="5"/>
  <c r="CG29" i="5"/>
  <c r="CH29" i="5"/>
  <c r="BO30" i="5"/>
  <c r="BP30" i="5"/>
  <c r="BQ30" i="5"/>
  <c r="BR30" i="5"/>
  <c r="BS30" i="5"/>
  <c r="BT30" i="5"/>
  <c r="BU30" i="5"/>
  <c r="BV30" i="5"/>
  <c r="BW30" i="5"/>
  <c r="BX30" i="5"/>
  <c r="BY30" i="5"/>
  <c r="BZ30" i="5"/>
  <c r="CA30" i="5"/>
  <c r="CB30" i="5"/>
  <c r="CC30" i="5"/>
  <c r="CD30" i="5"/>
  <c r="CE30" i="5"/>
  <c r="CF30" i="5"/>
  <c r="CG30" i="5"/>
  <c r="CH30" i="5"/>
  <c r="BO31" i="5"/>
  <c r="BP31" i="5"/>
  <c r="BQ31" i="5"/>
  <c r="BR31" i="5"/>
  <c r="BS31" i="5"/>
  <c r="BT31" i="5"/>
  <c r="BU31" i="5"/>
  <c r="BV31" i="5"/>
  <c r="BW31" i="5"/>
  <c r="BX31" i="5"/>
  <c r="BY31" i="5"/>
  <c r="BZ31" i="5"/>
  <c r="CA31" i="5"/>
  <c r="CB31" i="5"/>
  <c r="CC31" i="5"/>
  <c r="CD31" i="5"/>
  <c r="CE31" i="5"/>
  <c r="CF31" i="5"/>
  <c r="CG31" i="5"/>
  <c r="CH31" i="5"/>
  <c r="BO32" i="5"/>
  <c r="BP32" i="5"/>
  <c r="BQ32" i="5"/>
  <c r="BR32" i="5"/>
  <c r="BS32" i="5"/>
  <c r="BT32" i="5"/>
  <c r="BU32" i="5"/>
  <c r="BV32" i="5"/>
  <c r="BW32" i="5"/>
  <c r="BX32" i="5"/>
  <c r="BY32" i="5"/>
  <c r="BZ32" i="5"/>
  <c r="CA32" i="5"/>
  <c r="CB32" i="5"/>
  <c r="CC32" i="5"/>
  <c r="CD32" i="5"/>
  <c r="CE32" i="5"/>
  <c r="CF32" i="5"/>
  <c r="CG32" i="5"/>
  <c r="CH32" i="5"/>
  <c r="BO33" i="5"/>
  <c r="BP33" i="5"/>
  <c r="BQ33" i="5"/>
  <c r="BR33" i="5"/>
  <c r="BS33" i="5"/>
  <c r="BT33" i="5"/>
  <c r="BU33" i="5"/>
  <c r="BV33" i="5"/>
  <c r="BW33" i="5"/>
  <c r="BX33" i="5"/>
  <c r="BY33" i="5"/>
  <c r="BZ33" i="5"/>
  <c r="CA33" i="5"/>
  <c r="CB33" i="5"/>
  <c r="CC33" i="5"/>
  <c r="CD33" i="5"/>
  <c r="CE33" i="5"/>
  <c r="CF33" i="5"/>
  <c r="CG33" i="5"/>
  <c r="CH33" i="5"/>
  <c r="BO34" i="5"/>
  <c r="BP34" i="5"/>
  <c r="BQ34" i="5"/>
  <c r="BR34" i="5"/>
  <c r="BS34" i="5"/>
  <c r="BT34" i="5"/>
  <c r="BU34" i="5"/>
  <c r="BV34" i="5"/>
  <c r="BW34" i="5"/>
  <c r="BX34" i="5"/>
  <c r="BY34" i="5"/>
  <c r="BZ34" i="5"/>
  <c r="CA34" i="5"/>
  <c r="CB34" i="5"/>
  <c r="CC34" i="5"/>
  <c r="CD34" i="5"/>
  <c r="CE34" i="5"/>
  <c r="CF34" i="5"/>
  <c r="CG34" i="5"/>
  <c r="CH34" i="5"/>
  <c r="BO35" i="5"/>
  <c r="BP35" i="5"/>
  <c r="BQ35" i="5"/>
  <c r="BR35" i="5"/>
  <c r="BS35" i="5"/>
  <c r="BT35" i="5"/>
  <c r="BU35" i="5"/>
  <c r="BV35" i="5"/>
  <c r="BW35" i="5"/>
  <c r="BX35" i="5"/>
  <c r="BY35" i="5"/>
  <c r="BZ35" i="5"/>
  <c r="CA35" i="5"/>
  <c r="CB35" i="5"/>
  <c r="CC35" i="5"/>
  <c r="CD35" i="5"/>
  <c r="CE35" i="5"/>
  <c r="CF35" i="5"/>
  <c r="CG35" i="5"/>
  <c r="CH35" i="5"/>
  <c r="BO36" i="5"/>
  <c r="BP36" i="5"/>
  <c r="BQ36" i="5"/>
  <c r="BR36" i="5"/>
  <c r="BS36" i="5"/>
  <c r="BT36" i="5"/>
  <c r="BU36" i="5"/>
  <c r="BV36" i="5"/>
  <c r="BW36" i="5"/>
  <c r="BX36" i="5"/>
  <c r="BY36" i="5"/>
  <c r="BZ36" i="5"/>
  <c r="CA36" i="5"/>
  <c r="CB36" i="5"/>
  <c r="CC36" i="5"/>
  <c r="CD36" i="5"/>
  <c r="CE36" i="5"/>
  <c r="CF36" i="5"/>
  <c r="CG36" i="5"/>
  <c r="CH36" i="5"/>
  <c r="BO37" i="5"/>
  <c r="BP37" i="5"/>
  <c r="BQ37" i="5"/>
  <c r="BR37" i="5"/>
  <c r="BS37" i="5"/>
  <c r="BT37" i="5"/>
  <c r="BU37" i="5"/>
  <c r="BV37" i="5"/>
  <c r="BW37" i="5"/>
  <c r="BX37" i="5"/>
  <c r="BY37" i="5"/>
  <c r="BZ37" i="5"/>
  <c r="CA37" i="5"/>
  <c r="CB37" i="5"/>
  <c r="CC37" i="5"/>
  <c r="CD37" i="5"/>
  <c r="CE37" i="5"/>
  <c r="CF37" i="5"/>
  <c r="CG37" i="5"/>
  <c r="CH37" i="5"/>
  <c r="BO38" i="5"/>
  <c r="BP38" i="5"/>
  <c r="BQ38" i="5"/>
  <c r="BR38" i="5"/>
  <c r="BS38" i="5"/>
  <c r="BT38" i="5"/>
  <c r="BU38" i="5"/>
  <c r="BV38" i="5"/>
  <c r="BW38" i="5"/>
  <c r="BX38" i="5"/>
  <c r="BY38" i="5"/>
  <c r="BZ38" i="5"/>
  <c r="CA38" i="5"/>
  <c r="CB38" i="5"/>
  <c r="CC38" i="5"/>
  <c r="CD38" i="5"/>
  <c r="CE38" i="5"/>
  <c r="CF38" i="5"/>
  <c r="CG38" i="5"/>
  <c r="CH38" i="5"/>
  <c r="BO39" i="5"/>
  <c r="BP39" i="5"/>
  <c r="BQ39" i="5"/>
  <c r="BR39" i="5"/>
  <c r="BS39" i="5"/>
  <c r="BT39" i="5"/>
  <c r="BU39" i="5"/>
  <c r="BV39" i="5"/>
  <c r="BW39" i="5"/>
  <c r="BX39" i="5"/>
  <c r="BY39" i="5"/>
  <c r="BZ39" i="5"/>
  <c r="CA39" i="5"/>
  <c r="CB39" i="5"/>
  <c r="CC39" i="5"/>
  <c r="CD39" i="5"/>
  <c r="CE39" i="5"/>
  <c r="CF39" i="5"/>
  <c r="CG39" i="5"/>
  <c r="CH39" i="5"/>
  <c r="BO40" i="5"/>
  <c r="BP40" i="5"/>
  <c r="BQ40" i="5"/>
  <c r="BR40" i="5"/>
  <c r="BS40" i="5"/>
  <c r="BT40" i="5"/>
  <c r="BU40" i="5"/>
  <c r="BV40" i="5"/>
  <c r="BW40" i="5"/>
  <c r="BX40" i="5"/>
  <c r="BY40" i="5"/>
  <c r="BZ40" i="5"/>
  <c r="CA40" i="5"/>
  <c r="CB40" i="5"/>
  <c r="CC40" i="5"/>
  <c r="CD40" i="5"/>
  <c r="CE40" i="5"/>
  <c r="CF40" i="5"/>
  <c r="CG40" i="5"/>
  <c r="CH40" i="5"/>
  <c r="BO41" i="5"/>
  <c r="BP41" i="5"/>
  <c r="BQ41" i="5"/>
  <c r="BR41" i="5"/>
  <c r="BS41" i="5"/>
  <c r="BT41" i="5"/>
  <c r="BU41" i="5"/>
  <c r="BV41" i="5"/>
  <c r="BW41" i="5"/>
  <c r="BX41" i="5"/>
  <c r="BY41" i="5"/>
  <c r="BZ41" i="5"/>
  <c r="CA41" i="5"/>
  <c r="CB41" i="5"/>
  <c r="CC41" i="5"/>
  <c r="CD41" i="5"/>
  <c r="CE41" i="5"/>
  <c r="CF41" i="5"/>
  <c r="CG41" i="5"/>
  <c r="CH41" i="5"/>
  <c r="BO42" i="5"/>
  <c r="BP42" i="5"/>
  <c r="BQ42" i="5"/>
  <c r="BR42" i="5"/>
  <c r="BS42" i="5"/>
  <c r="BT42" i="5"/>
  <c r="BU42" i="5"/>
  <c r="BV42" i="5"/>
  <c r="BW42" i="5"/>
  <c r="BX42" i="5"/>
  <c r="BY42" i="5"/>
  <c r="BZ42" i="5"/>
  <c r="CA42" i="5"/>
  <c r="CB42" i="5"/>
  <c r="CC42" i="5"/>
  <c r="CD42" i="5"/>
  <c r="CE42" i="5"/>
  <c r="CF42" i="5"/>
  <c r="CG42" i="5"/>
  <c r="CH42" i="5"/>
  <c r="BO43" i="5"/>
  <c r="BP43" i="5"/>
  <c r="BQ43" i="5"/>
  <c r="BR43" i="5"/>
  <c r="BS43" i="5"/>
  <c r="BT43" i="5"/>
  <c r="BU43" i="5"/>
  <c r="BV43" i="5"/>
  <c r="BW43" i="5"/>
  <c r="BX43" i="5"/>
  <c r="BY43" i="5"/>
  <c r="BZ43" i="5"/>
  <c r="CA43" i="5"/>
  <c r="CB43" i="5"/>
  <c r="CC43" i="5"/>
  <c r="CD43" i="5"/>
  <c r="CE43" i="5"/>
  <c r="CF43" i="5"/>
  <c r="CG43" i="5"/>
  <c r="CH43" i="5"/>
  <c r="BO44" i="5"/>
  <c r="BP44" i="5"/>
  <c r="BQ44" i="5"/>
  <c r="BR44" i="5"/>
  <c r="BS44" i="5"/>
  <c r="BT44" i="5"/>
  <c r="BU44" i="5"/>
  <c r="BV44" i="5"/>
  <c r="BW44" i="5"/>
  <c r="BX44" i="5"/>
  <c r="BY44" i="5"/>
  <c r="BZ44" i="5"/>
  <c r="CA44" i="5"/>
  <c r="CB44" i="5"/>
  <c r="CC44" i="5"/>
  <c r="CD44" i="5"/>
  <c r="CE44" i="5"/>
  <c r="CF44" i="5"/>
  <c r="CG44" i="5"/>
  <c r="CH44" i="5"/>
  <c r="BO45" i="5"/>
  <c r="BP45" i="5"/>
  <c r="BQ45" i="5"/>
  <c r="BR45" i="5"/>
  <c r="BS45" i="5"/>
  <c r="BT45" i="5"/>
  <c r="BU45" i="5"/>
  <c r="BV45" i="5"/>
  <c r="BW45" i="5"/>
  <c r="BX45" i="5"/>
  <c r="BY45" i="5"/>
  <c r="BZ45" i="5"/>
  <c r="CA45" i="5"/>
  <c r="CB45" i="5"/>
  <c r="CC45" i="5"/>
  <c r="CD45" i="5"/>
  <c r="CE45" i="5"/>
  <c r="CF45" i="5"/>
  <c r="CG45" i="5"/>
  <c r="CH45" i="5"/>
  <c r="BO46" i="5"/>
  <c r="BP46" i="5"/>
  <c r="BQ46" i="5"/>
  <c r="BR46" i="5"/>
  <c r="BS46" i="5"/>
  <c r="BT46" i="5"/>
  <c r="BU46" i="5"/>
  <c r="BV46" i="5"/>
  <c r="BW46" i="5"/>
  <c r="BX46" i="5"/>
  <c r="BY46" i="5"/>
  <c r="BZ46" i="5"/>
  <c r="CA46" i="5"/>
  <c r="CB46" i="5"/>
  <c r="CC46" i="5"/>
  <c r="CD46" i="5"/>
  <c r="CE46" i="5"/>
  <c r="CF46" i="5"/>
  <c r="CG46" i="5"/>
  <c r="CH46" i="5"/>
  <c r="BO47" i="5"/>
  <c r="BP47" i="5"/>
  <c r="BQ47" i="5"/>
  <c r="BR47" i="5"/>
  <c r="BS47" i="5"/>
  <c r="BT47" i="5"/>
  <c r="BU47" i="5"/>
  <c r="BV47" i="5"/>
  <c r="BW47" i="5"/>
  <c r="BX47" i="5"/>
  <c r="BY47" i="5"/>
  <c r="BZ47" i="5"/>
  <c r="CA47" i="5"/>
  <c r="CB47" i="5"/>
  <c r="CC47" i="5"/>
  <c r="CD47" i="5"/>
  <c r="CE47" i="5"/>
  <c r="CF47" i="5"/>
  <c r="CG47" i="5"/>
  <c r="CH47" i="5"/>
  <c r="BO48" i="5"/>
  <c r="BP48" i="5"/>
  <c r="BQ48" i="5"/>
  <c r="BR48" i="5"/>
  <c r="BS48" i="5"/>
  <c r="BT48" i="5"/>
  <c r="BU48" i="5"/>
  <c r="BV48" i="5"/>
  <c r="BW48" i="5"/>
  <c r="BX48" i="5"/>
  <c r="BY48" i="5"/>
  <c r="BZ48" i="5"/>
  <c r="CA48" i="5"/>
  <c r="CB48" i="5"/>
  <c r="CC48" i="5"/>
  <c r="CD48" i="5"/>
  <c r="CE48" i="5"/>
  <c r="CF48" i="5"/>
  <c r="CG48" i="5"/>
  <c r="CH48" i="5"/>
  <c r="BO49" i="5"/>
  <c r="BP49" i="5"/>
  <c r="BQ49" i="5"/>
  <c r="BR49" i="5"/>
  <c r="BS49" i="5"/>
  <c r="BT49" i="5"/>
  <c r="BU49" i="5"/>
  <c r="BV49" i="5"/>
  <c r="BW49" i="5"/>
  <c r="BX49" i="5"/>
  <c r="BY49" i="5"/>
  <c r="BZ49" i="5"/>
  <c r="CA49" i="5"/>
  <c r="CB49" i="5"/>
  <c r="CC49" i="5"/>
  <c r="CD49" i="5"/>
  <c r="CE49" i="5"/>
  <c r="CF49" i="5"/>
  <c r="CG49" i="5"/>
  <c r="CH49" i="5"/>
  <c r="BO50" i="5"/>
  <c r="BP50" i="5"/>
  <c r="BQ50" i="5"/>
  <c r="BR50" i="5"/>
  <c r="BS50" i="5"/>
  <c r="BT50" i="5"/>
  <c r="BU50" i="5"/>
  <c r="BV50" i="5"/>
  <c r="BW50" i="5"/>
  <c r="BX50" i="5"/>
  <c r="BY50" i="5"/>
  <c r="BZ50" i="5"/>
  <c r="CA50" i="5"/>
  <c r="CB50" i="5"/>
  <c r="CC50" i="5"/>
  <c r="CD50" i="5"/>
  <c r="CE50" i="5"/>
  <c r="CF50" i="5"/>
  <c r="CG50" i="5"/>
  <c r="CH50" i="5"/>
  <c r="BO51" i="5"/>
  <c r="BP51" i="5"/>
  <c r="BQ51" i="5"/>
  <c r="BR51" i="5"/>
  <c r="BS51" i="5"/>
  <c r="BT51" i="5"/>
  <c r="BU51" i="5"/>
  <c r="BV51" i="5"/>
  <c r="BW51" i="5"/>
  <c r="BX51" i="5"/>
  <c r="BY51" i="5"/>
  <c r="BZ51" i="5"/>
  <c r="CA51" i="5"/>
  <c r="CB51" i="5"/>
  <c r="CC51" i="5"/>
  <c r="CD51" i="5"/>
  <c r="CE51" i="5"/>
  <c r="CF51" i="5"/>
  <c r="CG51" i="5"/>
  <c r="CH51" i="5"/>
  <c r="BO52" i="5"/>
  <c r="BP52" i="5"/>
  <c r="BQ52" i="5"/>
  <c r="BR52" i="5"/>
  <c r="BS52" i="5"/>
  <c r="BT52" i="5"/>
  <c r="BU52" i="5"/>
  <c r="BV52" i="5"/>
  <c r="BW52" i="5"/>
  <c r="BX52" i="5"/>
  <c r="BY52" i="5"/>
  <c r="BZ52" i="5"/>
  <c r="CA52" i="5"/>
  <c r="CB52" i="5"/>
  <c r="CC52" i="5"/>
  <c r="CD52" i="5"/>
  <c r="CE52" i="5"/>
  <c r="CF52" i="5"/>
  <c r="CG52" i="5"/>
  <c r="CH52" i="5"/>
  <c r="BO53" i="5"/>
  <c r="BP53" i="5"/>
  <c r="BQ53" i="5"/>
  <c r="BR53" i="5"/>
  <c r="BS53" i="5"/>
  <c r="BT53" i="5"/>
  <c r="BU53" i="5"/>
  <c r="BV53" i="5"/>
  <c r="BW53" i="5"/>
  <c r="BX53" i="5"/>
  <c r="BY53" i="5"/>
  <c r="BZ53" i="5"/>
  <c r="CA53" i="5"/>
  <c r="CB53" i="5"/>
  <c r="CC53" i="5"/>
  <c r="CD53" i="5"/>
  <c r="CE53" i="5"/>
  <c r="CF53" i="5"/>
  <c r="CG53" i="5"/>
  <c r="CH53" i="5"/>
  <c r="BO54" i="5"/>
  <c r="BP54" i="5"/>
  <c r="BQ54" i="5"/>
  <c r="BR54" i="5"/>
  <c r="BS54" i="5"/>
  <c r="BT54" i="5"/>
  <c r="BU54" i="5"/>
  <c r="BV54" i="5"/>
  <c r="BW54" i="5"/>
  <c r="BX54" i="5"/>
  <c r="BY54" i="5"/>
  <c r="BZ54" i="5"/>
  <c r="CA54" i="5"/>
  <c r="CB54" i="5"/>
  <c r="CC54" i="5"/>
  <c r="CD54" i="5"/>
  <c r="CE54" i="5"/>
  <c r="CF54" i="5"/>
  <c r="CG54" i="5"/>
  <c r="CH54" i="5"/>
  <c r="BO55" i="5"/>
  <c r="BP55" i="5"/>
  <c r="BQ55" i="5"/>
  <c r="BR55" i="5"/>
  <c r="BS55" i="5"/>
  <c r="BT55" i="5"/>
  <c r="BU55" i="5"/>
  <c r="BV55" i="5"/>
  <c r="BW55" i="5"/>
  <c r="BX55" i="5"/>
  <c r="BY55" i="5"/>
  <c r="BZ55" i="5"/>
  <c r="CA55" i="5"/>
  <c r="CB55" i="5"/>
  <c r="CC55" i="5"/>
  <c r="CD55" i="5"/>
  <c r="CE55" i="5"/>
  <c r="CF55" i="5"/>
  <c r="CG55" i="5"/>
  <c r="CH55" i="5"/>
  <c r="BO56" i="5"/>
  <c r="BP56" i="5"/>
  <c r="BQ56" i="5"/>
  <c r="BR56" i="5"/>
  <c r="BS56" i="5"/>
  <c r="BT56" i="5"/>
  <c r="BU56" i="5"/>
  <c r="BV56" i="5"/>
  <c r="BW56" i="5"/>
  <c r="BX56" i="5"/>
  <c r="BY56" i="5"/>
  <c r="BZ56" i="5"/>
  <c r="CA56" i="5"/>
  <c r="CB56" i="5"/>
  <c r="CC56" i="5"/>
  <c r="CD56" i="5"/>
  <c r="CE56" i="5"/>
  <c r="CF56" i="5"/>
  <c r="CG56" i="5"/>
  <c r="CH56" i="5"/>
  <c r="BO57" i="5"/>
  <c r="BP57" i="5"/>
  <c r="BQ57" i="5"/>
  <c r="BR57" i="5"/>
  <c r="BS57" i="5"/>
  <c r="BT57" i="5"/>
  <c r="BU57" i="5"/>
  <c r="BV57" i="5"/>
  <c r="BW57" i="5"/>
  <c r="BX57" i="5"/>
  <c r="BY57" i="5"/>
  <c r="BZ57" i="5"/>
  <c r="CA57" i="5"/>
  <c r="CB57" i="5"/>
  <c r="CC57" i="5"/>
  <c r="CD57" i="5"/>
  <c r="CE57" i="5"/>
  <c r="CF57" i="5"/>
  <c r="CG57" i="5"/>
  <c r="CH57" i="5"/>
  <c r="BO58" i="5"/>
  <c r="BP58" i="5"/>
  <c r="BQ58" i="5"/>
  <c r="BR58" i="5"/>
  <c r="BS58" i="5"/>
  <c r="BT58" i="5"/>
  <c r="BU58" i="5"/>
  <c r="BV58" i="5"/>
  <c r="BW58" i="5"/>
  <c r="BX58" i="5"/>
  <c r="BY58" i="5"/>
  <c r="BZ58" i="5"/>
  <c r="CA58" i="5"/>
  <c r="CB58" i="5"/>
  <c r="CC58" i="5"/>
  <c r="CD58" i="5"/>
  <c r="CE58" i="5"/>
  <c r="CF58" i="5"/>
  <c r="CG58" i="5"/>
  <c r="CH58" i="5"/>
  <c r="BO59" i="5"/>
  <c r="BP59" i="5"/>
  <c r="BQ59" i="5"/>
  <c r="BR59" i="5"/>
  <c r="BS59" i="5"/>
  <c r="BT59" i="5"/>
  <c r="BU59" i="5"/>
  <c r="BV59" i="5"/>
  <c r="BW59" i="5"/>
  <c r="BX59" i="5"/>
  <c r="BY59" i="5"/>
  <c r="BZ59" i="5"/>
  <c r="CA59" i="5"/>
  <c r="CB59" i="5"/>
  <c r="CC59" i="5"/>
  <c r="CD59" i="5"/>
  <c r="CE59" i="5"/>
  <c r="CF59" i="5"/>
  <c r="CG59" i="5"/>
  <c r="CH59" i="5"/>
  <c r="BO60" i="5"/>
  <c r="BP60" i="5"/>
  <c r="BQ60" i="5"/>
  <c r="BR60" i="5"/>
  <c r="BS60" i="5"/>
  <c r="BT60" i="5"/>
  <c r="BU60" i="5"/>
  <c r="BV60" i="5"/>
  <c r="BW60" i="5"/>
  <c r="BX60" i="5"/>
  <c r="BY60" i="5"/>
  <c r="BZ60" i="5"/>
  <c r="CA60" i="5"/>
  <c r="CB60" i="5"/>
  <c r="CC60" i="5"/>
  <c r="CD60" i="5"/>
  <c r="CE60" i="5"/>
  <c r="CF60" i="5"/>
  <c r="CG60" i="5"/>
  <c r="CH60" i="5"/>
  <c r="BO61" i="5"/>
  <c r="BP61" i="5"/>
  <c r="BQ61" i="5"/>
  <c r="BR61" i="5"/>
  <c r="BS61" i="5"/>
  <c r="BT61" i="5"/>
  <c r="BU61" i="5"/>
  <c r="BV61" i="5"/>
  <c r="BW61" i="5"/>
  <c r="BX61" i="5"/>
  <c r="BY61" i="5"/>
  <c r="BZ61" i="5"/>
  <c r="CA61" i="5"/>
  <c r="CB61" i="5"/>
  <c r="CC61" i="5"/>
  <c r="CD61" i="5"/>
  <c r="CE61" i="5"/>
  <c r="CF61" i="5"/>
  <c r="CG61" i="5"/>
  <c r="CH61" i="5"/>
  <c r="BO62" i="5"/>
  <c r="BP62" i="5"/>
  <c r="BQ62" i="5"/>
  <c r="BR62" i="5"/>
  <c r="BS62" i="5"/>
  <c r="BT62" i="5"/>
  <c r="BU62" i="5"/>
  <c r="BV62" i="5"/>
  <c r="BW62" i="5"/>
  <c r="BX62" i="5"/>
  <c r="BY62" i="5"/>
  <c r="BZ62" i="5"/>
  <c r="CA62" i="5"/>
  <c r="CB62" i="5"/>
  <c r="CC62" i="5"/>
  <c r="CD62" i="5"/>
  <c r="CE62" i="5"/>
  <c r="CF62" i="5"/>
  <c r="CG62" i="5"/>
  <c r="CH62" i="5"/>
  <c r="BO63" i="5"/>
  <c r="BP63" i="5"/>
  <c r="BQ63" i="5"/>
  <c r="BR63" i="5"/>
  <c r="BS63" i="5"/>
  <c r="BT63" i="5"/>
  <c r="BU63" i="5"/>
  <c r="BV63" i="5"/>
  <c r="BW63" i="5"/>
  <c r="BX63" i="5"/>
  <c r="BY63" i="5"/>
  <c r="BZ63" i="5"/>
  <c r="CA63" i="5"/>
  <c r="CB63" i="5"/>
  <c r="CC63" i="5"/>
  <c r="CD63" i="5"/>
  <c r="CE63" i="5"/>
  <c r="CF63" i="5"/>
  <c r="CG63" i="5"/>
  <c r="CH63" i="5"/>
  <c r="BO64" i="5"/>
  <c r="BP64" i="5"/>
  <c r="BQ64" i="5"/>
  <c r="BR64" i="5"/>
  <c r="BS64" i="5"/>
  <c r="BT64" i="5"/>
  <c r="BU64" i="5"/>
  <c r="BV64" i="5"/>
  <c r="BW64" i="5"/>
  <c r="BX64" i="5"/>
  <c r="BY64" i="5"/>
  <c r="BZ64" i="5"/>
  <c r="CA64" i="5"/>
  <c r="CB64" i="5"/>
  <c r="CC64" i="5"/>
  <c r="CD64" i="5"/>
  <c r="CE64" i="5"/>
  <c r="CF64" i="5"/>
  <c r="CG64" i="5"/>
  <c r="CH64" i="5"/>
  <c r="BO65" i="5"/>
  <c r="BP65" i="5"/>
  <c r="BQ65" i="5"/>
  <c r="BR65" i="5"/>
  <c r="BS65" i="5"/>
  <c r="BT65" i="5"/>
  <c r="BU65" i="5"/>
  <c r="BV65" i="5"/>
  <c r="BW65" i="5"/>
  <c r="BX65" i="5"/>
  <c r="BY65" i="5"/>
  <c r="BZ65" i="5"/>
  <c r="CA65" i="5"/>
  <c r="CB65" i="5"/>
  <c r="CC65" i="5"/>
  <c r="CD65" i="5"/>
  <c r="CE65" i="5"/>
  <c r="CF65" i="5"/>
  <c r="CG65" i="5"/>
  <c r="CH65" i="5"/>
  <c r="BO66" i="5"/>
  <c r="BP66" i="5"/>
  <c r="BQ66" i="5"/>
  <c r="BR66" i="5"/>
  <c r="BS66" i="5"/>
  <c r="BT66" i="5"/>
  <c r="BU66" i="5"/>
  <c r="BV66" i="5"/>
  <c r="BW66" i="5"/>
  <c r="BX66" i="5"/>
  <c r="BY66" i="5"/>
  <c r="BZ66" i="5"/>
  <c r="CA66" i="5"/>
  <c r="CB66" i="5"/>
  <c r="CC66" i="5"/>
  <c r="CD66" i="5"/>
  <c r="CE66" i="5"/>
  <c r="CF66" i="5"/>
  <c r="CG66" i="5"/>
  <c r="CH66" i="5"/>
  <c r="BO67" i="5"/>
  <c r="BP67" i="5"/>
  <c r="BQ67" i="5"/>
  <c r="BR67" i="5"/>
  <c r="BS67" i="5"/>
  <c r="BT67" i="5"/>
  <c r="BU67" i="5"/>
  <c r="BV67" i="5"/>
  <c r="BW67" i="5"/>
  <c r="BX67" i="5"/>
  <c r="BY67" i="5"/>
  <c r="BZ67" i="5"/>
  <c r="CA67" i="5"/>
  <c r="CB67" i="5"/>
  <c r="CC67" i="5"/>
  <c r="CD67" i="5"/>
  <c r="CE67" i="5"/>
  <c r="CF67" i="5"/>
  <c r="CG67" i="5"/>
  <c r="CH67" i="5"/>
  <c r="BO68" i="5"/>
  <c r="BP68" i="5"/>
  <c r="BQ68" i="5"/>
  <c r="BR68" i="5"/>
  <c r="BS68" i="5"/>
  <c r="BT68" i="5"/>
  <c r="BU68" i="5"/>
  <c r="BV68" i="5"/>
  <c r="BW68" i="5"/>
  <c r="BX68" i="5"/>
  <c r="BY68" i="5"/>
  <c r="BZ68" i="5"/>
  <c r="CA68" i="5"/>
  <c r="CB68" i="5"/>
  <c r="CC68" i="5"/>
  <c r="CD68" i="5"/>
  <c r="CE68" i="5"/>
  <c r="CF68" i="5"/>
  <c r="CG68" i="5"/>
  <c r="CH68" i="5"/>
  <c r="BO69" i="5"/>
  <c r="BP69" i="5"/>
  <c r="BQ69" i="5"/>
  <c r="BR69" i="5"/>
  <c r="BS69" i="5"/>
  <c r="BT69" i="5"/>
  <c r="BU69" i="5"/>
  <c r="BV69" i="5"/>
  <c r="BW69" i="5"/>
  <c r="BX69" i="5"/>
  <c r="BY69" i="5"/>
  <c r="BZ69" i="5"/>
  <c r="CA69" i="5"/>
  <c r="CB69" i="5"/>
  <c r="CC69" i="5"/>
  <c r="CD69" i="5"/>
  <c r="CE69" i="5"/>
  <c r="CF69" i="5"/>
  <c r="CG69" i="5"/>
  <c r="CH69" i="5"/>
  <c r="BO70" i="5"/>
  <c r="BP70" i="5"/>
  <c r="BQ70" i="5"/>
  <c r="BR70" i="5"/>
  <c r="BS70" i="5"/>
  <c r="BT70" i="5"/>
  <c r="BU70" i="5"/>
  <c r="BV70" i="5"/>
  <c r="BW70" i="5"/>
  <c r="BX70" i="5"/>
  <c r="BY70" i="5"/>
  <c r="BZ70" i="5"/>
  <c r="CA70" i="5"/>
  <c r="CB70" i="5"/>
  <c r="CC70" i="5"/>
  <c r="CD70" i="5"/>
  <c r="CE70" i="5"/>
  <c r="CF70" i="5"/>
  <c r="CG70" i="5"/>
  <c r="CH70" i="5"/>
  <c r="BO71" i="5"/>
  <c r="BP71" i="5"/>
  <c r="BQ71" i="5"/>
  <c r="BR71" i="5"/>
  <c r="BS71" i="5"/>
  <c r="BT71" i="5"/>
  <c r="BU71" i="5"/>
  <c r="BV71" i="5"/>
  <c r="BW71" i="5"/>
  <c r="BX71" i="5"/>
  <c r="BY71" i="5"/>
  <c r="BZ71" i="5"/>
  <c r="CA71" i="5"/>
  <c r="CB71" i="5"/>
  <c r="CC71" i="5"/>
  <c r="CD71" i="5"/>
  <c r="CE71" i="5"/>
  <c r="CF71" i="5"/>
  <c r="CG71" i="5"/>
  <c r="CH71" i="5"/>
  <c r="BO72" i="5"/>
  <c r="BP72" i="5"/>
  <c r="BQ72" i="5"/>
  <c r="BR72" i="5"/>
  <c r="BS72" i="5"/>
  <c r="BT72" i="5"/>
  <c r="BU72" i="5"/>
  <c r="BV72" i="5"/>
  <c r="BW72" i="5"/>
  <c r="BX72" i="5"/>
  <c r="BY72" i="5"/>
  <c r="BZ72" i="5"/>
  <c r="CA72" i="5"/>
  <c r="CB72" i="5"/>
  <c r="CC72" i="5"/>
  <c r="CD72" i="5"/>
  <c r="CE72" i="5"/>
  <c r="CF72" i="5"/>
  <c r="CG72" i="5"/>
  <c r="CH72" i="5"/>
  <c r="BO73" i="5"/>
  <c r="BP73" i="5"/>
  <c r="BQ73" i="5"/>
  <c r="BR73" i="5"/>
  <c r="BS73" i="5"/>
  <c r="BT73" i="5"/>
  <c r="BU73" i="5"/>
  <c r="BV73" i="5"/>
  <c r="BW73" i="5"/>
  <c r="BX73" i="5"/>
  <c r="BY73" i="5"/>
  <c r="BZ73" i="5"/>
  <c r="CA73" i="5"/>
  <c r="CB73" i="5"/>
  <c r="CC73" i="5"/>
  <c r="CD73" i="5"/>
  <c r="CE73" i="5"/>
  <c r="CF73" i="5"/>
  <c r="CG73" i="5"/>
  <c r="CH73" i="5"/>
  <c r="BO74" i="5"/>
  <c r="BP74" i="5"/>
  <c r="BQ74" i="5"/>
  <c r="BR74" i="5"/>
  <c r="BS74" i="5"/>
  <c r="BT74" i="5"/>
  <c r="BU74" i="5"/>
  <c r="BV74" i="5"/>
  <c r="BW74" i="5"/>
  <c r="BX74" i="5"/>
  <c r="BY74" i="5"/>
  <c r="BZ74" i="5"/>
  <c r="CA74" i="5"/>
  <c r="CB74" i="5"/>
  <c r="CC74" i="5"/>
  <c r="CD74" i="5"/>
  <c r="CE74" i="5"/>
  <c r="CF74" i="5"/>
  <c r="CG74" i="5"/>
  <c r="CH74" i="5"/>
  <c r="BO75" i="5"/>
  <c r="BP75" i="5"/>
  <c r="BQ75" i="5"/>
  <c r="BR75" i="5"/>
  <c r="BS75" i="5"/>
  <c r="BT75" i="5"/>
  <c r="BU75" i="5"/>
  <c r="BV75" i="5"/>
  <c r="BW75" i="5"/>
  <c r="BX75" i="5"/>
  <c r="BY75" i="5"/>
  <c r="BZ75" i="5"/>
  <c r="CA75" i="5"/>
  <c r="CB75" i="5"/>
  <c r="CC75" i="5"/>
  <c r="CD75" i="5"/>
  <c r="CE75" i="5"/>
  <c r="CF75" i="5"/>
  <c r="CG75" i="5"/>
  <c r="CH75" i="5"/>
  <c r="BO76" i="5"/>
  <c r="BP76" i="5"/>
  <c r="BQ76" i="5"/>
  <c r="BR76" i="5"/>
  <c r="BS76" i="5"/>
  <c r="BT76" i="5"/>
  <c r="BU76" i="5"/>
  <c r="BV76" i="5"/>
  <c r="BW76" i="5"/>
  <c r="BX76" i="5"/>
  <c r="BY76" i="5"/>
  <c r="BZ76" i="5"/>
  <c r="CA76" i="5"/>
  <c r="CB76" i="5"/>
  <c r="CC76" i="5"/>
  <c r="CD76" i="5"/>
  <c r="CE76" i="5"/>
  <c r="CF76" i="5"/>
  <c r="CG76" i="5"/>
  <c r="CH76" i="5"/>
  <c r="BO77" i="5"/>
  <c r="BP77" i="5"/>
  <c r="BQ77" i="5"/>
  <c r="BR77" i="5"/>
  <c r="BS77" i="5"/>
  <c r="BT77" i="5"/>
  <c r="BU77" i="5"/>
  <c r="BV77" i="5"/>
  <c r="BW77" i="5"/>
  <c r="BX77" i="5"/>
  <c r="BY77" i="5"/>
  <c r="BZ77" i="5"/>
  <c r="CA77" i="5"/>
  <c r="CB77" i="5"/>
  <c r="CC77" i="5"/>
  <c r="CD77" i="5"/>
  <c r="CE77" i="5"/>
  <c r="CF77" i="5"/>
  <c r="CG77" i="5"/>
  <c r="CH77" i="5"/>
  <c r="BO78" i="5"/>
  <c r="BP78" i="5"/>
  <c r="BQ78" i="5"/>
  <c r="BR78" i="5"/>
  <c r="BS78" i="5"/>
  <c r="BT78" i="5"/>
  <c r="BU78" i="5"/>
  <c r="BV78" i="5"/>
  <c r="BW78" i="5"/>
  <c r="BX78" i="5"/>
  <c r="BY78" i="5"/>
  <c r="BZ78" i="5"/>
  <c r="CA78" i="5"/>
  <c r="CB78" i="5"/>
  <c r="CC78" i="5"/>
  <c r="CD78" i="5"/>
  <c r="CE78" i="5"/>
  <c r="CF78" i="5"/>
  <c r="CG78" i="5"/>
  <c r="CH78" i="5"/>
  <c r="BO79" i="5"/>
  <c r="BP79" i="5"/>
  <c r="BQ79" i="5"/>
  <c r="BR79" i="5"/>
  <c r="BS79" i="5"/>
  <c r="BT79" i="5"/>
  <c r="BU79" i="5"/>
  <c r="BV79" i="5"/>
  <c r="BW79" i="5"/>
  <c r="BX79" i="5"/>
  <c r="BY79" i="5"/>
  <c r="BZ79" i="5"/>
  <c r="CA79" i="5"/>
  <c r="CB79" i="5"/>
  <c r="CC79" i="5"/>
  <c r="CD79" i="5"/>
  <c r="CE79" i="5"/>
  <c r="CF79" i="5"/>
  <c r="CG79" i="5"/>
  <c r="CH79" i="5"/>
  <c r="BO80" i="5"/>
  <c r="BP80" i="5"/>
  <c r="BQ80" i="5"/>
  <c r="BR80" i="5"/>
  <c r="BS80" i="5"/>
  <c r="BT80" i="5"/>
  <c r="BU80" i="5"/>
  <c r="BV80" i="5"/>
  <c r="BW80" i="5"/>
  <c r="BX80" i="5"/>
  <c r="BY80" i="5"/>
  <c r="BZ80" i="5"/>
  <c r="CA80" i="5"/>
  <c r="CB80" i="5"/>
  <c r="CC80" i="5"/>
  <c r="CD80" i="5"/>
  <c r="CE80" i="5"/>
  <c r="CF80" i="5"/>
  <c r="CG80" i="5"/>
  <c r="CH80" i="5"/>
  <c r="BO81" i="5"/>
  <c r="BP81" i="5"/>
  <c r="BQ81" i="5"/>
  <c r="BR81" i="5"/>
  <c r="BS81" i="5"/>
  <c r="BT81" i="5"/>
  <c r="BU81" i="5"/>
  <c r="BV81" i="5"/>
  <c r="BW81" i="5"/>
  <c r="BX81" i="5"/>
  <c r="BY81" i="5"/>
  <c r="BZ81" i="5"/>
  <c r="CA81" i="5"/>
  <c r="CB81" i="5"/>
  <c r="CC81" i="5"/>
  <c r="CD81" i="5"/>
  <c r="CE81" i="5"/>
  <c r="CF81" i="5"/>
  <c r="CG81" i="5"/>
  <c r="CH81" i="5"/>
  <c r="BO82" i="5"/>
  <c r="BP82" i="5"/>
  <c r="BQ82" i="5"/>
  <c r="BR82" i="5"/>
  <c r="BS82" i="5"/>
  <c r="BT82" i="5"/>
  <c r="BU82" i="5"/>
  <c r="BV82" i="5"/>
  <c r="BW82" i="5"/>
  <c r="BX82" i="5"/>
  <c r="BY82" i="5"/>
  <c r="BZ82" i="5"/>
  <c r="CA82" i="5"/>
  <c r="CB82" i="5"/>
  <c r="CC82" i="5"/>
  <c r="CD82" i="5"/>
  <c r="CE82" i="5"/>
  <c r="CF82" i="5"/>
  <c r="CG82" i="5"/>
  <c r="CH82" i="5"/>
  <c r="BO83" i="5"/>
  <c r="BP83" i="5"/>
  <c r="BQ83" i="5"/>
  <c r="BR83" i="5"/>
  <c r="BS83" i="5"/>
  <c r="BT83" i="5"/>
  <c r="BU83" i="5"/>
  <c r="BV83" i="5"/>
  <c r="BW83" i="5"/>
  <c r="BX83" i="5"/>
  <c r="BY83" i="5"/>
  <c r="BZ83" i="5"/>
  <c r="CA83" i="5"/>
  <c r="CB83" i="5"/>
  <c r="CC83" i="5"/>
  <c r="CD83" i="5"/>
  <c r="CE83" i="5"/>
  <c r="CF83" i="5"/>
  <c r="CG83" i="5"/>
  <c r="CH83" i="5"/>
  <c r="BO84" i="5"/>
  <c r="BP84" i="5"/>
  <c r="BQ84" i="5"/>
  <c r="BR84" i="5"/>
  <c r="BS84" i="5"/>
  <c r="BT84" i="5"/>
  <c r="BU84" i="5"/>
  <c r="BV84" i="5"/>
  <c r="BW84" i="5"/>
  <c r="BX84" i="5"/>
  <c r="BY84" i="5"/>
  <c r="BZ84" i="5"/>
  <c r="CA84" i="5"/>
  <c r="CB84" i="5"/>
  <c r="CC84" i="5"/>
  <c r="CD84" i="5"/>
  <c r="CE84" i="5"/>
  <c r="CF84" i="5"/>
  <c r="CG84" i="5"/>
  <c r="CH84" i="5"/>
  <c r="BO85" i="5"/>
  <c r="BP85" i="5"/>
  <c r="BQ85" i="5"/>
  <c r="BR85" i="5"/>
  <c r="BS85" i="5"/>
  <c r="BT85" i="5"/>
  <c r="BU85" i="5"/>
  <c r="BV85" i="5"/>
  <c r="BW85" i="5"/>
  <c r="BX85" i="5"/>
  <c r="BY85" i="5"/>
  <c r="BZ85" i="5"/>
  <c r="CA85" i="5"/>
  <c r="CB85" i="5"/>
  <c r="CC85" i="5"/>
  <c r="CD85" i="5"/>
  <c r="CE85" i="5"/>
  <c r="CF85" i="5"/>
  <c r="CG85" i="5"/>
  <c r="CH85" i="5"/>
  <c r="BO86" i="5"/>
  <c r="BP86" i="5"/>
  <c r="BQ86" i="5"/>
  <c r="BR86" i="5"/>
  <c r="BS86" i="5"/>
  <c r="BT86" i="5"/>
  <c r="BU86" i="5"/>
  <c r="BV86" i="5"/>
  <c r="BW86" i="5"/>
  <c r="BX86" i="5"/>
  <c r="BY86" i="5"/>
  <c r="BZ86" i="5"/>
  <c r="CA86" i="5"/>
  <c r="CB86" i="5"/>
  <c r="CC86" i="5"/>
  <c r="CD86" i="5"/>
  <c r="CE86" i="5"/>
  <c r="CF86" i="5"/>
  <c r="CG86" i="5"/>
  <c r="CH86" i="5"/>
  <c r="BO87" i="5"/>
  <c r="BP87" i="5"/>
  <c r="BQ87" i="5"/>
  <c r="BR87" i="5"/>
  <c r="BS87" i="5"/>
  <c r="BT87" i="5"/>
  <c r="BU87" i="5"/>
  <c r="BV87" i="5"/>
  <c r="BW87" i="5"/>
  <c r="BX87" i="5"/>
  <c r="BY87" i="5"/>
  <c r="BZ87" i="5"/>
  <c r="CA87" i="5"/>
  <c r="CB87" i="5"/>
  <c r="CC87" i="5"/>
  <c r="CD87" i="5"/>
  <c r="CE87" i="5"/>
  <c r="CF87" i="5"/>
  <c r="CG87" i="5"/>
  <c r="CH87" i="5"/>
  <c r="BO88" i="5"/>
  <c r="BP88" i="5"/>
  <c r="BQ88" i="5"/>
  <c r="BR88" i="5"/>
  <c r="BS88" i="5"/>
  <c r="BT88" i="5"/>
  <c r="BU88" i="5"/>
  <c r="BV88" i="5"/>
  <c r="BW88" i="5"/>
  <c r="BX88" i="5"/>
  <c r="BY88" i="5"/>
  <c r="BZ88" i="5"/>
  <c r="CA88" i="5"/>
  <c r="CB88" i="5"/>
  <c r="CC88" i="5"/>
  <c r="CD88" i="5"/>
  <c r="CE88" i="5"/>
  <c r="CF88" i="5"/>
  <c r="CG88" i="5"/>
  <c r="CH88" i="5"/>
  <c r="BO89" i="5"/>
  <c r="BP89" i="5"/>
  <c r="BQ89" i="5"/>
  <c r="BR89" i="5"/>
  <c r="BS89" i="5"/>
  <c r="BT89" i="5"/>
  <c r="BU89" i="5"/>
  <c r="BV89" i="5"/>
  <c r="BW89" i="5"/>
  <c r="BX89" i="5"/>
  <c r="BY89" i="5"/>
  <c r="BZ89" i="5"/>
  <c r="CA89" i="5"/>
  <c r="CB89" i="5"/>
  <c r="CC89" i="5"/>
  <c r="CD89" i="5"/>
  <c r="CE89" i="5"/>
  <c r="CF89" i="5"/>
  <c r="CG89" i="5"/>
  <c r="CH89" i="5"/>
  <c r="BO90" i="5"/>
  <c r="BP90" i="5"/>
  <c r="BQ90" i="5"/>
  <c r="BR90" i="5"/>
  <c r="BS90" i="5"/>
  <c r="BT90" i="5"/>
  <c r="BU90" i="5"/>
  <c r="BV90" i="5"/>
  <c r="BW90" i="5"/>
  <c r="BX90" i="5"/>
  <c r="BY90" i="5"/>
  <c r="BZ90" i="5"/>
  <c r="CA90" i="5"/>
  <c r="CB90" i="5"/>
  <c r="CC90" i="5"/>
  <c r="CD90" i="5"/>
  <c r="CE90" i="5"/>
  <c r="CF90" i="5"/>
  <c r="CG90" i="5"/>
  <c r="CH90" i="5"/>
  <c r="BO91" i="5"/>
  <c r="BP91" i="5"/>
  <c r="BQ91" i="5"/>
  <c r="BR91" i="5"/>
  <c r="BS91" i="5"/>
  <c r="BT91" i="5"/>
  <c r="BU91" i="5"/>
  <c r="BV91" i="5"/>
  <c r="BW91" i="5"/>
  <c r="BX91" i="5"/>
  <c r="BY91" i="5"/>
  <c r="BZ91" i="5"/>
  <c r="CA91" i="5"/>
  <c r="CB91" i="5"/>
  <c r="CC91" i="5"/>
  <c r="CD91" i="5"/>
  <c r="CE91" i="5"/>
  <c r="CF91" i="5"/>
  <c r="CG91" i="5"/>
  <c r="CH91" i="5"/>
  <c r="BO92" i="5"/>
  <c r="BP92" i="5"/>
  <c r="BQ92" i="5"/>
  <c r="BR92" i="5"/>
  <c r="BS92" i="5"/>
  <c r="BT92" i="5"/>
  <c r="BU92" i="5"/>
  <c r="BV92" i="5"/>
  <c r="BW92" i="5"/>
  <c r="BX92" i="5"/>
  <c r="BY92" i="5"/>
  <c r="BZ92" i="5"/>
  <c r="CA92" i="5"/>
  <c r="CB92" i="5"/>
  <c r="CC92" i="5"/>
  <c r="CD92" i="5"/>
  <c r="CE92" i="5"/>
  <c r="CF92" i="5"/>
  <c r="CG92" i="5"/>
  <c r="CH92" i="5"/>
  <c r="BO93" i="5"/>
  <c r="BP93" i="5"/>
  <c r="BQ93" i="5"/>
  <c r="BR93" i="5"/>
  <c r="BS93" i="5"/>
  <c r="BT93" i="5"/>
  <c r="BU93" i="5"/>
  <c r="BV93" i="5"/>
  <c r="BW93" i="5"/>
  <c r="BX93" i="5"/>
  <c r="BY93" i="5"/>
  <c r="BZ93" i="5"/>
  <c r="CA93" i="5"/>
  <c r="CB93" i="5"/>
  <c r="CC93" i="5"/>
  <c r="CD93" i="5"/>
  <c r="CE93" i="5"/>
  <c r="CF93" i="5"/>
  <c r="CG93" i="5"/>
  <c r="CH93" i="5"/>
  <c r="BO94" i="5"/>
  <c r="BP94" i="5"/>
  <c r="BQ94" i="5"/>
  <c r="BR94" i="5"/>
  <c r="BS94" i="5"/>
  <c r="BT94" i="5"/>
  <c r="BU94" i="5"/>
  <c r="BV94" i="5"/>
  <c r="BW94" i="5"/>
  <c r="BX94" i="5"/>
  <c r="BY94" i="5"/>
  <c r="BZ94" i="5"/>
  <c r="CA94" i="5"/>
  <c r="CB94" i="5"/>
  <c r="CC94" i="5"/>
  <c r="CD94" i="5"/>
  <c r="CE94" i="5"/>
  <c r="CF94" i="5"/>
  <c r="CG94" i="5"/>
  <c r="CH94" i="5"/>
  <c r="BO95" i="5"/>
  <c r="BP95" i="5"/>
  <c r="BQ95" i="5"/>
  <c r="BR95" i="5"/>
  <c r="BS95" i="5"/>
  <c r="BT95" i="5"/>
  <c r="BU95" i="5"/>
  <c r="BV95" i="5"/>
  <c r="BW95" i="5"/>
  <c r="BX95" i="5"/>
  <c r="BY95" i="5"/>
  <c r="BZ95" i="5"/>
  <c r="CA95" i="5"/>
  <c r="CB95" i="5"/>
  <c r="CC95" i="5"/>
  <c r="CD95" i="5"/>
  <c r="CE95" i="5"/>
  <c r="CF95" i="5"/>
  <c r="CG95" i="5"/>
  <c r="CH95" i="5"/>
  <c r="BO96" i="5"/>
  <c r="BP96" i="5"/>
  <c r="BQ96" i="5"/>
  <c r="BR96" i="5"/>
  <c r="BS96" i="5"/>
  <c r="BT96" i="5"/>
  <c r="BU96" i="5"/>
  <c r="BV96" i="5"/>
  <c r="BW96" i="5"/>
  <c r="BX96" i="5"/>
  <c r="BY96" i="5"/>
  <c r="BZ96" i="5"/>
  <c r="CA96" i="5"/>
  <c r="CB96" i="5"/>
  <c r="CC96" i="5"/>
  <c r="CD96" i="5"/>
  <c r="CE96" i="5"/>
  <c r="CF96" i="5"/>
  <c r="CG96" i="5"/>
  <c r="CH96" i="5"/>
  <c r="BO97" i="5"/>
  <c r="BP97" i="5"/>
  <c r="BQ97" i="5"/>
  <c r="BR97" i="5"/>
  <c r="BS97" i="5"/>
  <c r="BT97" i="5"/>
  <c r="BU97" i="5"/>
  <c r="BV97" i="5"/>
  <c r="BW97" i="5"/>
  <c r="BX97" i="5"/>
  <c r="BY97" i="5"/>
  <c r="BZ97" i="5"/>
  <c r="CA97" i="5"/>
  <c r="CB97" i="5"/>
  <c r="CC97" i="5"/>
  <c r="CD97" i="5"/>
  <c r="CE97" i="5"/>
  <c r="CF97" i="5"/>
  <c r="CG97" i="5"/>
  <c r="CH97" i="5"/>
  <c r="BO98" i="5"/>
  <c r="BP98" i="5"/>
  <c r="BQ98" i="5"/>
  <c r="BR98" i="5"/>
  <c r="BS98" i="5"/>
  <c r="BT98" i="5"/>
  <c r="BU98" i="5"/>
  <c r="BV98" i="5"/>
  <c r="BW98" i="5"/>
  <c r="BX98" i="5"/>
  <c r="BY98" i="5"/>
  <c r="BZ98" i="5"/>
  <c r="CA98" i="5"/>
  <c r="CB98" i="5"/>
  <c r="CC98" i="5"/>
  <c r="CD98" i="5"/>
  <c r="CE98" i="5"/>
  <c r="CF98" i="5"/>
  <c r="CG98" i="5"/>
  <c r="CH98" i="5"/>
  <c r="BO99" i="5"/>
  <c r="BP99" i="5"/>
  <c r="BQ99" i="5"/>
  <c r="BR99" i="5"/>
  <c r="BS99" i="5"/>
  <c r="BT99" i="5"/>
  <c r="BU99" i="5"/>
  <c r="BV99" i="5"/>
  <c r="BW99" i="5"/>
  <c r="BX99" i="5"/>
  <c r="BY99" i="5"/>
  <c r="BZ99" i="5"/>
  <c r="CA99" i="5"/>
  <c r="CB99" i="5"/>
  <c r="CC99" i="5"/>
  <c r="CD99" i="5"/>
  <c r="CE99" i="5"/>
  <c r="CF99" i="5"/>
  <c r="CG99" i="5"/>
  <c r="CH99" i="5"/>
  <c r="BO100" i="5"/>
  <c r="BP100" i="5"/>
  <c r="BQ100" i="5"/>
  <c r="BR100" i="5"/>
  <c r="BS100" i="5"/>
  <c r="BT100" i="5"/>
  <c r="BU100" i="5"/>
  <c r="BV100" i="5"/>
  <c r="BW100" i="5"/>
  <c r="BX100" i="5"/>
  <c r="BY100" i="5"/>
  <c r="BZ100" i="5"/>
  <c r="CA100" i="5"/>
  <c r="CB100" i="5"/>
  <c r="CC100" i="5"/>
  <c r="CD100" i="5"/>
  <c r="CE100" i="5"/>
  <c r="CF100" i="5"/>
  <c r="CG100" i="5"/>
  <c r="CH100" i="5"/>
  <c r="BO101" i="5"/>
  <c r="BP101" i="5"/>
  <c r="BQ101" i="5"/>
  <c r="BR101" i="5"/>
  <c r="BS101" i="5"/>
  <c r="BT101" i="5"/>
  <c r="BU101" i="5"/>
  <c r="BV101" i="5"/>
  <c r="BW101" i="5"/>
  <c r="BX101" i="5"/>
  <c r="BY101" i="5"/>
  <c r="BZ101" i="5"/>
  <c r="CA101" i="5"/>
  <c r="CB101" i="5"/>
  <c r="CC101" i="5"/>
  <c r="CD101" i="5"/>
  <c r="CE101" i="5"/>
  <c r="CF101" i="5"/>
  <c r="CG101" i="5"/>
  <c r="CH101" i="5"/>
  <c r="BO102" i="5"/>
  <c r="BP102" i="5"/>
  <c r="BQ102" i="5"/>
  <c r="BR102" i="5"/>
  <c r="BS102" i="5"/>
  <c r="BT102" i="5"/>
  <c r="BU102" i="5"/>
  <c r="BV102" i="5"/>
  <c r="BW102" i="5"/>
  <c r="BX102" i="5"/>
  <c r="BY102" i="5"/>
  <c r="BZ102" i="5"/>
  <c r="CA102" i="5"/>
  <c r="CB102" i="5"/>
  <c r="CC102" i="5"/>
  <c r="CD102" i="5"/>
  <c r="CE102" i="5"/>
  <c r="CF102" i="5"/>
  <c r="CG102" i="5"/>
  <c r="CH102" i="5"/>
  <c r="BO103" i="5"/>
  <c r="BP103" i="5"/>
  <c r="BQ103" i="5"/>
  <c r="BR103" i="5"/>
  <c r="BS103" i="5"/>
  <c r="BT103" i="5"/>
  <c r="BU103" i="5"/>
  <c r="BV103" i="5"/>
  <c r="BW103" i="5"/>
  <c r="BX103" i="5"/>
  <c r="BY103" i="5"/>
  <c r="BZ103" i="5"/>
  <c r="CA103" i="5"/>
  <c r="CB103" i="5"/>
  <c r="CC103" i="5"/>
  <c r="CD103" i="5"/>
  <c r="CE103" i="5"/>
  <c r="CF103" i="5"/>
  <c r="CG103" i="5"/>
  <c r="CH103" i="5"/>
  <c r="BO104" i="5"/>
  <c r="BP104" i="5"/>
  <c r="BQ104" i="5"/>
  <c r="BR104" i="5"/>
  <c r="BS104" i="5"/>
  <c r="BT104" i="5"/>
  <c r="BU104" i="5"/>
  <c r="BV104" i="5"/>
  <c r="BW104" i="5"/>
  <c r="BX104" i="5"/>
  <c r="BY104" i="5"/>
  <c r="BZ104" i="5"/>
  <c r="CA104" i="5"/>
  <c r="CB104" i="5"/>
  <c r="CC104" i="5"/>
  <c r="CD104" i="5"/>
  <c r="CE104" i="5"/>
  <c r="CF104" i="5"/>
  <c r="CG104" i="5"/>
  <c r="CH104" i="5"/>
  <c r="BO105" i="5"/>
  <c r="BP105" i="5"/>
  <c r="BQ105" i="5"/>
  <c r="BR105" i="5"/>
  <c r="BS105" i="5"/>
  <c r="BT105" i="5"/>
  <c r="BU105" i="5"/>
  <c r="BV105" i="5"/>
  <c r="BW105" i="5"/>
  <c r="BX105" i="5"/>
  <c r="BY105" i="5"/>
  <c r="BZ105" i="5"/>
  <c r="CA105" i="5"/>
  <c r="CB105" i="5"/>
  <c r="CC105" i="5"/>
  <c r="CD105" i="5"/>
  <c r="CE105" i="5"/>
  <c r="CF105" i="5"/>
  <c r="CG105" i="5"/>
  <c r="CH105" i="5"/>
  <c r="BO106" i="5"/>
  <c r="BP106" i="5"/>
  <c r="BQ106" i="5"/>
  <c r="BR106" i="5"/>
  <c r="BS106" i="5"/>
  <c r="BT106" i="5"/>
  <c r="BU106" i="5"/>
  <c r="BV106" i="5"/>
  <c r="BW106" i="5"/>
  <c r="BX106" i="5"/>
  <c r="BY106" i="5"/>
  <c r="BZ106" i="5"/>
  <c r="CA106" i="5"/>
  <c r="CB106" i="5"/>
  <c r="CC106" i="5"/>
  <c r="CD106" i="5"/>
  <c r="CE106" i="5"/>
  <c r="CF106" i="5"/>
  <c r="CG106" i="5"/>
  <c r="CH106" i="5"/>
  <c r="BO107" i="5"/>
  <c r="BP107" i="5"/>
  <c r="BQ107" i="5"/>
  <c r="BR107" i="5"/>
  <c r="BS107" i="5"/>
  <c r="BT107" i="5"/>
  <c r="BU107" i="5"/>
  <c r="BV107" i="5"/>
  <c r="BW107" i="5"/>
  <c r="BX107" i="5"/>
  <c r="BY107" i="5"/>
  <c r="BZ107" i="5"/>
  <c r="CA107" i="5"/>
  <c r="CB107" i="5"/>
  <c r="CC107" i="5"/>
  <c r="CD107" i="5"/>
  <c r="CE107" i="5"/>
  <c r="CF107" i="5"/>
  <c r="CG107" i="5"/>
  <c r="CH107" i="5"/>
  <c r="BO108" i="5"/>
  <c r="BP108" i="5"/>
  <c r="BQ108" i="5"/>
  <c r="BR108" i="5"/>
  <c r="BS108" i="5"/>
  <c r="BT108" i="5"/>
  <c r="BU108" i="5"/>
  <c r="BV108" i="5"/>
  <c r="BW108" i="5"/>
  <c r="BX108" i="5"/>
  <c r="BY108" i="5"/>
  <c r="BZ108" i="5"/>
  <c r="CA108" i="5"/>
  <c r="CB108" i="5"/>
  <c r="CC108" i="5"/>
  <c r="CD108" i="5"/>
  <c r="CE108" i="5"/>
  <c r="CF108" i="5"/>
  <c r="CG108" i="5"/>
  <c r="CH108" i="5"/>
  <c r="BO109" i="5"/>
  <c r="BP109" i="5"/>
  <c r="BQ109" i="5"/>
  <c r="BR109" i="5"/>
  <c r="BS109" i="5"/>
  <c r="BT109" i="5"/>
  <c r="BU109" i="5"/>
  <c r="BV109" i="5"/>
  <c r="BW109" i="5"/>
  <c r="BX109" i="5"/>
  <c r="BY109" i="5"/>
  <c r="BZ109" i="5"/>
  <c r="CA109" i="5"/>
  <c r="CB109" i="5"/>
  <c r="CC109" i="5"/>
  <c r="CD109" i="5"/>
  <c r="CE109" i="5"/>
  <c r="CF109" i="5"/>
  <c r="CG109" i="5"/>
  <c r="CH109" i="5"/>
  <c r="BO110" i="5"/>
  <c r="BP110" i="5"/>
  <c r="BQ110" i="5"/>
  <c r="BR110" i="5"/>
  <c r="BS110" i="5"/>
  <c r="BT110" i="5"/>
  <c r="BU110" i="5"/>
  <c r="BV110" i="5"/>
  <c r="BW110" i="5"/>
  <c r="BX110" i="5"/>
  <c r="BY110" i="5"/>
  <c r="BZ110" i="5"/>
  <c r="CA110" i="5"/>
  <c r="CB110" i="5"/>
  <c r="CC110" i="5"/>
  <c r="CD110" i="5"/>
  <c r="CE110" i="5"/>
  <c r="CF110" i="5"/>
  <c r="CG110" i="5"/>
  <c r="CH110" i="5"/>
  <c r="BO111" i="5"/>
  <c r="BP111" i="5"/>
  <c r="BQ111" i="5"/>
  <c r="BR111" i="5"/>
  <c r="BS111" i="5"/>
  <c r="BT111" i="5"/>
  <c r="BU111" i="5"/>
  <c r="BV111" i="5"/>
  <c r="BW111" i="5"/>
  <c r="BX111" i="5"/>
  <c r="BY111" i="5"/>
  <c r="BZ111" i="5"/>
  <c r="CA111" i="5"/>
  <c r="CB111" i="5"/>
  <c r="CC111" i="5"/>
  <c r="CD111" i="5"/>
  <c r="CE111" i="5"/>
  <c r="CF111" i="5"/>
  <c r="CG111" i="5"/>
  <c r="CH111" i="5"/>
  <c r="BO112" i="5"/>
  <c r="BP112" i="5"/>
  <c r="BQ112" i="5"/>
  <c r="BR112" i="5"/>
  <c r="BS112" i="5"/>
  <c r="BT112" i="5"/>
  <c r="BU112" i="5"/>
  <c r="BV112" i="5"/>
  <c r="BW112" i="5"/>
  <c r="BX112" i="5"/>
  <c r="BY112" i="5"/>
  <c r="BZ112" i="5"/>
  <c r="CA112" i="5"/>
  <c r="CB112" i="5"/>
  <c r="CC112" i="5"/>
  <c r="CD112" i="5"/>
  <c r="CE112" i="5"/>
  <c r="CF112" i="5"/>
  <c r="CG112" i="5"/>
  <c r="CH112" i="5"/>
  <c r="BO113" i="5"/>
  <c r="BP113" i="5"/>
  <c r="BQ113" i="5"/>
  <c r="BR113" i="5"/>
  <c r="BS113" i="5"/>
  <c r="BT113" i="5"/>
  <c r="BU113" i="5"/>
  <c r="BV113" i="5"/>
  <c r="BW113" i="5"/>
  <c r="BX113" i="5"/>
  <c r="BY113" i="5"/>
  <c r="BZ113" i="5"/>
  <c r="CA113" i="5"/>
  <c r="CB113" i="5"/>
  <c r="CC113" i="5"/>
  <c r="CD113" i="5"/>
  <c r="CE113" i="5"/>
  <c r="CF113" i="5"/>
  <c r="CG113" i="5"/>
  <c r="CH113" i="5"/>
  <c r="BO114" i="5"/>
  <c r="BP114" i="5"/>
  <c r="BQ114" i="5"/>
  <c r="BR114" i="5"/>
  <c r="BS114" i="5"/>
  <c r="BT114" i="5"/>
  <c r="BU114" i="5"/>
  <c r="BV114" i="5"/>
  <c r="BW114" i="5"/>
  <c r="BX114" i="5"/>
  <c r="BY114" i="5"/>
  <c r="BZ114" i="5"/>
  <c r="CA114" i="5"/>
  <c r="CB114" i="5"/>
  <c r="CC114" i="5"/>
  <c r="CD114" i="5"/>
  <c r="CE114" i="5"/>
  <c r="CF114" i="5"/>
  <c r="CG114" i="5"/>
  <c r="CH114" i="5"/>
  <c r="BO115" i="5"/>
  <c r="BP115" i="5"/>
  <c r="BQ115" i="5"/>
  <c r="BR115" i="5"/>
  <c r="BS115" i="5"/>
  <c r="BT115" i="5"/>
  <c r="BU115" i="5"/>
  <c r="BV115" i="5"/>
  <c r="BW115" i="5"/>
  <c r="BX115" i="5"/>
  <c r="BY115" i="5"/>
  <c r="BZ115" i="5"/>
  <c r="CA115" i="5"/>
  <c r="CB115" i="5"/>
  <c r="CC115" i="5"/>
  <c r="CD115" i="5"/>
  <c r="CE115" i="5"/>
  <c r="CF115" i="5"/>
  <c r="CG115" i="5"/>
  <c r="CH115" i="5"/>
  <c r="BO116" i="5"/>
  <c r="BP116" i="5"/>
  <c r="BQ116" i="5"/>
  <c r="BR116" i="5"/>
  <c r="BS116" i="5"/>
  <c r="BT116" i="5"/>
  <c r="BU116" i="5"/>
  <c r="BV116" i="5"/>
  <c r="BW116" i="5"/>
  <c r="BX116" i="5"/>
  <c r="BY116" i="5"/>
  <c r="BZ116" i="5"/>
  <c r="CA116" i="5"/>
  <c r="CB116" i="5"/>
  <c r="CC116" i="5"/>
  <c r="CD116" i="5"/>
  <c r="CE116" i="5"/>
  <c r="CF116" i="5"/>
  <c r="CG116" i="5"/>
  <c r="CH116" i="5"/>
  <c r="BO117" i="5"/>
  <c r="BP117" i="5"/>
  <c r="BQ117" i="5"/>
  <c r="BR117" i="5"/>
  <c r="BS117" i="5"/>
  <c r="BT117" i="5"/>
  <c r="BU117" i="5"/>
  <c r="BV117" i="5"/>
  <c r="BW117" i="5"/>
  <c r="BX117" i="5"/>
  <c r="BY117" i="5"/>
  <c r="BZ117" i="5"/>
  <c r="CA117" i="5"/>
  <c r="CB117" i="5"/>
  <c r="CC117" i="5"/>
  <c r="CD117" i="5"/>
  <c r="CE117" i="5"/>
  <c r="CF117" i="5"/>
  <c r="CG117" i="5"/>
  <c r="CH117" i="5"/>
  <c r="BO118" i="5"/>
  <c r="BP118" i="5"/>
  <c r="BQ118" i="5"/>
  <c r="BR118" i="5"/>
  <c r="BS118" i="5"/>
  <c r="BT118" i="5"/>
  <c r="BU118" i="5"/>
  <c r="BV118" i="5"/>
  <c r="BW118" i="5"/>
  <c r="BX118" i="5"/>
  <c r="BY118" i="5"/>
  <c r="BZ118" i="5"/>
  <c r="CA118" i="5"/>
  <c r="CB118" i="5"/>
  <c r="CC118" i="5"/>
  <c r="CD118" i="5"/>
  <c r="CE118" i="5"/>
  <c r="CF118" i="5"/>
  <c r="CG118" i="5"/>
  <c r="CH118" i="5"/>
  <c r="BO119" i="5"/>
  <c r="BP119" i="5"/>
  <c r="BQ119" i="5"/>
  <c r="BR119" i="5"/>
  <c r="BS119" i="5"/>
  <c r="BT119" i="5"/>
  <c r="BU119" i="5"/>
  <c r="BV119" i="5"/>
  <c r="BW119" i="5"/>
  <c r="BX119" i="5"/>
  <c r="BY119" i="5"/>
  <c r="BZ119" i="5"/>
  <c r="CA119" i="5"/>
  <c r="CB119" i="5"/>
  <c r="CC119" i="5"/>
  <c r="CD119" i="5"/>
  <c r="CE119" i="5"/>
  <c r="CF119" i="5"/>
  <c r="CG119" i="5"/>
  <c r="CH119" i="5"/>
  <c r="BO120" i="5"/>
  <c r="BP120" i="5"/>
  <c r="BQ120" i="5"/>
  <c r="BR120" i="5"/>
  <c r="BS120" i="5"/>
  <c r="BT120" i="5"/>
  <c r="BU120" i="5"/>
  <c r="BV120" i="5"/>
  <c r="BW120" i="5"/>
  <c r="BX120" i="5"/>
  <c r="BY120" i="5"/>
  <c r="BZ120" i="5"/>
  <c r="CA120" i="5"/>
  <c r="CB120" i="5"/>
  <c r="CC120" i="5"/>
  <c r="CD120" i="5"/>
  <c r="CE120" i="5"/>
  <c r="CF120" i="5"/>
  <c r="CG120" i="5"/>
  <c r="CH120" i="5"/>
  <c r="BO121" i="5"/>
  <c r="BP121" i="5"/>
  <c r="BQ121" i="5"/>
  <c r="BR121" i="5"/>
  <c r="BS121" i="5"/>
  <c r="BT121" i="5"/>
  <c r="BU121" i="5"/>
  <c r="BV121" i="5"/>
  <c r="BW121" i="5"/>
  <c r="BX121" i="5"/>
  <c r="BY121" i="5"/>
  <c r="BZ121" i="5"/>
  <c r="CA121" i="5"/>
  <c r="CB121" i="5"/>
  <c r="CC121" i="5"/>
  <c r="CD121" i="5"/>
  <c r="CE121" i="5"/>
  <c r="CF121" i="5"/>
  <c r="CG121" i="5"/>
  <c r="CH121" i="5"/>
  <c r="BO122" i="5"/>
  <c r="BP122" i="5"/>
  <c r="BQ122" i="5"/>
  <c r="BR122" i="5"/>
  <c r="BS122" i="5"/>
  <c r="BT122" i="5"/>
  <c r="BU122" i="5"/>
  <c r="BV122" i="5"/>
  <c r="BW122" i="5"/>
  <c r="BX122" i="5"/>
  <c r="BY122" i="5"/>
  <c r="BZ122" i="5"/>
  <c r="CA122" i="5"/>
  <c r="CB122" i="5"/>
  <c r="CC122" i="5"/>
  <c r="CD122" i="5"/>
  <c r="CE122" i="5"/>
  <c r="CF122" i="5"/>
  <c r="CG122" i="5"/>
  <c r="CH122" i="5"/>
  <c r="BO123" i="5"/>
  <c r="BP123" i="5"/>
  <c r="BQ123" i="5"/>
  <c r="BR123" i="5"/>
  <c r="BS123" i="5"/>
  <c r="BT123" i="5"/>
  <c r="BU123" i="5"/>
  <c r="BV123" i="5"/>
  <c r="BW123" i="5"/>
  <c r="BX123" i="5"/>
  <c r="BY123" i="5"/>
  <c r="BZ123" i="5"/>
  <c r="CA123" i="5"/>
  <c r="CB123" i="5"/>
  <c r="CC123" i="5"/>
  <c r="CD123" i="5"/>
  <c r="CE123" i="5"/>
  <c r="CF123" i="5"/>
  <c r="CG123" i="5"/>
  <c r="CH123" i="5"/>
  <c r="BO124" i="5"/>
  <c r="BP124" i="5"/>
  <c r="BQ124" i="5"/>
  <c r="BR124" i="5"/>
  <c r="BS124" i="5"/>
  <c r="BT124" i="5"/>
  <c r="BU124" i="5"/>
  <c r="BV124" i="5"/>
  <c r="BW124" i="5"/>
  <c r="BX124" i="5"/>
  <c r="BY124" i="5"/>
  <c r="BZ124" i="5"/>
  <c r="CA124" i="5"/>
  <c r="CB124" i="5"/>
  <c r="CC124" i="5"/>
  <c r="CD124" i="5"/>
  <c r="CE124" i="5"/>
  <c r="CF124" i="5"/>
  <c r="CG124" i="5"/>
  <c r="CH124" i="5"/>
  <c r="BO125" i="5"/>
  <c r="BP125" i="5"/>
  <c r="BQ125" i="5"/>
  <c r="BR125" i="5"/>
  <c r="BS125" i="5"/>
  <c r="BT125" i="5"/>
  <c r="BU125" i="5"/>
  <c r="BV125" i="5"/>
  <c r="BW125" i="5"/>
  <c r="BX125" i="5"/>
  <c r="BY125" i="5"/>
  <c r="BZ125" i="5"/>
  <c r="CA125" i="5"/>
  <c r="CB125" i="5"/>
  <c r="CC125" i="5"/>
  <c r="CD125" i="5"/>
  <c r="CE125" i="5"/>
  <c r="CF125" i="5"/>
  <c r="CG125" i="5"/>
  <c r="CH125" i="5"/>
  <c r="BO126" i="5"/>
  <c r="BP126" i="5"/>
  <c r="BQ126" i="5"/>
  <c r="BR126" i="5"/>
  <c r="BS126" i="5"/>
  <c r="BT126" i="5"/>
  <c r="BU126" i="5"/>
  <c r="BV126" i="5"/>
  <c r="BW126" i="5"/>
  <c r="BX126" i="5"/>
  <c r="BY126" i="5"/>
  <c r="BZ126" i="5"/>
  <c r="CA126" i="5"/>
  <c r="CB126" i="5"/>
  <c r="CC126" i="5"/>
  <c r="CD126" i="5"/>
  <c r="CE126" i="5"/>
  <c r="CF126" i="5"/>
  <c r="CG126" i="5"/>
  <c r="CH126" i="5"/>
  <c r="BO127" i="5"/>
  <c r="BP127" i="5"/>
  <c r="BQ127" i="5"/>
  <c r="BR127" i="5"/>
  <c r="BS127" i="5"/>
  <c r="BT127" i="5"/>
  <c r="BU127" i="5"/>
  <c r="BV127" i="5"/>
  <c r="BW127" i="5"/>
  <c r="BX127" i="5"/>
  <c r="BY127" i="5"/>
  <c r="BZ127" i="5"/>
  <c r="CA127" i="5"/>
  <c r="CB127" i="5"/>
  <c r="CC127" i="5"/>
  <c r="CD127" i="5"/>
  <c r="CE127" i="5"/>
  <c r="CF127" i="5"/>
  <c r="CG127" i="5"/>
  <c r="CH127" i="5"/>
  <c r="BO128" i="5"/>
  <c r="BP128" i="5"/>
  <c r="BQ128" i="5"/>
  <c r="BR128" i="5"/>
  <c r="BS128" i="5"/>
  <c r="BT128" i="5"/>
  <c r="BU128" i="5"/>
  <c r="BV128" i="5"/>
  <c r="BW128" i="5"/>
  <c r="BX128" i="5"/>
  <c r="BY128" i="5"/>
  <c r="BZ128" i="5"/>
  <c r="CA128" i="5"/>
  <c r="CB128" i="5"/>
  <c r="CC128" i="5"/>
  <c r="CD128" i="5"/>
  <c r="CE128" i="5"/>
  <c r="CF128" i="5"/>
  <c r="CG128" i="5"/>
  <c r="CH128" i="5"/>
  <c r="BO129" i="5"/>
  <c r="BP129" i="5"/>
  <c r="BQ129" i="5"/>
  <c r="BR129" i="5"/>
  <c r="BS129" i="5"/>
  <c r="BT129" i="5"/>
  <c r="BU129" i="5"/>
  <c r="BV129" i="5"/>
  <c r="BW129" i="5"/>
  <c r="BX129" i="5"/>
  <c r="BY129" i="5"/>
  <c r="BZ129" i="5"/>
  <c r="CA129" i="5"/>
  <c r="CB129" i="5"/>
  <c r="CC129" i="5"/>
  <c r="CD129" i="5"/>
  <c r="CE129" i="5"/>
  <c r="CF129" i="5"/>
  <c r="CG129" i="5"/>
  <c r="CH129" i="5"/>
  <c r="BO130" i="5"/>
  <c r="BP130" i="5"/>
  <c r="BQ130" i="5"/>
  <c r="BR130" i="5"/>
  <c r="BS130" i="5"/>
  <c r="BT130" i="5"/>
  <c r="BU130" i="5"/>
  <c r="BV130" i="5"/>
  <c r="BW130" i="5"/>
  <c r="BX130" i="5"/>
  <c r="BY130" i="5"/>
  <c r="BZ130" i="5"/>
  <c r="CA130" i="5"/>
  <c r="CB130" i="5"/>
  <c r="CC130" i="5"/>
  <c r="CD130" i="5"/>
  <c r="CE130" i="5"/>
  <c r="CF130" i="5"/>
  <c r="CG130" i="5"/>
  <c r="CH130" i="5"/>
  <c r="BO131" i="5"/>
  <c r="BP131" i="5"/>
  <c r="BQ131" i="5"/>
  <c r="BR131" i="5"/>
  <c r="BS131" i="5"/>
  <c r="BT131" i="5"/>
  <c r="BU131" i="5"/>
  <c r="BV131" i="5"/>
  <c r="BW131" i="5"/>
  <c r="BX131" i="5"/>
  <c r="BY131" i="5"/>
  <c r="BZ131" i="5"/>
  <c r="CA131" i="5"/>
  <c r="CB131" i="5"/>
  <c r="CC131" i="5"/>
  <c r="CD131" i="5"/>
  <c r="CE131" i="5"/>
  <c r="CF131" i="5"/>
  <c r="CG131" i="5"/>
  <c r="CH131" i="5"/>
  <c r="BO132" i="5"/>
  <c r="BP132" i="5"/>
  <c r="BQ132" i="5"/>
  <c r="BR132" i="5"/>
  <c r="BS132" i="5"/>
  <c r="BT132" i="5"/>
  <c r="BU132" i="5"/>
  <c r="BV132" i="5"/>
  <c r="BW132" i="5"/>
  <c r="BX132" i="5"/>
  <c r="BY132" i="5"/>
  <c r="BZ132" i="5"/>
  <c r="CA132" i="5"/>
  <c r="CB132" i="5"/>
  <c r="CC132" i="5"/>
  <c r="CD132" i="5"/>
  <c r="CE132" i="5"/>
  <c r="CF132" i="5"/>
  <c r="CG132" i="5"/>
  <c r="CH132" i="5"/>
  <c r="BO133" i="5"/>
  <c r="BP133" i="5"/>
  <c r="BQ133" i="5"/>
  <c r="BR133" i="5"/>
  <c r="BS133" i="5"/>
  <c r="BT133" i="5"/>
  <c r="BU133" i="5"/>
  <c r="BV133" i="5"/>
  <c r="BW133" i="5"/>
  <c r="BX133" i="5"/>
  <c r="BY133" i="5"/>
  <c r="BZ133" i="5"/>
  <c r="CA133" i="5"/>
  <c r="CB133" i="5"/>
  <c r="CC133" i="5"/>
  <c r="CD133" i="5"/>
  <c r="CE133" i="5"/>
  <c r="CF133" i="5"/>
  <c r="CG133" i="5"/>
  <c r="CH133" i="5"/>
  <c r="BO134" i="5"/>
  <c r="BP134" i="5"/>
  <c r="BQ134" i="5"/>
  <c r="BR134" i="5"/>
  <c r="BS134" i="5"/>
  <c r="BT134" i="5"/>
  <c r="BU134" i="5"/>
  <c r="BV134" i="5"/>
  <c r="BW134" i="5"/>
  <c r="BX134" i="5"/>
  <c r="BY134" i="5"/>
  <c r="BZ134" i="5"/>
  <c r="CA134" i="5"/>
  <c r="CB134" i="5"/>
  <c r="CC134" i="5"/>
  <c r="CD134" i="5"/>
  <c r="CE134" i="5"/>
  <c r="CF134" i="5"/>
  <c r="CG134" i="5"/>
  <c r="CH134" i="5"/>
  <c r="BO135" i="5"/>
  <c r="BP135" i="5"/>
  <c r="BQ135" i="5"/>
  <c r="BR135" i="5"/>
  <c r="BS135" i="5"/>
  <c r="BT135" i="5"/>
  <c r="BU135" i="5"/>
  <c r="BV135" i="5"/>
  <c r="BW135" i="5"/>
  <c r="BX135" i="5"/>
  <c r="BY135" i="5"/>
  <c r="BZ135" i="5"/>
  <c r="CA135" i="5"/>
  <c r="CB135" i="5"/>
  <c r="CC135" i="5"/>
  <c r="CD135" i="5"/>
  <c r="CE135" i="5"/>
  <c r="CF135" i="5"/>
  <c r="CG135" i="5"/>
  <c r="CH135" i="5"/>
  <c r="BO136" i="5"/>
  <c r="BP136" i="5"/>
  <c r="BQ136" i="5"/>
  <c r="BR136" i="5"/>
  <c r="BS136" i="5"/>
  <c r="BT136" i="5"/>
  <c r="BU136" i="5"/>
  <c r="BV136" i="5"/>
  <c r="BW136" i="5"/>
  <c r="BX136" i="5"/>
  <c r="BY136" i="5"/>
  <c r="BZ136" i="5"/>
  <c r="CA136" i="5"/>
  <c r="CB136" i="5"/>
  <c r="CC136" i="5"/>
  <c r="CD136" i="5"/>
  <c r="CE136" i="5"/>
  <c r="CF136" i="5"/>
  <c r="CG136" i="5"/>
  <c r="CH136" i="5"/>
  <c r="BO137" i="5"/>
  <c r="BP137" i="5"/>
  <c r="BQ137" i="5"/>
  <c r="BR137" i="5"/>
  <c r="BS137" i="5"/>
  <c r="BT137" i="5"/>
  <c r="BU137" i="5"/>
  <c r="BV137" i="5"/>
  <c r="BW137" i="5"/>
  <c r="BX137" i="5"/>
  <c r="BY137" i="5"/>
  <c r="BZ137" i="5"/>
  <c r="CA137" i="5"/>
  <c r="CB137" i="5"/>
  <c r="CC137" i="5"/>
  <c r="CD137" i="5"/>
  <c r="CE137" i="5"/>
  <c r="CF137" i="5"/>
  <c r="CG137" i="5"/>
  <c r="CH137" i="5"/>
  <c r="BO138" i="5"/>
  <c r="BP138" i="5"/>
  <c r="BQ138" i="5"/>
  <c r="BR138" i="5"/>
  <c r="BS138" i="5"/>
  <c r="BT138" i="5"/>
  <c r="BU138" i="5"/>
  <c r="BV138" i="5"/>
  <c r="BW138" i="5"/>
  <c r="BX138" i="5"/>
  <c r="BY138" i="5"/>
  <c r="BZ138" i="5"/>
  <c r="CA138" i="5"/>
  <c r="CB138" i="5"/>
  <c r="CC138" i="5"/>
  <c r="CD138" i="5"/>
  <c r="CE138" i="5"/>
  <c r="CF138" i="5"/>
  <c r="CG138" i="5"/>
  <c r="CH138" i="5"/>
  <c r="BO139" i="5"/>
  <c r="BP139" i="5"/>
  <c r="BQ139" i="5"/>
  <c r="BR139" i="5"/>
  <c r="BS139" i="5"/>
  <c r="BT139" i="5"/>
  <c r="BU139" i="5"/>
  <c r="BV139" i="5"/>
  <c r="BW139" i="5"/>
  <c r="BX139" i="5"/>
  <c r="BY139" i="5"/>
  <c r="BZ139" i="5"/>
  <c r="CA139" i="5"/>
  <c r="CB139" i="5"/>
  <c r="CC139" i="5"/>
  <c r="CD139" i="5"/>
  <c r="CE139" i="5"/>
  <c r="CF139" i="5"/>
  <c r="CG139" i="5"/>
  <c r="CH139" i="5"/>
  <c r="BO140" i="5"/>
  <c r="BP140" i="5"/>
  <c r="BQ140" i="5"/>
  <c r="BR140" i="5"/>
  <c r="BS140" i="5"/>
  <c r="BT140" i="5"/>
  <c r="BU140" i="5"/>
  <c r="BV140" i="5"/>
  <c r="BW140" i="5"/>
  <c r="BX140" i="5"/>
  <c r="BY140" i="5"/>
  <c r="BZ140" i="5"/>
  <c r="CA140" i="5"/>
  <c r="CB140" i="5"/>
  <c r="CC140" i="5"/>
  <c r="CD140" i="5"/>
  <c r="CE140" i="5"/>
  <c r="CF140" i="5"/>
  <c r="CG140" i="5"/>
  <c r="CH140" i="5"/>
  <c r="BO141" i="5"/>
  <c r="BP141" i="5"/>
  <c r="BQ141" i="5"/>
  <c r="BR141" i="5"/>
  <c r="BS141" i="5"/>
  <c r="BT141" i="5"/>
  <c r="BU141" i="5"/>
  <c r="BV141" i="5"/>
  <c r="BW141" i="5"/>
  <c r="BX141" i="5"/>
  <c r="BY141" i="5"/>
  <c r="BZ141" i="5"/>
  <c r="CA141" i="5"/>
  <c r="CB141" i="5"/>
  <c r="CC141" i="5"/>
  <c r="CD141" i="5"/>
  <c r="CE141" i="5"/>
  <c r="CF141" i="5"/>
  <c r="CG141" i="5"/>
  <c r="CH141" i="5"/>
  <c r="BO142" i="5"/>
  <c r="BP142" i="5"/>
  <c r="BQ142" i="5"/>
  <c r="BR142" i="5"/>
  <c r="BS142" i="5"/>
  <c r="BT142" i="5"/>
  <c r="BU142" i="5"/>
  <c r="BV142" i="5"/>
  <c r="BW142" i="5"/>
  <c r="BX142" i="5"/>
  <c r="BY142" i="5"/>
  <c r="BZ142" i="5"/>
  <c r="CA142" i="5"/>
  <c r="CB142" i="5"/>
  <c r="CC142" i="5"/>
  <c r="CD142" i="5"/>
  <c r="CE142" i="5"/>
  <c r="CF142" i="5"/>
  <c r="CG142" i="5"/>
  <c r="CH142" i="5"/>
  <c r="BO143" i="5"/>
  <c r="BP143" i="5"/>
  <c r="BQ143" i="5"/>
  <c r="BR143" i="5"/>
  <c r="BS143" i="5"/>
  <c r="BT143" i="5"/>
  <c r="BU143" i="5"/>
  <c r="BV143" i="5"/>
  <c r="BW143" i="5"/>
  <c r="BX143" i="5"/>
  <c r="BY143" i="5"/>
  <c r="BZ143" i="5"/>
  <c r="CA143" i="5"/>
  <c r="CB143" i="5"/>
  <c r="CC143" i="5"/>
  <c r="CD143" i="5"/>
  <c r="CE143" i="5"/>
  <c r="CF143" i="5"/>
  <c r="CG143" i="5"/>
  <c r="CH143" i="5"/>
  <c r="BO144" i="5"/>
  <c r="BP144" i="5"/>
  <c r="BQ144" i="5"/>
  <c r="BR144" i="5"/>
  <c r="BS144" i="5"/>
  <c r="BT144" i="5"/>
  <c r="BU144" i="5"/>
  <c r="BV144" i="5"/>
  <c r="BW144" i="5"/>
  <c r="BX144" i="5"/>
  <c r="BY144" i="5"/>
  <c r="BZ144" i="5"/>
  <c r="CA144" i="5"/>
  <c r="CB144" i="5"/>
  <c r="CC144" i="5"/>
  <c r="CD144" i="5"/>
  <c r="CE144" i="5"/>
  <c r="CF144" i="5"/>
  <c r="CG144" i="5"/>
  <c r="CH144" i="5"/>
  <c r="BO145" i="5"/>
  <c r="BP145" i="5"/>
  <c r="BQ145" i="5"/>
  <c r="BR145" i="5"/>
  <c r="BS145" i="5"/>
  <c r="BT145" i="5"/>
  <c r="BU145" i="5"/>
  <c r="BV145" i="5"/>
  <c r="BW145" i="5"/>
  <c r="BX145" i="5"/>
  <c r="BY145" i="5"/>
  <c r="BZ145" i="5"/>
  <c r="CA145" i="5"/>
  <c r="CB145" i="5"/>
  <c r="CC145" i="5"/>
  <c r="CD145" i="5"/>
  <c r="CE145" i="5"/>
  <c r="CF145" i="5"/>
  <c r="CG145" i="5"/>
  <c r="CH145" i="5"/>
  <c r="BO146" i="5"/>
  <c r="BP146" i="5"/>
  <c r="BQ146" i="5"/>
  <c r="BR146" i="5"/>
  <c r="BS146" i="5"/>
  <c r="BT146" i="5"/>
  <c r="BU146" i="5"/>
  <c r="BV146" i="5"/>
  <c r="BW146" i="5"/>
  <c r="BX146" i="5"/>
  <c r="BY146" i="5"/>
  <c r="BZ146" i="5"/>
  <c r="CA146" i="5"/>
  <c r="CB146" i="5"/>
  <c r="CC146" i="5"/>
  <c r="CD146" i="5"/>
  <c r="CE146" i="5"/>
  <c r="CF146" i="5"/>
  <c r="CG146" i="5"/>
  <c r="CH146" i="5"/>
  <c r="BO147" i="5"/>
  <c r="BP147" i="5"/>
  <c r="BQ147" i="5"/>
  <c r="BR147" i="5"/>
  <c r="BS147" i="5"/>
  <c r="BT147" i="5"/>
  <c r="BU147" i="5"/>
  <c r="BV147" i="5"/>
  <c r="BW147" i="5"/>
  <c r="BX147" i="5"/>
  <c r="BY147" i="5"/>
  <c r="BZ147" i="5"/>
  <c r="CA147" i="5"/>
  <c r="CB147" i="5"/>
  <c r="CC147" i="5"/>
  <c r="CD147" i="5"/>
  <c r="CE147" i="5"/>
  <c r="CF147" i="5"/>
  <c r="CG147" i="5"/>
  <c r="CH147" i="5"/>
  <c r="BO148" i="5"/>
  <c r="BP148" i="5"/>
  <c r="BQ148" i="5"/>
  <c r="BR148" i="5"/>
  <c r="BS148" i="5"/>
  <c r="BT148" i="5"/>
  <c r="BU148" i="5"/>
  <c r="BV148" i="5"/>
  <c r="BW148" i="5"/>
  <c r="BX148" i="5"/>
  <c r="BY148" i="5"/>
  <c r="BZ148" i="5"/>
  <c r="CA148" i="5"/>
  <c r="CB148" i="5"/>
  <c r="CC148" i="5"/>
  <c r="CD148" i="5"/>
  <c r="CE148" i="5"/>
  <c r="CF148" i="5"/>
  <c r="CG148" i="5"/>
  <c r="CH148" i="5"/>
  <c r="BO149" i="5"/>
  <c r="BP149" i="5"/>
  <c r="BQ149" i="5"/>
  <c r="BR149" i="5"/>
  <c r="BS149" i="5"/>
  <c r="BT149" i="5"/>
  <c r="BU149" i="5"/>
  <c r="BV149" i="5"/>
  <c r="BW149" i="5"/>
  <c r="BX149" i="5"/>
  <c r="BY149" i="5"/>
  <c r="BZ149" i="5"/>
  <c r="CA149" i="5"/>
  <c r="CB149" i="5"/>
  <c r="CC149" i="5"/>
  <c r="CD149" i="5"/>
  <c r="CE149" i="5"/>
  <c r="CF149" i="5"/>
  <c r="CG149" i="5"/>
  <c r="CH149" i="5"/>
  <c r="BO150" i="5"/>
  <c r="BP150" i="5"/>
  <c r="BQ150" i="5"/>
  <c r="BR150" i="5"/>
  <c r="BS150" i="5"/>
  <c r="BT150" i="5"/>
  <c r="BU150" i="5"/>
  <c r="BV150" i="5"/>
  <c r="BW150" i="5"/>
  <c r="BX150" i="5"/>
  <c r="BY150" i="5"/>
  <c r="BZ150" i="5"/>
  <c r="CA150" i="5"/>
  <c r="CB150" i="5"/>
  <c r="CC150" i="5"/>
  <c r="CD150" i="5"/>
  <c r="CE150" i="5"/>
  <c r="CF150" i="5"/>
  <c r="CG150" i="5"/>
  <c r="CH150" i="5"/>
  <c r="BO151" i="5"/>
  <c r="BP151" i="5"/>
  <c r="BQ151" i="5"/>
  <c r="BR151" i="5"/>
  <c r="BS151" i="5"/>
  <c r="BT151" i="5"/>
  <c r="BU151" i="5"/>
  <c r="BV151" i="5"/>
  <c r="BW151" i="5"/>
  <c r="BX151" i="5"/>
  <c r="BY151" i="5"/>
  <c r="BZ151" i="5"/>
  <c r="CA151" i="5"/>
  <c r="CB151" i="5"/>
  <c r="CC151" i="5"/>
  <c r="CD151" i="5"/>
  <c r="CE151" i="5"/>
  <c r="CF151" i="5"/>
  <c r="CG151" i="5"/>
  <c r="CH151" i="5"/>
  <c r="BO152" i="5"/>
  <c r="BP152" i="5"/>
  <c r="BQ152" i="5"/>
  <c r="BR152" i="5"/>
  <c r="BS152" i="5"/>
  <c r="BT152" i="5"/>
  <c r="BU152" i="5"/>
  <c r="BV152" i="5"/>
  <c r="BW152" i="5"/>
  <c r="BX152" i="5"/>
  <c r="BY152" i="5"/>
  <c r="BZ152" i="5"/>
  <c r="CA152" i="5"/>
  <c r="CB152" i="5"/>
  <c r="CC152" i="5"/>
  <c r="CD152" i="5"/>
  <c r="CE152" i="5"/>
  <c r="CF152" i="5"/>
  <c r="CG152" i="5"/>
  <c r="CH152" i="5"/>
  <c r="BO153" i="5"/>
  <c r="BP153" i="5"/>
  <c r="BQ153" i="5"/>
  <c r="BR153" i="5"/>
  <c r="BS153" i="5"/>
  <c r="BT153" i="5"/>
  <c r="BU153" i="5"/>
  <c r="BV153" i="5"/>
  <c r="BW153" i="5"/>
  <c r="BX153" i="5"/>
  <c r="BY153" i="5"/>
  <c r="BZ153" i="5"/>
  <c r="CA153" i="5"/>
  <c r="CB153" i="5"/>
  <c r="CC153" i="5"/>
  <c r="CD153" i="5"/>
  <c r="CE153" i="5"/>
  <c r="CF153" i="5"/>
  <c r="CG153" i="5"/>
  <c r="CH153" i="5"/>
  <c r="BO154" i="5"/>
  <c r="BP154" i="5"/>
  <c r="BQ154" i="5"/>
  <c r="BR154" i="5"/>
  <c r="BS154" i="5"/>
  <c r="BT154" i="5"/>
  <c r="BU154" i="5"/>
  <c r="BV154" i="5"/>
  <c r="BW154" i="5"/>
  <c r="BX154" i="5"/>
  <c r="BY154" i="5"/>
  <c r="BZ154" i="5"/>
  <c r="CA154" i="5"/>
  <c r="CB154" i="5"/>
  <c r="CC154" i="5"/>
  <c r="CD154" i="5"/>
  <c r="CE154" i="5"/>
  <c r="CF154" i="5"/>
  <c r="CG154" i="5"/>
  <c r="CH154" i="5"/>
  <c r="BO155" i="5"/>
  <c r="BP155" i="5"/>
  <c r="BQ155" i="5"/>
  <c r="BR155" i="5"/>
  <c r="BS155" i="5"/>
  <c r="BT155" i="5"/>
  <c r="BU155" i="5"/>
  <c r="BV155" i="5"/>
  <c r="BW155" i="5"/>
  <c r="BX155" i="5"/>
  <c r="BY155" i="5"/>
  <c r="BZ155" i="5"/>
  <c r="CA155" i="5"/>
  <c r="CB155" i="5"/>
  <c r="CC155" i="5"/>
  <c r="CD155" i="5"/>
  <c r="CE155" i="5"/>
  <c r="CF155" i="5"/>
  <c r="CG155" i="5"/>
  <c r="CH155" i="5"/>
  <c r="BO156" i="5"/>
  <c r="BP156" i="5"/>
  <c r="BQ156" i="5"/>
  <c r="BR156" i="5"/>
  <c r="BS156" i="5"/>
  <c r="BT156" i="5"/>
  <c r="BU156" i="5"/>
  <c r="BV156" i="5"/>
  <c r="BW156" i="5"/>
  <c r="BX156" i="5"/>
  <c r="BY156" i="5"/>
  <c r="BZ156" i="5"/>
  <c r="CA156" i="5"/>
  <c r="CB156" i="5"/>
  <c r="CC156" i="5"/>
  <c r="CD156" i="5"/>
  <c r="CE156" i="5"/>
  <c r="CF156" i="5"/>
  <c r="CG156" i="5"/>
  <c r="CH156" i="5"/>
  <c r="BO157" i="5"/>
  <c r="BP157" i="5"/>
  <c r="BQ157" i="5"/>
  <c r="BR157" i="5"/>
  <c r="BS157" i="5"/>
  <c r="BT157" i="5"/>
  <c r="BU157" i="5"/>
  <c r="BV157" i="5"/>
  <c r="BW157" i="5"/>
  <c r="BX157" i="5"/>
  <c r="BY157" i="5"/>
  <c r="BZ157" i="5"/>
  <c r="CA157" i="5"/>
  <c r="CB157" i="5"/>
  <c r="CC157" i="5"/>
  <c r="CD157" i="5"/>
  <c r="CE157" i="5"/>
  <c r="CF157" i="5"/>
  <c r="CG157" i="5"/>
  <c r="CH157" i="5"/>
  <c r="BO158" i="5"/>
  <c r="BP158" i="5"/>
  <c r="BQ158" i="5"/>
  <c r="BR158" i="5"/>
  <c r="BS158" i="5"/>
  <c r="BT158" i="5"/>
  <c r="BU158" i="5"/>
  <c r="BV158" i="5"/>
  <c r="BW158" i="5"/>
  <c r="BX158" i="5"/>
  <c r="BY158" i="5"/>
  <c r="BZ158" i="5"/>
  <c r="CA158" i="5"/>
  <c r="CB158" i="5"/>
  <c r="CC158" i="5"/>
  <c r="CD158" i="5"/>
  <c r="CE158" i="5"/>
  <c r="CF158" i="5"/>
  <c r="CG158" i="5"/>
  <c r="CH158" i="5"/>
  <c r="BO159" i="5"/>
  <c r="BP159" i="5"/>
  <c r="BQ159" i="5"/>
  <c r="BR159" i="5"/>
  <c r="BS159" i="5"/>
  <c r="BT159" i="5"/>
  <c r="BU159" i="5"/>
  <c r="BV159" i="5"/>
  <c r="BW159" i="5"/>
  <c r="BX159" i="5"/>
  <c r="BY159" i="5"/>
  <c r="BZ159" i="5"/>
  <c r="CA159" i="5"/>
  <c r="CB159" i="5"/>
  <c r="CC159" i="5"/>
  <c r="CD159" i="5"/>
  <c r="CE159" i="5"/>
  <c r="CF159" i="5"/>
  <c r="CG159" i="5"/>
  <c r="CH159" i="5"/>
  <c r="BO160" i="5"/>
  <c r="BP160" i="5"/>
  <c r="BQ160" i="5"/>
  <c r="BR160" i="5"/>
  <c r="BS160" i="5"/>
  <c r="BT160" i="5"/>
  <c r="BU160" i="5"/>
  <c r="BV160" i="5"/>
  <c r="BW160" i="5"/>
  <c r="BX160" i="5"/>
  <c r="BY160" i="5"/>
  <c r="BZ160" i="5"/>
  <c r="CA160" i="5"/>
  <c r="CB160" i="5"/>
  <c r="CC160" i="5"/>
  <c r="CD160" i="5"/>
  <c r="CE160" i="5"/>
  <c r="CF160" i="5"/>
  <c r="CG160" i="5"/>
  <c r="CH160" i="5"/>
  <c r="BO161" i="5"/>
  <c r="BP161" i="5"/>
  <c r="BQ161" i="5"/>
  <c r="BR161" i="5"/>
  <c r="BS161" i="5"/>
  <c r="BT161" i="5"/>
  <c r="BU161" i="5"/>
  <c r="BV161" i="5"/>
  <c r="BW161" i="5"/>
  <c r="BX161" i="5"/>
  <c r="BY161" i="5"/>
  <c r="BZ161" i="5"/>
  <c r="CA161" i="5"/>
  <c r="CB161" i="5"/>
  <c r="CC161" i="5"/>
  <c r="CD161" i="5"/>
  <c r="CE161" i="5"/>
  <c r="CF161" i="5"/>
  <c r="CG161" i="5"/>
  <c r="CH161" i="5"/>
  <c r="BO162" i="5"/>
  <c r="BP162" i="5"/>
  <c r="BQ162" i="5"/>
  <c r="BR162" i="5"/>
  <c r="BS162" i="5"/>
  <c r="BT162" i="5"/>
  <c r="BU162" i="5"/>
  <c r="BV162" i="5"/>
  <c r="BW162" i="5"/>
  <c r="BX162" i="5"/>
  <c r="BY162" i="5"/>
  <c r="BZ162" i="5"/>
  <c r="CA162" i="5"/>
  <c r="CB162" i="5"/>
  <c r="CC162" i="5"/>
  <c r="CD162" i="5"/>
  <c r="CE162" i="5"/>
  <c r="CF162" i="5"/>
  <c r="CG162" i="5"/>
  <c r="CH162" i="5"/>
  <c r="BO163" i="5"/>
  <c r="BP163" i="5"/>
  <c r="BQ163" i="5"/>
  <c r="BR163" i="5"/>
  <c r="BS163" i="5"/>
  <c r="BT163" i="5"/>
  <c r="BU163" i="5"/>
  <c r="BV163" i="5"/>
  <c r="BW163" i="5"/>
  <c r="BX163" i="5"/>
  <c r="BY163" i="5"/>
  <c r="BZ163" i="5"/>
  <c r="CA163" i="5"/>
  <c r="CB163" i="5"/>
  <c r="CC163" i="5"/>
  <c r="CD163" i="5"/>
  <c r="CE163" i="5"/>
  <c r="CF163" i="5"/>
  <c r="CG163" i="5"/>
  <c r="CH163" i="5"/>
  <c r="BO164" i="5"/>
  <c r="BP164" i="5"/>
  <c r="BQ164" i="5"/>
  <c r="BR164" i="5"/>
  <c r="BS164" i="5"/>
  <c r="BT164" i="5"/>
  <c r="BU164" i="5"/>
  <c r="BV164" i="5"/>
  <c r="BW164" i="5"/>
  <c r="BX164" i="5"/>
  <c r="BY164" i="5"/>
  <c r="BZ164" i="5"/>
  <c r="CA164" i="5"/>
  <c r="CB164" i="5"/>
  <c r="CC164" i="5"/>
  <c r="CD164" i="5"/>
  <c r="CE164" i="5"/>
  <c r="CF164" i="5"/>
  <c r="CG164" i="5"/>
  <c r="CH164" i="5"/>
  <c r="BO165" i="5"/>
  <c r="BP165" i="5"/>
  <c r="BQ165" i="5"/>
  <c r="BR165" i="5"/>
  <c r="BS165" i="5"/>
  <c r="BT165" i="5"/>
  <c r="BU165" i="5"/>
  <c r="BV165" i="5"/>
  <c r="BW165" i="5"/>
  <c r="BX165" i="5"/>
  <c r="BY165" i="5"/>
  <c r="BZ165" i="5"/>
  <c r="CA165" i="5"/>
  <c r="CB165" i="5"/>
  <c r="CC165" i="5"/>
  <c r="CD165" i="5"/>
  <c r="CE165" i="5"/>
  <c r="CF165" i="5"/>
  <c r="CG165" i="5"/>
  <c r="CH165" i="5"/>
  <c r="BO166" i="5"/>
  <c r="BP166" i="5"/>
  <c r="BQ166" i="5"/>
  <c r="BR166" i="5"/>
  <c r="BS166" i="5"/>
  <c r="BT166" i="5"/>
  <c r="BU166" i="5"/>
  <c r="BV166" i="5"/>
  <c r="BW166" i="5"/>
  <c r="BX166" i="5"/>
  <c r="BY166" i="5"/>
  <c r="BZ166" i="5"/>
  <c r="CA166" i="5"/>
  <c r="CB166" i="5"/>
  <c r="CC166" i="5"/>
  <c r="CD166" i="5"/>
  <c r="CE166" i="5"/>
  <c r="CF166" i="5"/>
  <c r="CG166" i="5"/>
  <c r="CH166" i="5"/>
  <c r="BO167" i="5"/>
  <c r="BP167" i="5"/>
  <c r="BQ167" i="5"/>
  <c r="BR167" i="5"/>
  <c r="BS167" i="5"/>
  <c r="BT167" i="5"/>
  <c r="BU167" i="5"/>
  <c r="BV167" i="5"/>
  <c r="BW167" i="5"/>
  <c r="BX167" i="5"/>
  <c r="BY167" i="5"/>
  <c r="BZ167" i="5"/>
  <c r="CA167" i="5"/>
  <c r="CB167" i="5"/>
  <c r="CC167" i="5"/>
  <c r="CD167" i="5"/>
  <c r="CE167" i="5"/>
  <c r="CF167" i="5"/>
  <c r="CG167" i="5"/>
  <c r="CH167" i="5"/>
  <c r="BO168" i="5"/>
  <c r="BP168" i="5"/>
  <c r="BQ168" i="5"/>
  <c r="BR168" i="5"/>
  <c r="BS168" i="5"/>
  <c r="BT168" i="5"/>
  <c r="BU168" i="5"/>
  <c r="BV168" i="5"/>
  <c r="BW168" i="5"/>
  <c r="BX168" i="5"/>
  <c r="BY168" i="5"/>
  <c r="BZ168" i="5"/>
  <c r="CA168" i="5"/>
  <c r="CB168" i="5"/>
  <c r="CC168" i="5"/>
  <c r="CD168" i="5"/>
  <c r="CE168" i="5"/>
  <c r="CF168" i="5"/>
  <c r="CG168" i="5"/>
  <c r="CH168" i="5"/>
  <c r="BO169" i="5"/>
  <c r="BP169" i="5"/>
  <c r="BQ169" i="5"/>
  <c r="BR169" i="5"/>
  <c r="BS169" i="5"/>
  <c r="BT169" i="5"/>
  <c r="BU169" i="5"/>
  <c r="BV169" i="5"/>
  <c r="BW169" i="5"/>
  <c r="BX169" i="5"/>
  <c r="BY169" i="5"/>
  <c r="BZ169" i="5"/>
  <c r="CA169" i="5"/>
  <c r="CB169" i="5"/>
  <c r="CC169" i="5"/>
  <c r="CD169" i="5"/>
  <c r="CE169" i="5"/>
  <c r="CF169" i="5"/>
  <c r="CG169" i="5"/>
  <c r="CH169" i="5"/>
  <c r="BO170" i="5"/>
  <c r="BP170" i="5"/>
  <c r="BQ170" i="5"/>
  <c r="BR170" i="5"/>
  <c r="BS170" i="5"/>
  <c r="BT170" i="5"/>
  <c r="BU170" i="5"/>
  <c r="BV170" i="5"/>
  <c r="BW170" i="5"/>
  <c r="BX170" i="5"/>
  <c r="BY170" i="5"/>
  <c r="BZ170" i="5"/>
  <c r="CA170" i="5"/>
  <c r="CB170" i="5"/>
  <c r="CC170" i="5"/>
  <c r="CD170" i="5"/>
  <c r="CE170" i="5"/>
  <c r="CF170" i="5"/>
  <c r="CG170" i="5"/>
  <c r="CH170" i="5"/>
  <c r="BO171" i="5"/>
  <c r="BP171" i="5"/>
  <c r="BQ171" i="5"/>
  <c r="BR171" i="5"/>
  <c r="BS171" i="5"/>
  <c r="BT171" i="5"/>
  <c r="BU171" i="5"/>
  <c r="BV171" i="5"/>
  <c r="BW171" i="5"/>
  <c r="BX171" i="5"/>
  <c r="BY171" i="5"/>
  <c r="BZ171" i="5"/>
  <c r="CA171" i="5"/>
  <c r="CB171" i="5"/>
  <c r="CC171" i="5"/>
  <c r="CD171" i="5"/>
  <c r="CE171" i="5"/>
  <c r="CF171" i="5"/>
  <c r="CG171" i="5"/>
  <c r="CH171" i="5"/>
  <c r="BO172" i="5"/>
  <c r="BP172" i="5"/>
  <c r="BQ172" i="5"/>
  <c r="BR172" i="5"/>
  <c r="BS172" i="5"/>
  <c r="BT172" i="5"/>
  <c r="BU172" i="5"/>
  <c r="BV172" i="5"/>
  <c r="BW172" i="5"/>
  <c r="BX172" i="5"/>
  <c r="BY172" i="5"/>
  <c r="BZ172" i="5"/>
  <c r="CA172" i="5"/>
  <c r="CB172" i="5"/>
  <c r="CC172" i="5"/>
  <c r="CD172" i="5"/>
  <c r="CE172" i="5"/>
  <c r="CF172" i="5"/>
  <c r="CG172" i="5"/>
  <c r="CH172" i="5"/>
  <c r="BO173" i="5"/>
  <c r="BP173" i="5"/>
  <c r="BQ173" i="5"/>
  <c r="BR173" i="5"/>
  <c r="BS173" i="5"/>
  <c r="BT173" i="5"/>
  <c r="BU173" i="5"/>
  <c r="BV173" i="5"/>
  <c r="BW173" i="5"/>
  <c r="BX173" i="5"/>
  <c r="BY173" i="5"/>
  <c r="BZ173" i="5"/>
  <c r="CA173" i="5"/>
  <c r="CB173" i="5"/>
  <c r="CC173" i="5"/>
  <c r="CD173" i="5"/>
  <c r="CE173" i="5"/>
  <c r="CF173" i="5"/>
  <c r="CG173" i="5"/>
  <c r="CH173" i="5"/>
  <c r="BO174" i="5"/>
  <c r="BP174" i="5"/>
  <c r="BQ174" i="5"/>
  <c r="BR174" i="5"/>
  <c r="BS174" i="5"/>
  <c r="BT174" i="5"/>
  <c r="BU174" i="5"/>
  <c r="BV174" i="5"/>
  <c r="BW174" i="5"/>
  <c r="BX174" i="5"/>
  <c r="BY174" i="5"/>
  <c r="BZ174" i="5"/>
  <c r="CA174" i="5"/>
  <c r="CB174" i="5"/>
  <c r="CC174" i="5"/>
  <c r="CD174" i="5"/>
  <c r="CE174" i="5"/>
  <c r="CF174" i="5"/>
  <c r="CG174" i="5"/>
  <c r="CH174" i="5"/>
  <c r="BO175" i="5"/>
  <c r="BP175" i="5"/>
  <c r="BQ175" i="5"/>
  <c r="BR175" i="5"/>
  <c r="BS175" i="5"/>
  <c r="BT175" i="5"/>
  <c r="BU175" i="5"/>
  <c r="BV175" i="5"/>
  <c r="BW175" i="5"/>
  <c r="BX175" i="5"/>
  <c r="BY175" i="5"/>
  <c r="BZ175" i="5"/>
  <c r="CA175" i="5"/>
  <c r="CB175" i="5"/>
  <c r="CC175" i="5"/>
  <c r="CD175" i="5"/>
  <c r="CE175" i="5"/>
  <c r="CF175" i="5"/>
  <c r="CG175" i="5"/>
  <c r="CH175" i="5"/>
  <c r="BO176" i="5"/>
  <c r="BP176" i="5"/>
  <c r="BQ176" i="5"/>
  <c r="BR176" i="5"/>
  <c r="BS176" i="5"/>
  <c r="BT176" i="5"/>
  <c r="BU176" i="5"/>
  <c r="BV176" i="5"/>
  <c r="BW176" i="5"/>
  <c r="BX176" i="5"/>
  <c r="BY176" i="5"/>
  <c r="BZ176" i="5"/>
  <c r="CA176" i="5"/>
  <c r="CB176" i="5"/>
  <c r="CC176" i="5"/>
  <c r="CD176" i="5"/>
  <c r="CE176" i="5"/>
  <c r="CF176" i="5"/>
  <c r="CG176" i="5"/>
  <c r="CH176" i="5"/>
  <c r="BO177" i="5"/>
  <c r="BP177" i="5"/>
  <c r="BQ177" i="5"/>
  <c r="BR177" i="5"/>
  <c r="BS177" i="5"/>
  <c r="BT177" i="5"/>
  <c r="BU177" i="5"/>
  <c r="BV177" i="5"/>
  <c r="BW177" i="5"/>
  <c r="BX177" i="5"/>
  <c r="BY177" i="5"/>
  <c r="BZ177" i="5"/>
  <c r="CA177" i="5"/>
  <c r="CB177" i="5"/>
  <c r="CC177" i="5"/>
  <c r="CD177" i="5"/>
  <c r="CE177" i="5"/>
  <c r="CF177" i="5"/>
  <c r="CG177" i="5"/>
  <c r="CH177" i="5"/>
  <c r="BO178" i="5"/>
  <c r="BP178" i="5"/>
  <c r="BQ178" i="5"/>
  <c r="BR178" i="5"/>
  <c r="BS178" i="5"/>
  <c r="BT178" i="5"/>
  <c r="BU178" i="5"/>
  <c r="BV178" i="5"/>
  <c r="BW178" i="5"/>
  <c r="BX178" i="5"/>
  <c r="BY178" i="5"/>
  <c r="BZ178" i="5"/>
  <c r="CA178" i="5"/>
  <c r="CB178" i="5"/>
  <c r="CC178" i="5"/>
  <c r="CD178" i="5"/>
  <c r="CE178" i="5"/>
  <c r="CF178" i="5"/>
  <c r="CG178" i="5"/>
  <c r="CH178" i="5"/>
  <c r="BO179" i="5"/>
  <c r="BP179" i="5"/>
  <c r="BQ179" i="5"/>
  <c r="BR179" i="5"/>
  <c r="BS179" i="5"/>
  <c r="BT179" i="5"/>
  <c r="BU179" i="5"/>
  <c r="BV179" i="5"/>
  <c r="BW179" i="5"/>
  <c r="BX179" i="5"/>
  <c r="BY179" i="5"/>
  <c r="BZ179" i="5"/>
  <c r="CA179" i="5"/>
  <c r="CB179" i="5"/>
  <c r="CC179" i="5"/>
  <c r="CD179" i="5"/>
  <c r="CE179" i="5"/>
  <c r="CF179" i="5"/>
  <c r="CG179" i="5"/>
  <c r="CH179" i="5"/>
  <c r="BO180" i="5"/>
  <c r="BP180" i="5"/>
  <c r="BQ180" i="5"/>
  <c r="BR180" i="5"/>
  <c r="BS180" i="5"/>
  <c r="BT180" i="5"/>
  <c r="BU180" i="5"/>
  <c r="BV180" i="5"/>
  <c r="BW180" i="5"/>
  <c r="BX180" i="5"/>
  <c r="BY180" i="5"/>
  <c r="BZ180" i="5"/>
  <c r="CA180" i="5"/>
  <c r="CB180" i="5"/>
  <c r="CC180" i="5"/>
  <c r="CD180" i="5"/>
  <c r="CE180" i="5"/>
  <c r="CF180" i="5"/>
  <c r="CG180" i="5"/>
  <c r="CH180" i="5"/>
  <c r="BO181" i="5"/>
  <c r="BP181" i="5"/>
  <c r="BQ181" i="5"/>
  <c r="BR181" i="5"/>
  <c r="BS181" i="5"/>
  <c r="BT181" i="5"/>
  <c r="BU181" i="5"/>
  <c r="BV181" i="5"/>
  <c r="BW181" i="5"/>
  <c r="BX181" i="5"/>
  <c r="BY181" i="5"/>
  <c r="BZ181" i="5"/>
  <c r="CA181" i="5"/>
  <c r="CB181" i="5"/>
  <c r="CC181" i="5"/>
  <c r="CD181" i="5"/>
  <c r="CE181" i="5"/>
  <c r="CF181" i="5"/>
  <c r="CG181" i="5"/>
  <c r="CH181" i="5"/>
  <c r="BO182" i="5"/>
  <c r="BP182" i="5"/>
  <c r="BQ182" i="5"/>
  <c r="BR182" i="5"/>
  <c r="BS182" i="5"/>
  <c r="BT182" i="5"/>
  <c r="BU182" i="5"/>
  <c r="BV182" i="5"/>
  <c r="BW182" i="5"/>
  <c r="BX182" i="5"/>
  <c r="BY182" i="5"/>
  <c r="BZ182" i="5"/>
  <c r="CA182" i="5"/>
  <c r="CB182" i="5"/>
  <c r="CC182" i="5"/>
  <c r="CD182" i="5"/>
  <c r="CE182" i="5"/>
  <c r="CF182" i="5"/>
  <c r="CG182" i="5"/>
  <c r="CH182" i="5"/>
  <c r="BO183" i="5"/>
  <c r="BP183" i="5"/>
  <c r="BQ183" i="5"/>
  <c r="BR183" i="5"/>
  <c r="BS183" i="5"/>
  <c r="BT183" i="5"/>
  <c r="BU183" i="5"/>
  <c r="BV183" i="5"/>
  <c r="BW183" i="5"/>
  <c r="BX183" i="5"/>
  <c r="BY183" i="5"/>
  <c r="BZ183" i="5"/>
  <c r="CA183" i="5"/>
  <c r="CB183" i="5"/>
  <c r="CC183" i="5"/>
  <c r="CD183" i="5"/>
  <c r="CE183" i="5"/>
  <c r="CF183" i="5"/>
  <c r="CG183" i="5"/>
  <c r="CH183" i="5"/>
  <c r="BO184" i="5"/>
  <c r="BP184" i="5"/>
  <c r="BQ184" i="5"/>
  <c r="BR184" i="5"/>
  <c r="BS184" i="5"/>
  <c r="BT184" i="5"/>
  <c r="BU184" i="5"/>
  <c r="BV184" i="5"/>
  <c r="BW184" i="5"/>
  <c r="BX184" i="5"/>
  <c r="BY184" i="5"/>
  <c r="BZ184" i="5"/>
  <c r="CA184" i="5"/>
  <c r="CB184" i="5"/>
  <c r="CC184" i="5"/>
  <c r="CD184" i="5"/>
  <c r="CE184" i="5"/>
  <c r="CF184" i="5"/>
  <c r="CG184" i="5"/>
  <c r="CH184" i="5"/>
  <c r="BO185" i="5"/>
  <c r="BP185" i="5"/>
  <c r="BQ185" i="5"/>
  <c r="BR185" i="5"/>
  <c r="BS185" i="5"/>
  <c r="BT185" i="5"/>
  <c r="BU185" i="5"/>
  <c r="BV185" i="5"/>
  <c r="BW185" i="5"/>
  <c r="BX185" i="5"/>
  <c r="BY185" i="5"/>
  <c r="BZ185" i="5"/>
  <c r="CA185" i="5"/>
  <c r="CB185" i="5"/>
  <c r="CC185" i="5"/>
  <c r="CD185" i="5"/>
  <c r="CE185" i="5"/>
  <c r="CF185" i="5"/>
  <c r="CG185" i="5"/>
  <c r="CH185" i="5"/>
  <c r="BO186" i="5"/>
  <c r="BP186" i="5"/>
  <c r="BQ186" i="5"/>
  <c r="BR186" i="5"/>
  <c r="BS186" i="5"/>
  <c r="BT186" i="5"/>
  <c r="BU186" i="5"/>
  <c r="BV186" i="5"/>
  <c r="BW186" i="5"/>
  <c r="BX186" i="5"/>
  <c r="BY186" i="5"/>
  <c r="BZ186" i="5"/>
  <c r="CA186" i="5"/>
  <c r="CB186" i="5"/>
  <c r="CC186" i="5"/>
  <c r="CD186" i="5"/>
  <c r="CE186" i="5"/>
  <c r="CF186" i="5"/>
  <c r="CG186" i="5"/>
  <c r="CH186" i="5"/>
  <c r="BO187" i="5"/>
  <c r="BP187" i="5"/>
  <c r="BQ187" i="5"/>
  <c r="BR187" i="5"/>
  <c r="BS187" i="5"/>
  <c r="BT187" i="5"/>
  <c r="BU187" i="5"/>
  <c r="BV187" i="5"/>
  <c r="BW187" i="5"/>
  <c r="BX187" i="5"/>
  <c r="BY187" i="5"/>
  <c r="BZ187" i="5"/>
  <c r="CA187" i="5"/>
  <c r="CB187" i="5"/>
  <c r="CC187" i="5"/>
  <c r="CD187" i="5"/>
  <c r="CE187" i="5"/>
  <c r="CF187" i="5"/>
  <c r="CG187" i="5"/>
  <c r="CH187" i="5"/>
  <c r="BO188" i="5"/>
  <c r="BP188" i="5"/>
  <c r="BQ188" i="5"/>
  <c r="BR188" i="5"/>
  <c r="BS188" i="5"/>
  <c r="BT188" i="5"/>
  <c r="BU188" i="5"/>
  <c r="BV188" i="5"/>
  <c r="BW188" i="5"/>
  <c r="BX188" i="5"/>
  <c r="BY188" i="5"/>
  <c r="BZ188" i="5"/>
  <c r="CA188" i="5"/>
  <c r="CB188" i="5"/>
  <c r="CC188" i="5"/>
  <c r="CD188" i="5"/>
  <c r="CE188" i="5"/>
  <c r="CF188" i="5"/>
  <c r="CG188" i="5"/>
  <c r="CH188" i="5"/>
  <c r="BO189" i="5"/>
  <c r="BP189" i="5"/>
  <c r="BQ189" i="5"/>
  <c r="BR189" i="5"/>
  <c r="BS189" i="5"/>
  <c r="BT189" i="5"/>
  <c r="BU189" i="5"/>
  <c r="BV189" i="5"/>
  <c r="BW189" i="5"/>
  <c r="BX189" i="5"/>
  <c r="BY189" i="5"/>
  <c r="BZ189" i="5"/>
  <c r="CA189" i="5"/>
  <c r="CB189" i="5"/>
  <c r="CC189" i="5"/>
  <c r="CD189" i="5"/>
  <c r="CE189" i="5"/>
  <c r="CF189" i="5"/>
  <c r="CG189" i="5"/>
  <c r="CH189" i="5"/>
  <c r="BO190" i="5"/>
  <c r="BP190" i="5"/>
  <c r="BQ190" i="5"/>
  <c r="BR190" i="5"/>
  <c r="BS190" i="5"/>
  <c r="BT190" i="5"/>
  <c r="BU190" i="5"/>
  <c r="BV190" i="5"/>
  <c r="BW190" i="5"/>
  <c r="BX190" i="5"/>
  <c r="BY190" i="5"/>
  <c r="BZ190" i="5"/>
  <c r="CA190" i="5"/>
  <c r="CB190" i="5"/>
  <c r="CC190" i="5"/>
  <c r="CD190" i="5"/>
  <c r="CE190" i="5"/>
  <c r="CF190" i="5"/>
  <c r="CG190" i="5"/>
  <c r="CH190" i="5"/>
  <c r="BO191" i="5"/>
  <c r="BP191" i="5"/>
  <c r="BQ191" i="5"/>
  <c r="BR191" i="5"/>
  <c r="BS191" i="5"/>
  <c r="BT191" i="5"/>
  <c r="BU191" i="5"/>
  <c r="BV191" i="5"/>
  <c r="BW191" i="5"/>
  <c r="BX191" i="5"/>
  <c r="BY191" i="5"/>
  <c r="BZ191" i="5"/>
  <c r="CA191" i="5"/>
  <c r="CB191" i="5"/>
  <c r="CC191" i="5"/>
  <c r="CD191" i="5"/>
  <c r="CE191" i="5"/>
  <c r="CF191" i="5"/>
  <c r="CG191" i="5"/>
  <c r="CH191" i="5"/>
  <c r="BO192" i="5"/>
  <c r="BP192" i="5"/>
  <c r="BQ192" i="5"/>
  <c r="BR192" i="5"/>
  <c r="BS192" i="5"/>
  <c r="BT192" i="5"/>
  <c r="BU192" i="5"/>
  <c r="BV192" i="5"/>
  <c r="BW192" i="5"/>
  <c r="BX192" i="5"/>
  <c r="BY192" i="5"/>
  <c r="BZ192" i="5"/>
  <c r="CA192" i="5"/>
  <c r="CB192" i="5"/>
  <c r="CC192" i="5"/>
  <c r="CD192" i="5"/>
  <c r="CE192" i="5"/>
  <c r="CF192" i="5"/>
  <c r="CG192" i="5"/>
  <c r="CH192" i="5"/>
  <c r="BO193" i="5"/>
  <c r="BP193" i="5"/>
  <c r="BQ193" i="5"/>
  <c r="BR193" i="5"/>
  <c r="BS193" i="5"/>
  <c r="BT193" i="5"/>
  <c r="BU193" i="5"/>
  <c r="BV193" i="5"/>
  <c r="BW193" i="5"/>
  <c r="BX193" i="5"/>
  <c r="BY193" i="5"/>
  <c r="BZ193" i="5"/>
  <c r="CA193" i="5"/>
  <c r="CB193" i="5"/>
  <c r="CC193" i="5"/>
  <c r="CD193" i="5"/>
  <c r="CE193" i="5"/>
  <c r="CF193" i="5"/>
  <c r="CG193" i="5"/>
  <c r="CH193" i="5"/>
  <c r="BO194" i="5"/>
  <c r="BP194" i="5"/>
  <c r="BQ194" i="5"/>
  <c r="BR194" i="5"/>
  <c r="BS194" i="5"/>
  <c r="BT194" i="5"/>
  <c r="BU194" i="5"/>
  <c r="BV194" i="5"/>
  <c r="BW194" i="5"/>
  <c r="BX194" i="5"/>
  <c r="BY194" i="5"/>
  <c r="BZ194" i="5"/>
  <c r="CA194" i="5"/>
  <c r="CB194" i="5"/>
  <c r="CC194" i="5"/>
  <c r="CD194" i="5"/>
  <c r="CE194" i="5"/>
  <c r="CF194" i="5"/>
  <c r="CG194" i="5"/>
  <c r="CH194" i="5"/>
  <c r="BO195" i="5"/>
  <c r="BP195" i="5"/>
  <c r="BQ195" i="5"/>
  <c r="BR195" i="5"/>
  <c r="BS195" i="5"/>
  <c r="BT195" i="5"/>
  <c r="BU195" i="5"/>
  <c r="BV195" i="5"/>
  <c r="BW195" i="5"/>
  <c r="BX195" i="5"/>
  <c r="BY195" i="5"/>
  <c r="BZ195" i="5"/>
  <c r="CA195" i="5"/>
  <c r="CB195" i="5"/>
  <c r="CC195" i="5"/>
  <c r="CD195" i="5"/>
  <c r="CE195" i="5"/>
  <c r="CF195" i="5"/>
  <c r="CG195" i="5"/>
  <c r="CH195" i="5"/>
  <c r="BO196" i="5"/>
  <c r="BP196" i="5"/>
  <c r="BQ196" i="5"/>
  <c r="BR196" i="5"/>
  <c r="BS196" i="5"/>
  <c r="BT196" i="5"/>
  <c r="BU196" i="5"/>
  <c r="BV196" i="5"/>
  <c r="BW196" i="5"/>
  <c r="BX196" i="5"/>
  <c r="BY196" i="5"/>
  <c r="BZ196" i="5"/>
  <c r="CA196" i="5"/>
  <c r="CB196" i="5"/>
  <c r="CC196" i="5"/>
  <c r="CD196" i="5"/>
  <c r="CE196" i="5"/>
  <c r="CF196" i="5"/>
  <c r="CG196" i="5"/>
  <c r="CH196" i="5"/>
  <c r="BO197" i="5"/>
  <c r="BP197" i="5"/>
  <c r="BQ197" i="5"/>
  <c r="BR197" i="5"/>
  <c r="BS197" i="5"/>
  <c r="BT197" i="5"/>
  <c r="BU197" i="5"/>
  <c r="BV197" i="5"/>
  <c r="BW197" i="5"/>
  <c r="BX197" i="5"/>
  <c r="BY197" i="5"/>
  <c r="BZ197" i="5"/>
  <c r="CA197" i="5"/>
  <c r="CB197" i="5"/>
  <c r="CC197" i="5"/>
  <c r="CD197" i="5"/>
  <c r="CE197" i="5"/>
  <c r="CF197" i="5"/>
  <c r="CG197" i="5"/>
  <c r="CH197" i="5"/>
  <c r="BO198" i="5"/>
  <c r="BP198" i="5"/>
  <c r="BQ198" i="5"/>
  <c r="BR198" i="5"/>
  <c r="BS198" i="5"/>
  <c r="BT198" i="5"/>
  <c r="BU198" i="5"/>
  <c r="BV198" i="5"/>
  <c r="BW198" i="5"/>
  <c r="BX198" i="5"/>
  <c r="BY198" i="5"/>
  <c r="BZ198" i="5"/>
  <c r="CA198" i="5"/>
  <c r="CB198" i="5"/>
  <c r="CC198" i="5"/>
  <c r="CD198" i="5"/>
  <c r="CE198" i="5"/>
  <c r="CF198" i="5"/>
  <c r="CG198" i="5"/>
  <c r="CH198" i="5"/>
  <c r="BO199" i="5"/>
  <c r="BP199" i="5"/>
  <c r="BQ199" i="5"/>
  <c r="BR199" i="5"/>
  <c r="BS199" i="5"/>
  <c r="BT199" i="5"/>
  <c r="BU199" i="5"/>
  <c r="BV199" i="5"/>
  <c r="BW199" i="5"/>
  <c r="BX199" i="5"/>
  <c r="BY199" i="5"/>
  <c r="BZ199" i="5"/>
  <c r="CA199" i="5"/>
  <c r="CB199" i="5"/>
  <c r="CC199" i="5"/>
  <c r="CD199" i="5"/>
  <c r="CE199" i="5"/>
  <c r="CF199" i="5"/>
  <c r="CG199" i="5"/>
  <c r="CH199" i="5"/>
  <c r="BO200" i="5"/>
  <c r="BP200" i="5"/>
  <c r="BQ200" i="5"/>
  <c r="BR200" i="5"/>
  <c r="BS200" i="5"/>
  <c r="BT200" i="5"/>
  <c r="BU200" i="5"/>
  <c r="BV200" i="5"/>
  <c r="BW200" i="5"/>
  <c r="BX200" i="5"/>
  <c r="BY200" i="5"/>
  <c r="BZ200" i="5"/>
  <c r="CA200" i="5"/>
  <c r="CB200" i="5"/>
  <c r="CC200" i="5"/>
  <c r="CD200" i="5"/>
  <c r="CE200" i="5"/>
  <c r="CF200" i="5"/>
  <c r="CG200" i="5"/>
  <c r="CH200" i="5"/>
  <c r="BO201" i="5"/>
  <c r="BP201" i="5"/>
  <c r="BQ201" i="5"/>
  <c r="BR201" i="5"/>
  <c r="BS201" i="5"/>
  <c r="BT201" i="5"/>
  <c r="BU201" i="5"/>
  <c r="BV201" i="5"/>
  <c r="BW201" i="5"/>
  <c r="BX201" i="5"/>
  <c r="BY201" i="5"/>
  <c r="BZ201" i="5"/>
  <c r="CA201" i="5"/>
  <c r="CB201" i="5"/>
  <c r="CC201" i="5"/>
  <c r="CD201" i="5"/>
  <c r="CE201" i="5"/>
  <c r="CF201" i="5"/>
  <c r="CG201" i="5"/>
  <c r="CH201" i="5"/>
  <c r="BO202" i="5"/>
  <c r="BP202" i="5"/>
  <c r="BQ202" i="5"/>
  <c r="BR202" i="5"/>
  <c r="BS202" i="5"/>
  <c r="BT202" i="5"/>
  <c r="BU202" i="5"/>
  <c r="BV202" i="5"/>
  <c r="BW202" i="5"/>
  <c r="BX202" i="5"/>
  <c r="BY202" i="5"/>
  <c r="BZ202" i="5"/>
  <c r="CA202" i="5"/>
  <c r="CB202" i="5"/>
  <c r="CC202" i="5"/>
  <c r="CD202" i="5"/>
  <c r="CE202" i="5"/>
  <c r="CF202" i="5"/>
  <c r="CG202" i="5"/>
  <c r="CH202" i="5"/>
  <c r="BO203" i="5"/>
  <c r="BP203" i="5"/>
  <c r="BQ203" i="5"/>
  <c r="BR203" i="5"/>
  <c r="BS203" i="5"/>
  <c r="BT203" i="5"/>
  <c r="BU203" i="5"/>
  <c r="BV203" i="5"/>
  <c r="BW203" i="5"/>
  <c r="BX203" i="5"/>
  <c r="BY203" i="5"/>
  <c r="BZ203" i="5"/>
  <c r="CA203" i="5"/>
  <c r="CB203" i="5"/>
  <c r="CC203" i="5"/>
  <c r="CD203" i="5"/>
  <c r="CE203" i="5"/>
  <c r="CF203" i="5"/>
  <c r="CG203" i="5"/>
  <c r="CH203" i="5"/>
  <c r="BO204" i="5"/>
  <c r="BP204" i="5"/>
  <c r="BQ204" i="5"/>
  <c r="BR204" i="5"/>
  <c r="BS204" i="5"/>
  <c r="BT204" i="5"/>
  <c r="BU204" i="5"/>
  <c r="BV204" i="5"/>
  <c r="BW204" i="5"/>
  <c r="BX204" i="5"/>
  <c r="BY204" i="5"/>
  <c r="BZ204" i="5"/>
  <c r="CA204" i="5"/>
  <c r="CB204" i="5"/>
  <c r="CC204" i="5"/>
  <c r="CD204" i="5"/>
  <c r="CE204" i="5"/>
  <c r="CF204" i="5"/>
  <c r="CG204" i="5"/>
  <c r="CH204" i="5"/>
  <c r="BO205" i="5"/>
  <c r="BP205" i="5"/>
  <c r="BQ205" i="5"/>
  <c r="BR205" i="5"/>
  <c r="BS205" i="5"/>
  <c r="BT205" i="5"/>
  <c r="BU205" i="5"/>
  <c r="BV205" i="5"/>
  <c r="BW205" i="5"/>
  <c r="BX205" i="5"/>
  <c r="BY205" i="5"/>
  <c r="BZ205" i="5"/>
  <c r="CA205" i="5"/>
  <c r="CB205" i="5"/>
  <c r="CC205" i="5"/>
  <c r="CD205" i="5"/>
  <c r="CE205" i="5"/>
  <c r="CF205" i="5"/>
  <c r="CG205" i="5"/>
  <c r="CH205" i="5"/>
  <c r="BO206" i="5"/>
  <c r="BP206" i="5"/>
  <c r="BQ206" i="5"/>
  <c r="BR206" i="5"/>
  <c r="BS206" i="5"/>
  <c r="BT206" i="5"/>
  <c r="BU206" i="5"/>
  <c r="BV206" i="5"/>
  <c r="BW206" i="5"/>
  <c r="BX206" i="5"/>
  <c r="BY206" i="5"/>
  <c r="BZ206" i="5"/>
  <c r="CA206" i="5"/>
  <c r="CB206" i="5"/>
  <c r="CC206" i="5"/>
  <c r="CD206" i="5"/>
  <c r="CE206" i="5"/>
  <c r="CF206" i="5"/>
  <c r="CG206" i="5"/>
  <c r="CH206" i="5"/>
  <c r="BO207" i="5"/>
  <c r="BP207" i="5"/>
  <c r="BQ207" i="5"/>
  <c r="BR207" i="5"/>
  <c r="BS207" i="5"/>
  <c r="BT207" i="5"/>
  <c r="BU207" i="5"/>
  <c r="BV207" i="5"/>
  <c r="BW207" i="5"/>
  <c r="BX207" i="5"/>
  <c r="BY207" i="5"/>
  <c r="BZ207" i="5"/>
  <c r="CA207" i="5"/>
  <c r="CB207" i="5"/>
  <c r="CC207" i="5"/>
  <c r="CD207" i="5"/>
  <c r="CE207" i="5"/>
  <c r="CF207" i="5"/>
  <c r="CG207" i="5"/>
  <c r="CH207" i="5"/>
  <c r="BO208" i="5"/>
  <c r="BP208" i="5"/>
  <c r="BQ208" i="5"/>
  <c r="BR208" i="5"/>
  <c r="BS208" i="5"/>
  <c r="BT208" i="5"/>
  <c r="BU208" i="5"/>
  <c r="BV208" i="5"/>
  <c r="BW208" i="5"/>
  <c r="BX208" i="5"/>
  <c r="BY208" i="5"/>
  <c r="BZ208" i="5"/>
  <c r="CA208" i="5"/>
  <c r="CB208" i="5"/>
  <c r="CC208" i="5"/>
  <c r="CD208" i="5"/>
  <c r="CE208" i="5"/>
  <c r="CF208" i="5"/>
  <c r="CG208" i="5"/>
  <c r="CH208" i="5"/>
  <c r="BO209" i="5"/>
  <c r="BP209" i="5"/>
  <c r="BQ209" i="5"/>
  <c r="BR209" i="5"/>
  <c r="BS209" i="5"/>
  <c r="BT209" i="5"/>
  <c r="BU209" i="5"/>
  <c r="BV209" i="5"/>
  <c r="BW209" i="5"/>
  <c r="BX209" i="5"/>
  <c r="BY209" i="5"/>
  <c r="BZ209" i="5"/>
  <c r="CA209" i="5"/>
  <c r="CB209" i="5"/>
  <c r="CC209" i="5"/>
  <c r="CD209" i="5"/>
  <c r="CE209" i="5"/>
  <c r="CF209" i="5"/>
  <c r="CG209" i="5"/>
  <c r="CH209" i="5"/>
  <c r="BO210" i="5"/>
  <c r="BP210" i="5"/>
  <c r="BQ210" i="5"/>
  <c r="BR210" i="5"/>
  <c r="BS210" i="5"/>
  <c r="BT210" i="5"/>
  <c r="BU210" i="5"/>
  <c r="BV210" i="5"/>
  <c r="BW210" i="5"/>
  <c r="BX210" i="5"/>
  <c r="BY210" i="5"/>
  <c r="BZ210" i="5"/>
  <c r="CA210" i="5"/>
  <c r="CB210" i="5"/>
  <c r="CC210" i="5"/>
  <c r="CD210" i="5"/>
  <c r="CE210" i="5"/>
  <c r="CF210" i="5"/>
  <c r="CG210" i="5"/>
  <c r="CH210" i="5"/>
  <c r="BO211" i="5"/>
  <c r="BP211" i="5"/>
  <c r="BQ211" i="5"/>
  <c r="BR211" i="5"/>
  <c r="BS211" i="5"/>
  <c r="BT211" i="5"/>
  <c r="BU211" i="5"/>
  <c r="BV211" i="5"/>
  <c r="BW211" i="5"/>
  <c r="BX211" i="5"/>
  <c r="BY211" i="5"/>
  <c r="BZ211" i="5"/>
  <c r="CA211" i="5"/>
  <c r="CB211" i="5"/>
  <c r="CC211" i="5"/>
  <c r="CD211" i="5"/>
  <c r="CE211" i="5"/>
  <c r="CF211" i="5"/>
  <c r="CG211" i="5"/>
  <c r="CH211" i="5"/>
  <c r="BO212" i="5"/>
  <c r="BP212" i="5"/>
  <c r="BQ212" i="5"/>
  <c r="BR212" i="5"/>
  <c r="BS212" i="5"/>
  <c r="BT212" i="5"/>
  <c r="BU212" i="5"/>
  <c r="BV212" i="5"/>
  <c r="BW212" i="5"/>
  <c r="BX212" i="5"/>
  <c r="BY212" i="5"/>
  <c r="BZ212" i="5"/>
  <c r="CA212" i="5"/>
  <c r="CB212" i="5"/>
  <c r="CC212" i="5"/>
  <c r="CD212" i="5"/>
  <c r="CE212" i="5"/>
  <c r="CF212" i="5"/>
  <c r="CG212" i="5"/>
  <c r="CH212" i="5"/>
  <c r="BO213" i="5"/>
  <c r="BP213" i="5"/>
  <c r="BQ213" i="5"/>
  <c r="BR213" i="5"/>
  <c r="BS213" i="5"/>
  <c r="BT213" i="5"/>
  <c r="BU213" i="5"/>
  <c r="BV213" i="5"/>
  <c r="BW213" i="5"/>
  <c r="BX213" i="5"/>
  <c r="BY213" i="5"/>
  <c r="BZ213" i="5"/>
  <c r="CA213" i="5"/>
  <c r="CB213" i="5"/>
  <c r="CC213" i="5"/>
  <c r="CD213" i="5"/>
  <c r="CE213" i="5"/>
  <c r="CF213" i="5"/>
  <c r="CG213" i="5"/>
  <c r="CH213" i="5"/>
  <c r="BO214" i="5"/>
  <c r="BP214" i="5"/>
  <c r="BQ214" i="5"/>
  <c r="BR214" i="5"/>
  <c r="BS214" i="5"/>
  <c r="BT214" i="5"/>
  <c r="BU214" i="5"/>
  <c r="BV214" i="5"/>
  <c r="BW214" i="5"/>
  <c r="BX214" i="5"/>
  <c r="BY214" i="5"/>
  <c r="BZ214" i="5"/>
  <c r="CA214" i="5"/>
  <c r="CB214" i="5"/>
  <c r="CC214" i="5"/>
  <c r="CD214" i="5"/>
  <c r="CE214" i="5"/>
  <c r="CF214" i="5"/>
  <c r="CG214" i="5"/>
  <c r="CH214" i="5"/>
  <c r="BO215" i="5"/>
  <c r="BP215" i="5"/>
  <c r="BQ215" i="5"/>
  <c r="BR215" i="5"/>
  <c r="BS215" i="5"/>
  <c r="BT215" i="5"/>
  <c r="BU215" i="5"/>
  <c r="BV215" i="5"/>
  <c r="BW215" i="5"/>
  <c r="BX215" i="5"/>
  <c r="BY215" i="5"/>
  <c r="BZ215" i="5"/>
  <c r="CA215" i="5"/>
  <c r="CB215" i="5"/>
  <c r="CC215" i="5"/>
  <c r="CD215" i="5"/>
  <c r="CE215" i="5"/>
  <c r="CF215" i="5"/>
  <c r="CG215" i="5"/>
  <c r="CH215" i="5"/>
  <c r="BO216" i="5"/>
  <c r="BP216" i="5"/>
  <c r="BQ216" i="5"/>
  <c r="BR216" i="5"/>
  <c r="BS216" i="5"/>
  <c r="BT216" i="5"/>
  <c r="BU216" i="5"/>
  <c r="BV216" i="5"/>
  <c r="BW216" i="5"/>
  <c r="BX216" i="5"/>
  <c r="BY216" i="5"/>
  <c r="BZ216" i="5"/>
  <c r="CA216" i="5"/>
  <c r="CB216" i="5"/>
  <c r="CC216" i="5"/>
  <c r="CD216" i="5"/>
  <c r="CE216" i="5"/>
  <c r="CF216" i="5"/>
  <c r="CG216" i="5"/>
  <c r="CH216" i="5"/>
  <c r="BO217" i="5"/>
  <c r="BP217" i="5"/>
  <c r="BQ217" i="5"/>
  <c r="BR217" i="5"/>
  <c r="BS217" i="5"/>
  <c r="BT217" i="5"/>
  <c r="BU217" i="5"/>
  <c r="BV217" i="5"/>
  <c r="BW217" i="5"/>
  <c r="BX217" i="5"/>
  <c r="BY217" i="5"/>
  <c r="BZ217" i="5"/>
  <c r="CA217" i="5"/>
  <c r="CB217" i="5"/>
  <c r="CC217" i="5"/>
  <c r="CD217" i="5"/>
  <c r="CE217" i="5"/>
  <c r="CF217" i="5"/>
  <c r="CG217" i="5"/>
  <c r="CH217" i="5"/>
  <c r="BO218" i="5"/>
  <c r="BP218" i="5"/>
  <c r="BQ218" i="5"/>
  <c r="BR218" i="5"/>
  <c r="BS218" i="5"/>
  <c r="BT218" i="5"/>
  <c r="BU218" i="5"/>
  <c r="BV218" i="5"/>
  <c r="BW218" i="5"/>
  <c r="BX218" i="5"/>
  <c r="BY218" i="5"/>
  <c r="BZ218" i="5"/>
  <c r="CA218" i="5"/>
  <c r="CB218" i="5"/>
  <c r="CC218" i="5"/>
  <c r="CD218" i="5"/>
  <c r="CE218" i="5"/>
  <c r="CF218" i="5"/>
  <c r="CG218" i="5"/>
  <c r="CH218" i="5"/>
  <c r="BO219" i="5"/>
  <c r="BP219" i="5"/>
  <c r="BQ219" i="5"/>
  <c r="BR219" i="5"/>
  <c r="BS219" i="5"/>
  <c r="BT219" i="5"/>
  <c r="BU219" i="5"/>
  <c r="BV219" i="5"/>
  <c r="BW219" i="5"/>
  <c r="BX219" i="5"/>
  <c r="BY219" i="5"/>
  <c r="BZ219" i="5"/>
  <c r="CA219" i="5"/>
  <c r="CB219" i="5"/>
  <c r="CC219" i="5"/>
  <c r="CD219" i="5"/>
  <c r="CE219" i="5"/>
  <c r="CF219" i="5"/>
  <c r="CG219" i="5"/>
  <c r="CH219" i="5"/>
  <c r="BO220" i="5"/>
  <c r="BP220" i="5"/>
  <c r="BQ220" i="5"/>
  <c r="BR220" i="5"/>
  <c r="BS220" i="5"/>
  <c r="BT220" i="5"/>
  <c r="BU220" i="5"/>
  <c r="BV220" i="5"/>
  <c r="BW220" i="5"/>
  <c r="BX220" i="5"/>
  <c r="BY220" i="5"/>
  <c r="BZ220" i="5"/>
  <c r="CA220" i="5"/>
  <c r="CB220" i="5"/>
  <c r="CC220" i="5"/>
  <c r="CD220" i="5"/>
  <c r="CE220" i="5"/>
  <c r="CF220" i="5"/>
  <c r="CG220" i="5"/>
  <c r="CH220" i="5"/>
  <c r="BO221" i="5"/>
  <c r="BP221" i="5"/>
  <c r="BQ221" i="5"/>
  <c r="BR221" i="5"/>
  <c r="BS221" i="5"/>
  <c r="BT221" i="5"/>
  <c r="BU221" i="5"/>
  <c r="BV221" i="5"/>
  <c r="BW221" i="5"/>
  <c r="BX221" i="5"/>
  <c r="BY221" i="5"/>
  <c r="BZ221" i="5"/>
  <c r="CA221" i="5"/>
  <c r="CB221" i="5"/>
  <c r="CC221" i="5"/>
  <c r="CD221" i="5"/>
  <c r="CE221" i="5"/>
  <c r="CF221" i="5"/>
  <c r="CG221" i="5"/>
  <c r="CH221" i="5"/>
  <c r="BO222" i="5"/>
  <c r="BP222" i="5"/>
  <c r="BQ222" i="5"/>
  <c r="BR222" i="5"/>
  <c r="BS222" i="5"/>
  <c r="BT222" i="5"/>
  <c r="BU222" i="5"/>
  <c r="BV222" i="5"/>
  <c r="BW222" i="5"/>
  <c r="BX222" i="5"/>
  <c r="BY222" i="5"/>
  <c r="BZ222" i="5"/>
  <c r="CA222" i="5"/>
  <c r="CB222" i="5"/>
  <c r="CC222" i="5"/>
  <c r="CD222" i="5"/>
  <c r="CE222" i="5"/>
  <c r="CF222" i="5"/>
  <c r="CG222" i="5"/>
  <c r="CH222" i="5"/>
  <c r="BO223" i="5"/>
  <c r="BP223" i="5"/>
  <c r="BQ223" i="5"/>
  <c r="BR223" i="5"/>
  <c r="BS223" i="5"/>
  <c r="BT223" i="5"/>
  <c r="BU223" i="5"/>
  <c r="BV223" i="5"/>
  <c r="BW223" i="5"/>
  <c r="BX223" i="5"/>
  <c r="BY223" i="5"/>
  <c r="BZ223" i="5"/>
  <c r="CA223" i="5"/>
  <c r="CB223" i="5"/>
  <c r="CC223" i="5"/>
  <c r="CD223" i="5"/>
  <c r="CE223" i="5"/>
  <c r="CF223" i="5"/>
  <c r="CG223" i="5"/>
  <c r="CH223" i="5"/>
  <c r="BO224" i="5"/>
  <c r="BP224" i="5"/>
  <c r="BQ224" i="5"/>
  <c r="BR224" i="5"/>
  <c r="BS224" i="5"/>
  <c r="BT224" i="5"/>
  <c r="BU224" i="5"/>
  <c r="BV224" i="5"/>
  <c r="BW224" i="5"/>
  <c r="BX224" i="5"/>
  <c r="BY224" i="5"/>
  <c r="BZ224" i="5"/>
  <c r="CA224" i="5"/>
  <c r="CB224" i="5"/>
  <c r="CC224" i="5"/>
  <c r="CD224" i="5"/>
  <c r="CE224" i="5"/>
  <c r="CF224" i="5"/>
  <c r="CG224" i="5"/>
  <c r="CH224" i="5"/>
  <c r="BO225" i="5"/>
  <c r="BP225" i="5"/>
  <c r="BQ225" i="5"/>
  <c r="BR225" i="5"/>
  <c r="BS225" i="5"/>
  <c r="BT225" i="5"/>
  <c r="BU225" i="5"/>
  <c r="BV225" i="5"/>
  <c r="BW225" i="5"/>
  <c r="BX225" i="5"/>
  <c r="BY225" i="5"/>
  <c r="BZ225" i="5"/>
  <c r="CA225" i="5"/>
  <c r="CB225" i="5"/>
  <c r="CC225" i="5"/>
  <c r="CD225" i="5"/>
  <c r="CE225" i="5"/>
  <c r="CF225" i="5"/>
  <c r="CG225" i="5"/>
  <c r="CH225" i="5"/>
  <c r="BO226" i="5"/>
  <c r="BP226" i="5"/>
  <c r="BQ226" i="5"/>
  <c r="BR226" i="5"/>
  <c r="BS226" i="5"/>
  <c r="BT226" i="5"/>
  <c r="BU226" i="5"/>
  <c r="BV226" i="5"/>
  <c r="BW226" i="5"/>
  <c r="BX226" i="5"/>
  <c r="BY226" i="5"/>
  <c r="BZ226" i="5"/>
  <c r="CA226" i="5"/>
  <c r="CB226" i="5"/>
  <c r="CC226" i="5"/>
  <c r="CD226" i="5"/>
  <c r="CE226" i="5"/>
  <c r="CF226" i="5"/>
  <c r="CG226" i="5"/>
  <c r="CH226" i="5"/>
  <c r="BO227" i="5"/>
  <c r="BP227" i="5"/>
  <c r="BQ227" i="5"/>
  <c r="BR227" i="5"/>
  <c r="BS227" i="5"/>
  <c r="BT227" i="5"/>
  <c r="BU227" i="5"/>
  <c r="BV227" i="5"/>
  <c r="BW227" i="5"/>
  <c r="BX227" i="5"/>
  <c r="BY227" i="5"/>
  <c r="BZ227" i="5"/>
  <c r="CA227" i="5"/>
  <c r="CB227" i="5"/>
  <c r="CC227" i="5"/>
  <c r="CD227" i="5"/>
  <c r="CE227" i="5"/>
  <c r="CF227" i="5"/>
  <c r="CG227" i="5"/>
  <c r="CH227" i="5"/>
  <c r="BO228" i="5"/>
  <c r="BP228" i="5"/>
  <c r="BQ228" i="5"/>
  <c r="BR228" i="5"/>
  <c r="BS228" i="5"/>
  <c r="BT228" i="5"/>
  <c r="BU228" i="5"/>
  <c r="BV228" i="5"/>
  <c r="BW228" i="5"/>
  <c r="BX228" i="5"/>
  <c r="BY228" i="5"/>
  <c r="BZ228" i="5"/>
  <c r="CA228" i="5"/>
  <c r="CB228" i="5"/>
  <c r="CC228" i="5"/>
  <c r="CD228" i="5"/>
  <c r="CE228" i="5"/>
  <c r="CF228" i="5"/>
  <c r="CG228" i="5"/>
  <c r="CH228" i="5"/>
  <c r="BO229" i="5"/>
  <c r="BP229" i="5"/>
  <c r="BQ229" i="5"/>
  <c r="BR229" i="5"/>
  <c r="BS229" i="5"/>
  <c r="BT229" i="5"/>
  <c r="BU229" i="5"/>
  <c r="BV229" i="5"/>
  <c r="BW229" i="5"/>
  <c r="BX229" i="5"/>
  <c r="BY229" i="5"/>
  <c r="BZ229" i="5"/>
  <c r="CA229" i="5"/>
  <c r="CB229" i="5"/>
  <c r="CC229" i="5"/>
  <c r="CD229" i="5"/>
  <c r="CE229" i="5"/>
  <c r="CF229" i="5"/>
  <c r="CG229" i="5"/>
  <c r="CH229" i="5"/>
  <c r="BO230" i="5"/>
  <c r="BP230" i="5"/>
  <c r="BQ230" i="5"/>
  <c r="BR230" i="5"/>
  <c r="BS230" i="5"/>
  <c r="BT230" i="5"/>
  <c r="BU230" i="5"/>
  <c r="BV230" i="5"/>
  <c r="BW230" i="5"/>
  <c r="BX230" i="5"/>
  <c r="BY230" i="5"/>
  <c r="BZ230" i="5"/>
  <c r="CA230" i="5"/>
  <c r="CB230" i="5"/>
  <c r="CC230" i="5"/>
  <c r="CD230" i="5"/>
  <c r="CE230" i="5"/>
  <c r="CF230" i="5"/>
  <c r="CG230" i="5"/>
  <c r="CH230" i="5"/>
  <c r="BO231" i="5"/>
  <c r="BP231" i="5"/>
  <c r="BQ231" i="5"/>
  <c r="BR231" i="5"/>
  <c r="BS231" i="5"/>
  <c r="BT231" i="5"/>
  <c r="BU231" i="5"/>
  <c r="BV231" i="5"/>
  <c r="BW231" i="5"/>
  <c r="BX231" i="5"/>
  <c r="BY231" i="5"/>
  <c r="BZ231" i="5"/>
  <c r="CA231" i="5"/>
  <c r="CB231" i="5"/>
  <c r="CC231" i="5"/>
  <c r="CD231" i="5"/>
  <c r="CE231" i="5"/>
  <c r="CF231" i="5"/>
  <c r="CG231" i="5"/>
  <c r="CH231" i="5"/>
  <c r="BO232" i="5"/>
  <c r="BP232" i="5"/>
  <c r="BQ232" i="5"/>
  <c r="BR232" i="5"/>
  <c r="BS232" i="5"/>
  <c r="BT232" i="5"/>
  <c r="BU232" i="5"/>
  <c r="BV232" i="5"/>
  <c r="BW232" i="5"/>
  <c r="BX232" i="5"/>
  <c r="BY232" i="5"/>
  <c r="BZ232" i="5"/>
  <c r="CA232" i="5"/>
  <c r="CB232" i="5"/>
  <c r="CC232" i="5"/>
  <c r="CD232" i="5"/>
  <c r="CE232" i="5"/>
  <c r="CF232" i="5"/>
  <c r="CG232" i="5"/>
  <c r="CH232" i="5"/>
  <c r="BO233" i="5"/>
  <c r="BP233" i="5"/>
  <c r="BQ233" i="5"/>
  <c r="BR233" i="5"/>
  <c r="BS233" i="5"/>
  <c r="BT233" i="5"/>
  <c r="BU233" i="5"/>
  <c r="BV233" i="5"/>
  <c r="BW233" i="5"/>
  <c r="BX233" i="5"/>
  <c r="BY233" i="5"/>
  <c r="BZ233" i="5"/>
  <c r="CA233" i="5"/>
  <c r="CB233" i="5"/>
  <c r="CC233" i="5"/>
  <c r="CD233" i="5"/>
  <c r="CE233" i="5"/>
  <c r="CF233" i="5"/>
  <c r="CG233" i="5"/>
  <c r="CH233" i="5"/>
  <c r="BO234" i="5"/>
  <c r="BP234" i="5"/>
  <c r="BQ234" i="5"/>
  <c r="BR234" i="5"/>
  <c r="BS234" i="5"/>
  <c r="BT234" i="5"/>
  <c r="BU234" i="5"/>
  <c r="BV234" i="5"/>
  <c r="BW234" i="5"/>
  <c r="BX234" i="5"/>
  <c r="BY234" i="5"/>
  <c r="BZ234" i="5"/>
  <c r="CA234" i="5"/>
  <c r="CB234" i="5"/>
  <c r="CC234" i="5"/>
  <c r="CD234" i="5"/>
  <c r="CE234" i="5"/>
  <c r="CF234" i="5"/>
  <c r="CG234" i="5"/>
  <c r="CH234" i="5"/>
  <c r="BO235" i="5"/>
  <c r="BP235" i="5"/>
  <c r="BQ235" i="5"/>
  <c r="BR235" i="5"/>
  <c r="BS235" i="5"/>
  <c r="BT235" i="5"/>
  <c r="BU235" i="5"/>
  <c r="BV235" i="5"/>
  <c r="BW235" i="5"/>
  <c r="BX235" i="5"/>
  <c r="BY235" i="5"/>
  <c r="BZ235" i="5"/>
  <c r="CA235" i="5"/>
  <c r="CB235" i="5"/>
  <c r="CC235" i="5"/>
  <c r="CD235" i="5"/>
  <c r="CE235" i="5"/>
  <c r="CF235" i="5"/>
  <c r="CG235" i="5"/>
  <c r="CH235" i="5"/>
  <c r="BO236" i="5"/>
  <c r="BP236" i="5"/>
  <c r="BQ236" i="5"/>
  <c r="BR236" i="5"/>
  <c r="BS236" i="5"/>
  <c r="BT236" i="5"/>
  <c r="BU236" i="5"/>
  <c r="BV236" i="5"/>
  <c r="BW236" i="5"/>
  <c r="BX236" i="5"/>
  <c r="BY236" i="5"/>
  <c r="BZ236" i="5"/>
  <c r="CA236" i="5"/>
  <c r="CB236" i="5"/>
  <c r="CC236" i="5"/>
  <c r="CD236" i="5"/>
  <c r="CE236" i="5"/>
  <c r="CF236" i="5"/>
  <c r="CG236" i="5"/>
  <c r="CH236" i="5"/>
  <c r="BO237" i="5"/>
  <c r="BP237" i="5"/>
  <c r="BQ237" i="5"/>
  <c r="BR237" i="5"/>
  <c r="BS237" i="5"/>
  <c r="BT237" i="5"/>
  <c r="BU237" i="5"/>
  <c r="BV237" i="5"/>
  <c r="BW237" i="5"/>
  <c r="BX237" i="5"/>
  <c r="BY237" i="5"/>
  <c r="BZ237" i="5"/>
  <c r="CA237" i="5"/>
  <c r="CB237" i="5"/>
  <c r="CC237" i="5"/>
  <c r="CD237" i="5"/>
  <c r="CE237" i="5"/>
  <c r="CF237" i="5"/>
  <c r="CG237" i="5"/>
  <c r="CH237" i="5"/>
  <c r="BO238" i="5"/>
  <c r="BP238" i="5"/>
  <c r="BQ238" i="5"/>
  <c r="BR238" i="5"/>
  <c r="BS238" i="5"/>
  <c r="BT238" i="5"/>
  <c r="BU238" i="5"/>
  <c r="BV238" i="5"/>
  <c r="BW238" i="5"/>
  <c r="BX238" i="5"/>
  <c r="BY238" i="5"/>
  <c r="BZ238" i="5"/>
  <c r="CA238" i="5"/>
  <c r="CB238" i="5"/>
  <c r="CC238" i="5"/>
  <c r="CD238" i="5"/>
  <c r="CE238" i="5"/>
  <c r="CF238" i="5"/>
  <c r="CG238" i="5"/>
  <c r="CH238" i="5"/>
  <c r="BO239" i="5"/>
  <c r="BP239" i="5"/>
  <c r="BQ239" i="5"/>
  <c r="BR239" i="5"/>
  <c r="BS239" i="5"/>
  <c r="BT239" i="5"/>
  <c r="BU239" i="5"/>
  <c r="BV239" i="5"/>
  <c r="BW239" i="5"/>
  <c r="BX239" i="5"/>
  <c r="BY239" i="5"/>
  <c r="BZ239" i="5"/>
  <c r="CA239" i="5"/>
  <c r="CB239" i="5"/>
  <c r="CC239" i="5"/>
  <c r="CD239" i="5"/>
  <c r="CE239" i="5"/>
  <c r="CF239" i="5"/>
  <c r="CG239" i="5"/>
  <c r="CH239" i="5"/>
  <c r="BO240" i="5"/>
  <c r="BP240" i="5"/>
  <c r="BQ240" i="5"/>
  <c r="BR240" i="5"/>
  <c r="BS240" i="5"/>
  <c r="BT240" i="5"/>
  <c r="BU240" i="5"/>
  <c r="BV240" i="5"/>
  <c r="BW240" i="5"/>
  <c r="BX240" i="5"/>
  <c r="BY240" i="5"/>
  <c r="BZ240" i="5"/>
  <c r="CA240" i="5"/>
  <c r="CB240" i="5"/>
  <c r="CC240" i="5"/>
  <c r="CD240" i="5"/>
  <c r="CE240" i="5"/>
  <c r="CF240" i="5"/>
  <c r="CG240" i="5"/>
  <c r="CH240" i="5"/>
  <c r="BO241" i="5"/>
  <c r="BP241" i="5"/>
  <c r="BQ241" i="5"/>
  <c r="BR241" i="5"/>
  <c r="BS241" i="5"/>
  <c r="BT241" i="5"/>
  <c r="BU241" i="5"/>
  <c r="BV241" i="5"/>
  <c r="BW241" i="5"/>
  <c r="BX241" i="5"/>
  <c r="BY241" i="5"/>
  <c r="BZ241" i="5"/>
  <c r="CA241" i="5"/>
  <c r="CB241" i="5"/>
  <c r="CC241" i="5"/>
  <c r="CD241" i="5"/>
  <c r="CE241" i="5"/>
  <c r="CF241" i="5"/>
  <c r="CG241" i="5"/>
  <c r="CH241" i="5"/>
  <c r="BO242" i="5"/>
  <c r="BP242" i="5"/>
  <c r="BQ242" i="5"/>
  <c r="BR242" i="5"/>
  <c r="BS242" i="5"/>
  <c r="BT242" i="5"/>
  <c r="BU242" i="5"/>
  <c r="BV242" i="5"/>
  <c r="BW242" i="5"/>
  <c r="BX242" i="5"/>
  <c r="BY242" i="5"/>
  <c r="BZ242" i="5"/>
  <c r="CA242" i="5"/>
  <c r="CB242" i="5"/>
  <c r="CC242" i="5"/>
  <c r="CD242" i="5"/>
  <c r="CE242" i="5"/>
  <c r="CF242" i="5"/>
  <c r="CG242" i="5"/>
  <c r="CH242" i="5"/>
  <c r="BO243" i="5"/>
  <c r="BP243" i="5"/>
  <c r="BQ243" i="5"/>
  <c r="BR243" i="5"/>
  <c r="BS243" i="5"/>
  <c r="BT243" i="5"/>
  <c r="BU243" i="5"/>
  <c r="BV243" i="5"/>
  <c r="BW243" i="5"/>
  <c r="BX243" i="5"/>
  <c r="BY243" i="5"/>
  <c r="BZ243" i="5"/>
  <c r="CA243" i="5"/>
  <c r="CB243" i="5"/>
  <c r="CC243" i="5"/>
  <c r="CD243" i="5"/>
  <c r="CE243" i="5"/>
  <c r="CF243" i="5"/>
  <c r="CG243" i="5"/>
  <c r="CH243" i="5"/>
  <c r="BO244" i="5"/>
  <c r="BP244" i="5"/>
  <c r="BQ244" i="5"/>
  <c r="BR244" i="5"/>
  <c r="BS244" i="5"/>
  <c r="BT244" i="5"/>
  <c r="BU244" i="5"/>
  <c r="BV244" i="5"/>
  <c r="BW244" i="5"/>
  <c r="BX244" i="5"/>
  <c r="BY244" i="5"/>
  <c r="BZ244" i="5"/>
  <c r="CA244" i="5"/>
  <c r="CB244" i="5"/>
  <c r="CC244" i="5"/>
  <c r="CD244" i="5"/>
  <c r="CE244" i="5"/>
  <c r="CF244" i="5"/>
  <c r="CG244" i="5"/>
  <c r="CH244" i="5"/>
  <c r="BO245" i="5"/>
  <c r="BP245" i="5"/>
  <c r="BQ245" i="5"/>
  <c r="BR245" i="5"/>
  <c r="BS245" i="5"/>
  <c r="BT245" i="5"/>
  <c r="BU245" i="5"/>
  <c r="BV245" i="5"/>
  <c r="BW245" i="5"/>
  <c r="BX245" i="5"/>
  <c r="BY245" i="5"/>
  <c r="BZ245" i="5"/>
  <c r="CA245" i="5"/>
  <c r="CB245" i="5"/>
  <c r="CC245" i="5"/>
  <c r="CD245" i="5"/>
  <c r="CE245" i="5"/>
  <c r="CF245" i="5"/>
  <c r="CG245" i="5"/>
  <c r="CH245" i="5"/>
  <c r="BO246" i="5"/>
  <c r="BP246" i="5"/>
  <c r="BQ246" i="5"/>
  <c r="BR246" i="5"/>
  <c r="BS246" i="5"/>
  <c r="BT246" i="5"/>
  <c r="BU246" i="5"/>
  <c r="BV246" i="5"/>
  <c r="BW246" i="5"/>
  <c r="BX246" i="5"/>
  <c r="BY246" i="5"/>
  <c r="BZ246" i="5"/>
  <c r="CA246" i="5"/>
  <c r="CB246" i="5"/>
  <c r="CC246" i="5"/>
  <c r="CD246" i="5"/>
  <c r="CE246" i="5"/>
  <c r="CF246" i="5"/>
  <c r="CG246" i="5"/>
  <c r="CH246" i="5"/>
  <c r="BO247" i="5"/>
  <c r="BP247" i="5"/>
  <c r="BQ247" i="5"/>
  <c r="BR247" i="5"/>
  <c r="BS247" i="5"/>
  <c r="BT247" i="5"/>
  <c r="BU247" i="5"/>
  <c r="BV247" i="5"/>
  <c r="BW247" i="5"/>
  <c r="BX247" i="5"/>
  <c r="BY247" i="5"/>
  <c r="BZ247" i="5"/>
  <c r="CA247" i="5"/>
  <c r="CB247" i="5"/>
  <c r="CC247" i="5"/>
  <c r="CD247" i="5"/>
  <c r="CE247" i="5"/>
  <c r="CF247" i="5"/>
  <c r="CG247" i="5"/>
  <c r="CH247" i="5"/>
  <c r="BO248" i="5"/>
  <c r="BP248" i="5"/>
  <c r="BQ248" i="5"/>
  <c r="BR248" i="5"/>
  <c r="BS248" i="5"/>
  <c r="BT248" i="5"/>
  <c r="BU248" i="5"/>
  <c r="BV248" i="5"/>
  <c r="BW248" i="5"/>
  <c r="BX248" i="5"/>
  <c r="BY248" i="5"/>
  <c r="BZ248" i="5"/>
  <c r="CA248" i="5"/>
  <c r="CB248" i="5"/>
  <c r="CC248" i="5"/>
  <c r="CD248" i="5"/>
  <c r="CE248" i="5"/>
  <c r="CF248" i="5"/>
  <c r="CG248" i="5"/>
  <c r="CH248" i="5"/>
  <c r="BO249" i="5"/>
  <c r="BP249" i="5"/>
  <c r="BQ249" i="5"/>
  <c r="BR249" i="5"/>
  <c r="BS249" i="5"/>
  <c r="BT249" i="5"/>
  <c r="BU249" i="5"/>
  <c r="BV249" i="5"/>
  <c r="BW249" i="5"/>
  <c r="BX249" i="5"/>
  <c r="BY249" i="5"/>
  <c r="BZ249" i="5"/>
  <c r="CA249" i="5"/>
  <c r="CB249" i="5"/>
  <c r="CC249" i="5"/>
  <c r="CD249" i="5"/>
  <c r="CE249" i="5"/>
  <c r="CF249" i="5"/>
  <c r="CG249" i="5"/>
  <c r="CH249" i="5"/>
  <c r="BO250" i="5"/>
  <c r="BP250" i="5"/>
  <c r="BQ250" i="5"/>
  <c r="BR250" i="5"/>
  <c r="BS250" i="5"/>
  <c r="BT250" i="5"/>
  <c r="BU250" i="5"/>
  <c r="BV250" i="5"/>
  <c r="BW250" i="5"/>
  <c r="BX250" i="5"/>
  <c r="BY250" i="5"/>
  <c r="BZ250" i="5"/>
  <c r="CA250" i="5"/>
  <c r="CB250" i="5"/>
  <c r="CC250" i="5"/>
  <c r="CD250" i="5"/>
  <c r="CE250" i="5"/>
  <c r="CF250" i="5"/>
  <c r="CG250" i="5"/>
  <c r="CH250" i="5"/>
  <c r="BO251" i="5"/>
  <c r="BP251" i="5"/>
  <c r="BQ251" i="5"/>
  <c r="BR251" i="5"/>
  <c r="BS251" i="5"/>
  <c r="BT251" i="5"/>
  <c r="BU251" i="5"/>
  <c r="BV251" i="5"/>
  <c r="BW251" i="5"/>
  <c r="BX251" i="5"/>
  <c r="BY251" i="5"/>
  <c r="BZ251" i="5"/>
  <c r="CA251" i="5"/>
  <c r="CB251" i="5"/>
  <c r="CC251" i="5"/>
  <c r="CD251" i="5"/>
  <c r="CE251" i="5"/>
  <c r="CF251" i="5"/>
  <c r="CG251" i="5"/>
  <c r="CH251" i="5"/>
  <c r="BO252" i="5"/>
  <c r="BP252" i="5"/>
  <c r="BQ252" i="5"/>
  <c r="BR252" i="5"/>
  <c r="BS252" i="5"/>
  <c r="BT252" i="5"/>
  <c r="BU252" i="5"/>
  <c r="BV252" i="5"/>
  <c r="BW252" i="5"/>
  <c r="BX252" i="5"/>
  <c r="BY252" i="5"/>
  <c r="BZ252" i="5"/>
  <c r="CA252" i="5"/>
  <c r="CB252" i="5"/>
  <c r="CC252" i="5"/>
  <c r="CD252" i="5"/>
  <c r="CE252" i="5"/>
  <c r="CF252" i="5"/>
  <c r="CG252" i="5"/>
  <c r="CH252" i="5"/>
  <c r="BO253" i="5"/>
  <c r="BP253" i="5"/>
  <c r="BQ253" i="5"/>
  <c r="BR253" i="5"/>
  <c r="BS253" i="5"/>
  <c r="BT253" i="5"/>
  <c r="BU253" i="5"/>
  <c r="BV253" i="5"/>
  <c r="BW253" i="5"/>
  <c r="BX253" i="5"/>
  <c r="BY253" i="5"/>
  <c r="BZ253" i="5"/>
  <c r="CA253" i="5"/>
  <c r="CB253" i="5"/>
  <c r="CC253" i="5"/>
  <c r="CD253" i="5"/>
  <c r="CE253" i="5"/>
  <c r="CF253" i="5"/>
  <c r="CG253" i="5"/>
  <c r="CH253" i="5"/>
  <c r="BO254" i="5"/>
  <c r="BP254" i="5"/>
  <c r="BQ254" i="5"/>
  <c r="BR254" i="5"/>
  <c r="BS254" i="5"/>
  <c r="BT254" i="5"/>
  <c r="BU254" i="5"/>
  <c r="BV254" i="5"/>
  <c r="BW254" i="5"/>
  <c r="BX254" i="5"/>
  <c r="BY254" i="5"/>
  <c r="BZ254" i="5"/>
  <c r="CA254" i="5"/>
  <c r="CB254" i="5"/>
  <c r="CC254" i="5"/>
  <c r="CD254" i="5"/>
  <c r="CE254" i="5"/>
  <c r="CF254" i="5"/>
  <c r="CG254" i="5"/>
  <c r="CH254" i="5"/>
  <c r="BO255" i="5"/>
  <c r="BP255" i="5"/>
  <c r="BQ255" i="5"/>
  <c r="BR255" i="5"/>
  <c r="BS255" i="5"/>
  <c r="BT255" i="5"/>
  <c r="BU255" i="5"/>
  <c r="BV255" i="5"/>
  <c r="BW255" i="5"/>
  <c r="BX255" i="5"/>
  <c r="BY255" i="5"/>
  <c r="BZ255" i="5"/>
  <c r="CA255" i="5"/>
  <c r="CB255" i="5"/>
  <c r="CC255" i="5"/>
  <c r="CD255" i="5"/>
  <c r="CE255" i="5"/>
  <c r="CF255" i="5"/>
  <c r="CG255" i="5"/>
  <c r="CH255" i="5"/>
  <c r="BP5" i="5"/>
  <c r="BQ5" i="5"/>
  <c r="BR5" i="5"/>
  <c r="BS5" i="5"/>
  <c r="BT5" i="5"/>
  <c r="BU5" i="5"/>
  <c r="BV5" i="5"/>
  <c r="BW5" i="5"/>
  <c r="BX5" i="5"/>
  <c r="BY5" i="5"/>
  <c r="BZ5" i="5"/>
  <c r="CA5" i="5"/>
  <c r="CB5" i="5"/>
  <c r="CC5" i="5"/>
  <c r="CD5" i="5"/>
  <c r="CE5" i="5"/>
  <c r="CF5" i="5"/>
  <c r="CG5" i="5"/>
  <c r="CH5" i="5"/>
  <c r="V508" i="5" l="1"/>
  <c r="V4" i="5"/>
  <c r="B43" i="2" l="1"/>
  <c r="B15" i="2" l="1"/>
  <c r="C127" i="2" l="1"/>
  <c r="D127" i="2"/>
  <c r="E127" i="2"/>
  <c r="F127" i="2"/>
  <c r="H127" i="2"/>
  <c r="K127" i="2"/>
  <c r="P127" i="2"/>
  <c r="U127" i="2"/>
  <c r="B123" i="2"/>
  <c r="B124" i="2" s="1"/>
  <c r="C123" i="2"/>
  <c r="D123" i="2"/>
  <c r="E123" i="2"/>
  <c r="E124" i="2" s="1"/>
  <c r="F123" i="2"/>
  <c r="F124" i="2" s="1"/>
  <c r="G123" i="2"/>
  <c r="G124" i="2" s="1"/>
  <c r="H123" i="2"/>
  <c r="H124" i="2" s="1"/>
  <c r="I123" i="2"/>
  <c r="J123" i="2"/>
  <c r="J124" i="2" s="1"/>
  <c r="K123" i="2"/>
  <c r="K124" i="2" s="1"/>
  <c r="L123" i="2"/>
  <c r="L124" i="2" s="1"/>
  <c r="M123" i="2"/>
  <c r="N123" i="2"/>
  <c r="O123" i="2"/>
  <c r="O124" i="2" s="1"/>
  <c r="P123" i="2"/>
  <c r="Q123" i="2"/>
  <c r="R123" i="2"/>
  <c r="S123" i="2"/>
  <c r="S124" i="2" s="1"/>
  <c r="T123" i="2"/>
  <c r="T124" i="2" s="1"/>
  <c r="U123" i="2"/>
  <c r="B138" i="2"/>
  <c r="B135" i="2"/>
  <c r="D124" i="2"/>
  <c r="C124" i="2"/>
  <c r="B110" i="2"/>
  <c r="C99" i="2"/>
  <c r="D99" i="2"/>
  <c r="E99" i="2"/>
  <c r="F99" i="2"/>
  <c r="H99" i="2"/>
  <c r="K99" i="2"/>
  <c r="B99" i="2"/>
  <c r="G95" i="2"/>
  <c r="G96" i="2" s="1"/>
  <c r="H95" i="2"/>
  <c r="H96" i="2" s="1"/>
  <c r="I95" i="2"/>
  <c r="I96" i="2" s="1"/>
  <c r="J95" i="2"/>
  <c r="J96" i="2" s="1"/>
  <c r="K95" i="2"/>
  <c r="K96" i="2" s="1"/>
  <c r="B95" i="2"/>
  <c r="B96" i="2" s="1"/>
  <c r="C95" i="2"/>
  <c r="C96" i="2" s="1"/>
  <c r="D95" i="2"/>
  <c r="D96" i="2" s="1"/>
  <c r="E95" i="2"/>
  <c r="E96" i="2" s="1"/>
  <c r="F95" i="2"/>
  <c r="F96" i="2" s="1"/>
  <c r="B107" i="2"/>
  <c r="B82" i="2"/>
  <c r="C71" i="2"/>
  <c r="D71" i="2"/>
  <c r="E71" i="2"/>
  <c r="F71" i="2"/>
  <c r="B71" i="2"/>
  <c r="E67" i="2"/>
  <c r="F67" i="2"/>
  <c r="F68" i="2" s="1"/>
  <c r="C67" i="2"/>
  <c r="D67" i="2"/>
  <c r="D68" i="2" s="1"/>
  <c r="B67" i="2"/>
  <c r="B68" i="2" s="1"/>
  <c r="B79" i="2"/>
  <c r="C68" i="2"/>
  <c r="B54" i="2"/>
  <c r="B51" i="2"/>
  <c r="C43" i="2"/>
  <c r="D43" i="2"/>
  <c r="C39" i="2"/>
  <c r="D39" i="2"/>
  <c r="D40" i="2" s="1"/>
  <c r="B39" i="2"/>
  <c r="B40" i="2" s="1"/>
  <c r="B11" i="2"/>
  <c r="B12" i="2" s="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N4" i="1"/>
  <c r="N5" i="1"/>
  <c r="N6" i="1"/>
  <c r="N8" i="1"/>
  <c r="N9" i="1"/>
  <c r="N10" i="1"/>
  <c r="N12" i="1"/>
  <c r="N13" i="1"/>
  <c r="N16" i="1"/>
  <c r="N17" i="1"/>
  <c r="N20" i="1"/>
  <c r="N21" i="1"/>
  <c r="N22" i="1"/>
  <c r="N24" i="1"/>
  <c r="N25" i="1"/>
  <c r="N26" i="1"/>
  <c r="N28" i="1"/>
  <c r="N29" i="1"/>
  <c r="N32" i="1"/>
  <c r="N33" i="1"/>
  <c r="N36" i="1"/>
  <c r="N37" i="1"/>
  <c r="N38" i="1"/>
  <c r="N40" i="1"/>
  <c r="N41" i="1"/>
  <c r="N42" i="1"/>
  <c r="N44" i="1"/>
  <c r="N45" i="1"/>
  <c r="N48" i="1"/>
  <c r="N49" i="1"/>
  <c r="N52" i="1"/>
  <c r="N53" i="1"/>
  <c r="N54" i="1"/>
  <c r="N56" i="1"/>
  <c r="N57" i="1"/>
  <c r="N58" i="1"/>
  <c r="N60" i="1"/>
  <c r="N61" i="1"/>
  <c r="N64" i="1"/>
  <c r="N65" i="1"/>
  <c r="N68" i="1"/>
  <c r="N69" i="1"/>
  <c r="N70" i="1"/>
  <c r="N72" i="1"/>
  <c r="N73" i="1"/>
  <c r="N74" i="1"/>
  <c r="N76" i="1"/>
  <c r="N77" i="1"/>
  <c r="N80" i="1"/>
  <c r="N81" i="1"/>
  <c r="N84" i="1"/>
  <c r="N85" i="1"/>
  <c r="N86" i="1"/>
  <c r="N88" i="1"/>
  <c r="N89" i="1"/>
  <c r="N90" i="1"/>
  <c r="N92" i="1"/>
  <c r="N93" i="1"/>
  <c r="N96" i="1"/>
  <c r="N97" i="1"/>
  <c r="N100" i="1"/>
  <c r="N101" i="1"/>
  <c r="N102" i="1"/>
  <c r="N104" i="1"/>
  <c r="N105" i="1"/>
  <c r="N106" i="1"/>
  <c r="N108" i="1"/>
  <c r="N109" i="1"/>
  <c r="N112" i="1"/>
  <c r="N113" i="1"/>
  <c r="N116" i="1"/>
  <c r="N117" i="1"/>
  <c r="N118" i="1"/>
  <c r="N120" i="1"/>
  <c r="N121" i="1"/>
  <c r="N122" i="1"/>
  <c r="N124" i="1"/>
  <c r="N125" i="1"/>
  <c r="N128" i="1"/>
  <c r="N129" i="1"/>
  <c r="N132" i="1"/>
  <c r="N133" i="1"/>
  <c r="N134" i="1"/>
  <c r="N136" i="1"/>
  <c r="N137" i="1"/>
  <c r="N138" i="1"/>
  <c r="N140" i="1"/>
  <c r="N141" i="1"/>
  <c r="N144" i="1"/>
  <c r="N145" i="1"/>
  <c r="N148" i="1"/>
  <c r="N149" i="1"/>
  <c r="N150" i="1"/>
  <c r="N152" i="1"/>
  <c r="N153" i="1"/>
  <c r="N154" i="1"/>
  <c r="N156" i="1"/>
  <c r="N157" i="1"/>
  <c r="N160" i="1"/>
  <c r="N161" i="1"/>
  <c r="N164" i="1"/>
  <c r="N165" i="1"/>
  <c r="N166" i="1"/>
  <c r="N168" i="1"/>
  <c r="N169" i="1"/>
  <c r="N170" i="1"/>
  <c r="N172" i="1"/>
  <c r="N173" i="1"/>
  <c r="N176" i="1"/>
  <c r="N177" i="1"/>
  <c r="N180" i="1"/>
  <c r="N181" i="1"/>
  <c r="N182" i="1"/>
  <c r="N184" i="1"/>
  <c r="N185" i="1"/>
  <c r="N186" i="1"/>
  <c r="N188" i="1"/>
  <c r="N189" i="1"/>
  <c r="N192" i="1"/>
  <c r="N193" i="1"/>
  <c r="N196" i="1"/>
  <c r="N197" i="1"/>
  <c r="N198" i="1"/>
  <c r="N200" i="1"/>
  <c r="N201" i="1"/>
  <c r="N202" i="1"/>
  <c r="N204" i="1"/>
  <c r="N205" i="1"/>
  <c r="N208" i="1"/>
  <c r="N209" i="1"/>
  <c r="N212" i="1"/>
  <c r="N213" i="1"/>
  <c r="N214" i="1"/>
  <c r="N216" i="1"/>
  <c r="N217" i="1"/>
  <c r="N218" i="1"/>
  <c r="N220" i="1"/>
  <c r="N221" i="1"/>
  <c r="N224" i="1"/>
  <c r="N225" i="1"/>
  <c r="N228" i="1"/>
  <c r="N229" i="1"/>
  <c r="N230" i="1"/>
  <c r="N232" i="1"/>
  <c r="N233" i="1"/>
  <c r="N234" i="1"/>
  <c r="N236" i="1"/>
  <c r="N237" i="1"/>
  <c r="N240" i="1"/>
  <c r="N241" i="1"/>
  <c r="N244" i="1"/>
  <c r="N245" i="1"/>
  <c r="N246" i="1"/>
  <c r="N248" i="1"/>
  <c r="N249" i="1"/>
  <c r="N250" i="1"/>
  <c r="N252" i="1"/>
  <c r="N253" i="1"/>
  <c r="N256" i="1"/>
  <c r="N257" i="1"/>
  <c r="N260" i="1"/>
  <c r="N261" i="1"/>
  <c r="N262" i="1"/>
  <c r="N264" i="1"/>
  <c r="N265" i="1"/>
  <c r="N266" i="1"/>
  <c r="N268" i="1"/>
  <c r="N269" i="1"/>
  <c r="N272" i="1"/>
  <c r="N273" i="1"/>
  <c r="N276" i="1"/>
  <c r="N277" i="1"/>
  <c r="N278" i="1"/>
  <c r="N280" i="1"/>
  <c r="N281" i="1"/>
  <c r="N282" i="1"/>
  <c r="N284" i="1"/>
  <c r="N285" i="1"/>
  <c r="N288" i="1"/>
  <c r="N289" i="1"/>
  <c r="N292" i="1"/>
  <c r="N293" i="1"/>
  <c r="N294" i="1"/>
  <c r="N296" i="1"/>
  <c r="N297" i="1"/>
  <c r="N298" i="1"/>
  <c r="N300" i="1"/>
  <c r="N301" i="1"/>
  <c r="N304" i="1"/>
  <c r="N305" i="1"/>
  <c r="N308" i="1"/>
  <c r="N309" i="1"/>
  <c r="N310" i="1"/>
  <c r="N312" i="1"/>
  <c r="N313" i="1"/>
  <c r="N314" i="1"/>
  <c r="N316" i="1"/>
  <c r="N317" i="1"/>
  <c r="N320" i="1"/>
  <c r="N321" i="1"/>
  <c r="N324" i="1"/>
  <c r="N325" i="1"/>
  <c r="N326" i="1"/>
  <c r="N328" i="1"/>
  <c r="N329" i="1"/>
  <c r="N330" i="1"/>
  <c r="N332" i="1"/>
  <c r="N333" i="1"/>
  <c r="N336" i="1"/>
  <c r="N337" i="1"/>
  <c r="N340" i="1"/>
  <c r="N341" i="1"/>
  <c r="N342" i="1"/>
  <c r="N344" i="1"/>
  <c r="N345" i="1"/>
  <c r="N346" i="1"/>
  <c r="N348" i="1"/>
  <c r="N349" i="1"/>
  <c r="N350" i="1"/>
  <c r="N352" i="1"/>
  <c r="N353" i="1"/>
  <c r="N354" i="1"/>
  <c r="N356" i="1"/>
  <c r="N357" i="1"/>
  <c r="N358" i="1"/>
  <c r="N360" i="1"/>
  <c r="N361" i="1"/>
  <c r="N362" i="1"/>
  <c r="N364" i="1"/>
  <c r="N365" i="1"/>
  <c r="N366" i="1"/>
  <c r="N368" i="1"/>
  <c r="N369" i="1"/>
  <c r="N370" i="1"/>
  <c r="N372" i="1"/>
  <c r="N373" i="1"/>
  <c r="N374" i="1"/>
  <c r="N376" i="1"/>
  <c r="N377" i="1"/>
  <c r="N378" i="1"/>
  <c r="N380" i="1"/>
  <c r="N381" i="1"/>
  <c r="N382" i="1"/>
  <c r="N384" i="1"/>
  <c r="N385" i="1"/>
  <c r="N386" i="1"/>
  <c r="N388" i="1"/>
  <c r="N389" i="1"/>
  <c r="N390" i="1"/>
  <c r="N392" i="1"/>
  <c r="N393" i="1"/>
  <c r="N394" i="1"/>
  <c r="N396" i="1"/>
  <c r="N397" i="1"/>
  <c r="N398" i="1"/>
  <c r="N400" i="1"/>
  <c r="N401" i="1"/>
  <c r="N402" i="1"/>
  <c r="N404" i="1"/>
  <c r="N405" i="1"/>
  <c r="N406" i="1"/>
  <c r="N408" i="1"/>
  <c r="N409" i="1"/>
  <c r="N410" i="1"/>
  <c r="N412" i="1"/>
  <c r="N413" i="1"/>
  <c r="N414" i="1"/>
  <c r="N416" i="1"/>
  <c r="N417" i="1"/>
  <c r="N418" i="1"/>
  <c r="N420" i="1"/>
  <c r="N421" i="1"/>
  <c r="N422" i="1"/>
  <c r="N424" i="1"/>
  <c r="N425" i="1"/>
  <c r="N426" i="1"/>
  <c r="N428" i="1"/>
  <c r="N429" i="1"/>
  <c r="N430" i="1"/>
  <c r="N432" i="1"/>
  <c r="N433" i="1"/>
  <c r="N434" i="1"/>
  <c r="N436" i="1"/>
  <c r="N437" i="1"/>
  <c r="N438" i="1"/>
  <c r="N440" i="1"/>
  <c r="N441" i="1"/>
  <c r="N442" i="1"/>
  <c r="N444" i="1"/>
  <c r="N445" i="1"/>
  <c r="N446" i="1"/>
  <c r="N448" i="1"/>
  <c r="N449" i="1"/>
  <c r="N450" i="1"/>
  <c r="N452" i="1"/>
  <c r="N453" i="1"/>
  <c r="N454" i="1"/>
  <c r="N456" i="1"/>
  <c r="N457" i="1"/>
  <c r="N458" i="1"/>
  <c r="N460" i="1"/>
  <c r="N461" i="1"/>
  <c r="N462" i="1"/>
  <c r="N464" i="1"/>
  <c r="N465" i="1"/>
  <c r="N466" i="1"/>
  <c r="N468" i="1"/>
  <c r="N469" i="1"/>
  <c r="N470" i="1"/>
  <c r="N472" i="1"/>
  <c r="N473" i="1"/>
  <c r="N474" i="1"/>
  <c r="N476" i="1"/>
  <c r="N477" i="1"/>
  <c r="N478" i="1"/>
  <c r="N480" i="1"/>
  <c r="N481" i="1"/>
  <c r="N482" i="1"/>
  <c r="N484" i="1"/>
  <c r="N485" i="1"/>
  <c r="N486" i="1"/>
  <c r="N488" i="1"/>
  <c r="N489" i="1"/>
  <c r="N490" i="1"/>
  <c r="N492" i="1"/>
  <c r="N493" i="1"/>
  <c r="N494" i="1"/>
  <c r="N496" i="1"/>
  <c r="N497" i="1"/>
  <c r="N498" i="1"/>
  <c r="N500" i="1"/>
  <c r="N501" i="1"/>
  <c r="N502" i="1"/>
  <c r="N504" i="1"/>
  <c r="N505" i="1"/>
  <c r="N506" i="1"/>
  <c r="N508" i="1"/>
  <c r="L15" i="1"/>
  <c r="L79" i="1"/>
  <c r="L143" i="1"/>
  <c r="L207" i="1"/>
  <c r="L271" i="1"/>
  <c r="L306" i="1"/>
  <c r="L315" i="1"/>
  <c r="L338" i="1"/>
  <c r="L4" i="1"/>
  <c r="L5" i="1"/>
  <c r="L6" i="1"/>
  <c r="L8" i="1"/>
  <c r="L9" i="1"/>
  <c r="L10" i="1"/>
  <c r="L12" i="1"/>
  <c r="L13" i="1"/>
  <c r="L14" i="1"/>
  <c r="L16" i="1"/>
  <c r="L17" i="1"/>
  <c r="L18" i="1"/>
  <c r="L20" i="1"/>
  <c r="L21" i="1"/>
  <c r="L22" i="1"/>
  <c r="L24" i="1"/>
  <c r="L25" i="1"/>
  <c r="L26" i="1"/>
  <c r="L28" i="1"/>
  <c r="L29" i="1"/>
  <c r="L30" i="1"/>
  <c r="L32" i="1"/>
  <c r="L33" i="1"/>
  <c r="L34" i="1"/>
  <c r="L36" i="1"/>
  <c r="L37" i="1"/>
  <c r="L38" i="1"/>
  <c r="L40" i="1"/>
  <c r="L41" i="1"/>
  <c r="L42" i="1"/>
  <c r="L44" i="1"/>
  <c r="L45" i="1"/>
  <c r="L46" i="1"/>
  <c r="L48" i="1"/>
  <c r="L49" i="1"/>
  <c r="L50" i="1"/>
  <c r="L52" i="1"/>
  <c r="L53" i="1"/>
  <c r="L54" i="1"/>
  <c r="L56" i="1"/>
  <c r="L57" i="1"/>
  <c r="L58" i="1"/>
  <c r="L60" i="1"/>
  <c r="L61" i="1"/>
  <c r="L62" i="1"/>
  <c r="L64" i="1"/>
  <c r="L65" i="1"/>
  <c r="L66" i="1"/>
  <c r="L68" i="1"/>
  <c r="L69" i="1"/>
  <c r="L70" i="1"/>
  <c r="L72" i="1"/>
  <c r="L73" i="1"/>
  <c r="L74" i="1"/>
  <c r="L76" i="1"/>
  <c r="L77" i="1"/>
  <c r="L78" i="1"/>
  <c r="L80" i="1"/>
  <c r="L81" i="1"/>
  <c r="L82" i="1"/>
  <c r="L84" i="1"/>
  <c r="L85" i="1"/>
  <c r="L86" i="1"/>
  <c r="L88" i="1"/>
  <c r="L89" i="1"/>
  <c r="L90" i="1"/>
  <c r="L92" i="1"/>
  <c r="L93" i="1"/>
  <c r="L94" i="1"/>
  <c r="L96" i="1"/>
  <c r="L97" i="1"/>
  <c r="L98" i="1"/>
  <c r="L100" i="1"/>
  <c r="L101" i="1"/>
  <c r="L102" i="1"/>
  <c r="L104" i="1"/>
  <c r="L105" i="1"/>
  <c r="L106" i="1"/>
  <c r="L108" i="1"/>
  <c r="L109" i="1"/>
  <c r="L110" i="1"/>
  <c r="L112" i="1"/>
  <c r="L113" i="1"/>
  <c r="L114" i="1"/>
  <c r="L116" i="1"/>
  <c r="L117" i="1"/>
  <c r="L118" i="1"/>
  <c r="L120" i="1"/>
  <c r="L121" i="1"/>
  <c r="L122" i="1"/>
  <c r="L124" i="1"/>
  <c r="L125" i="1"/>
  <c r="L126" i="1"/>
  <c r="L128" i="1"/>
  <c r="L129" i="1"/>
  <c r="L130" i="1"/>
  <c r="L132" i="1"/>
  <c r="L133" i="1"/>
  <c r="L134" i="1"/>
  <c r="L136" i="1"/>
  <c r="L137" i="1"/>
  <c r="L138" i="1"/>
  <c r="L140" i="1"/>
  <c r="L141" i="1"/>
  <c r="L142" i="1"/>
  <c r="L144" i="1"/>
  <c r="L145" i="1"/>
  <c r="L146" i="1"/>
  <c r="L148" i="1"/>
  <c r="L149" i="1"/>
  <c r="L150" i="1"/>
  <c r="L152" i="1"/>
  <c r="L153" i="1"/>
  <c r="L154" i="1"/>
  <c r="L156" i="1"/>
  <c r="L157" i="1"/>
  <c r="L158" i="1"/>
  <c r="L160" i="1"/>
  <c r="L161" i="1"/>
  <c r="L162" i="1"/>
  <c r="L164" i="1"/>
  <c r="L165" i="1"/>
  <c r="L166" i="1"/>
  <c r="L168" i="1"/>
  <c r="L169" i="1"/>
  <c r="L170" i="1"/>
  <c r="L172" i="1"/>
  <c r="L173" i="1"/>
  <c r="L174" i="1"/>
  <c r="L176" i="1"/>
  <c r="L177" i="1"/>
  <c r="L178" i="1"/>
  <c r="L180" i="1"/>
  <c r="L181" i="1"/>
  <c r="L182" i="1"/>
  <c r="L184" i="1"/>
  <c r="L185" i="1"/>
  <c r="L186" i="1"/>
  <c r="L188" i="1"/>
  <c r="L189" i="1"/>
  <c r="L190" i="1"/>
  <c r="L192" i="1"/>
  <c r="L193" i="1"/>
  <c r="L194" i="1"/>
  <c r="L196" i="1"/>
  <c r="L197" i="1"/>
  <c r="L198" i="1"/>
  <c r="L200" i="1"/>
  <c r="L201" i="1"/>
  <c r="L202" i="1"/>
  <c r="L204" i="1"/>
  <c r="L205" i="1"/>
  <c r="L206" i="1"/>
  <c r="L208" i="1"/>
  <c r="L209" i="1"/>
  <c r="L210" i="1"/>
  <c r="L212" i="1"/>
  <c r="L213" i="1"/>
  <c r="L214" i="1"/>
  <c r="L216" i="1"/>
  <c r="L217" i="1"/>
  <c r="L218" i="1"/>
  <c r="L220" i="1"/>
  <c r="L221" i="1"/>
  <c r="L222" i="1"/>
  <c r="L224" i="1"/>
  <c r="L225" i="1"/>
  <c r="L226" i="1"/>
  <c r="L228" i="1"/>
  <c r="L229" i="1"/>
  <c r="L230" i="1"/>
  <c r="L232" i="1"/>
  <c r="L233" i="1"/>
  <c r="L234" i="1"/>
  <c r="L236" i="1"/>
  <c r="L237" i="1"/>
  <c r="L238" i="1"/>
  <c r="L240" i="1"/>
  <c r="L241" i="1"/>
  <c r="L242" i="1"/>
  <c r="L244" i="1"/>
  <c r="L245" i="1"/>
  <c r="L246" i="1"/>
  <c r="L248" i="1"/>
  <c r="L249" i="1"/>
  <c r="L250" i="1"/>
  <c r="L252" i="1"/>
  <c r="L253" i="1"/>
  <c r="L254" i="1"/>
  <c r="L256" i="1"/>
  <c r="L257" i="1"/>
  <c r="L258" i="1"/>
  <c r="L260" i="1"/>
  <c r="L261" i="1"/>
  <c r="L262" i="1"/>
  <c r="L264" i="1"/>
  <c r="L265" i="1"/>
  <c r="L266" i="1"/>
  <c r="L268" i="1"/>
  <c r="L269" i="1"/>
  <c r="L270" i="1"/>
  <c r="L272" i="1"/>
  <c r="L273" i="1"/>
  <c r="L274" i="1"/>
  <c r="L276" i="1"/>
  <c r="L277" i="1"/>
  <c r="L278" i="1"/>
  <c r="L280" i="1"/>
  <c r="L281" i="1"/>
  <c r="L282" i="1"/>
  <c r="L284" i="1"/>
  <c r="L285" i="1"/>
  <c r="L286" i="1"/>
  <c r="L288" i="1"/>
  <c r="L289" i="1"/>
  <c r="L290" i="1"/>
  <c r="L292" i="1"/>
  <c r="L293" i="1"/>
  <c r="L294" i="1"/>
  <c r="L296" i="1"/>
  <c r="L297" i="1"/>
  <c r="L298" i="1"/>
  <c r="L300" i="1"/>
  <c r="L301" i="1"/>
  <c r="L302" i="1"/>
  <c r="L304" i="1"/>
  <c r="L305" i="1"/>
  <c r="L308" i="1"/>
  <c r="L309" i="1"/>
  <c r="L310" i="1"/>
  <c r="L312" i="1"/>
  <c r="L313" i="1"/>
  <c r="L314" i="1"/>
  <c r="L316" i="1"/>
  <c r="L317" i="1"/>
  <c r="L318" i="1"/>
  <c r="L320" i="1"/>
  <c r="L321" i="1"/>
  <c r="L324" i="1"/>
  <c r="L325" i="1"/>
  <c r="L326" i="1"/>
  <c r="L328" i="1"/>
  <c r="L329" i="1"/>
  <c r="L330" i="1"/>
  <c r="L332" i="1"/>
  <c r="L333" i="1"/>
  <c r="L334" i="1"/>
  <c r="L336" i="1"/>
  <c r="L337" i="1"/>
  <c r="L340" i="1"/>
  <c r="L341" i="1"/>
  <c r="L342" i="1"/>
  <c r="L344" i="1"/>
  <c r="L345" i="1"/>
  <c r="L346" i="1"/>
  <c r="L348" i="1"/>
  <c r="L349" i="1"/>
  <c r="L350" i="1"/>
  <c r="L352" i="1"/>
  <c r="L353" i="1"/>
  <c r="L354" i="1"/>
  <c r="L356" i="1"/>
  <c r="L357" i="1"/>
  <c r="L358" i="1"/>
  <c r="L360" i="1"/>
  <c r="L361" i="1"/>
  <c r="L362" i="1"/>
  <c r="L364" i="1"/>
  <c r="L365" i="1"/>
  <c r="L366" i="1"/>
  <c r="L368" i="1"/>
  <c r="L369" i="1"/>
  <c r="L370" i="1"/>
  <c r="L372" i="1"/>
  <c r="L373" i="1"/>
  <c r="L374" i="1"/>
  <c r="L376" i="1"/>
  <c r="L377" i="1"/>
  <c r="L378" i="1"/>
  <c r="L380" i="1"/>
  <c r="L381" i="1"/>
  <c r="L382" i="1"/>
  <c r="L384" i="1"/>
  <c r="L385" i="1"/>
  <c r="L386" i="1"/>
  <c r="L388" i="1"/>
  <c r="L389" i="1"/>
  <c r="L390" i="1"/>
  <c r="L392" i="1"/>
  <c r="L393" i="1"/>
  <c r="L394" i="1"/>
  <c r="L396" i="1"/>
  <c r="L397" i="1"/>
  <c r="L398" i="1"/>
  <c r="L400" i="1"/>
  <c r="L401" i="1"/>
  <c r="L402" i="1"/>
  <c r="L404" i="1"/>
  <c r="L405" i="1"/>
  <c r="L406" i="1"/>
  <c r="L408" i="1"/>
  <c r="L409" i="1"/>
  <c r="L410" i="1"/>
  <c r="L412" i="1"/>
  <c r="L413" i="1"/>
  <c r="L414" i="1"/>
  <c r="L416" i="1"/>
  <c r="L417" i="1"/>
  <c r="L418" i="1"/>
  <c r="L420" i="1"/>
  <c r="L421" i="1"/>
  <c r="L422" i="1"/>
  <c r="L424" i="1"/>
  <c r="L425" i="1"/>
  <c r="L426" i="1"/>
  <c r="L428" i="1"/>
  <c r="L429" i="1"/>
  <c r="L430" i="1"/>
  <c r="L432" i="1"/>
  <c r="L433" i="1"/>
  <c r="L434" i="1"/>
  <c r="L436" i="1"/>
  <c r="L437" i="1"/>
  <c r="L438" i="1"/>
  <c r="L440" i="1"/>
  <c r="L441" i="1"/>
  <c r="L442" i="1"/>
  <c r="L444" i="1"/>
  <c r="L445" i="1"/>
  <c r="L446" i="1"/>
  <c r="L448" i="1"/>
  <c r="L449" i="1"/>
  <c r="L450" i="1"/>
  <c r="L452" i="1"/>
  <c r="L453" i="1"/>
  <c r="L454" i="1"/>
  <c r="L456" i="1"/>
  <c r="L457" i="1"/>
  <c r="L458" i="1"/>
  <c r="L460" i="1"/>
  <c r="L461" i="1"/>
  <c r="L462" i="1"/>
  <c r="L464" i="1"/>
  <c r="L465" i="1"/>
  <c r="L466" i="1"/>
  <c r="L468" i="1"/>
  <c r="L469" i="1"/>
  <c r="L470" i="1"/>
  <c r="L472" i="1"/>
  <c r="L473" i="1"/>
  <c r="L474" i="1"/>
  <c r="L476" i="1"/>
  <c r="L477" i="1"/>
  <c r="L478" i="1"/>
  <c r="L480" i="1"/>
  <c r="L481" i="1"/>
  <c r="L482" i="1"/>
  <c r="L484" i="1"/>
  <c r="L485" i="1"/>
  <c r="L486" i="1"/>
  <c r="L488" i="1"/>
  <c r="L489" i="1"/>
  <c r="L490" i="1"/>
  <c r="L492" i="1"/>
  <c r="L493" i="1"/>
  <c r="L494" i="1"/>
  <c r="L496" i="1"/>
  <c r="L497" i="1"/>
  <c r="L498" i="1"/>
  <c r="L500" i="1"/>
  <c r="L501" i="1"/>
  <c r="L502" i="1"/>
  <c r="L504" i="1"/>
  <c r="L505" i="1"/>
  <c r="L506" i="1"/>
  <c r="L508" i="1"/>
  <c r="M3" i="1"/>
  <c r="L3" i="1" s="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3" i="1"/>
  <c r="D100" i="2" l="1"/>
  <c r="E128" i="2"/>
  <c r="AA247" i="5"/>
  <c r="AA235" i="5"/>
  <c r="AC235" i="5" s="1"/>
  <c r="AA211" i="5"/>
  <c r="AA245" i="5"/>
  <c r="AA223" i="5"/>
  <c r="AC223" i="5" s="1"/>
  <c r="AA209" i="5"/>
  <c r="AC209" i="5" s="1"/>
  <c r="AA231" i="5"/>
  <c r="AA207" i="5"/>
  <c r="AA199" i="5"/>
  <c r="AC199" i="5" s="1"/>
  <c r="AA193" i="5"/>
  <c r="AC193" i="5" s="1"/>
  <c r="AA187" i="5"/>
  <c r="AA182" i="5"/>
  <c r="AA177" i="5"/>
  <c r="AC177" i="5" s="1"/>
  <c r="AA171" i="5"/>
  <c r="AC171" i="5" s="1"/>
  <c r="AA166" i="5"/>
  <c r="AA161" i="5"/>
  <c r="AA155" i="5"/>
  <c r="AC155" i="5" s="1"/>
  <c r="AA150" i="5"/>
  <c r="AC150" i="5" s="1"/>
  <c r="AA145" i="5"/>
  <c r="AA139" i="5"/>
  <c r="AA134" i="5"/>
  <c r="AC134" i="5" s="1"/>
  <c r="AA129" i="5"/>
  <c r="AC129" i="5" s="1"/>
  <c r="AA123" i="5"/>
  <c r="AA250" i="5"/>
  <c r="AA230" i="5"/>
  <c r="AC230" i="5" s="1"/>
  <c r="AA201" i="5"/>
  <c r="AC201" i="5" s="1"/>
  <c r="AA114" i="5"/>
  <c r="AA109" i="5"/>
  <c r="AA103" i="5"/>
  <c r="AA98" i="5"/>
  <c r="AC98" i="5" s="1"/>
  <c r="AA93" i="5"/>
  <c r="AA87" i="5"/>
  <c r="AA82" i="5"/>
  <c r="AC82" i="5" s="1"/>
  <c r="AA77" i="5"/>
  <c r="AA71" i="5"/>
  <c r="AA66" i="5"/>
  <c r="AA61" i="5"/>
  <c r="AC61" i="5" s="1"/>
  <c r="AA55" i="5"/>
  <c r="AC55" i="5" s="1"/>
  <c r="AA50" i="5"/>
  <c r="AA45" i="5"/>
  <c r="AA39" i="5"/>
  <c r="AC39" i="5" s="1"/>
  <c r="AA34" i="5"/>
  <c r="AC34" i="5" s="1"/>
  <c r="AA29" i="5"/>
  <c r="AA23" i="5"/>
  <c r="AA18" i="5"/>
  <c r="AA12" i="5"/>
  <c r="AC12" i="5" s="1"/>
  <c r="AA254" i="5"/>
  <c r="AB254" i="5" s="1"/>
  <c r="AA6" i="5"/>
  <c r="AA243" i="5"/>
  <c r="AC243" i="5" s="1"/>
  <c r="AA227" i="5"/>
  <c r="AC227" i="5" s="1"/>
  <c r="AA198" i="5"/>
  <c r="AA242" i="5"/>
  <c r="AA219" i="5"/>
  <c r="AA202" i="5"/>
  <c r="AC202" i="5" s="1"/>
  <c r="AA225" i="5"/>
  <c r="AC225" i="5" s="1"/>
  <c r="AA206" i="5"/>
  <c r="AB206" i="5" s="1"/>
  <c r="AA197" i="5"/>
  <c r="AC197" i="5" s="1"/>
  <c r="AA191" i="5"/>
  <c r="AC191" i="5" s="1"/>
  <c r="AA186" i="5"/>
  <c r="AB186" i="5" s="1"/>
  <c r="AA181" i="5"/>
  <c r="AB181" i="5" s="1"/>
  <c r="AA175" i="5"/>
  <c r="AC175" i="5" s="1"/>
  <c r="AA170" i="5"/>
  <c r="AB170" i="5" s="1"/>
  <c r="AA165" i="5"/>
  <c r="AB165" i="5" s="1"/>
  <c r="AA159" i="5"/>
  <c r="AA154" i="5"/>
  <c r="AB154" i="5" s="1"/>
  <c r="AA149" i="5"/>
  <c r="AB149" i="5" s="1"/>
  <c r="AA143" i="5"/>
  <c r="AC143" i="5" s="1"/>
  <c r="AA138" i="5"/>
  <c r="AB138" i="5" s="1"/>
  <c r="AA133" i="5"/>
  <c r="AB133" i="5" s="1"/>
  <c r="AA127" i="5"/>
  <c r="AC127" i="5" s="1"/>
  <c r="AA122" i="5"/>
  <c r="AB122" i="5" s="1"/>
  <c r="AA246" i="5"/>
  <c r="AA226" i="5"/>
  <c r="AA118" i="5"/>
  <c r="AC118" i="5" s="1"/>
  <c r="AA113" i="5"/>
  <c r="AB113" i="5" s="1"/>
  <c r="AA107" i="5"/>
  <c r="AA102" i="5"/>
  <c r="AB102" i="5" s="1"/>
  <c r="AA97" i="5"/>
  <c r="AB97" i="5" s="1"/>
  <c r="AA91" i="5"/>
  <c r="AC91" i="5" s="1"/>
  <c r="AA86" i="5"/>
  <c r="AB86" i="5" s="1"/>
  <c r="AA81" i="5"/>
  <c r="AB81" i="5" s="1"/>
  <c r="AA75" i="5"/>
  <c r="AC75" i="5" s="1"/>
  <c r="AA70" i="5"/>
  <c r="AB70" i="5" s="1"/>
  <c r="AA65" i="5"/>
  <c r="AB65" i="5" s="1"/>
  <c r="AA59" i="5"/>
  <c r="AC59" i="5" s="1"/>
  <c r="AA54" i="5"/>
  <c r="AB54" i="5" s="1"/>
  <c r="AA49" i="5"/>
  <c r="AB49" i="5" s="1"/>
  <c r="AA43" i="5"/>
  <c r="AA38" i="5"/>
  <c r="AB38" i="5" s="1"/>
  <c r="AA33" i="5"/>
  <c r="AB33" i="5" s="1"/>
  <c r="AA27" i="5"/>
  <c r="AA22" i="5"/>
  <c r="AB22" i="5" s="1"/>
  <c r="AA17" i="5"/>
  <c r="AB17" i="5" s="1"/>
  <c r="AA241" i="5"/>
  <c r="AB241" i="5" s="1"/>
  <c r="AA222" i="5"/>
  <c r="AA253" i="5"/>
  <c r="AB253" i="5" s="1"/>
  <c r="AA233" i="5"/>
  <c r="AC233" i="5" s="1"/>
  <c r="AA217" i="5"/>
  <c r="AC217" i="5" s="1"/>
  <c r="AA251" i="5"/>
  <c r="AC251" i="5" s="1"/>
  <c r="AA218" i="5"/>
  <c r="AA205" i="5"/>
  <c r="AB205" i="5" s="1"/>
  <c r="AA195" i="5"/>
  <c r="AC195" i="5" s="1"/>
  <c r="AA190" i="5"/>
  <c r="AA185" i="5"/>
  <c r="AA179" i="5"/>
  <c r="AC179" i="5" s="1"/>
  <c r="AA174" i="5"/>
  <c r="AC174" i="5" s="1"/>
  <c r="AA169" i="5"/>
  <c r="AA163" i="5"/>
  <c r="AA158" i="5"/>
  <c r="AB158" i="5" s="1"/>
  <c r="AA153" i="5"/>
  <c r="AC153" i="5" s="1"/>
  <c r="AA147" i="5"/>
  <c r="AC147" i="5" s="1"/>
  <c r="AA142" i="5"/>
  <c r="AA137" i="5"/>
  <c r="AB137" i="5" s="1"/>
  <c r="AA131" i="5"/>
  <c r="AC131" i="5" s="1"/>
  <c r="AA126" i="5"/>
  <c r="AA121" i="5"/>
  <c r="AA238" i="5"/>
  <c r="AC238" i="5" s="1"/>
  <c r="AA221" i="5"/>
  <c r="AC221" i="5" s="1"/>
  <c r="AA117" i="5"/>
  <c r="AA111" i="5"/>
  <c r="AA106" i="5"/>
  <c r="AB106" i="5" s="1"/>
  <c r="AA101" i="5"/>
  <c r="AC101" i="5" s="1"/>
  <c r="AA95" i="5"/>
  <c r="AA90" i="5"/>
  <c r="AA85" i="5"/>
  <c r="AB85" i="5" s="1"/>
  <c r="AA79" i="5"/>
  <c r="AC79" i="5" s="1"/>
  <c r="AA74" i="5"/>
  <c r="AA69" i="5"/>
  <c r="AA63" i="5"/>
  <c r="AC63" i="5" s="1"/>
  <c r="AA58" i="5"/>
  <c r="AC58" i="5" s="1"/>
  <c r="AA53" i="5"/>
  <c r="AA47" i="5"/>
  <c r="AA42" i="5"/>
  <c r="AB42" i="5" s="1"/>
  <c r="AA37" i="5"/>
  <c r="AC37" i="5" s="1"/>
  <c r="AA31" i="5"/>
  <c r="AA26" i="5"/>
  <c r="AA21" i="5"/>
  <c r="AB21" i="5" s="1"/>
  <c r="AA15" i="5"/>
  <c r="AC15" i="5" s="1"/>
  <c r="AA7" i="5"/>
  <c r="AC254" i="5"/>
  <c r="AA237" i="5"/>
  <c r="AB237" i="5" s="1"/>
  <c r="AA215" i="5"/>
  <c r="AC215" i="5" s="1"/>
  <c r="AA249" i="5"/>
  <c r="AB249" i="5" s="1"/>
  <c r="AA229" i="5"/>
  <c r="AC229" i="5" s="1"/>
  <c r="AA213" i="5"/>
  <c r="AC213" i="5" s="1"/>
  <c r="AA239" i="5"/>
  <c r="AC239" i="5" s="1"/>
  <c r="AA210" i="5"/>
  <c r="AB210" i="5" s="1"/>
  <c r="AA203" i="5"/>
  <c r="AA194" i="5"/>
  <c r="AA189" i="5"/>
  <c r="AC189" i="5" s="1"/>
  <c r="AA183" i="5"/>
  <c r="AC183" i="5" s="1"/>
  <c r="AA178" i="5"/>
  <c r="AC178" i="5" s="1"/>
  <c r="AA173" i="5"/>
  <c r="AA167" i="5"/>
  <c r="AC167" i="5" s="1"/>
  <c r="AA162" i="5"/>
  <c r="AB162" i="5" s="1"/>
  <c r="AA157" i="5"/>
  <c r="AA151" i="5"/>
  <c r="AC151" i="5" s="1"/>
  <c r="AA146" i="5"/>
  <c r="AC146" i="5" s="1"/>
  <c r="AA141" i="5"/>
  <c r="AB141" i="5" s="1"/>
  <c r="AA135" i="5"/>
  <c r="AA130" i="5"/>
  <c r="AA125" i="5"/>
  <c r="AC125" i="5" s="1"/>
  <c r="AA119" i="5"/>
  <c r="AC119" i="5" s="1"/>
  <c r="AA234" i="5"/>
  <c r="AA214" i="5"/>
  <c r="AA115" i="5"/>
  <c r="AC115" i="5" s="1"/>
  <c r="AA110" i="5"/>
  <c r="AB110" i="5" s="1"/>
  <c r="AA105" i="5"/>
  <c r="AA99" i="5"/>
  <c r="AC99" i="5" s="1"/>
  <c r="AA94" i="5"/>
  <c r="AC94" i="5" s="1"/>
  <c r="AA89" i="5"/>
  <c r="AB89" i="5" s="1"/>
  <c r="AA83" i="5"/>
  <c r="AA78" i="5"/>
  <c r="AA73" i="5"/>
  <c r="AC73" i="5" s="1"/>
  <c r="AA67" i="5"/>
  <c r="AC67" i="5" s="1"/>
  <c r="AA62" i="5"/>
  <c r="AA57" i="5"/>
  <c r="AA51" i="5"/>
  <c r="AC51" i="5" s="1"/>
  <c r="AA46" i="5"/>
  <c r="AB46" i="5" s="1"/>
  <c r="AA41" i="5"/>
  <c r="AA35" i="5"/>
  <c r="AC35" i="5" s="1"/>
  <c r="AA30" i="5"/>
  <c r="AC30" i="5" s="1"/>
  <c r="AA25" i="5"/>
  <c r="AB25" i="5" s="1"/>
  <c r="AA19" i="5"/>
  <c r="AA14" i="5"/>
  <c r="AC246" i="5"/>
  <c r="AC207" i="5"/>
  <c r="AC198" i="5"/>
  <c r="AC250" i="5"/>
  <c r="AC218" i="5"/>
  <c r="AC211" i="5"/>
  <c r="AC247" i="5"/>
  <c r="AC245" i="5"/>
  <c r="AC231" i="5"/>
  <c r="AC222" i="5"/>
  <c r="AC206" i="5"/>
  <c r="AC242" i="5"/>
  <c r="AC219" i="5"/>
  <c r="AC210" i="5"/>
  <c r="AC203" i="5"/>
  <c r="AC181" i="5"/>
  <c r="AC165" i="5"/>
  <c r="AC158" i="5"/>
  <c r="AC142" i="5"/>
  <c r="AC135" i="5"/>
  <c r="AC187" i="5"/>
  <c r="AC185" i="5"/>
  <c r="AC169" i="5"/>
  <c r="AC139" i="5"/>
  <c r="AC182" i="5"/>
  <c r="AC166" i="5"/>
  <c r="AC159" i="5"/>
  <c r="AC157" i="5"/>
  <c r="AC186" i="5"/>
  <c r="AC161" i="5"/>
  <c r="AC111" i="5"/>
  <c r="AC109" i="5"/>
  <c r="AC66" i="5"/>
  <c r="AC50" i="5"/>
  <c r="AC43" i="5"/>
  <c r="AC41" i="5"/>
  <c r="AC27" i="5"/>
  <c r="AC117" i="5"/>
  <c r="AC110" i="5"/>
  <c r="AC103" i="5"/>
  <c r="AC90" i="5"/>
  <c r="AC83" i="5"/>
  <c r="AC65" i="5"/>
  <c r="AC49" i="5"/>
  <c r="AC42" i="5"/>
  <c r="AC145" i="5"/>
  <c r="AC123" i="5"/>
  <c r="AC121" i="5"/>
  <c r="AC114" i="5"/>
  <c r="AC107" i="5"/>
  <c r="AC105" i="5"/>
  <c r="AC87" i="5"/>
  <c r="AC71" i="5"/>
  <c r="AC69" i="5"/>
  <c r="AC62" i="5"/>
  <c r="AC113" i="5"/>
  <c r="AC77" i="5"/>
  <c r="AA11" i="5"/>
  <c r="AA248" i="5"/>
  <c r="AA232" i="5"/>
  <c r="AC232" i="5" s="1"/>
  <c r="AA216" i="5"/>
  <c r="AA200" i="5"/>
  <c r="AA184" i="5"/>
  <c r="AB184" i="5" s="1"/>
  <c r="AA168" i="5"/>
  <c r="AB168" i="5" s="1"/>
  <c r="AA152" i="5"/>
  <c r="AA136" i="5"/>
  <c r="AA120" i="5"/>
  <c r="AB120" i="5" s="1"/>
  <c r="AA104" i="5"/>
  <c r="AB104" i="5" s="1"/>
  <c r="AA88" i="5"/>
  <c r="AB88" i="5" s="1"/>
  <c r="AA72" i="5"/>
  <c r="AA56" i="5"/>
  <c r="AC56" i="5" s="1"/>
  <c r="AA40" i="5"/>
  <c r="AB40" i="5" s="1"/>
  <c r="AA24" i="5"/>
  <c r="AB24" i="5" s="1"/>
  <c r="AC22" i="5"/>
  <c r="AC19" i="5"/>
  <c r="AA244" i="5"/>
  <c r="AC244" i="5" s="1"/>
  <c r="AA212" i="5"/>
  <c r="AC212" i="5" s="1"/>
  <c r="AA196" i="5"/>
  <c r="AA164" i="5"/>
  <c r="AC164" i="5" s="1"/>
  <c r="AA148" i="5"/>
  <c r="AA116" i="5"/>
  <c r="AC116" i="5" s="1"/>
  <c r="AA84" i="5"/>
  <c r="AA68" i="5"/>
  <c r="AC68" i="5" s="1"/>
  <c r="AA36" i="5"/>
  <c r="AC36" i="5" s="1"/>
  <c r="AA20" i="5"/>
  <c r="AC20" i="5" s="1"/>
  <c r="AA240" i="5"/>
  <c r="AA208" i="5"/>
  <c r="AA192" i="5"/>
  <c r="AA144" i="5"/>
  <c r="AB144" i="5" s="1"/>
  <c r="AA96" i="5"/>
  <c r="AA48" i="5"/>
  <c r="AB48" i="5" s="1"/>
  <c r="AA16" i="5"/>
  <c r="AA188" i="5"/>
  <c r="AC188" i="5" s="1"/>
  <c r="AA124" i="5"/>
  <c r="AC124" i="5" s="1"/>
  <c r="AA44" i="5"/>
  <c r="AC44" i="5" s="1"/>
  <c r="AC163" i="5"/>
  <c r="AC93" i="5"/>
  <c r="AC29" i="5"/>
  <c r="AA13" i="5"/>
  <c r="AC13" i="5" s="1"/>
  <c r="AA9" i="5"/>
  <c r="AC9" i="5" s="1"/>
  <c r="AA228" i="5"/>
  <c r="AC228" i="5" s="1"/>
  <c r="AA180" i="5"/>
  <c r="AC180" i="5" s="1"/>
  <c r="AA132" i="5"/>
  <c r="AC132" i="5" s="1"/>
  <c r="AA100" i="5"/>
  <c r="AC100" i="5" s="1"/>
  <c r="AA52" i="5"/>
  <c r="AC52" i="5" s="1"/>
  <c r="AA10" i="5"/>
  <c r="AB10" i="5" s="1"/>
  <c r="AA160" i="5"/>
  <c r="AB160" i="5" s="1"/>
  <c r="AA112" i="5"/>
  <c r="AB112" i="5" s="1"/>
  <c r="AA64" i="5"/>
  <c r="AB64" i="5" s="1"/>
  <c r="AA32" i="5"/>
  <c r="AA252" i="5"/>
  <c r="AC252" i="5" s="1"/>
  <c r="AA220" i="5"/>
  <c r="AC220" i="5" s="1"/>
  <c r="AA172" i="5"/>
  <c r="AC172" i="5" s="1"/>
  <c r="AA140" i="5"/>
  <c r="AC140" i="5" s="1"/>
  <c r="AA76" i="5"/>
  <c r="AC76" i="5" s="1"/>
  <c r="AA28" i="5"/>
  <c r="AC28" i="5" s="1"/>
  <c r="AC138" i="5"/>
  <c r="AC95" i="5"/>
  <c r="AC70" i="5"/>
  <c r="AC45" i="5"/>
  <c r="AC26" i="5"/>
  <c r="AC17" i="5"/>
  <c r="AA224" i="5"/>
  <c r="AB224" i="5" s="1"/>
  <c r="AA176" i="5"/>
  <c r="AB176" i="5" s="1"/>
  <c r="AA128" i="5"/>
  <c r="AA80" i="5"/>
  <c r="AA5" i="5"/>
  <c r="AB5" i="5" s="1"/>
  <c r="AC18" i="5"/>
  <c r="AA236" i="5"/>
  <c r="AC236" i="5" s="1"/>
  <c r="AA204" i="5"/>
  <c r="AC204" i="5" s="1"/>
  <c r="AA156" i="5"/>
  <c r="AC156" i="5" s="1"/>
  <c r="AA108" i="5"/>
  <c r="AC108" i="5" s="1"/>
  <c r="AA60" i="5"/>
  <c r="AC60" i="5" s="1"/>
  <c r="AA8" i="5"/>
  <c r="AC122" i="5"/>
  <c r="AC86" i="5"/>
  <c r="AC47" i="5"/>
  <c r="AC31" i="5"/>
  <c r="AC23" i="5"/>
  <c r="AA92" i="5"/>
  <c r="AC92" i="5" s="1"/>
  <c r="AC16" i="5"/>
  <c r="AC80" i="5"/>
  <c r="AC240" i="5"/>
  <c r="AC192" i="5"/>
  <c r="AC7" i="5"/>
  <c r="AC184" i="5"/>
  <c r="AC248" i="5"/>
  <c r="AC11" i="5"/>
  <c r="AC196" i="5"/>
  <c r="AC136" i="5"/>
  <c r="AC84" i="5"/>
  <c r="AC148" i="5"/>
  <c r="AC6" i="5"/>
  <c r="B16" i="2"/>
  <c r="B44" i="2"/>
  <c r="AV7" i="5"/>
  <c r="AX7" i="5" s="1"/>
  <c r="AV252" i="5"/>
  <c r="AV251" i="5"/>
  <c r="AV6" i="5"/>
  <c r="AX6" i="5" s="1"/>
  <c r="AV253" i="5"/>
  <c r="AX253" i="5" s="1"/>
  <c r="AV250" i="5"/>
  <c r="AV254" i="5"/>
  <c r="AW254" i="5" s="1"/>
  <c r="AV245" i="5"/>
  <c r="AX245" i="5" s="1"/>
  <c r="AV242" i="5"/>
  <c r="AX242" i="5" s="1"/>
  <c r="AV236" i="5"/>
  <c r="AV235" i="5"/>
  <c r="AV229" i="5"/>
  <c r="AX229" i="5" s="1"/>
  <c r="AV226" i="5"/>
  <c r="AX226" i="5" s="1"/>
  <c r="AV220" i="5"/>
  <c r="AV219" i="5"/>
  <c r="AV213" i="5"/>
  <c r="AX213" i="5" s="1"/>
  <c r="AV210" i="5"/>
  <c r="AV204" i="5"/>
  <c r="AV203" i="5"/>
  <c r="AV192" i="5"/>
  <c r="AX192" i="5" s="1"/>
  <c r="AV249" i="5"/>
  <c r="AX249" i="5" s="1"/>
  <c r="AV246" i="5"/>
  <c r="AV240" i="5"/>
  <c r="AV239" i="5"/>
  <c r="AX239" i="5" s="1"/>
  <c r="AV233" i="5"/>
  <c r="AV230" i="5"/>
  <c r="AV224" i="5"/>
  <c r="AV223" i="5"/>
  <c r="AX223" i="5" s="1"/>
  <c r="AV217" i="5"/>
  <c r="AX217" i="5" s="1"/>
  <c r="AV214" i="5"/>
  <c r="AV208" i="5"/>
  <c r="AV207" i="5"/>
  <c r="AX207" i="5" s="1"/>
  <c r="AV201" i="5"/>
  <c r="AX201" i="5" s="1"/>
  <c r="AV198" i="5"/>
  <c r="AV196" i="5"/>
  <c r="AV191" i="5"/>
  <c r="AW191" i="5" s="1"/>
  <c r="AV244" i="5"/>
  <c r="AX244" i="5" s="1"/>
  <c r="AV243" i="5"/>
  <c r="AV237" i="5"/>
  <c r="AV234" i="5"/>
  <c r="AW234" i="5" s="1"/>
  <c r="AV228" i="5"/>
  <c r="AX228" i="5" s="1"/>
  <c r="AV227" i="5"/>
  <c r="AV221" i="5"/>
  <c r="AV218" i="5"/>
  <c r="AW218" i="5" s="1"/>
  <c r="AV212" i="5"/>
  <c r="AV211" i="5"/>
  <c r="AV205" i="5"/>
  <c r="AV202" i="5"/>
  <c r="AW202" i="5" s="1"/>
  <c r="AV200" i="5"/>
  <c r="AW200" i="5" s="1"/>
  <c r="AV195" i="5"/>
  <c r="AV193" i="5"/>
  <c r="AV248" i="5"/>
  <c r="AV247" i="5"/>
  <c r="AX247" i="5" s="1"/>
  <c r="AV241" i="5"/>
  <c r="AV238" i="5"/>
  <c r="AV232" i="5"/>
  <c r="AV231" i="5"/>
  <c r="AX231" i="5" s="1"/>
  <c r="AV225" i="5"/>
  <c r="AV222" i="5"/>
  <c r="AV216" i="5"/>
  <c r="AX216" i="5" s="1"/>
  <c r="AV215" i="5"/>
  <c r="AV209" i="5"/>
  <c r="AV206" i="5"/>
  <c r="AV199" i="5"/>
  <c r="AX199" i="5" s="1"/>
  <c r="AV197" i="5"/>
  <c r="AX197" i="5" s="1"/>
  <c r="AV194" i="5"/>
  <c r="AW194" i="5" s="1"/>
  <c r="AV190" i="5"/>
  <c r="AV189" i="5"/>
  <c r="AX189" i="5" s="1"/>
  <c r="AV184" i="5"/>
  <c r="AX184" i="5" s="1"/>
  <c r="AV179" i="5"/>
  <c r="AV177" i="5"/>
  <c r="AV174" i="5"/>
  <c r="AX174" i="5" s="1"/>
  <c r="AV173" i="5"/>
  <c r="AX173" i="5" s="1"/>
  <c r="AV168" i="5"/>
  <c r="AV163" i="5"/>
  <c r="AV161" i="5"/>
  <c r="AX161" i="5" s="1"/>
  <c r="AV158" i="5"/>
  <c r="AV157" i="5"/>
  <c r="AV152" i="5"/>
  <c r="AV147" i="5"/>
  <c r="AX147" i="5" s="1"/>
  <c r="AV145" i="5"/>
  <c r="AX145" i="5" s="1"/>
  <c r="AV142" i="5"/>
  <c r="AV141" i="5"/>
  <c r="AV136" i="5"/>
  <c r="AX136" i="5" s="1"/>
  <c r="AV188" i="5"/>
  <c r="AX188" i="5" s="1"/>
  <c r="AV183" i="5"/>
  <c r="AV181" i="5"/>
  <c r="AV178" i="5"/>
  <c r="AW178" i="5" s="1"/>
  <c r="AV172" i="5"/>
  <c r="AW172" i="5" s="1"/>
  <c r="AV167" i="5"/>
  <c r="AW167" i="5" s="1"/>
  <c r="AV165" i="5"/>
  <c r="AV162" i="5"/>
  <c r="AW162" i="5" s="1"/>
  <c r="AV156" i="5"/>
  <c r="AX156" i="5" s="1"/>
  <c r="AV151" i="5"/>
  <c r="AV149" i="5"/>
  <c r="AV146" i="5"/>
  <c r="AW146" i="5" s="1"/>
  <c r="AV140" i="5"/>
  <c r="AW140" i="5" s="1"/>
  <c r="AV135" i="5"/>
  <c r="AV133" i="5"/>
  <c r="AV187" i="5"/>
  <c r="AV182" i="5"/>
  <c r="AX182" i="5" s="1"/>
  <c r="AV176" i="5"/>
  <c r="AV171" i="5"/>
  <c r="AV166" i="5"/>
  <c r="AW166" i="5" s="1"/>
  <c r="AV160" i="5"/>
  <c r="AX160" i="5" s="1"/>
  <c r="AV155" i="5"/>
  <c r="AV150" i="5"/>
  <c r="AV144" i="5"/>
  <c r="AV139" i="5"/>
  <c r="AW139" i="5" s="1"/>
  <c r="AV134" i="5"/>
  <c r="AW134" i="5" s="1"/>
  <c r="AV186" i="5"/>
  <c r="AV185" i="5"/>
  <c r="AX185" i="5" s="1"/>
  <c r="AV180" i="5"/>
  <c r="AW180" i="5" s="1"/>
  <c r="AV175" i="5"/>
  <c r="AW175" i="5" s="1"/>
  <c r="AV170" i="5"/>
  <c r="AW170" i="5" s="1"/>
  <c r="AV169" i="5"/>
  <c r="AX169" i="5" s="1"/>
  <c r="AV138" i="5"/>
  <c r="AW138" i="5" s="1"/>
  <c r="AV128" i="5"/>
  <c r="AV123" i="5"/>
  <c r="AV118" i="5"/>
  <c r="AX118" i="5" s="1"/>
  <c r="AV114" i="5"/>
  <c r="AX114" i="5" s="1"/>
  <c r="AV112" i="5"/>
  <c r="AV98" i="5"/>
  <c r="AV94" i="5"/>
  <c r="AX94" i="5" s="1"/>
  <c r="AV92" i="5"/>
  <c r="AX92" i="5" s="1"/>
  <c r="AV87" i="5"/>
  <c r="AV85" i="5"/>
  <c r="AX85" i="5" s="1"/>
  <c r="AV78" i="5"/>
  <c r="AX78" i="5" s="1"/>
  <c r="AV76" i="5"/>
  <c r="AX76" i="5" s="1"/>
  <c r="AV71" i="5"/>
  <c r="AV69" i="5"/>
  <c r="AX69" i="5" s="1"/>
  <c r="AV62" i="5"/>
  <c r="AX62" i="5" s="1"/>
  <c r="AV60" i="5"/>
  <c r="AV55" i="5"/>
  <c r="AV53" i="5"/>
  <c r="AX53" i="5" s="1"/>
  <c r="AV46" i="5"/>
  <c r="AX46" i="5" s="1"/>
  <c r="AV44" i="5"/>
  <c r="AX44" i="5" s="1"/>
  <c r="AV39" i="5"/>
  <c r="AV37" i="5"/>
  <c r="AX37" i="5" s="1"/>
  <c r="AV30" i="5"/>
  <c r="AV28" i="5"/>
  <c r="AX28" i="5" s="1"/>
  <c r="AV23" i="5"/>
  <c r="AV159" i="5"/>
  <c r="AV148" i="5"/>
  <c r="AW148" i="5" s="1"/>
  <c r="AV137" i="5"/>
  <c r="AW137" i="5" s="1"/>
  <c r="AV132" i="5"/>
  <c r="AV131" i="5"/>
  <c r="AX131" i="5" s="1"/>
  <c r="AV129" i="5"/>
  <c r="AX129" i="5" s="1"/>
  <c r="AV126" i="5"/>
  <c r="AX126" i="5" s="1"/>
  <c r="AV125" i="5"/>
  <c r="AV120" i="5"/>
  <c r="AV115" i="5"/>
  <c r="AV113" i="5"/>
  <c r="AW113" i="5" s="1"/>
  <c r="AV109" i="5"/>
  <c r="AV106" i="5"/>
  <c r="AX106" i="5" s="1"/>
  <c r="AV104" i="5"/>
  <c r="AX104" i="5" s="1"/>
  <c r="AV89" i="5"/>
  <c r="AX89" i="5" s="1"/>
  <c r="AV86" i="5"/>
  <c r="AW86" i="5" s="1"/>
  <c r="AV84" i="5"/>
  <c r="AV83" i="5"/>
  <c r="AX83" i="5" s="1"/>
  <c r="AV73" i="5"/>
  <c r="AX73" i="5" s="1"/>
  <c r="AV70" i="5"/>
  <c r="AW70" i="5" s="1"/>
  <c r="AV68" i="5"/>
  <c r="AW68" i="5" s="1"/>
  <c r="AV67" i="5"/>
  <c r="AX67" i="5" s="1"/>
  <c r="AV57" i="5"/>
  <c r="AX57" i="5" s="1"/>
  <c r="AV54" i="5"/>
  <c r="AW54" i="5" s="1"/>
  <c r="AV52" i="5"/>
  <c r="AW52" i="5" s="1"/>
  <c r="AV51" i="5"/>
  <c r="AX51" i="5" s="1"/>
  <c r="AV45" i="5"/>
  <c r="AX45" i="5" s="1"/>
  <c r="AV38" i="5"/>
  <c r="AW38" i="5" s="1"/>
  <c r="AV164" i="5"/>
  <c r="AW164" i="5" s="1"/>
  <c r="AV153" i="5"/>
  <c r="AX153" i="5" s="1"/>
  <c r="AV130" i="5"/>
  <c r="AV124" i="5"/>
  <c r="AW124" i="5" s="1"/>
  <c r="AV119" i="5"/>
  <c r="AW119" i="5" s="1"/>
  <c r="AV117" i="5"/>
  <c r="AW117" i="5" s="1"/>
  <c r="AV110" i="5"/>
  <c r="AX110" i="5" s="1"/>
  <c r="AV108" i="5"/>
  <c r="AW108" i="5" s="1"/>
  <c r="AV107" i="5"/>
  <c r="AV103" i="5"/>
  <c r="AW103" i="5" s="1"/>
  <c r="AV101" i="5"/>
  <c r="AV97" i="5"/>
  <c r="AW97" i="5" s="1"/>
  <c r="AV93" i="5"/>
  <c r="AX93" i="5" s="1"/>
  <c r="AV90" i="5"/>
  <c r="AX90" i="5" s="1"/>
  <c r="AV88" i="5"/>
  <c r="AW88" i="5" s="1"/>
  <c r="AV81" i="5"/>
  <c r="AV77" i="5"/>
  <c r="AX77" i="5" s="1"/>
  <c r="AV74" i="5"/>
  <c r="AX74" i="5" s="1"/>
  <c r="AV72" i="5"/>
  <c r="AW72" i="5" s="1"/>
  <c r="AV65" i="5"/>
  <c r="AV61" i="5"/>
  <c r="AX61" i="5" s="1"/>
  <c r="AV58" i="5"/>
  <c r="AV56" i="5"/>
  <c r="AW56" i="5" s="1"/>
  <c r="AV49" i="5"/>
  <c r="AV42" i="5"/>
  <c r="AV40" i="5"/>
  <c r="AX40" i="5" s="1"/>
  <c r="AV33" i="5"/>
  <c r="AX33" i="5" s="1"/>
  <c r="AV26" i="5"/>
  <c r="AV24" i="5"/>
  <c r="AV154" i="5"/>
  <c r="AW154" i="5" s="1"/>
  <c r="AV143" i="5"/>
  <c r="AX143" i="5" s="1"/>
  <c r="AV121" i="5"/>
  <c r="AV96" i="5"/>
  <c r="AV82" i="5"/>
  <c r="AW82" i="5" s="1"/>
  <c r="AV79" i="5"/>
  <c r="AX79" i="5" s="1"/>
  <c r="AV43" i="5"/>
  <c r="AV36" i="5"/>
  <c r="AW36" i="5" s="1"/>
  <c r="AV29" i="5"/>
  <c r="AW29" i="5" s="1"/>
  <c r="AV21" i="5"/>
  <c r="AX21" i="5" s="1"/>
  <c r="AV14" i="5"/>
  <c r="AV12" i="5"/>
  <c r="AV10" i="5"/>
  <c r="AX10" i="5" s="1"/>
  <c r="AV8" i="5"/>
  <c r="AX8" i="5" s="1"/>
  <c r="AV5" i="5"/>
  <c r="AV18" i="5"/>
  <c r="AX18" i="5" s="1"/>
  <c r="AV16" i="5"/>
  <c r="AX16" i="5" s="1"/>
  <c r="AV11" i="5"/>
  <c r="AX11" i="5" s="1"/>
  <c r="AV9" i="5"/>
  <c r="AV95" i="5"/>
  <c r="AW95" i="5" s="1"/>
  <c r="AV59" i="5"/>
  <c r="AV48" i="5"/>
  <c r="AX48" i="5" s="1"/>
  <c r="AV34" i="5"/>
  <c r="AV31" i="5"/>
  <c r="AX31" i="5" s="1"/>
  <c r="AV27" i="5"/>
  <c r="AV15" i="5"/>
  <c r="AX15" i="5" s="1"/>
  <c r="AV122" i="5"/>
  <c r="AW122" i="5" s="1"/>
  <c r="AV111" i="5"/>
  <c r="AW111" i="5" s="1"/>
  <c r="AV100" i="5"/>
  <c r="AV75" i="5"/>
  <c r="AW75" i="5" s="1"/>
  <c r="AV64" i="5"/>
  <c r="AW64" i="5" s="1"/>
  <c r="AV50" i="5"/>
  <c r="AX50" i="5" s="1"/>
  <c r="AV47" i="5"/>
  <c r="AX47" i="5" s="1"/>
  <c r="AV35" i="5"/>
  <c r="AX35" i="5" s="1"/>
  <c r="AV22" i="5"/>
  <c r="AW22" i="5" s="1"/>
  <c r="AV20" i="5"/>
  <c r="AX20" i="5" s="1"/>
  <c r="AV19" i="5"/>
  <c r="AX19" i="5" s="1"/>
  <c r="AV13" i="5"/>
  <c r="AV127" i="5"/>
  <c r="AW127" i="5" s="1"/>
  <c r="AV116" i="5"/>
  <c r="AX116" i="5" s="1"/>
  <c r="AV105" i="5"/>
  <c r="AX105" i="5" s="1"/>
  <c r="AV102" i="5"/>
  <c r="AX102" i="5" s="1"/>
  <c r="AV99" i="5"/>
  <c r="AV91" i="5"/>
  <c r="AV80" i="5"/>
  <c r="AW80" i="5" s="1"/>
  <c r="AV66" i="5"/>
  <c r="AX66" i="5" s="1"/>
  <c r="AV63" i="5"/>
  <c r="AW63" i="5" s="1"/>
  <c r="AV41" i="5"/>
  <c r="AW41" i="5" s="1"/>
  <c r="AV32" i="5"/>
  <c r="AV25" i="5"/>
  <c r="AW25" i="5" s="1"/>
  <c r="AV17" i="5"/>
  <c r="AX9" i="5"/>
  <c r="AX36" i="5"/>
  <c r="AX38" i="5"/>
  <c r="AX54" i="5"/>
  <c r="AX68" i="5"/>
  <c r="AX70" i="5"/>
  <c r="AX86" i="5"/>
  <c r="AX120" i="5"/>
  <c r="AX152" i="5"/>
  <c r="AX168" i="5"/>
  <c r="AX212" i="5"/>
  <c r="AX43" i="5"/>
  <c r="AX63" i="5"/>
  <c r="AX23" i="5"/>
  <c r="AX109" i="5"/>
  <c r="AX113" i="5"/>
  <c r="AX125" i="5"/>
  <c r="AX141" i="5"/>
  <c r="AX157" i="5"/>
  <c r="AX177" i="5"/>
  <c r="AX193" i="5"/>
  <c r="AX205" i="5"/>
  <c r="AX221" i="5"/>
  <c r="AX237" i="5"/>
  <c r="AX64" i="5"/>
  <c r="AX91" i="5"/>
  <c r="AX122" i="5"/>
  <c r="AX132" i="5"/>
  <c r="AX142" i="5"/>
  <c r="AX158" i="5"/>
  <c r="AX190" i="5"/>
  <c r="AX250" i="5"/>
  <c r="AX12" i="5"/>
  <c r="AX14" i="5"/>
  <c r="AX115" i="5"/>
  <c r="AX163" i="5"/>
  <c r="AX179" i="5"/>
  <c r="AX195" i="5"/>
  <c r="AX211" i="5"/>
  <c r="AX227" i="5"/>
  <c r="AX243" i="5"/>
  <c r="AX34" i="5"/>
  <c r="AX170" i="5"/>
  <c r="AX186" i="5"/>
  <c r="AX198" i="5"/>
  <c r="AX214" i="5"/>
  <c r="AX230" i="5"/>
  <c r="AX246" i="5"/>
  <c r="AX127" i="5"/>
  <c r="AX175" i="5"/>
  <c r="AX30" i="5"/>
  <c r="AX60" i="5"/>
  <c r="AX98" i="5"/>
  <c r="AX112" i="5"/>
  <c r="AX128" i="5"/>
  <c r="AX134" i="5"/>
  <c r="AX150" i="5"/>
  <c r="AX121" i="5"/>
  <c r="AX180" i="5"/>
  <c r="AX196" i="5"/>
  <c r="AX208" i="5"/>
  <c r="AX224" i="5"/>
  <c r="AX240" i="5"/>
  <c r="AX99" i="5"/>
  <c r="AX233" i="5"/>
  <c r="AX39" i="5"/>
  <c r="AX55" i="5"/>
  <c r="AX71" i="5"/>
  <c r="AX87" i="5"/>
  <c r="AX123" i="5"/>
  <c r="AX155" i="5"/>
  <c r="AX176" i="5"/>
  <c r="AX204" i="5"/>
  <c r="AX220" i="5"/>
  <c r="AX236" i="5"/>
  <c r="AX252" i="5"/>
  <c r="AX130" i="5"/>
  <c r="AX194" i="5"/>
  <c r="AX206" i="5"/>
  <c r="AX222" i="5"/>
  <c r="AX238" i="5"/>
  <c r="AX254" i="5"/>
  <c r="AX5" i="5"/>
  <c r="AX24" i="5"/>
  <c r="AX56" i="5"/>
  <c r="AX107" i="5"/>
  <c r="AX135" i="5"/>
  <c r="AX151" i="5"/>
  <c r="AX167" i="5"/>
  <c r="AX183" i="5"/>
  <c r="AX215" i="5"/>
  <c r="AX210" i="5"/>
  <c r="AX49" i="5"/>
  <c r="AX65" i="5"/>
  <c r="AX81" i="5"/>
  <c r="AX97" i="5"/>
  <c r="AX108" i="5"/>
  <c r="AX124" i="5"/>
  <c r="AX172" i="5"/>
  <c r="AX171" i="5"/>
  <c r="AX187" i="5"/>
  <c r="AX203" i="5"/>
  <c r="AX219" i="5"/>
  <c r="AX235" i="5"/>
  <c r="AX251" i="5"/>
  <c r="AX17" i="5"/>
  <c r="AX26" i="5"/>
  <c r="AX42" i="5"/>
  <c r="AX58" i="5"/>
  <c r="AX101" i="5"/>
  <c r="AX133" i="5"/>
  <c r="AX149" i="5"/>
  <c r="AX165" i="5"/>
  <c r="AX181" i="5"/>
  <c r="AX209" i="5"/>
  <c r="AX225" i="5"/>
  <c r="AX241" i="5"/>
  <c r="P506" i="1"/>
  <c r="P490" i="1"/>
  <c r="P474" i="1"/>
  <c r="P458" i="1"/>
  <c r="P442" i="1"/>
  <c r="P426" i="1"/>
  <c r="P410" i="1"/>
  <c r="P394" i="1"/>
  <c r="P378" i="1"/>
  <c r="P362" i="1"/>
  <c r="P346" i="1"/>
  <c r="P341" i="1"/>
  <c r="P333" i="1"/>
  <c r="P328" i="1"/>
  <c r="P321" i="1"/>
  <c r="P314" i="1"/>
  <c r="P309" i="1"/>
  <c r="P301" i="1"/>
  <c r="P296" i="1"/>
  <c r="P289" i="1"/>
  <c r="P282" i="1"/>
  <c r="P277" i="1"/>
  <c r="P269" i="1"/>
  <c r="P264" i="1"/>
  <c r="P257" i="1"/>
  <c r="P250" i="1"/>
  <c r="P245" i="1"/>
  <c r="P237" i="1"/>
  <c r="P232" i="1"/>
  <c r="P225" i="1"/>
  <c r="P218" i="1"/>
  <c r="P213" i="1"/>
  <c r="P205" i="1"/>
  <c r="P200" i="1"/>
  <c r="P193" i="1"/>
  <c r="P186" i="1"/>
  <c r="P181" i="1"/>
  <c r="P173" i="1"/>
  <c r="P168" i="1"/>
  <c r="P161" i="1"/>
  <c r="P154" i="1"/>
  <c r="P149" i="1"/>
  <c r="P141" i="1"/>
  <c r="P136" i="1"/>
  <c r="P129" i="1"/>
  <c r="P122" i="1"/>
  <c r="P117" i="1"/>
  <c r="P109" i="1"/>
  <c r="P104" i="1"/>
  <c r="P97" i="1"/>
  <c r="P90" i="1"/>
  <c r="P85" i="1"/>
  <c r="P77" i="1"/>
  <c r="P72" i="1"/>
  <c r="P65" i="1"/>
  <c r="P58" i="1"/>
  <c r="P53" i="1"/>
  <c r="P45" i="1"/>
  <c r="P40" i="1"/>
  <c r="P33" i="1"/>
  <c r="P26" i="1"/>
  <c r="P21" i="1"/>
  <c r="P13" i="1"/>
  <c r="P8" i="1"/>
  <c r="P124" i="2"/>
  <c r="B128" i="2"/>
  <c r="P494" i="1"/>
  <c r="P478" i="1"/>
  <c r="P462" i="1"/>
  <c r="P446" i="1"/>
  <c r="P430" i="1"/>
  <c r="P414" i="1"/>
  <c r="P398" i="1"/>
  <c r="P382" i="1"/>
  <c r="P366" i="1"/>
  <c r="P350" i="1"/>
  <c r="P498" i="1"/>
  <c r="P482" i="1"/>
  <c r="P466" i="1"/>
  <c r="P450" i="1"/>
  <c r="P434" i="1"/>
  <c r="P418" i="1"/>
  <c r="P402" i="1"/>
  <c r="P386" i="1"/>
  <c r="P370" i="1"/>
  <c r="P354" i="1"/>
  <c r="P330" i="1"/>
  <c r="P298" i="1"/>
  <c r="P266" i="1"/>
  <c r="P234" i="1"/>
  <c r="P202" i="1"/>
  <c r="P170" i="1"/>
  <c r="P138" i="1"/>
  <c r="P106" i="1"/>
  <c r="P74" i="1"/>
  <c r="P42" i="1"/>
  <c r="P10" i="1"/>
  <c r="P502" i="1"/>
  <c r="P486" i="1"/>
  <c r="P470" i="1"/>
  <c r="P454" i="1"/>
  <c r="P438" i="1"/>
  <c r="P422" i="1"/>
  <c r="P406" i="1"/>
  <c r="P390" i="1"/>
  <c r="P374" i="1"/>
  <c r="P358" i="1"/>
  <c r="P342" i="1"/>
  <c r="P329" i="1"/>
  <c r="P310" i="1"/>
  <c r="P297" i="1"/>
  <c r="P278" i="1"/>
  <c r="P265" i="1"/>
  <c r="P246" i="1"/>
  <c r="P233" i="1"/>
  <c r="P214" i="1"/>
  <c r="P201" i="1"/>
  <c r="P182" i="1"/>
  <c r="P169" i="1"/>
  <c r="P150" i="1"/>
  <c r="P137" i="1"/>
  <c r="P118" i="1"/>
  <c r="P105" i="1"/>
  <c r="P86" i="1"/>
  <c r="P73" i="1"/>
  <c r="P54" i="1"/>
  <c r="P41" i="1"/>
  <c r="P22" i="1"/>
  <c r="P9" i="1"/>
  <c r="P4" i="1"/>
  <c r="C40" i="2"/>
  <c r="AH184" i="5" s="1"/>
  <c r="F72" i="2"/>
  <c r="N3" i="1"/>
  <c r="P3" i="1" s="1"/>
  <c r="Q3" i="1" s="1"/>
  <c r="I127" i="2"/>
  <c r="I99" i="2"/>
  <c r="I100" i="2" s="1"/>
  <c r="Q329" i="1"/>
  <c r="Q297" i="1"/>
  <c r="Q265" i="1"/>
  <c r="Q233" i="1"/>
  <c r="Q201" i="1"/>
  <c r="Q169" i="1"/>
  <c r="Q137" i="1"/>
  <c r="Q105" i="1"/>
  <c r="Q73" i="1"/>
  <c r="Q41" i="1"/>
  <c r="Q9" i="1"/>
  <c r="Q341" i="1"/>
  <c r="Q333" i="1"/>
  <c r="Q328" i="1"/>
  <c r="Q321" i="1"/>
  <c r="Q309" i="1"/>
  <c r="Q301" i="1"/>
  <c r="Q296" i="1"/>
  <c r="Q289" i="1"/>
  <c r="Q277" i="1"/>
  <c r="Q269" i="1"/>
  <c r="Q264" i="1"/>
  <c r="Q257" i="1"/>
  <c r="Q245" i="1"/>
  <c r="Q237" i="1"/>
  <c r="Q232" i="1"/>
  <c r="Q225" i="1"/>
  <c r="Q213" i="1"/>
  <c r="Q205" i="1"/>
  <c r="Q200" i="1"/>
  <c r="Q193" i="1"/>
  <c r="Q181" i="1"/>
  <c r="Q173" i="1"/>
  <c r="Q168" i="1"/>
  <c r="Q161" i="1"/>
  <c r="Q149" i="1"/>
  <c r="Q141" i="1"/>
  <c r="Q136" i="1"/>
  <c r="Q129" i="1"/>
  <c r="Q117" i="1"/>
  <c r="Q109" i="1"/>
  <c r="Q104" i="1"/>
  <c r="Q97" i="1"/>
  <c r="Q85" i="1"/>
  <c r="Q77" i="1"/>
  <c r="Q72" i="1"/>
  <c r="Q65" i="1"/>
  <c r="Q53" i="1"/>
  <c r="Q45" i="1"/>
  <c r="Q40" i="1"/>
  <c r="Q33" i="1"/>
  <c r="Q21" i="1"/>
  <c r="Q13" i="1"/>
  <c r="Q8" i="1"/>
  <c r="S3" i="1"/>
  <c r="L507" i="1"/>
  <c r="L503" i="1"/>
  <c r="L499" i="1"/>
  <c r="L495" i="1"/>
  <c r="L491" i="1"/>
  <c r="L487" i="1"/>
  <c r="L483" i="1"/>
  <c r="L479" i="1"/>
  <c r="L475" i="1"/>
  <c r="L471" i="1"/>
  <c r="L467" i="1"/>
  <c r="L463" i="1"/>
  <c r="L459" i="1"/>
  <c r="L455" i="1"/>
  <c r="L451" i="1"/>
  <c r="L447" i="1"/>
  <c r="L443" i="1"/>
  <c r="L439" i="1"/>
  <c r="L435" i="1"/>
  <c r="L431" i="1"/>
  <c r="L427" i="1"/>
  <c r="L423" i="1"/>
  <c r="L419" i="1"/>
  <c r="L415" i="1"/>
  <c r="L411" i="1"/>
  <c r="L407" i="1"/>
  <c r="L403" i="1"/>
  <c r="L399" i="1"/>
  <c r="L395" i="1"/>
  <c r="L391" i="1"/>
  <c r="L387" i="1"/>
  <c r="L383" i="1"/>
  <c r="L379" i="1"/>
  <c r="L375" i="1"/>
  <c r="L371" i="1"/>
  <c r="L367" i="1"/>
  <c r="L363" i="1"/>
  <c r="L359" i="1"/>
  <c r="L355" i="1"/>
  <c r="L351" i="1"/>
  <c r="L347" i="1"/>
  <c r="N343" i="1"/>
  <c r="N339" i="1"/>
  <c r="N335" i="1"/>
  <c r="N331" i="1"/>
  <c r="N327" i="1"/>
  <c r="N323" i="1"/>
  <c r="N319" i="1"/>
  <c r="N315" i="1"/>
  <c r="N311" i="1"/>
  <c r="N307" i="1"/>
  <c r="N303" i="1"/>
  <c r="N299" i="1"/>
  <c r="N295" i="1"/>
  <c r="N291" i="1"/>
  <c r="N287" i="1"/>
  <c r="N283" i="1"/>
  <c r="N279" i="1"/>
  <c r="N275" i="1"/>
  <c r="N271" i="1"/>
  <c r="N267" i="1"/>
  <c r="N263" i="1"/>
  <c r="N259" i="1"/>
  <c r="N255" i="1"/>
  <c r="N251" i="1"/>
  <c r="N247" i="1"/>
  <c r="N243" i="1"/>
  <c r="N239" i="1"/>
  <c r="N235" i="1"/>
  <c r="N231" i="1"/>
  <c r="N227" i="1"/>
  <c r="N223" i="1"/>
  <c r="N219" i="1"/>
  <c r="N215" i="1"/>
  <c r="N211" i="1"/>
  <c r="N207" i="1"/>
  <c r="N203" i="1"/>
  <c r="N199" i="1"/>
  <c r="N195" i="1"/>
  <c r="N191" i="1"/>
  <c r="N187" i="1"/>
  <c r="N183" i="1"/>
  <c r="N179" i="1"/>
  <c r="N175" i="1"/>
  <c r="N171" i="1"/>
  <c r="N167" i="1"/>
  <c r="N163" i="1"/>
  <c r="N159" i="1"/>
  <c r="N155" i="1"/>
  <c r="N151" i="1"/>
  <c r="N147" i="1"/>
  <c r="N143" i="1"/>
  <c r="N139" i="1"/>
  <c r="N135" i="1"/>
  <c r="N131" i="1"/>
  <c r="N127" i="1"/>
  <c r="N123" i="1"/>
  <c r="N119" i="1"/>
  <c r="N115" i="1"/>
  <c r="N111" i="1"/>
  <c r="N107" i="1"/>
  <c r="N103" i="1"/>
  <c r="N99" i="1"/>
  <c r="N95" i="1"/>
  <c r="N91" i="1"/>
  <c r="N87" i="1"/>
  <c r="N83" i="1"/>
  <c r="N79" i="1"/>
  <c r="N75" i="1"/>
  <c r="N71" i="1"/>
  <c r="N67" i="1"/>
  <c r="N63" i="1"/>
  <c r="N59" i="1"/>
  <c r="N55" i="1"/>
  <c r="N51" i="1"/>
  <c r="N47" i="1"/>
  <c r="N43" i="1"/>
  <c r="N39" i="1"/>
  <c r="N35" i="1"/>
  <c r="N31" i="1"/>
  <c r="N27" i="1"/>
  <c r="N23" i="1"/>
  <c r="N19" i="1"/>
  <c r="N15" i="1"/>
  <c r="N11" i="1"/>
  <c r="N7" i="1"/>
  <c r="P326" i="1"/>
  <c r="P294" i="1"/>
  <c r="P262" i="1"/>
  <c r="P230" i="1"/>
  <c r="P198" i="1"/>
  <c r="P166" i="1"/>
  <c r="P134" i="1"/>
  <c r="P102" i="1"/>
  <c r="P70" i="1"/>
  <c r="P38" i="1"/>
  <c r="P6" i="1"/>
  <c r="L339" i="1"/>
  <c r="L255" i="1"/>
  <c r="L191" i="1"/>
  <c r="L127" i="1"/>
  <c r="L63" i="1"/>
  <c r="N338" i="1"/>
  <c r="N334" i="1"/>
  <c r="N322" i="1"/>
  <c r="N318" i="1"/>
  <c r="N306" i="1"/>
  <c r="N302" i="1"/>
  <c r="N290" i="1"/>
  <c r="N286" i="1"/>
  <c r="N274" i="1"/>
  <c r="N270" i="1"/>
  <c r="N258" i="1"/>
  <c r="N254" i="1"/>
  <c r="N242" i="1"/>
  <c r="N238" i="1"/>
  <c r="N226" i="1"/>
  <c r="N222" i="1"/>
  <c r="N210" i="1"/>
  <c r="N206" i="1"/>
  <c r="N194" i="1"/>
  <c r="N190" i="1"/>
  <c r="N178" i="1"/>
  <c r="N174" i="1"/>
  <c r="N162" i="1"/>
  <c r="N158" i="1"/>
  <c r="N146" i="1"/>
  <c r="N142" i="1"/>
  <c r="N130" i="1"/>
  <c r="N126" i="1"/>
  <c r="N114" i="1"/>
  <c r="N110" i="1"/>
  <c r="N98" i="1"/>
  <c r="N94" i="1"/>
  <c r="N82" i="1"/>
  <c r="N78" i="1"/>
  <c r="N66" i="1"/>
  <c r="N62" i="1"/>
  <c r="N50" i="1"/>
  <c r="N46" i="1"/>
  <c r="N34" i="1"/>
  <c r="N30" i="1"/>
  <c r="N18" i="1"/>
  <c r="N14" i="1"/>
  <c r="P505" i="1"/>
  <c r="P501" i="1"/>
  <c r="P497" i="1"/>
  <c r="P493" i="1"/>
  <c r="P489" i="1"/>
  <c r="P485" i="1"/>
  <c r="P481" i="1"/>
  <c r="P477" i="1"/>
  <c r="P473" i="1"/>
  <c r="P469" i="1"/>
  <c r="P465" i="1"/>
  <c r="P461" i="1"/>
  <c r="P457" i="1"/>
  <c r="P453" i="1"/>
  <c r="P449" i="1"/>
  <c r="P445" i="1"/>
  <c r="P441" i="1"/>
  <c r="P437" i="1"/>
  <c r="P433" i="1"/>
  <c r="P429" i="1"/>
  <c r="P425" i="1"/>
  <c r="P421" i="1"/>
  <c r="P417" i="1"/>
  <c r="P413" i="1"/>
  <c r="P409" i="1"/>
  <c r="P405" i="1"/>
  <c r="P401" i="1"/>
  <c r="P397" i="1"/>
  <c r="P393" i="1"/>
  <c r="P389" i="1"/>
  <c r="P385" i="1"/>
  <c r="P381" i="1"/>
  <c r="P377" i="1"/>
  <c r="P373" i="1"/>
  <c r="P369" i="1"/>
  <c r="P365" i="1"/>
  <c r="P361" i="1"/>
  <c r="P357" i="1"/>
  <c r="P353" i="1"/>
  <c r="P349" i="1"/>
  <c r="P345" i="1"/>
  <c r="P337" i="1"/>
  <c r="P325" i="1"/>
  <c r="P317" i="1"/>
  <c r="P313" i="1"/>
  <c r="P305" i="1"/>
  <c r="P293" i="1"/>
  <c r="P285" i="1"/>
  <c r="P281" i="1"/>
  <c r="P273" i="1"/>
  <c r="P261" i="1"/>
  <c r="P253" i="1"/>
  <c r="P249" i="1"/>
  <c r="P241" i="1"/>
  <c r="P229" i="1"/>
  <c r="P221" i="1"/>
  <c r="P217" i="1"/>
  <c r="P209" i="1"/>
  <c r="P197" i="1"/>
  <c r="P189" i="1"/>
  <c r="P185" i="1"/>
  <c r="P177" i="1"/>
  <c r="P165" i="1"/>
  <c r="P157" i="1"/>
  <c r="P153" i="1"/>
  <c r="P145" i="1"/>
  <c r="P133" i="1"/>
  <c r="P125" i="1"/>
  <c r="P121" i="1"/>
  <c r="P113" i="1"/>
  <c r="P101" i="1"/>
  <c r="P93" i="1"/>
  <c r="P89" i="1"/>
  <c r="P81" i="1"/>
  <c r="P69" i="1"/>
  <c r="P61" i="1"/>
  <c r="P57" i="1"/>
  <c r="P49" i="1"/>
  <c r="P37" i="1"/>
  <c r="P29" i="1"/>
  <c r="P25" i="1"/>
  <c r="P17" i="1"/>
  <c r="P5" i="1"/>
  <c r="Q342" i="1"/>
  <c r="Q310" i="1"/>
  <c r="Q278" i="1"/>
  <c r="Q246" i="1"/>
  <c r="Q214" i="1"/>
  <c r="Q182" i="1"/>
  <c r="Q150" i="1"/>
  <c r="Q118" i="1"/>
  <c r="Q86" i="1"/>
  <c r="Q54" i="1"/>
  <c r="Q22" i="1"/>
  <c r="G127" i="2"/>
  <c r="G128" i="2" s="1"/>
  <c r="G99" i="2"/>
  <c r="G100" i="2" s="1"/>
  <c r="L303" i="1"/>
  <c r="L239" i="1"/>
  <c r="L175" i="1"/>
  <c r="L111" i="1"/>
  <c r="L47" i="1"/>
  <c r="N507" i="1"/>
  <c r="N503" i="1"/>
  <c r="N499" i="1"/>
  <c r="N495" i="1"/>
  <c r="N491" i="1"/>
  <c r="N487" i="1"/>
  <c r="N483" i="1"/>
  <c r="N479" i="1"/>
  <c r="N475" i="1"/>
  <c r="N471" i="1"/>
  <c r="N467" i="1"/>
  <c r="N463" i="1"/>
  <c r="N459" i="1"/>
  <c r="N455" i="1"/>
  <c r="N451" i="1"/>
  <c r="N447" i="1"/>
  <c r="N443" i="1"/>
  <c r="N439" i="1"/>
  <c r="N435" i="1"/>
  <c r="N431" i="1"/>
  <c r="N427" i="1"/>
  <c r="N423" i="1"/>
  <c r="N419" i="1"/>
  <c r="N415" i="1"/>
  <c r="N411" i="1"/>
  <c r="N407" i="1"/>
  <c r="N403" i="1"/>
  <c r="N399" i="1"/>
  <c r="N395" i="1"/>
  <c r="N391" i="1"/>
  <c r="N387" i="1"/>
  <c r="N383" i="1"/>
  <c r="N379" i="1"/>
  <c r="N375" i="1"/>
  <c r="N371" i="1"/>
  <c r="N367" i="1"/>
  <c r="N363" i="1"/>
  <c r="N359" i="1"/>
  <c r="N355" i="1"/>
  <c r="N351" i="1"/>
  <c r="N347" i="1"/>
  <c r="P508" i="1"/>
  <c r="P504" i="1"/>
  <c r="P500" i="1"/>
  <c r="P496" i="1"/>
  <c r="P492" i="1"/>
  <c r="P488" i="1"/>
  <c r="P484" i="1"/>
  <c r="P480" i="1"/>
  <c r="P476" i="1"/>
  <c r="P472" i="1"/>
  <c r="P468" i="1"/>
  <c r="P464" i="1"/>
  <c r="P460" i="1"/>
  <c r="P456" i="1"/>
  <c r="P452" i="1"/>
  <c r="P448" i="1"/>
  <c r="P444" i="1"/>
  <c r="P440" i="1"/>
  <c r="P436" i="1"/>
  <c r="P432" i="1"/>
  <c r="P428" i="1"/>
  <c r="P424" i="1"/>
  <c r="P420" i="1"/>
  <c r="P416" i="1"/>
  <c r="P412" i="1"/>
  <c r="P408" i="1"/>
  <c r="P404" i="1"/>
  <c r="P400" i="1"/>
  <c r="P396" i="1"/>
  <c r="P392" i="1"/>
  <c r="P388" i="1"/>
  <c r="P384" i="1"/>
  <c r="P380" i="1"/>
  <c r="P376" i="1"/>
  <c r="P372" i="1"/>
  <c r="P368" i="1"/>
  <c r="P364" i="1"/>
  <c r="P360" i="1"/>
  <c r="P356" i="1"/>
  <c r="P352" i="1"/>
  <c r="P348" i="1"/>
  <c r="P344" i="1"/>
  <c r="P340" i="1"/>
  <c r="P336" i="1"/>
  <c r="P332" i="1"/>
  <c r="P324" i="1"/>
  <c r="P320" i="1"/>
  <c r="P316" i="1"/>
  <c r="P312" i="1"/>
  <c r="P308" i="1"/>
  <c r="P304" i="1"/>
  <c r="P300" i="1"/>
  <c r="P292" i="1"/>
  <c r="P288" i="1"/>
  <c r="P284" i="1"/>
  <c r="P280" i="1"/>
  <c r="P276" i="1"/>
  <c r="P272" i="1"/>
  <c r="P268" i="1"/>
  <c r="P260" i="1"/>
  <c r="P256" i="1"/>
  <c r="P252" i="1"/>
  <c r="P248" i="1"/>
  <c r="P244" i="1"/>
  <c r="P240" i="1"/>
  <c r="P236" i="1"/>
  <c r="P228" i="1"/>
  <c r="P224" i="1"/>
  <c r="P220" i="1"/>
  <c r="P216" i="1"/>
  <c r="P212" i="1"/>
  <c r="P208" i="1"/>
  <c r="P204" i="1"/>
  <c r="P196" i="1"/>
  <c r="P192" i="1"/>
  <c r="P188" i="1"/>
  <c r="P184" i="1"/>
  <c r="P180" i="1"/>
  <c r="P176" i="1"/>
  <c r="P172" i="1"/>
  <c r="P164" i="1"/>
  <c r="P160" i="1"/>
  <c r="P156" i="1"/>
  <c r="P152" i="1"/>
  <c r="P148" i="1"/>
  <c r="P144" i="1"/>
  <c r="P140" i="1"/>
  <c r="P132" i="1"/>
  <c r="P128" i="1"/>
  <c r="P124" i="1"/>
  <c r="P120" i="1"/>
  <c r="P116" i="1"/>
  <c r="P112" i="1"/>
  <c r="P108" i="1"/>
  <c r="P100" i="1"/>
  <c r="P96" i="1"/>
  <c r="P92" i="1"/>
  <c r="P88" i="1"/>
  <c r="P84" i="1"/>
  <c r="P80" i="1"/>
  <c r="P76" i="1"/>
  <c r="P68" i="1"/>
  <c r="P64" i="1"/>
  <c r="P60" i="1"/>
  <c r="P56" i="1"/>
  <c r="P52" i="1"/>
  <c r="P48" i="1"/>
  <c r="P44" i="1"/>
  <c r="P36" i="1"/>
  <c r="P32" i="1"/>
  <c r="P28" i="1"/>
  <c r="P24" i="1"/>
  <c r="P20" i="1"/>
  <c r="P16" i="1"/>
  <c r="P12" i="1"/>
  <c r="Q506" i="1"/>
  <c r="Q502" i="1"/>
  <c r="Q498" i="1"/>
  <c r="Q494" i="1"/>
  <c r="Q490" i="1"/>
  <c r="Q486" i="1"/>
  <c r="Q482" i="1"/>
  <c r="Q478" i="1"/>
  <c r="Q474" i="1"/>
  <c r="Q470" i="1"/>
  <c r="Q466" i="1"/>
  <c r="Q462" i="1"/>
  <c r="Q458" i="1"/>
  <c r="Q454" i="1"/>
  <c r="Q450" i="1"/>
  <c r="Q446" i="1"/>
  <c r="Q442" i="1"/>
  <c r="Q438" i="1"/>
  <c r="Q434" i="1"/>
  <c r="Q430" i="1"/>
  <c r="Q426" i="1"/>
  <c r="Q422" i="1"/>
  <c r="Q418" i="1"/>
  <c r="Q414" i="1"/>
  <c r="Q410" i="1"/>
  <c r="Q406" i="1"/>
  <c r="Q402" i="1"/>
  <c r="Q398" i="1"/>
  <c r="Q394" i="1"/>
  <c r="Q390" i="1"/>
  <c r="Q386" i="1"/>
  <c r="Q382" i="1"/>
  <c r="Q378" i="1"/>
  <c r="Q374" i="1"/>
  <c r="Q370" i="1"/>
  <c r="Q366" i="1"/>
  <c r="Q362" i="1"/>
  <c r="Q358" i="1"/>
  <c r="Q354" i="1"/>
  <c r="Q350" i="1"/>
  <c r="Q346" i="1"/>
  <c r="Q330" i="1"/>
  <c r="Q314" i="1"/>
  <c r="Q298" i="1"/>
  <c r="Q282" i="1"/>
  <c r="Q266" i="1"/>
  <c r="Q250" i="1"/>
  <c r="Q234" i="1"/>
  <c r="Q218" i="1"/>
  <c r="Q202" i="1"/>
  <c r="Q186" i="1"/>
  <c r="Q170" i="1"/>
  <c r="Q154" i="1"/>
  <c r="Q138" i="1"/>
  <c r="Q122" i="1"/>
  <c r="Q106" i="1"/>
  <c r="Q90" i="1"/>
  <c r="Q74" i="1"/>
  <c r="Q58" i="1"/>
  <c r="Q42" i="1"/>
  <c r="Q26" i="1"/>
  <c r="Q10" i="1"/>
  <c r="S328" i="1"/>
  <c r="S296" i="1"/>
  <c r="S264" i="1"/>
  <c r="S232" i="1"/>
  <c r="S200" i="1"/>
  <c r="S168" i="1"/>
  <c r="S136" i="1"/>
  <c r="S104" i="1"/>
  <c r="S72" i="1"/>
  <c r="S40" i="1"/>
  <c r="S8" i="1"/>
  <c r="L327" i="1"/>
  <c r="L287" i="1"/>
  <c r="L223" i="1"/>
  <c r="L159" i="1"/>
  <c r="L95" i="1"/>
  <c r="L31" i="1"/>
  <c r="D72" i="2"/>
  <c r="K100" i="2"/>
  <c r="D44" i="2"/>
  <c r="E68" i="2"/>
  <c r="C72" i="2"/>
  <c r="R124" i="2"/>
  <c r="N124" i="2"/>
  <c r="B100" i="2"/>
  <c r="H100" i="2"/>
  <c r="F128" i="2"/>
  <c r="U124" i="2"/>
  <c r="Q124" i="2"/>
  <c r="M124" i="2"/>
  <c r="I124" i="2"/>
  <c r="C128" i="2"/>
  <c r="K128" i="2"/>
  <c r="D128" i="2"/>
  <c r="H128" i="2"/>
  <c r="E100" i="2"/>
  <c r="F100" i="2"/>
  <c r="C100" i="2"/>
  <c r="B72" i="2"/>
  <c r="L323" i="1"/>
  <c r="L311" i="1"/>
  <c r="L299" i="1"/>
  <c r="L283" i="1"/>
  <c r="L267" i="1"/>
  <c r="L251" i="1"/>
  <c r="L235" i="1"/>
  <c r="L219" i="1"/>
  <c r="L203" i="1"/>
  <c r="L171" i="1"/>
  <c r="L155" i="1"/>
  <c r="L139" i="1"/>
  <c r="L123" i="1"/>
  <c r="L107" i="1"/>
  <c r="L91" i="1"/>
  <c r="L75" i="1"/>
  <c r="L59" i="1"/>
  <c r="L43" i="1"/>
  <c r="L27" i="1"/>
  <c r="L11" i="1"/>
  <c r="L187" i="1"/>
  <c r="L335" i="1"/>
  <c r="L322" i="1"/>
  <c r="L307" i="1"/>
  <c r="L295" i="1"/>
  <c r="L279" i="1"/>
  <c r="L263" i="1"/>
  <c r="L247" i="1"/>
  <c r="L231" i="1"/>
  <c r="L215" i="1"/>
  <c r="L199" i="1"/>
  <c r="L183" i="1"/>
  <c r="L167" i="1"/>
  <c r="L151" i="1"/>
  <c r="L135" i="1"/>
  <c r="L119" i="1"/>
  <c r="L103" i="1"/>
  <c r="L87" i="1"/>
  <c r="L71" i="1"/>
  <c r="L55" i="1"/>
  <c r="L39" i="1"/>
  <c r="L23" i="1"/>
  <c r="L7" i="1"/>
  <c r="L343" i="1"/>
  <c r="L331" i="1"/>
  <c r="L319" i="1"/>
  <c r="L291" i="1"/>
  <c r="L275" i="1"/>
  <c r="L259" i="1"/>
  <c r="L243" i="1"/>
  <c r="L227" i="1"/>
  <c r="L211" i="1"/>
  <c r="L195" i="1"/>
  <c r="L179" i="1"/>
  <c r="L163" i="1"/>
  <c r="L147" i="1"/>
  <c r="L131" i="1"/>
  <c r="L115" i="1"/>
  <c r="L99" i="1"/>
  <c r="L83" i="1"/>
  <c r="L67" i="1"/>
  <c r="L51" i="1"/>
  <c r="L35" i="1"/>
  <c r="L19" i="1"/>
  <c r="AW132" i="5" l="1"/>
  <c r="AC168" i="5"/>
  <c r="AX139" i="5"/>
  <c r="AX137" i="5"/>
  <c r="AX25" i="5"/>
  <c r="AX75" i="5"/>
  <c r="AX200" i="5"/>
  <c r="AW32" i="5"/>
  <c r="AW100" i="5"/>
  <c r="AW27" i="5"/>
  <c r="AW59" i="5"/>
  <c r="AB192" i="5"/>
  <c r="AX140" i="5"/>
  <c r="AX88" i="5"/>
  <c r="AW91" i="5"/>
  <c r="AC5" i="5"/>
  <c r="AC97" i="5"/>
  <c r="AX72" i="5"/>
  <c r="AX138" i="5"/>
  <c r="AW43" i="5"/>
  <c r="AB128" i="5"/>
  <c r="AX178" i="5"/>
  <c r="AW96" i="5"/>
  <c r="AB208" i="5"/>
  <c r="AC25" i="5"/>
  <c r="AC170" i="5"/>
  <c r="AB14" i="5"/>
  <c r="AB57" i="5"/>
  <c r="AB78" i="5"/>
  <c r="AB214" i="5"/>
  <c r="AB130" i="5"/>
  <c r="AB173" i="5"/>
  <c r="AB194" i="5"/>
  <c r="AB226" i="5"/>
  <c r="AC104" i="5"/>
  <c r="AC112" i="5"/>
  <c r="AC33" i="5"/>
  <c r="AB32" i="5"/>
  <c r="AB96" i="5"/>
  <c r="AB240" i="5"/>
  <c r="AB72" i="5"/>
  <c r="AB200" i="5"/>
  <c r="AB11" i="5"/>
  <c r="AC241" i="5"/>
  <c r="AB234" i="5"/>
  <c r="AX117" i="5"/>
  <c r="AC40" i="5"/>
  <c r="AB8" i="5"/>
  <c r="AC54" i="5"/>
  <c r="AB152" i="5"/>
  <c r="AB216" i="5"/>
  <c r="AC149" i="5"/>
  <c r="AB53" i="5"/>
  <c r="AB74" i="5"/>
  <c r="AB117" i="5"/>
  <c r="AB126" i="5"/>
  <c r="AB169" i="5"/>
  <c r="AB190" i="5"/>
  <c r="AC120" i="5"/>
  <c r="AC57" i="5"/>
  <c r="AC200" i="5"/>
  <c r="AC72" i="5"/>
  <c r="AC173" i="5"/>
  <c r="AW176" i="5"/>
  <c r="AW151" i="5"/>
  <c r="AW195" i="5"/>
  <c r="AC24" i="5"/>
  <c r="AW144" i="5"/>
  <c r="AW216" i="5"/>
  <c r="AW232" i="5"/>
  <c r="AW248" i="5"/>
  <c r="AC8" i="5"/>
  <c r="AC96" i="5"/>
  <c r="AC46" i="5"/>
  <c r="AC74" i="5"/>
  <c r="AC89" i="5"/>
  <c r="AC141" i="5"/>
  <c r="AC190" i="5"/>
  <c r="AC249" i="5"/>
  <c r="AC234" i="5"/>
  <c r="AB30" i="5"/>
  <c r="AB73" i="5"/>
  <c r="AB94" i="5"/>
  <c r="AB125" i="5"/>
  <c r="AB146" i="5"/>
  <c r="AB189" i="5"/>
  <c r="AW159" i="5"/>
  <c r="AC152" i="5"/>
  <c r="AB248" i="5"/>
  <c r="AC53" i="5"/>
  <c r="AC126" i="5"/>
  <c r="AC162" i="5"/>
  <c r="AW209" i="5"/>
  <c r="AW225" i="5"/>
  <c r="AW241" i="5"/>
  <c r="AB26" i="5"/>
  <c r="AB69" i="5"/>
  <c r="AB90" i="5"/>
  <c r="AB121" i="5"/>
  <c r="AB142" i="5"/>
  <c r="AB185" i="5"/>
  <c r="AW197" i="5"/>
  <c r="AW253" i="5"/>
  <c r="AW250" i="5"/>
  <c r="AX22" i="5"/>
  <c r="AW13" i="5"/>
  <c r="AW48" i="5"/>
  <c r="AC64" i="5"/>
  <c r="AB221" i="5"/>
  <c r="AC176" i="5"/>
  <c r="AW182" i="5"/>
  <c r="AC160" i="5"/>
  <c r="AC208" i="5"/>
  <c r="AC48" i="5"/>
  <c r="AW150" i="5"/>
  <c r="AC32" i="5"/>
  <c r="AC214" i="5"/>
  <c r="AW84" i="5"/>
  <c r="AX111" i="5"/>
  <c r="AW17" i="5"/>
  <c r="AX159" i="5"/>
  <c r="AX41" i="5"/>
  <c r="AX84" i="5"/>
  <c r="AX52" i="5"/>
  <c r="AW35" i="5"/>
  <c r="AW11" i="5"/>
  <c r="AW130" i="5"/>
  <c r="AW156" i="5"/>
  <c r="AW249" i="5"/>
  <c r="AC10" i="5"/>
  <c r="AX119" i="5"/>
  <c r="AX164" i="5"/>
  <c r="AX96" i="5"/>
  <c r="AX95" i="5"/>
  <c r="AW105" i="5"/>
  <c r="AW19" i="5"/>
  <c r="AC224" i="5"/>
  <c r="AC237" i="5"/>
  <c r="AX248" i="5"/>
  <c r="AX146" i="5"/>
  <c r="AX166" i="5"/>
  <c r="AX82" i="5"/>
  <c r="AX218" i="5"/>
  <c r="AX32" i="5"/>
  <c r="AW99" i="5"/>
  <c r="AW9" i="5"/>
  <c r="AW5" i="5"/>
  <c r="AW155" i="5"/>
  <c r="AW135" i="5"/>
  <c r="AW183" i="5"/>
  <c r="AC216" i="5"/>
  <c r="AC88" i="5"/>
  <c r="AC128" i="5"/>
  <c r="AB80" i="5"/>
  <c r="AC106" i="5"/>
  <c r="AB13" i="5"/>
  <c r="AB56" i="5"/>
  <c r="AC38" i="5"/>
  <c r="AC85" i="5"/>
  <c r="AC130" i="5"/>
  <c r="AC205" i="5"/>
  <c r="AB222" i="5"/>
  <c r="AB198" i="5"/>
  <c r="AX232" i="5"/>
  <c r="AX80" i="5"/>
  <c r="AX202" i="5"/>
  <c r="AX100" i="5"/>
  <c r="AX59" i="5"/>
  <c r="AX27" i="5"/>
  <c r="AX29" i="5"/>
  <c r="AW66" i="5"/>
  <c r="AW102" i="5"/>
  <c r="AW15" i="5"/>
  <c r="AW143" i="5"/>
  <c r="AW45" i="5"/>
  <c r="AW160" i="5"/>
  <c r="AW188" i="5"/>
  <c r="AW173" i="5"/>
  <c r="AW215" i="5"/>
  <c r="AW231" i="5"/>
  <c r="AW247" i="5"/>
  <c r="AW212" i="5"/>
  <c r="AW228" i="5"/>
  <c r="AW244" i="5"/>
  <c r="AC21" i="5"/>
  <c r="AC14" i="5"/>
  <c r="AB136" i="5"/>
  <c r="AC133" i="5"/>
  <c r="AC81" i="5"/>
  <c r="AC194" i="5"/>
  <c r="AB37" i="5"/>
  <c r="AB58" i="5"/>
  <c r="AB101" i="5"/>
  <c r="AB153" i="5"/>
  <c r="AB174" i="5"/>
  <c r="AX103" i="5"/>
  <c r="AX162" i="5"/>
  <c r="AX148" i="5"/>
  <c r="AX144" i="5"/>
  <c r="AX191" i="5"/>
  <c r="AX154" i="5"/>
  <c r="AX234" i="5"/>
  <c r="AX13" i="5"/>
  <c r="AW116" i="5"/>
  <c r="AW20" i="5"/>
  <c r="AW50" i="5"/>
  <c r="AW61" i="5"/>
  <c r="AW77" i="5"/>
  <c r="AW93" i="5"/>
  <c r="AW186" i="5"/>
  <c r="AW190" i="5"/>
  <c r="AW206" i="5"/>
  <c r="AW222" i="5"/>
  <c r="AW238" i="5"/>
  <c r="AC144" i="5"/>
  <c r="AB16" i="5"/>
  <c r="AB232" i="5"/>
  <c r="AC78" i="5"/>
  <c r="AC154" i="5"/>
  <c r="AC102" i="5"/>
  <c r="AC137" i="5"/>
  <c r="AC226" i="5"/>
  <c r="AB41" i="5"/>
  <c r="AB62" i="5"/>
  <c r="AB105" i="5"/>
  <c r="AB157" i="5"/>
  <c r="AB178" i="5"/>
  <c r="AB229" i="5"/>
  <c r="AB218" i="5"/>
  <c r="AB246" i="5"/>
  <c r="AW8" i="5"/>
  <c r="AW145" i="5"/>
  <c r="AW201" i="5"/>
  <c r="AW217" i="5"/>
  <c r="AW233" i="5"/>
  <c r="AB197" i="5"/>
  <c r="AB230" i="5"/>
  <c r="AB9" i="5"/>
  <c r="AB242" i="5"/>
  <c r="I128" i="2"/>
  <c r="BC253" i="5"/>
  <c r="BE253" i="5" s="1"/>
  <c r="BC252" i="5"/>
  <c r="BE252" i="5" s="1"/>
  <c r="BC244" i="5"/>
  <c r="BC228" i="5"/>
  <c r="BE228" i="5" s="1"/>
  <c r="BC212" i="5"/>
  <c r="BE212" i="5" s="1"/>
  <c r="BC196" i="5"/>
  <c r="BE196" i="5" s="1"/>
  <c r="BC241" i="5"/>
  <c r="BC225" i="5"/>
  <c r="BE225" i="5" s="1"/>
  <c r="BC209" i="5"/>
  <c r="BC193" i="5"/>
  <c r="BC236" i="5"/>
  <c r="BC220" i="5"/>
  <c r="BE220" i="5" s="1"/>
  <c r="BC204" i="5"/>
  <c r="BE204" i="5" s="1"/>
  <c r="BC242" i="5"/>
  <c r="BE242" i="5" s="1"/>
  <c r="BC226" i="5"/>
  <c r="BC210" i="5"/>
  <c r="BC192" i="5"/>
  <c r="BC183" i="5"/>
  <c r="BC167" i="5"/>
  <c r="BC151" i="5"/>
  <c r="BC135" i="5"/>
  <c r="BE135" i="5" s="1"/>
  <c r="BC185" i="5"/>
  <c r="BE185" i="5" s="1"/>
  <c r="BC169" i="5"/>
  <c r="BC153" i="5"/>
  <c r="BC137" i="5"/>
  <c r="BE137" i="5" s="1"/>
  <c r="BC175" i="5"/>
  <c r="BE175" i="5" s="1"/>
  <c r="BC159" i="5"/>
  <c r="BC143" i="5"/>
  <c r="BC182" i="5"/>
  <c r="BC166" i="5"/>
  <c r="BD166" i="5" s="1"/>
  <c r="BC127" i="5"/>
  <c r="BC109" i="5"/>
  <c r="BE109" i="5" s="1"/>
  <c r="BC96" i="5"/>
  <c r="BE96" i="5" s="1"/>
  <c r="BC80" i="5"/>
  <c r="BE80" i="5" s="1"/>
  <c r="BC64" i="5"/>
  <c r="BC48" i="5"/>
  <c r="BC32" i="5"/>
  <c r="BE32" i="5" s="1"/>
  <c r="BC134" i="5"/>
  <c r="BE134" i="5" s="1"/>
  <c r="BC117" i="5"/>
  <c r="BC101" i="5"/>
  <c r="BE101" i="5" s="1"/>
  <c r="BC90" i="5"/>
  <c r="BE90" i="5" s="1"/>
  <c r="BC74" i="5"/>
  <c r="BE74" i="5" s="1"/>
  <c r="BC58" i="5"/>
  <c r="BC42" i="5"/>
  <c r="BC147" i="5"/>
  <c r="BE147" i="5" s="1"/>
  <c r="BC123" i="5"/>
  <c r="BC105" i="5"/>
  <c r="BC87" i="5"/>
  <c r="BE87" i="5" s="1"/>
  <c r="BC76" i="5"/>
  <c r="BE76" i="5" s="1"/>
  <c r="BC62" i="5"/>
  <c r="BE62" i="5" s="1"/>
  <c r="BC51" i="5"/>
  <c r="BC37" i="5"/>
  <c r="BE37" i="5" s="1"/>
  <c r="BC23" i="5"/>
  <c r="BE23" i="5" s="1"/>
  <c r="BC104" i="5"/>
  <c r="BD104" i="5" s="1"/>
  <c r="BC33" i="5"/>
  <c r="BC20" i="5"/>
  <c r="BE20" i="5" s="1"/>
  <c r="BC10" i="5"/>
  <c r="BD10" i="5" s="1"/>
  <c r="BC84" i="5"/>
  <c r="BE84" i="5" s="1"/>
  <c r="BC11" i="5"/>
  <c r="BC61" i="5"/>
  <c r="BE61" i="5" s="1"/>
  <c r="BC15" i="5"/>
  <c r="BE15" i="5" s="1"/>
  <c r="BC38" i="5"/>
  <c r="BC12" i="5"/>
  <c r="BE11" i="5"/>
  <c r="BE166" i="5"/>
  <c r="BE48" i="5"/>
  <c r="BE51" i="5"/>
  <c r="BE123" i="5"/>
  <c r="BE153" i="5"/>
  <c r="BC6" i="5"/>
  <c r="BE6" i="5" s="1"/>
  <c r="BC7" i="5"/>
  <c r="BE7" i="5" s="1"/>
  <c r="BC239" i="5"/>
  <c r="BC223" i="5"/>
  <c r="BE223" i="5" s="1"/>
  <c r="BC207" i="5"/>
  <c r="BC194" i="5"/>
  <c r="BE194" i="5" s="1"/>
  <c r="BC234" i="5"/>
  <c r="BC218" i="5"/>
  <c r="BE218" i="5" s="1"/>
  <c r="BC202" i="5"/>
  <c r="BE202" i="5" s="1"/>
  <c r="BC247" i="5"/>
  <c r="BE247" i="5" s="1"/>
  <c r="BC231" i="5"/>
  <c r="BE231" i="5" s="1"/>
  <c r="BC215" i="5"/>
  <c r="BE215" i="5" s="1"/>
  <c r="BC199" i="5"/>
  <c r="BC240" i="5"/>
  <c r="BC224" i="5"/>
  <c r="BC208" i="5"/>
  <c r="BE208" i="5" s="1"/>
  <c r="BC191" i="5"/>
  <c r="BE191" i="5" s="1"/>
  <c r="BC181" i="5"/>
  <c r="BC165" i="5"/>
  <c r="BD165" i="5" s="1"/>
  <c r="BC149" i="5"/>
  <c r="BE149" i="5" s="1"/>
  <c r="BC133" i="5"/>
  <c r="BC176" i="5"/>
  <c r="BC160" i="5"/>
  <c r="BC144" i="5"/>
  <c r="BC189" i="5"/>
  <c r="BE189" i="5" s="1"/>
  <c r="BC173" i="5"/>
  <c r="BE173" i="5" s="1"/>
  <c r="BC157" i="5"/>
  <c r="BC141" i="5"/>
  <c r="BC179" i="5"/>
  <c r="BE179" i="5" s="1"/>
  <c r="BC163" i="5"/>
  <c r="BE163" i="5" s="1"/>
  <c r="BC125" i="5"/>
  <c r="BE125" i="5" s="1"/>
  <c r="BC107" i="5"/>
  <c r="BE107" i="5" s="1"/>
  <c r="BC91" i="5"/>
  <c r="BC75" i="5"/>
  <c r="BC59" i="5"/>
  <c r="BC43" i="5"/>
  <c r="BE43" i="5" s="1"/>
  <c r="BC27" i="5"/>
  <c r="BC124" i="5"/>
  <c r="BC110" i="5"/>
  <c r="BE110" i="5" s="1"/>
  <c r="BC99" i="5"/>
  <c r="BE99" i="5" s="1"/>
  <c r="BC88" i="5"/>
  <c r="BC72" i="5"/>
  <c r="BE72" i="5" s="1"/>
  <c r="BC56" i="5"/>
  <c r="BE56" i="5" s="1"/>
  <c r="BC40" i="5"/>
  <c r="BE40" i="5" s="1"/>
  <c r="BC136" i="5"/>
  <c r="BE136" i="5" s="1"/>
  <c r="BC121" i="5"/>
  <c r="BE121" i="5" s="1"/>
  <c r="BC98" i="5"/>
  <c r="BC85" i="5"/>
  <c r="BE85" i="5" s="1"/>
  <c r="BC71" i="5"/>
  <c r="BE71" i="5" s="1"/>
  <c r="BC60" i="5"/>
  <c r="BC46" i="5"/>
  <c r="BC35" i="5"/>
  <c r="BE35" i="5" s="1"/>
  <c r="BC129" i="5"/>
  <c r="BE129" i="5" s="1"/>
  <c r="BC93" i="5"/>
  <c r="BE93" i="5" s="1"/>
  <c r="BC26" i="5"/>
  <c r="BE26" i="5" s="1"/>
  <c r="BC13" i="5"/>
  <c r="BE13" i="5" s="1"/>
  <c r="BC131" i="5"/>
  <c r="BC70" i="5"/>
  <c r="BE70" i="5" s="1"/>
  <c r="BC5" i="5"/>
  <c r="BE5" i="5" s="1"/>
  <c r="BC31" i="5"/>
  <c r="BC113" i="5"/>
  <c r="BC36" i="5"/>
  <c r="BC8" i="5"/>
  <c r="BE8" i="5" s="1"/>
  <c r="BE58" i="5"/>
  <c r="BE33" i="5"/>
  <c r="BE104" i="5"/>
  <c r="BE151" i="5"/>
  <c r="BE127" i="5"/>
  <c r="BE159" i="5"/>
  <c r="BE210" i="5"/>
  <c r="BE176" i="5"/>
  <c r="BE46" i="5"/>
  <c r="BE105" i="5"/>
  <c r="BE169" i="5"/>
  <c r="BC250" i="5"/>
  <c r="BC251" i="5"/>
  <c r="BD251" i="5" s="1"/>
  <c r="BC237" i="5"/>
  <c r="BC221" i="5"/>
  <c r="BC205" i="5"/>
  <c r="BE205" i="5" s="1"/>
  <c r="BC248" i="5"/>
  <c r="BC232" i="5"/>
  <c r="BE232" i="5" s="1"/>
  <c r="BC216" i="5"/>
  <c r="BC200" i="5"/>
  <c r="BE200" i="5" s="1"/>
  <c r="BC245" i="5"/>
  <c r="BE245" i="5" s="1"/>
  <c r="BC229" i="5"/>
  <c r="BE229" i="5" s="1"/>
  <c r="BC213" i="5"/>
  <c r="BC197" i="5"/>
  <c r="BE197" i="5" s="1"/>
  <c r="BC235" i="5"/>
  <c r="BD235" i="5" s="1"/>
  <c r="BC219" i="5"/>
  <c r="BC203" i="5"/>
  <c r="BC188" i="5"/>
  <c r="BC172" i="5"/>
  <c r="BE172" i="5" s="1"/>
  <c r="BC156" i="5"/>
  <c r="BC140" i="5"/>
  <c r="BC190" i="5"/>
  <c r="BC174" i="5"/>
  <c r="BD174" i="5" s="1"/>
  <c r="BC158" i="5"/>
  <c r="BC142" i="5"/>
  <c r="BC180" i="5"/>
  <c r="BE180" i="5" s="1"/>
  <c r="BC164" i="5"/>
  <c r="BD164" i="5" s="1"/>
  <c r="BC148" i="5"/>
  <c r="BC132" i="5"/>
  <c r="BC177" i="5"/>
  <c r="BE177" i="5" s="1"/>
  <c r="BC152" i="5"/>
  <c r="BD152" i="5" s="1"/>
  <c r="BC116" i="5"/>
  <c r="BD116" i="5" s="1"/>
  <c r="BC102" i="5"/>
  <c r="BC89" i="5"/>
  <c r="BE89" i="5" s="1"/>
  <c r="BC73" i="5"/>
  <c r="BD73" i="5" s="1"/>
  <c r="BC57" i="5"/>
  <c r="BC41" i="5"/>
  <c r="BC25" i="5"/>
  <c r="BC122" i="5"/>
  <c r="BD122" i="5" s="1"/>
  <c r="BC108" i="5"/>
  <c r="BC97" i="5"/>
  <c r="BC81" i="5"/>
  <c r="BE81" i="5" s="1"/>
  <c r="BC65" i="5"/>
  <c r="BE65" i="5" s="1"/>
  <c r="BC49" i="5"/>
  <c r="BE49" i="5" s="1"/>
  <c r="BC161" i="5"/>
  <c r="BC128" i="5"/>
  <c r="BE128" i="5" s="1"/>
  <c r="BC114" i="5"/>
  <c r="BE114" i="5" s="1"/>
  <c r="BC94" i="5"/>
  <c r="BC83" i="5"/>
  <c r="BC69" i="5"/>
  <c r="BE69" i="5" s="1"/>
  <c r="BC55" i="5"/>
  <c r="BD55" i="5" s="1"/>
  <c r="BC44" i="5"/>
  <c r="BC30" i="5"/>
  <c r="BC118" i="5"/>
  <c r="BC68" i="5"/>
  <c r="BC18" i="5"/>
  <c r="BE18" i="5" s="1"/>
  <c r="BC9" i="5"/>
  <c r="BC120" i="5"/>
  <c r="BC45" i="5"/>
  <c r="BD45" i="5" s="1"/>
  <c r="BC14" i="5"/>
  <c r="BE14" i="5" s="1"/>
  <c r="BC24" i="5"/>
  <c r="BC77" i="5"/>
  <c r="BE77" i="5" s="1"/>
  <c r="BC29" i="5"/>
  <c r="BE29" i="5" s="1"/>
  <c r="BE167" i="5"/>
  <c r="BE38" i="5"/>
  <c r="BE64" i="5"/>
  <c r="BE216" i="5"/>
  <c r="BE241" i="5"/>
  <c r="BE75" i="5"/>
  <c r="BE141" i="5"/>
  <c r="BE244" i="5"/>
  <c r="BE98" i="5"/>
  <c r="BE226" i="5"/>
  <c r="BE12" i="5"/>
  <c r="BE239" i="5"/>
  <c r="BC254" i="5"/>
  <c r="BD254" i="5" s="1"/>
  <c r="BC246" i="5"/>
  <c r="BC230" i="5"/>
  <c r="BC214" i="5"/>
  <c r="BC198" i="5"/>
  <c r="BC243" i="5"/>
  <c r="BD243" i="5" s="1"/>
  <c r="BC227" i="5"/>
  <c r="BD227" i="5" s="1"/>
  <c r="BC211" i="5"/>
  <c r="BE211" i="5" s="1"/>
  <c r="BC195" i="5"/>
  <c r="BC238" i="5"/>
  <c r="BD238" i="5" s="1"/>
  <c r="BC222" i="5"/>
  <c r="BD222" i="5" s="1"/>
  <c r="BC206" i="5"/>
  <c r="BC249" i="5"/>
  <c r="BC233" i="5"/>
  <c r="BD233" i="5" s="1"/>
  <c r="BC217" i="5"/>
  <c r="BD217" i="5" s="1"/>
  <c r="BC201" i="5"/>
  <c r="BE201" i="5" s="1"/>
  <c r="BC186" i="5"/>
  <c r="BC170" i="5"/>
  <c r="BE170" i="5" s="1"/>
  <c r="BC154" i="5"/>
  <c r="BC138" i="5"/>
  <c r="BC187" i="5"/>
  <c r="BC171" i="5"/>
  <c r="BC155" i="5"/>
  <c r="BC139" i="5"/>
  <c r="BD139" i="5" s="1"/>
  <c r="BC178" i="5"/>
  <c r="BC162" i="5"/>
  <c r="BC146" i="5"/>
  <c r="BC184" i="5"/>
  <c r="BC168" i="5"/>
  <c r="BD168" i="5" s="1"/>
  <c r="BC130" i="5"/>
  <c r="BC111" i="5"/>
  <c r="BE111" i="5" s="1"/>
  <c r="BC100" i="5"/>
  <c r="BC82" i="5"/>
  <c r="BD82" i="5" s="1"/>
  <c r="BC66" i="5"/>
  <c r="BE66" i="5" s="1"/>
  <c r="BC50" i="5"/>
  <c r="BD50" i="5" s="1"/>
  <c r="BC34" i="5"/>
  <c r="BC145" i="5"/>
  <c r="BE145" i="5" s="1"/>
  <c r="BC119" i="5"/>
  <c r="BC103" i="5"/>
  <c r="BC95" i="5"/>
  <c r="BC79" i="5"/>
  <c r="BC63" i="5"/>
  <c r="BD63" i="5" s="1"/>
  <c r="BC47" i="5"/>
  <c r="BD47" i="5" s="1"/>
  <c r="BC150" i="5"/>
  <c r="BC126" i="5"/>
  <c r="BD126" i="5" s="1"/>
  <c r="BC112" i="5"/>
  <c r="BC92" i="5"/>
  <c r="BE92" i="5" s="1"/>
  <c r="BC78" i="5"/>
  <c r="BC67" i="5"/>
  <c r="BC53" i="5"/>
  <c r="BC39" i="5"/>
  <c r="BD39" i="5" s="1"/>
  <c r="BC28" i="5"/>
  <c r="BC115" i="5"/>
  <c r="BC54" i="5"/>
  <c r="BC16" i="5"/>
  <c r="BC19" i="5"/>
  <c r="BC106" i="5"/>
  <c r="BC22" i="5"/>
  <c r="BC86" i="5"/>
  <c r="BD86" i="5" s="1"/>
  <c r="BC17" i="5"/>
  <c r="BC52" i="5"/>
  <c r="BE52" i="5" s="1"/>
  <c r="BC21" i="5"/>
  <c r="BD21" i="5" s="1"/>
  <c r="BE42" i="5"/>
  <c r="BE236" i="5"/>
  <c r="BE117" i="5"/>
  <c r="BE118" i="5"/>
  <c r="BE183" i="5"/>
  <c r="BE132" i="5"/>
  <c r="BE131" i="5"/>
  <c r="BE193" i="5"/>
  <c r="BE143" i="5"/>
  <c r="BE221" i="5"/>
  <c r="BE198" i="5"/>
  <c r="BE144" i="5"/>
  <c r="AW34" i="5"/>
  <c r="AW14" i="5"/>
  <c r="AW121" i="5"/>
  <c r="AW26" i="5"/>
  <c r="AW49" i="5"/>
  <c r="AW65" i="5"/>
  <c r="AW81" i="5"/>
  <c r="AW109" i="5"/>
  <c r="AW125" i="5"/>
  <c r="AW23" i="5"/>
  <c r="AW39" i="5"/>
  <c r="AW55" i="5"/>
  <c r="AW71" i="5"/>
  <c r="AW87" i="5"/>
  <c r="AW112" i="5"/>
  <c r="AW128" i="5"/>
  <c r="AW142" i="5"/>
  <c r="AW157" i="5"/>
  <c r="AW168" i="5"/>
  <c r="AW179" i="5"/>
  <c r="AW211" i="5"/>
  <c r="AW227" i="5"/>
  <c r="AW243" i="5"/>
  <c r="AW198" i="5"/>
  <c r="AW214" i="5"/>
  <c r="AW230" i="5"/>
  <c r="AW246" i="5"/>
  <c r="AW204" i="5"/>
  <c r="AW220" i="5"/>
  <c r="AW236" i="5"/>
  <c r="AW252" i="5"/>
  <c r="AO15" i="5"/>
  <c r="AO44" i="5"/>
  <c r="AO130" i="5"/>
  <c r="AQ130" i="5" s="1"/>
  <c r="AO11" i="5"/>
  <c r="AO27" i="5"/>
  <c r="AO78" i="5"/>
  <c r="AQ78" i="5" s="1"/>
  <c r="AO125" i="5"/>
  <c r="AO12" i="5"/>
  <c r="AQ12" i="5" s="1"/>
  <c r="AO73" i="5"/>
  <c r="AO109" i="5"/>
  <c r="AQ109" i="5" s="1"/>
  <c r="AO14" i="5"/>
  <c r="AQ14" i="5" s="1"/>
  <c r="AO19" i="5"/>
  <c r="AQ19" i="5" s="1"/>
  <c r="AO57" i="5"/>
  <c r="AO107" i="5"/>
  <c r="AQ107" i="5" s="1"/>
  <c r="AO38" i="5"/>
  <c r="AQ38" i="5" s="1"/>
  <c r="AO54" i="5"/>
  <c r="AQ54" i="5" s="1"/>
  <c r="AO79" i="5"/>
  <c r="AO99" i="5"/>
  <c r="AQ99" i="5" s="1"/>
  <c r="AO115" i="5"/>
  <c r="AO131" i="5"/>
  <c r="AQ131" i="5" s="1"/>
  <c r="AO43" i="5"/>
  <c r="AO61" i="5"/>
  <c r="AQ61" i="5" s="1"/>
  <c r="AO77" i="5"/>
  <c r="AO93" i="5"/>
  <c r="AQ93" i="5" s="1"/>
  <c r="AO102" i="5"/>
  <c r="AO127" i="5"/>
  <c r="AQ127" i="5" s="1"/>
  <c r="AO33" i="5"/>
  <c r="AQ33" i="5" s="1"/>
  <c r="AO49" i="5"/>
  <c r="AQ49" i="5" s="1"/>
  <c r="AO65" i="5"/>
  <c r="AO81" i="5"/>
  <c r="AQ81" i="5" s="1"/>
  <c r="AO97" i="5"/>
  <c r="AQ97" i="5" s="1"/>
  <c r="AO108" i="5"/>
  <c r="AO121" i="5"/>
  <c r="AQ121" i="5" s="1"/>
  <c r="AO144" i="5"/>
  <c r="AQ144" i="5" s="1"/>
  <c r="AO176" i="5"/>
  <c r="AQ176" i="5" s="1"/>
  <c r="AO133" i="5"/>
  <c r="AO142" i="5"/>
  <c r="AO156" i="5"/>
  <c r="AO169" i="5"/>
  <c r="AQ169" i="5" s="1"/>
  <c r="AO183" i="5"/>
  <c r="AQ183" i="5" s="1"/>
  <c r="AO136" i="5"/>
  <c r="AO152" i="5"/>
  <c r="AQ152" i="5" s="1"/>
  <c r="AO168" i="5"/>
  <c r="AP168" i="5" s="1"/>
  <c r="AO184" i="5"/>
  <c r="AQ184" i="5" s="1"/>
  <c r="AO148" i="5"/>
  <c r="AQ148" i="5" s="1"/>
  <c r="AO166" i="5"/>
  <c r="AQ166" i="5" s="1"/>
  <c r="AO193" i="5"/>
  <c r="AQ193" i="5" s="1"/>
  <c r="AO204" i="5"/>
  <c r="AQ204" i="5" s="1"/>
  <c r="AO220" i="5"/>
  <c r="AO236" i="5"/>
  <c r="AQ236" i="5" s="1"/>
  <c r="AO196" i="5"/>
  <c r="AQ196" i="5" s="1"/>
  <c r="AO214" i="5"/>
  <c r="AQ214" i="5" s="1"/>
  <c r="AO230" i="5"/>
  <c r="AQ230" i="5" s="1"/>
  <c r="AO246" i="5"/>
  <c r="AQ246" i="5" s="1"/>
  <c r="AO203" i="5"/>
  <c r="AQ203" i="5" s="1"/>
  <c r="AO219" i="5"/>
  <c r="AO235" i="5"/>
  <c r="AQ235" i="5" s="1"/>
  <c r="AO197" i="5"/>
  <c r="AO208" i="5"/>
  <c r="AQ208" i="5" s="1"/>
  <c r="AO224" i="5"/>
  <c r="AQ224" i="5" s="1"/>
  <c r="AO240" i="5"/>
  <c r="AO252" i="5"/>
  <c r="AQ252" i="5" s="1"/>
  <c r="AO7" i="5"/>
  <c r="AJ184" i="5"/>
  <c r="AH35" i="5"/>
  <c r="AH97" i="5"/>
  <c r="AJ97" i="5" s="1"/>
  <c r="AH8" i="5"/>
  <c r="AJ8" i="5" s="1"/>
  <c r="AH30" i="5"/>
  <c r="AJ30" i="5" s="1"/>
  <c r="AH67" i="5"/>
  <c r="AH149" i="5"/>
  <c r="AH51" i="5"/>
  <c r="AH126" i="5"/>
  <c r="AJ126" i="5" s="1"/>
  <c r="AH11" i="5"/>
  <c r="AH9" i="5"/>
  <c r="AJ9" i="5" s="1"/>
  <c r="AH22" i="5"/>
  <c r="AJ22" i="5" s="1"/>
  <c r="AH88" i="5"/>
  <c r="AJ88" i="5" s="1"/>
  <c r="AH27" i="5"/>
  <c r="AH43" i="5"/>
  <c r="AJ43" i="5" s="1"/>
  <c r="AH59" i="5"/>
  <c r="AH75" i="5"/>
  <c r="AJ75" i="5" s="1"/>
  <c r="AH91" i="5"/>
  <c r="AH102" i="5"/>
  <c r="AJ102" i="5" s="1"/>
  <c r="AH118" i="5"/>
  <c r="AH156" i="5"/>
  <c r="AJ156" i="5" s="1"/>
  <c r="AH53" i="5"/>
  <c r="AH69" i="5"/>
  <c r="AJ69" i="5" s="1"/>
  <c r="AH85" i="5"/>
  <c r="AJ85" i="5" s="1"/>
  <c r="AH105" i="5"/>
  <c r="AJ105" i="5" s="1"/>
  <c r="AH121" i="5"/>
  <c r="AH140" i="5"/>
  <c r="AJ140" i="5" s="1"/>
  <c r="AH31" i="5"/>
  <c r="AJ31" i="5" s="1"/>
  <c r="AH47" i="5"/>
  <c r="AJ47" i="5" s="1"/>
  <c r="AH63" i="5"/>
  <c r="AH79" i="5"/>
  <c r="AJ79" i="5" s="1"/>
  <c r="AH95" i="5"/>
  <c r="AJ95" i="5" s="1"/>
  <c r="AH113" i="5"/>
  <c r="AJ113" i="5" s="1"/>
  <c r="AH129" i="5"/>
  <c r="AH167" i="5"/>
  <c r="AJ167" i="5" s="1"/>
  <c r="AH183" i="5"/>
  <c r="AI183" i="5" s="1"/>
  <c r="AH138" i="5"/>
  <c r="AJ138" i="5" s="1"/>
  <c r="AH154" i="5"/>
  <c r="AH170" i="5"/>
  <c r="AJ170" i="5" s="1"/>
  <c r="P128" i="2"/>
  <c r="AW21" i="5"/>
  <c r="AW79" i="5"/>
  <c r="AW33" i="5"/>
  <c r="AW101" i="5"/>
  <c r="AW110" i="5"/>
  <c r="AW57" i="5"/>
  <c r="AW73" i="5"/>
  <c r="AW89" i="5"/>
  <c r="AW126" i="5"/>
  <c r="AW28" i="5"/>
  <c r="AW44" i="5"/>
  <c r="AW60" i="5"/>
  <c r="AW76" i="5"/>
  <c r="AW92" i="5"/>
  <c r="AW114" i="5"/>
  <c r="AW158" i="5"/>
  <c r="AW184" i="5"/>
  <c r="AW210" i="5"/>
  <c r="AW226" i="5"/>
  <c r="AW242" i="5"/>
  <c r="AW7" i="5"/>
  <c r="AO20" i="5"/>
  <c r="AQ20" i="5" s="1"/>
  <c r="AO55" i="5"/>
  <c r="AQ55" i="5" s="1"/>
  <c r="AO146" i="5"/>
  <c r="AQ146" i="5" s="1"/>
  <c r="AO13" i="5"/>
  <c r="AO34" i="5"/>
  <c r="AQ34" i="5" s="1"/>
  <c r="AO89" i="5"/>
  <c r="AQ89" i="5" s="1"/>
  <c r="AO128" i="5"/>
  <c r="AO30" i="5"/>
  <c r="AO76" i="5"/>
  <c r="AO112" i="5"/>
  <c r="AQ112" i="5" s="1"/>
  <c r="AO21" i="5"/>
  <c r="AQ21" i="5" s="1"/>
  <c r="AO25" i="5"/>
  <c r="AQ25" i="5" s="1"/>
  <c r="AO60" i="5"/>
  <c r="AO29" i="5"/>
  <c r="AO45" i="5"/>
  <c r="AO63" i="5"/>
  <c r="AO84" i="5"/>
  <c r="AQ84" i="5" s="1"/>
  <c r="AO104" i="5"/>
  <c r="AO120" i="5"/>
  <c r="AP120" i="5" s="1"/>
  <c r="AO132" i="5"/>
  <c r="AQ132" i="5" s="1"/>
  <c r="AO48" i="5"/>
  <c r="AO64" i="5"/>
  <c r="AP64" i="5" s="1"/>
  <c r="AO80" i="5"/>
  <c r="AO96" i="5"/>
  <c r="AQ96" i="5" s="1"/>
  <c r="AO111" i="5"/>
  <c r="AO162" i="5"/>
  <c r="AO35" i="5"/>
  <c r="AQ35" i="5" s="1"/>
  <c r="AO51" i="5"/>
  <c r="AO67" i="5"/>
  <c r="AQ67" i="5" s="1"/>
  <c r="AO83" i="5"/>
  <c r="AO101" i="5"/>
  <c r="AP101" i="5" s="1"/>
  <c r="AO110" i="5"/>
  <c r="AO124" i="5"/>
  <c r="AO155" i="5"/>
  <c r="AQ155" i="5" s="1"/>
  <c r="AO178" i="5"/>
  <c r="AO135" i="5"/>
  <c r="AP135" i="5" s="1"/>
  <c r="AO149" i="5"/>
  <c r="AO158" i="5"/>
  <c r="AO172" i="5"/>
  <c r="AO185" i="5"/>
  <c r="AO138" i="5"/>
  <c r="AQ138" i="5" s="1"/>
  <c r="AO154" i="5"/>
  <c r="AP154" i="5" s="1"/>
  <c r="AO170" i="5"/>
  <c r="AQ170" i="5" s="1"/>
  <c r="AO186" i="5"/>
  <c r="AO150" i="5"/>
  <c r="AQ150" i="5" s="1"/>
  <c r="AO175" i="5"/>
  <c r="AO195" i="5"/>
  <c r="AO211" i="5"/>
  <c r="AQ211" i="5" s="1"/>
  <c r="AO227" i="5"/>
  <c r="AO243" i="5"/>
  <c r="AQ243" i="5" s="1"/>
  <c r="AO198" i="5"/>
  <c r="AO216" i="5"/>
  <c r="AO232" i="5"/>
  <c r="AQ232" i="5" s="1"/>
  <c r="AO248" i="5"/>
  <c r="AO205" i="5"/>
  <c r="AO221" i="5"/>
  <c r="AQ221" i="5" s="1"/>
  <c r="AO237" i="5"/>
  <c r="AQ237" i="5" s="1"/>
  <c r="AO199" i="5"/>
  <c r="AO215" i="5"/>
  <c r="AO231" i="5"/>
  <c r="AQ231" i="5" s="1"/>
  <c r="AO247" i="5"/>
  <c r="AO6" i="5"/>
  <c r="AO254" i="5"/>
  <c r="AP254" i="5" s="1"/>
  <c r="AJ35" i="5"/>
  <c r="AJ53" i="5"/>
  <c r="AH58" i="5"/>
  <c r="AH108" i="5"/>
  <c r="AJ108" i="5" s="1"/>
  <c r="AH19" i="5"/>
  <c r="AJ19" i="5" s="1"/>
  <c r="AH37" i="5"/>
  <c r="AJ37" i="5" s="1"/>
  <c r="AH81" i="5"/>
  <c r="AH10" i="5"/>
  <c r="AI10" i="5" s="1"/>
  <c r="AH65" i="5"/>
  <c r="AJ65" i="5" s="1"/>
  <c r="AH12" i="5"/>
  <c r="AJ12" i="5" s="1"/>
  <c r="AH15" i="5"/>
  <c r="AJ15" i="5" s="1"/>
  <c r="AH13" i="5"/>
  <c r="AH28" i="5"/>
  <c r="AH110" i="5"/>
  <c r="AJ110" i="5" s="1"/>
  <c r="AH32" i="5"/>
  <c r="AH48" i="5"/>
  <c r="AH64" i="5"/>
  <c r="AI64" i="5" s="1"/>
  <c r="AH80" i="5"/>
  <c r="AH96" i="5"/>
  <c r="AH109" i="5"/>
  <c r="AH125" i="5"/>
  <c r="AH39" i="5"/>
  <c r="AJ39" i="5" s="1"/>
  <c r="AH55" i="5"/>
  <c r="AH71" i="5"/>
  <c r="AJ71" i="5" s="1"/>
  <c r="AH87" i="5"/>
  <c r="AH107" i="5"/>
  <c r="AJ107" i="5" s="1"/>
  <c r="AH123" i="5"/>
  <c r="AJ123" i="5" s="1"/>
  <c r="AH151" i="5"/>
  <c r="AJ151" i="5" s="1"/>
  <c r="AH36" i="5"/>
  <c r="AJ36" i="5" s="1"/>
  <c r="AH52" i="5"/>
  <c r="AI52" i="5" s="1"/>
  <c r="AH68" i="5"/>
  <c r="AJ68" i="5" s="1"/>
  <c r="AH84" i="5"/>
  <c r="AH99" i="5"/>
  <c r="AJ99" i="5" s="1"/>
  <c r="AH115" i="5"/>
  <c r="AH131" i="5"/>
  <c r="AJ131" i="5" s="1"/>
  <c r="AH172" i="5"/>
  <c r="AH188" i="5"/>
  <c r="AJ188" i="5" s="1"/>
  <c r="AH145" i="5"/>
  <c r="AH161" i="5"/>
  <c r="AJ161" i="5" s="1"/>
  <c r="AH252" i="5"/>
  <c r="AJ252" i="5" s="1"/>
  <c r="AH250" i="5"/>
  <c r="AH234" i="5"/>
  <c r="AH218" i="5"/>
  <c r="AH202" i="5"/>
  <c r="AH247" i="5"/>
  <c r="AH231" i="5"/>
  <c r="AH215" i="5"/>
  <c r="AJ215" i="5" s="1"/>
  <c r="AH199" i="5"/>
  <c r="AJ199" i="5" s="1"/>
  <c r="AH240" i="5"/>
  <c r="AJ240" i="5" s="1"/>
  <c r="AH224" i="5"/>
  <c r="AH208" i="5"/>
  <c r="AJ208" i="5" s="1"/>
  <c r="AH192" i="5"/>
  <c r="AJ192" i="5" s="1"/>
  <c r="AH237" i="5"/>
  <c r="AJ237" i="5" s="1"/>
  <c r="AH221" i="5"/>
  <c r="AH205" i="5"/>
  <c r="AJ205" i="5" s="1"/>
  <c r="AH185" i="5"/>
  <c r="AJ185" i="5" s="1"/>
  <c r="AH169" i="5"/>
  <c r="AH153" i="5"/>
  <c r="AI153" i="5" s="1"/>
  <c r="AH137" i="5"/>
  <c r="AJ137" i="5" s="1"/>
  <c r="AH180" i="5"/>
  <c r="AH164" i="5"/>
  <c r="AH148" i="5"/>
  <c r="AH132" i="5"/>
  <c r="AJ132" i="5" s="1"/>
  <c r="AH177" i="5"/>
  <c r="AJ177" i="5" s="1"/>
  <c r="AH251" i="5"/>
  <c r="AJ251" i="5" s="1"/>
  <c r="AH248" i="5"/>
  <c r="AH232" i="5"/>
  <c r="AJ232" i="5" s="1"/>
  <c r="AH216" i="5"/>
  <c r="AJ216" i="5" s="1"/>
  <c r="AH200" i="5"/>
  <c r="AH245" i="5"/>
  <c r="AH229" i="5"/>
  <c r="AJ229" i="5" s="1"/>
  <c r="AH213" i="5"/>
  <c r="AH197" i="5"/>
  <c r="AH235" i="5"/>
  <c r="AH219" i="5"/>
  <c r="AH203" i="5"/>
  <c r="AH246" i="5"/>
  <c r="AI246" i="5" s="1"/>
  <c r="AH230" i="5"/>
  <c r="AI230" i="5" s="1"/>
  <c r="AH214" i="5"/>
  <c r="AI214" i="5" s="1"/>
  <c r="AH198" i="5"/>
  <c r="AH178" i="5"/>
  <c r="AH162" i="5"/>
  <c r="AH146" i="5"/>
  <c r="AJ146" i="5" s="1"/>
  <c r="AH191" i="5"/>
  <c r="AH175" i="5"/>
  <c r="AH159" i="5"/>
  <c r="AH143" i="5"/>
  <c r="AJ143" i="5" s="1"/>
  <c r="AH6" i="5"/>
  <c r="AJ6" i="5" s="1"/>
  <c r="AH7" i="5"/>
  <c r="AI7" i="5" s="1"/>
  <c r="AH243" i="5"/>
  <c r="AH227" i="5"/>
  <c r="AJ227" i="5" s="1"/>
  <c r="AH211" i="5"/>
  <c r="AJ211" i="5" s="1"/>
  <c r="AH195" i="5"/>
  <c r="AJ195" i="5" s="1"/>
  <c r="AH238" i="5"/>
  <c r="AH222" i="5"/>
  <c r="AH206" i="5"/>
  <c r="AH249" i="5"/>
  <c r="AI249" i="5" s="1"/>
  <c r="AH233" i="5"/>
  <c r="AI233" i="5" s="1"/>
  <c r="AH217" i="5"/>
  <c r="AI217" i="5" s="1"/>
  <c r="AH201" i="5"/>
  <c r="AI201" i="5" s="1"/>
  <c r="AH244" i="5"/>
  <c r="AJ244" i="5" s="1"/>
  <c r="AH228" i="5"/>
  <c r="AH212" i="5"/>
  <c r="AH196" i="5"/>
  <c r="AH176" i="5"/>
  <c r="AJ176" i="5" s="1"/>
  <c r="AH160" i="5"/>
  <c r="AH144" i="5"/>
  <c r="AH189" i="5"/>
  <c r="AJ189" i="5" s="1"/>
  <c r="AH173" i="5"/>
  <c r="AH157" i="5"/>
  <c r="AH141" i="5"/>
  <c r="AJ141" i="5" s="1"/>
  <c r="AH254" i="5"/>
  <c r="AH253" i="5"/>
  <c r="AH241" i="5"/>
  <c r="AH225" i="5"/>
  <c r="AJ225" i="5" s="1"/>
  <c r="AH209" i="5"/>
  <c r="AJ209" i="5" s="1"/>
  <c r="AH193" i="5"/>
  <c r="AJ193" i="5" s="1"/>
  <c r="AH236" i="5"/>
  <c r="AH220" i="5"/>
  <c r="AI220" i="5" s="1"/>
  <c r="AH204" i="5"/>
  <c r="AH242" i="5"/>
  <c r="AH226" i="5"/>
  <c r="AH210" i="5"/>
  <c r="AJ210" i="5" s="1"/>
  <c r="AH194" i="5"/>
  <c r="AJ194" i="5" s="1"/>
  <c r="AH239" i="5"/>
  <c r="AI239" i="5" s="1"/>
  <c r="AH223" i="5"/>
  <c r="AI223" i="5" s="1"/>
  <c r="AH207" i="5"/>
  <c r="AI207" i="5" s="1"/>
  <c r="AH187" i="5"/>
  <c r="AH171" i="5"/>
  <c r="AH155" i="5"/>
  <c r="AH139" i="5"/>
  <c r="AI139" i="5" s="1"/>
  <c r="AH182" i="5"/>
  <c r="AH166" i="5"/>
  <c r="AH150" i="5"/>
  <c r="AH134" i="5"/>
  <c r="AJ134" i="5" s="1"/>
  <c r="AH179" i="5"/>
  <c r="AI179" i="5" s="1"/>
  <c r="AW47" i="5"/>
  <c r="AW16" i="5"/>
  <c r="AW10" i="5"/>
  <c r="AW40" i="5"/>
  <c r="AW58" i="5"/>
  <c r="AW74" i="5"/>
  <c r="AW90" i="5"/>
  <c r="AW153" i="5"/>
  <c r="AW51" i="5"/>
  <c r="AW67" i="5"/>
  <c r="AW83" i="5"/>
  <c r="AW104" i="5"/>
  <c r="AW115" i="5"/>
  <c r="AW129" i="5"/>
  <c r="AW30" i="5"/>
  <c r="AW46" i="5"/>
  <c r="AW62" i="5"/>
  <c r="AW78" i="5"/>
  <c r="AW94" i="5"/>
  <c r="AW118" i="5"/>
  <c r="AW169" i="5"/>
  <c r="AW185" i="5"/>
  <c r="AW187" i="5"/>
  <c r="AW136" i="5"/>
  <c r="AW147" i="5"/>
  <c r="AW161" i="5"/>
  <c r="AW174" i="5"/>
  <c r="AW189" i="5"/>
  <c r="AW199" i="5"/>
  <c r="AW207" i="5"/>
  <c r="AW223" i="5"/>
  <c r="AW239" i="5"/>
  <c r="AW192" i="5"/>
  <c r="AW213" i="5"/>
  <c r="AW229" i="5"/>
  <c r="AW245" i="5"/>
  <c r="AW6" i="5"/>
  <c r="AQ136" i="5"/>
  <c r="AQ29" i="5"/>
  <c r="AQ101" i="5"/>
  <c r="AQ158" i="5"/>
  <c r="AQ128" i="5"/>
  <c r="AQ27" i="5"/>
  <c r="AQ64" i="5"/>
  <c r="AO22" i="5"/>
  <c r="AO69" i="5"/>
  <c r="AO157" i="5"/>
  <c r="AO16" i="5"/>
  <c r="AO39" i="5"/>
  <c r="AO92" i="5"/>
  <c r="AO160" i="5"/>
  <c r="AO37" i="5"/>
  <c r="AO87" i="5"/>
  <c r="AO123" i="5"/>
  <c r="AO23" i="5"/>
  <c r="AQ23" i="5" s="1"/>
  <c r="AO32" i="5"/>
  <c r="AO71" i="5"/>
  <c r="AO31" i="5"/>
  <c r="AO47" i="5"/>
  <c r="AO68" i="5"/>
  <c r="AQ68" i="5" s="1"/>
  <c r="AO86" i="5"/>
  <c r="AP86" i="5" s="1"/>
  <c r="AO106" i="5"/>
  <c r="AO122" i="5"/>
  <c r="AQ122" i="5" s="1"/>
  <c r="AO139" i="5"/>
  <c r="AQ139" i="5" s="1"/>
  <c r="AO50" i="5"/>
  <c r="AQ50" i="5" s="1"/>
  <c r="AO66" i="5"/>
  <c r="AO82" i="5"/>
  <c r="AO116" i="5"/>
  <c r="AQ116" i="5" s="1"/>
  <c r="AO24" i="5"/>
  <c r="AQ24" i="5" s="1"/>
  <c r="AO40" i="5"/>
  <c r="AQ40" i="5" s="1"/>
  <c r="AO56" i="5"/>
  <c r="AO72" i="5"/>
  <c r="AP72" i="5" s="1"/>
  <c r="AO88" i="5"/>
  <c r="AO103" i="5"/>
  <c r="AO117" i="5"/>
  <c r="AQ117" i="5" s="1"/>
  <c r="AO126" i="5"/>
  <c r="AO171" i="5"/>
  <c r="AO187" i="5"/>
  <c r="AQ187" i="5" s="1"/>
  <c r="AO137" i="5"/>
  <c r="AO151" i="5"/>
  <c r="AO165" i="5"/>
  <c r="AO174" i="5"/>
  <c r="AO188" i="5"/>
  <c r="AQ188" i="5" s="1"/>
  <c r="AO145" i="5"/>
  <c r="AO161" i="5"/>
  <c r="AO177" i="5"/>
  <c r="AO134" i="5"/>
  <c r="AO159" i="5"/>
  <c r="AO180" i="5"/>
  <c r="AO200" i="5"/>
  <c r="AQ200" i="5" s="1"/>
  <c r="AO213" i="5"/>
  <c r="AO229" i="5"/>
  <c r="AP229" i="5" s="1"/>
  <c r="AO245" i="5"/>
  <c r="AO207" i="5"/>
  <c r="AO223" i="5"/>
  <c r="AO239" i="5"/>
  <c r="AP239" i="5" s="1"/>
  <c r="AO192" i="5"/>
  <c r="AO210" i="5"/>
  <c r="AO226" i="5"/>
  <c r="AO242" i="5"/>
  <c r="AP242" i="5" s="1"/>
  <c r="AO201" i="5"/>
  <c r="AQ201" i="5" s="1"/>
  <c r="AO217" i="5"/>
  <c r="AQ217" i="5" s="1"/>
  <c r="AO233" i="5"/>
  <c r="AO249" i="5"/>
  <c r="AQ249" i="5" s="1"/>
  <c r="AO251" i="5"/>
  <c r="AJ221" i="5"/>
  <c r="AJ157" i="5"/>
  <c r="AJ180" i="5"/>
  <c r="AJ250" i="5"/>
  <c r="AJ80" i="5"/>
  <c r="AJ91" i="5"/>
  <c r="AJ27" i="5"/>
  <c r="AJ245" i="5"/>
  <c r="AJ67" i="5"/>
  <c r="AJ201" i="5"/>
  <c r="AJ13" i="5"/>
  <c r="AH16" i="5"/>
  <c r="AH72" i="5"/>
  <c r="AJ72" i="5" s="1"/>
  <c r="AH119" i="5"/>
  <c r="AJ119" i="5" s="1"/>
  <c r="AH21" i="5"/>
  <c r="AH42" i="5"/>
  <c r="AJ42" i="5" s="1"/>
  <c r="AH103" i="5"/>
  <c r="AH33" i="5"/>
  <c r="AH90" i="5"/>
  <c r="AI90" i="5" s="1"/>
  <c r="AH14" i="5"/>
  <c r="AJ14" i="5" s="1"/>
  <c r="AH17" i="5"/>
  <c r="AH18" i="5"/>
  <c r="AH49" i="5"/>
  <c r="AH124" i="5"/>
  <c r="AH34" i="5"/>
  <c r="AI34" i="5" s="1"/>
  <c r="AH50" i="5"/>
  <c r="AH66" i="5"/>
  <c r="AI66" i="5" s="1"/>
  <c r="AH82" i="5"/>
  <c r="AJ82" i="5" s="1"/>
  <c r="AH98" i="5"/>
  <c r="AH111" i="5"/>
  <c r="AJ111" i="5" s="1"/>
  <c r="AH127" i="5"/>
  <c r="AH44" i="5"/>
  <c r="AH60" i="5"/>
  <c r="AJ60" i="5" s="1"/>
  <c r="AH76" i="5"/>
  <c r="AH92" i="5"/>
  <c r="AH112" i="5"/>
  <c r="AH128" i="5"/>
  <c r="AI128" i="5" s="1"/>
  <c r="AH165" i="5"/>
  <c r="AH38" i="5"/>
  <c r="AH54" i="5"/>
  <c r="AH70" i="5"/>
  <c r="AI70" i="5" s="1"/>
  <c r="AH86" i="5"/>
  <c r="AH104" i="5"/>
  <c r="AH120" i="5"/>
  <c r="AI120" i="5" s="1"/>
  <c r="AH133" i="5"/>
  <c r="AH174" i="5"/>
  <c r="AJ174" i="5" s="1"/>
  <c r="AH190" i="5"/>
  <c r="AH147" i="5"/>
  <c r="AI147" i="5" s="1"/>
  <c r="AH163" i="5"/>
  <c r="AI163" i="5" s="1"/>
  <c r="AH186" i="5"/>
  <c r="AW31" i="5"/>
  <c r="AW18" i="5"/>
  <c r="AW12" i="5"/>
  <c r="AW24" i="5"/>
  <c r="AW42" i="5"/>
  <c r="AW107" i="5"/>
  <c r="AW106" i="5"/>
  <c r="AW120" i="5"/>
  <c r="AW131" i="5"/>
  <c r="AW37" i="5"/>
  <c r="AW53" i="5"/>
  <c r="AW69" i="5"/>
  <c r="AW85" i="5"/>
  <c r="AW98" i="5"/>
  <c r="AW123" i="5"/>
  <c r="AW171" i="5"/>
  <c r="AW133" i="5"/>
  <c r="AW149" i="5"/>
  <c r="AW165" i="5"/>
  <c r="AW181" i="5"/>
  <c r="AW141" i="5"/>
  <c r="AW152" i="5"/>
  <c r="AW163" i="5"/>
  <c r="AW177" i="5"/>
  <c r="AW193" i="5"/>
  <c r="AW205" i="5"/>
  <c r="AW221" i="5"/>
  <c r="AW237" i="5"/>
  <c r="AW196" i="5"/>
  <c r="AW208" i="5"/>
  <c r="AW224" i="5"/>
  <c r="AW240" i="5"/>
  <c r="AW203" i="5"/>
  <c r="AW219" i="5"/>
  <c r="AW235" i="5"/>
  <c r="AW251" i="5"/>
  <c r="AQ22" i="5"/>
  <c r="AQ120" i="5"/>
  <c r="AQ6" i="5"/>
  <c r="AQ15" i="5"/>
  <c r="AQ79" i="5"/>
  <c r="AQ65" i="5"/>
  <c r="AQ156" i="5"/>
  <c r="AQ30" i="5"/>
  <c r="AQ57" i="5"/>
  <c r="AQ248" i="5"/>
  <c r="AQ180" i="5"/>
  <c r="AO5" i="5"/>
  <c r="AO28" i="5"/>
  <c r="AO94" i="5"/>
  <c r="AQ94" i="5" s="1"/>
  <c r="AO9" i="5"/>
  <c r="AO18" i="5"/>
  <c r="AO53" i="5"/>
  <c r="AO114" i="5"/>
  <c r="AO8" i="5"/>
  <c r="AP8" i="5" s="1"/>
  <c r="AO62" i="5"/>
  <c r="AO98" i="5"/>
  <c r="AO10" i="5"/>
  <c r="AO17" i="5"/>
  <c r="AO46" i="5"/>
  <c r="AO85" i="5"/>
  <c r="AP85" i="5" s="1"/>
  <c r="AO36" i="5"/>
  <c r="AO52" i="5"/>
  <c r="AQ52" i="5" s="1"/>
  <c r="AO70" i="5"/>
  <c r="AP70" i="5" s="1"/>
  <c r="AO95" i="5"/>
  <c r="AO113" i="5"/>
  <c r="AP113" i="5" s="1"/>
  <c r="AO129" i="5"/>
  <c r="AO41" i="5"/>
  <c r="AO59" i="5"/>
  <c r="AO75" i="5"/>
  <c r="AO91" i="5"/>
  <c r="AP91" i="5" s="1"/>
  <c r="AO100" i="5"/>
  <c r="AO118" i="5"/>
  <c r="AO26" i="5"/>
  <c r="AP26" i="5" s="1"/>
  <c r="AO42" i="5"/>
  <c r="AP42" i="5" s="1"/>
  <c r="AO58" i="5"/>
  <c r="AO74" i="5"/>
  <c r="AO90" i="5"/>
  <c r="AO105" i="5"/>
  <c r="AP105" i="5" s="1"/>
  <c r="AO119" i="5"/>
  <c r="AO141" i="5"/>
  <c r="AP141" i="5" s="1"/>
  <c r="AO173" i="5"/>
  <c r="AO189" i="5"/>
  <c r="AQ189" i="5" s="1"/>
  <c r="AO140" i="5"/>
  <c r="AO153" i="5"/>
  <c r="AO167" i="5"/>
  <c r="AO181" i="5"/>
  <c r="AQ181" i="5" s="1"/>
  <c r="AO190" i="5"/>
  <c r="AO147" i="5"/>
  <c r="AP147" i="5" s="1"/>
  <c r="AO163" i="5"/>
  <c r="AQ163" i="5" s="1"/>
  <c r="AO179" i="5"/>
  <c r="AO143" i="5"/>
  <c r="AO164" i="5"/>
  <c r="AP164" i="5" s="1"/>
  <c r="AO182" i="5"/>
  <c r="AO202" i="5"/>
  <c r="AO218" i="5"/>
  <c r="AO234" i="5"/>
  <c r="AP234" i="5" s="1"/>
  <c r="AO191" i="5"/>
  <c r="AO209" i="5"/>
  <c r="AP209" i="5" s="1"/>
  <c r="AO225" i="5"/>
  <c r="AO241" i="5"/>
  <c r="AO194" i="5"/>
  <c r="AO212" i="5"/>
  <c r="AO228" i="5"/>
  <c r="AO244" i="5"/>
  <c r="AP244" i="5" s="1"/>
  <c r="AO206" i="5"/>
  <c r="AO222" i="5"/>
  <c r="AO238" i="5"/>
  <c r="AO250" i="5"/>
  <c r="AP250" i="5" s="1"/>
  <c r="AO253" i="5"/>
  <c r="AJ228" i="5"/>
  <c r="AJ164" i="5"/>
  <c r="AJ234" i="5"/>
  <c r="AJ127" i="5"/>
  <c r="AJ241" i="5"/>
  <c r="AJ200" i="5"/>
  <c r="AJ129" i="5"/>
  <c r="AJ63" i="5"/>
  <c r="AJ154" i="5"/>
  <c r="AJ238" i="5"/>
  <c r="AJ235" i="5"/>
  <c r="AJ171" i="5"/>
  <c r="AJ11" i="5"/>
  <c r="AJ121" i="5"/>
  <c r="AH24" i="5"/>
  <c r="AH83" i="5"/>
  <c r="AI83" i="5" s="1"/>
  <c r="AH135" i="5"/>
  <c r="AH23" i="5"/>
  <c r="AH56" i="5"/>
  <c r="AH117" i="5"/>
  <c r="AI117" i="5" s="1"/>
  <c r="AH40" i="5"/>
  <c r="AH101" i="5"/>
  <c r="AH5" i="5"/>
  <c r="AH26" i="5"/>
  <c r="AI26" i="5" s="1"/>
  <c r="AH20" i="5"/>
  <c r="AI20" i="5" s="1"/>
  <c r="AH74" i="5"/>
  <c r="AH25" i="5"/>
  <c r="AH41" i="5"/>
  <c r="AH57" i="5"/>
  <c r="AH73" i="5"/>
  <c r="AI73" i="5" s="1"/>
  <c r="AH89" i="5"/>
  <c r="AI89" i="5" s="1"/>
  <c r="AH100" i="5"/>
  <c r="AH116" i="5"/>
  <c r="AH142" i="5"/>
  <c r="AH46" i="5"/>
  <c r="AH62" i="5"/>
  <c r="AI62" i="5" s="1"/>
  <c r="AH78" i="5"/>
  <c r="AH94" i="5"/>
  <c r="AH114" i="5"/>
  <c r="AH130" i="5"/>
  <c r="AH29" i="5"/>
  <c r="AH45" i="5"/>
  <c r="AH61" i="5"/>
  <c r="AH77" i="5"/>
  <c r="AH93" i="5"/>
  <c r="AJ93" i="5" s="1"/>
  <c r="AH106" i="5"/>
  <c r="AH122" i="5"/>
  <c r="AH158" i="5"/>
  <c r="AI158" i="5" s="1"/>
  <c r="AH181" i="5"/>
  <c r="AH136" i="5"/>
  <c r="AH152" i="5"/>
  <c r="AI152" i="5" s="1"/>
  <c r="AH168" i="5"/>
  <c r="AI168" i="5" s="1"/>
  <c r="AB59" i="5"/>
  <c r="AB60" i="5"/>
  <c r="AB235" i="5"/>
  <c r="AB236" i="5"/>
  <c r="AB139" i="5"/>
  <c r="AB140" i="5"/>
  <c r="AB179" i="5"/>
  <c r="AB180" i="5"/>
  <c r="AB123" i="5"/>
  <c r="AB124" i="5"/>
  <c r="AB83" i="5"/>
  <c r="AB84" i="5"/>
  <c r="AB195" i="5"/>
  <c r="AB196" i="5"/>
  <c r="AB167" i="5"/>
  <c r="AB239" i="5"/>
  <c r="AB215" i="5"/>
  <c r="AB15" i="5"/>
  <c r="AB79" i="5"/>
  <c r="AB217" i="5"/>
  <c r="AB118" i="5"/>
  <c r="AB127" i="5"/>
  <c r="AB191" i="5"/>
  <c r="AB202" i="5"/>
  <c r="AB29" i="5"/>
  <c r="AB50" i="5"/>
  <c r="AB71" i="5"/>
  <c r="AB93" i="5"/>
  <c r="AB114" i="5"/>
  <c r="AB145" i="5"/>
  <c r="AB166" i="5"/>
  <c r="AB231" i="5"/>
  <c r="AB107" i="5"/>
  <c r="AB108" i="5"/>
  <c r="AB171" i="5"/>
  <c r="AB172" i="5"/>
  <c r="AB51" i="5"/>
  <c r="AB52" i="5"/>
  <c r="AB227" i="5"/>
  <c r="AB228" i="5"/>
  <c r="AB187" i="5"/>
  <c r="AB188" i="5"/>
  <c r="AB19" i="5"/>
  <c r="AB20" i="5"/>
  <c r="AB115" i="5"/>
  <c r="AB116" i="5"/>
  <c r="AB211" i="5"/>
  <c r="AB212" i="5"/>
  <c r="AB151" i="5"/>
  <c r="AB213" i="5"/>
  <c r="AB63" i="5"/>
  <c r="AB238" i="5"/>
  <c r="AB233" i="5"/>
  <c r="AB175" i="5"/>
  <c r="AB12" i="5"/>
  <c r="AB34" i="5"/>
  <c r="AB55" i="5"/>
  <c r="AB77" i="5"/>
  <c r="AB98" i="5"/>
  <c r="AB201" i="5"/>
  <c r="AB129" i="5"/>
  <c r="AB150" i="5"/>
  <c r="AB193" i="5"/>
  <c r="AB209" i="5"/>
  <c r="AB155" i="5"/>
  <c r="AB156" i="5"/>
  <c r="AB27" i="5"/>
  <c r="AB28" i="5"/>
  <c r="AB219" i="5"/>
  <c r="AB220" i="5"/>
  <c r="AB99" i="5"/>
  <c r="AB100" i="5"/>
  <c r="AB35" i="5"/>
  <c r="AB36" i="5"/>
  <c r="AB147" i="5"/>
  <c r="AB148" i="5"/>
  <c r="AB243" i="5"/>
  <c r="AB244" i="5"/>
  <c r="AB135" i="5"/>
  <c r="AB47" i="5"/>
  <c r="AB111" i="5"/>
  <c r="AB159" i="5"/>
  <c r="AC253" i="5"/>
  <c r="AB18" i="5"/>
  <c r="AB39" i="5"/>
  <c r="AB61" i="5"/>
  <c r="AB82" i="5"/>
  <c r="AB103" i="5"/>
  <c r="AB134" i="5"/>
  <c r="AB177" i="5"/>
  <c r="AB199" i="5"/>
  <c r="AB223" i="5"/>
  <c r="AB247" i="5"/>
  <c r="AB91" i="5"/>
  <c r="AB92" i="5"/>
  <c r="AB203" i="5"/>
  <c r="AB204" i="5"/>
  <c r="AB75" i="5"/>
  <c r="AB76" i="5"/>
  <c r="AB251" i="5"/>
  <c r="AB252" i="5"/>
  <c r="AB131" i="5"/>
  <c r="AB132" i="5"/>
  <c r="AB43" i="5"/>
  <c r="AB44" i="5"/>
  <c r="AB67" i="5"/>
  <c r="AB68" i="5"/>
  <c r="AB163" i="5"/>
  <c r="AB164" i="5"/>
  <c r="AB119" i="5"/>
  <c r="AB183" i="5"/>
  <c r="AB7" i="5"/>
  <c r="AB31" i="5"/>
  <c r="AB95" i="5"/>
  <c r="AB143" i="5"/>
  <c r="AB225" i="5"/>
  <c r="AB6" i="5"/>
  <c r="AB23" i="5"/>
  <c r="AB45" i="5"/>
  <c r="AB66" i="5"/>
  <c r="AB87" i="5"/>
  <c r="AB109" i="5"/>
  <c r="AB250" i="5"/>
  <c r="AB161" i="5"/>
  <c r="AB182" i="5"/>
  <c r="AB207" i="5"/>
  <c r="AB245" i="5"/>
  <c r="S105" i="1"/>
  <c r="S233" i="1"/>
  <c r="S33" i="1"/>
  <c r="S65" i="1"/>
  <c r="S97" i="1"/>
  <c r="S129" i="1"/>
  <c r="S161" i="1"/>
  <c r="S193" i="1"/>
  <c r="S225" i="1"/>
  <c r="S257" i="1"/>
  <c r="S289" i="1"/>
  <c r="S321" i="1"/>
  <c r="C44" i="2"/>
  <c r="S9" i="1"/>
  <c r="S73" i="1"/>
  <c r="S137" i="1"/>
  <c r="S201" i="1"/>
  <c r="S265" i="1"/>
  <c r="S329" i="1"/>
  <c r="Q4" i="1"/>
  <c r="T33" i="1"/>
  <c r="T65" i="1"/>
  <c r="T97" i="1"/>
  <c r="T129" i="1"/>
  <c r="T161" i="1"/>
  <c r="T193" i="1"/>
  <c r="T225" i="1"/>
  <c r="T257" i="1"/>
  <c r="T289" i="1"/>
  <c r="T321" i="1"/>
  <c r="T9" i="1"/>
  <c r="T137" i="1"/>
  <c r="T265" i="1"/>
  <c r="T105" i="1"/>
  <c r="T233" i="1"/>
  <c r="T73" i="1"/>
  <c r="T201" i="1"/>
  <c r="T329" i="1"/>
  <c r="S26" i="1"/>
  <c r="S90" i="1"/>
  <c r="S154" i="1"/>
  <c r="S218" i="1"/>
  <c r="S282" i="1"/>
  <c r="S346" i="1"/>
  <c r="S362" i="1"/>
  <c r="S378" i="1"/>
  <c r="S394" i="1"/>
  <c r="S410" i="1"/>
  <c r="S426" i="1"/>
  <c r="S442" i="1"/>
  <c r="S458" i="1"/>
  <c r="S474" i="1"/>
  <c r="S490" i="1"/>
  <c r="S506" i="1"/>
  <c r="Q24" i="1"/>
  <c r="Q44" i="1"/>
  <c r="Q60" i="1"/>
  <c r="Q80" i="1"/>
  <c r="Q96" i="1"/>
  <c r="Q116" i="1"/>
  <c r="Q132" i="1"/>
  <c r="Q152" i="1"/>
  <c r="Q172" i="1"/>
  <c r="Q188" i="1"/>
  <c r="Q208" i="1"/>
  <c r="Q224" i="1"/>
  <c r="Q244" i="1"/>
  <c r="Q260" i="1"/>
  <c r="Q280" i="1"/>
  <c r="Q300" i="1"/>
  <c r="Q316" i="1"/>
  <c r="Q336" i="1"/>
  <c r="Q352" i="1"/>
  <c r="Q368" i="1"/>
  <c r="Q384" i="1"/>
  <c r="Q400" i="1"/>
  <c r="Q416" i="1"/>
  <c r="Q432" i="1"/>
  <c r="Q448" i="1"/>
  <c r="Q464" i="1"/>
  <c r="Q480" i="1"/>
  <c r="Q496" i="1"/>
  <c r="P355" i="1"/>
  <c r="P371" i="1"/>
  <c r="P387" i="1"/>
  <c r="P403" i="1"/>
  <c r="P419" i="1"/>
  <c r="P435" i="1"/>
  <c r="P451" i="1"/>
  <c r="P467" i="1"/>
  <c r="P483" i="1"/>
  <c r="P499" i="1"/>
  <c r="S54" i="1"/>
  <c r="S182" i="1"/>
  <c r="S310" i="1"/>
  <c r="Q25" i="1"/>
  <c r="Q57" i="1"/>
  <c r="Q89" i="1"/>
  <c r="Q121" i="1"/>
  <c r="Q153" i="1"/>
  <c r="Q185" i="1"/>
  <c r="Q217" i="1"/>
  <c r="Q249" i="1"/>
  <c r="Q281" i="1"/>
  <c r="Q313" i="1"/>
  <c r="Q345" i="1"/>
  <c r="Q361" i="1"/>
  <c r="Q377" i="1"/>
  <c r="Q393" i="1"/>
  <c r="Q409" i="1"/>
  <c r="Q425" i="1"/>
  <c r="Q441" i="1"/>
  <c r="Q457" i="1"/>
  <c r="Q473" i="1"/>
  <c r="Q489" i="1"/>
  <c r="Q505" i="1"/>
  <c r="P34" i="1"/>
  <c r="P66" i="1"/>
  <c r="P98" i="1"/>
  <c r="P130" i="1"/>
  <c r="P162" i="1"/>
  <c r="P194" i="1"/>
  <c r="P226" i="1"/>
  <c r="P258" i="1"/>
  <c r="P290" i="1"/>
  <c r="P322" i="1"/>
  <c r="Q102" i="1"/>
  <c r="Q230" i="1"/>
  <c r="P15" i="1"/>
  <c r="P31" i="1"/>
  <c r="P47" i="1"/>
  <c r="P63" i="1"/>
  <c r="P79" i="1"/>
  <c r="P95" i="1"/>
  <c r="P111" i="1"/>
  <c r="P127" i="1"/>
  <c r="P143" i="1"/>
  <c r="P159" i="1"/>
  <c r="P175" i="1"/>
  <c r="P191" i="1"/>
  <c r="P207" i="1"/>
  <c r="P223" i="1"/>
  <c r="P239" i="1"/>
  <c r="P255" i="1"/>
  <c r="P271" i="1"/>
  <c r="P287" i="1"/>
  <c r="P303" i="1"/>
  <c r="P319" i="1"/>
  <c r="P335" i="1"/>
  <c r="J127" i="2"/>
  <c r="J128" i="2" s="1"/>
  <c r="J99" i="2"/>
  <c r="J100" i="2" s="1"/>
  <c r="B101" i="2" s="1"/>
  <c r="T3" i="1"/>
  <c r="V3" i="1" s="1"/>
  <c r="W3" i="1" s="1"/>
  <c r="S41" i="1"/>
  <c r="S169" i="1"/>
  <c r="S297" i="1"/>
  <c r="T8" i="1"/>
  <c r="T40" i="1"/>
  <c r="T72" i="1"/>
  <c r="T104" i="1"/>
  <c r="T136" i="1"/>
  <c r="T168" i="1"/>
  <c r="T200" i="1"/>
  <c r="T232" i="1"/>
  <c r="T264" i="1"/>
  <c r="T296" i="1"/>
  <c r="T328" i="1"/>
  <c r="S42" i="1"/>
  <c r="S106" i="1"/>
  <c r="S170" i="1"/>
  <c r="S234" i="1"/>
  <c r="S298" i="1"/>
  <c r="S350" i="1"/>
  <c r="S366" i="1"/>
  <c r="S382" i="1"/>
  <c r="S398" i="1"/>
  <c r="S414" i="1"/>
  <c r="S430" i="1"/>
  <c r="S446" i="1"/>
  <c r="S462" i="1"/>
  <c r="S478" i="1"/>
  <c r="S494" i="1"/>
  <c r="Q12" i="1"/>
  <c r="Q28" i="1"/>
  <c r="Q48" i="1"/>
  <c r="Q64" i="1"/>
  <c r="Q84" i="1"/>
  <c r="Q100" i="1"/>
  <c r="Q120" i="1"/>
  <c r="Q140" i="1"/>
  <c r="Q156" i="1"/>
  <c r="Q176" i="1"/>
  <c r="Q192" i="1"/>
  <c r="Q212" i="1"/>
  <c r="Q228" i="1"/>
  <c r="Q248" i="1"/>
  <c r="Q268" i="1"/>
  <c r="Q284" i="1"/>
  <c r="Q304" i="1"/>
  <c r="Q320" i="1"/>
  <c r="Q340" i="1"/>
  <c r="Q356" i="1"/>
  <c r="Q372" i="1"/>
  <c r="Q388" i="1"/>
  <c r="Q404" i="1"/>
  <c r="Q420" i="1"/>
  <c r="Q436" i="1"/>
  <c r="Q452" i="1"/>
  <c r="Q468" i="1"/>
  <c r="Q484" i="1"/>
  <c r="Q500" i="1"/>
  <c r="P359" i="1"/>
  <c r="P375" i="1"/>
  <c r="P391" i="1"/>
  <c r="P407" i="1"/>
  <c r="P423" i="1"/>
  <c r="P439" i="1"/>
  <c r="P455" i="1"/>
  <c r="P471" i="1"/>
  <c r="P487" i="1"/>
  <c r="P503" i="1"/>
  <c r="S86" i="1"/>
  <c r="S214" i="1"/>
  <c r="S342" i="1"/>
  <c r="Q29" i="1"/>
  <c r="Q61" i="1"/>
  <c r="Q93" i="1"/>
  <c r="Q125" i="1"/>
  <c r="Q157" i="1"/>
  <c r="Q189" i="1"/>
  <c r="Q221" i="1"/>
  <c r="Q253" i="1"/>
  <c r="Q285" i="1"/>
  <c r="Q317" i="1"/>
  <c r="Q349" i="1"/>
  <c r="Q365" i="1"/>
  <c r="Q381" i="1"/>
  <c r="Q397" i="1"/>
  <c r="Q413" i="1"/>
  <c r="Q429" i="1"/>
  <c r="Q445" i="1"/>
  <c r="Q461" i="1"/>
  <c r="Q477" i="1"/>
  <c r="Q493" i="1"/>
  <c r="P30" i="1"/>
  <c r="P62" i="1"/>
  <c r="P94" i="1"/>
  <c r="P126" i="1"/>
  <c r="P158" i="1"/>
  <c r="P190" i="1"/>
  <c r="P222" i="1"/>
  <c r="P254" i="1"/>
  <c r="P286" i="1"/>
  <c r="P318" i="1"/>
  <c r="Q70" i="1"/>
  <c r="Q198" i="1"/>
  <c r="Q326" i="1"/>
  <c r="P11" i="1"/>
  <c r="P27" i="1"/>
  <c r="P43" i="1"/>
  <c r="P59" i="1"/>
  <c r="P75" i="1"/>
  <c r="P91" i="1"/>
  <c r="P107" i="1"/>
  <c r="P123" i="1"/>
  <c r="P139" i="1"/>
  <c r="P155" i="1"/>
  <c r="P171" i="1"/>
  <c r="P187" i="1"/>
  <c r="P203" i="1"/>
  <c r="P219" i="1"/>
  <c r="P235" i="1"/>
  <c r="P251" i="1"/>
  <c r="P267" i="1"/>
  <c r="P283" i="1"/>
  <c r="P299" i="1"/>
  <c r="P315" i="1"/>
  <c r="P331" i="1"/>
  <c r="S13" i="1"/>
  <c r="S45" i="1"/>
  <c r="S77" i="1"/>
  <c r="S109" i="1"/>
  <c r="S141" i="1"/>
  <c r="S173" i="1"/>
  <c r="S205" i="1"/>
  <c r="S237" i="1"/>
  <c r="S269" i="1"/>
  <c r="S301" i="1"/>
  <c r="S333" i="1"/>
  <c r="S58" i="1"/>
  <c r="S122" i="1"/>
  <c r="S186" i="1"/>
  <c r="S250" i="1"/>
  <c r="S314" i="1"/>
  <c r="S354" i="1"/>
  <c r="S370" i="1"/>
  <c r="S386" i="1"/>
  <c r="S402" i="1"/>
  <c r="S418" i="1"/>
  <c r="S434" i="1"/>
  <c r="S450" i="1"/>
  <c r="S466" i="1"/>
  <c r="S482" i="1"/>
  <c r="S498" i="1"/>
  <c r="Q16" i="1"/>
  <c r="Q32" i="1"/>
  <c r="Q52" i="1"/>
  <c r="Q68" i="1"/>
  <c r="Q88" i="1"/>
  <c r="Q108" i="1"/>
  <c r="Q124" i="1"/>
  <c r="Q144" i="1"/>
  <c r="Q160" i="1"/>
  <c r="Q180" i="1"/>
  <c r="Q196" i="1"/>
  <c r="Q216" i="1"/>
  <c r="Q236" i="1"/>
  <c r="Q252" i="1"/>
  <c r="Q272" i="1"/>
  <c r="Q288" i="1"/>
  <c r="Q308" i="1"/>
  <c r="Q324" i="1"/>
  <c r="Q344" i="1"/>
  <c r="Q360" i="1"/>
  <c r="Q376" i="1"/>
  <c r="Q392" i="1"/>
  <c r="Q408" i="1"/>
  <c r="Q424" i="1"/>
  <c r="Q440" i="1"/>
  <c r="Q456" i="1"/>
  <c r="Q472" i="1"/>
  <c r="Q488" i="1"/>
  <c r="Q504" i="1"/>
  <c r="P347" i="1"/>
  <c r="P363" i="1"/>
  <c r="P379" i="1"/>
  <c r="P395" i="1"/>
  <c r="P411" i="1"/>
  <c r="P427" i="1"/>
  <c r="P443" i="1"/>
  <c r="P459" i="1"/>
  <c r="P475" i="1"/>
  <c r="P491" i="1"/>
  <c r="P507" i="1"/>
  <c r="S118" i="1"/>
  <c r="S246" i="1"/>
  <c r="Q5" i="1"/>
  <c r="Q37" i="1"/>
  <c r="Q69" i="1"/>
  <c r="Q101" i="1"/>
  <c r="Q133" i="1"/>
  <c r="Q165" i="1"/>
  <c r="Q197" i="1"/>
  <c r="Q229" i="1"/>
  <c r="Q261" i="1"/>
  <c r="Q293" i="1"/>
  <c r="Q325" i="1"/>
  <c r="Q353" i="1"/>
  <c r="Q369" i="1"/>
  <c r="Q385" i="1"/>
  <c r="Q401" i="1"/>
  <c r="Q417" i="1"/>
  <c r="Q433" i="1"/>
  <c r="Q449" i="1"/>
  <c r="Q465" i="1"/>
  <c r="Q481" i="1"/>
  <c r="Q497" i="1"/>
  <c r="P18" i="1"/>
  <c r="P50" i="1"/>
  <c r="P82" i="1"/>
  <c r="P114" i="1"/>
  <c r="P146" i="1"/>
  <c r="P178" i="1"/>
  <c r="P210" i="1"/>
  <c r="P242" i="1"/>
  <c r="P274" i="1"/>
  <c r="P306" i="1"/>
  <c r="P338" i="1"/>
  <c r="Q38" i="1"/>
  <c r="Q166" i="1"/>
  <c r="Q294" i="1"/>
  <c r="P7" i="1"/>
  <c r="P23" i="1"/>
  <c r="P39" i="1"/>
  <c r="P55" i="1"/>
  <c r="P71" i="1"/>
  <c r="P87" i="1"/>
  <c r="P103" i="1"/>
  <c r="P119" i="1"/>
  <c r="P135" i="1"/>
  <c r="P151" i="1"/>
  <c r="P167" i="1"/>
  <c r="P183" i="1"/>
  <c r="P199" i="1"/>
  <c r="P215" i="1"/>
  <c r="P231" i="1"/>
  <c r="P247" i="1"/>
  <c r="P263" i="1"/>
  <c r="P279" i="1"/>
  <c r="P295" i="1"/>
  <c r="P311" i="1"/>
  <c r="P327" i="1"/>
  <c r="P343" i="1"/>
  <c r="S10" i="1"/>
  <c r="S74" i="1"/>
  <c r="S138" i="1"/>
  <c r="S202" i="1"/>
  <c r="S266" i="1"/>
  <c r="S330" i="1"/>
  <c r="S358" i="1"/>
  <c r="S374" i="1"/>
  <c r="S390" i="1"/>
  <c r="S406" i="1"/>
  <c r="S422" i="1"/>
  <c r="S438" i="1"/>
  <c r="S454" i="1"/>
  <c r="S470" i="1"/>
  <c r="S486" i="1"/>
  <c r="S502" i="1"/>
  <c r="Q20" i="1"/>
  <c r="Q36" i="1"/>
  <c r="Q56" i="1"/>
  <c r="Q76" i="1"/>
  <c r="Q92" i="1"/>
  <c r="Q112" i="1"/>
  <c r="Q128" i="1"/>
  <c r="Q148" i="1"/>
  <c r="Q164" i="1"/>
  <c r="Q184" i="1"/>
  <c r="Q204" i="1"/>
  <c r="Q220" i="1"/>
  <c r="Q240" i="1"/>
  <c r="Q256" i="1"/>
  <c r="Q276" i="1"/>
  <c r="Q292" i="1"/>
  <c r="Q312" i="1"/>
  <c r="Q332" i="1"/>
  <c r="Q348" i="1"/>
  <c r="Q364" i="1"/>
  <c r="Q380" i="1"/>
  <c r="Q396" i="1"/>
  <c r="Q412" i="1"/>
  <c r="Q428" i="1"/>
  <c r="Q444" i="1"/>
  <c r="Q460" i="1"/>
  <c r="Q476" i="1"/>
  <c r="Q492" i="1"/>
  <c r="Q508" i="1"/>
  <c r="P351" i="1"/>
  <c r="P367" i="1"/>
  <c r="P383" i="1"/>
  <c r="P399" i="1"/>
  <c r="P415" i="1"/>
  <c r="P431" i="1"/>
  <c r="P447" i="1"/>
  <c r="P463" i="1"/>
  <c r="P479" i="1"/>
  <c r="P495" i="1"/>
  <c r="S22" i="1"/>
  <c r="S150" i="1"/>
  <c r="S278" i="1"/>
  <c r="Q17" i="1"/>
  <c r="Q49" i="1"/>
  <c r="Q81" i="1"/>
  <c r="Q113" i="1"/>
  <c r="Q145" i="1"/>
  <c r="Q177" i="1"/>
  <c r="Q209" i="1"/>
  <c r="Q241" i="1"/>
  <c r="Q273" i="1"/>
  <c r="Q305" i="1"/>
  <c r="Q337" i="1"/>
  <c r="Q357" i="1"/>
  <c r="Q373" i="1"/>
  <c r="Q389" i="1"/>
  <c r="Q405" i="1"/>
  <c r="Q421" i="1"/>
  <c r="Q437" i="1"/>
  <c r="Q453" i="1"/>
  <c r="Q469" i="1"/>
  <c r="Q485" i="1"/>
  <c r="Q501" i="1"/>
  <c r="P14" i="1"/>
  <c r="P46" i="1"/>
  <c r="P78" i="1"/>
  <c r="P110" i="1"/>
  <c r="P142" i="1"/>
  <c r="P174" i="1"/>
  <c r="P206" i="1"/>
  <c r="P238" i="1"/>
  <c r="P270" i="1"/>
  <c r="P302" i="1"/>
  <c r="P334" i="1"/>
  <c r="Q6" i="1"/>
  <c r="Q134" i="1"/>
  <c r="Q262" i="1"/>
  <c r="P19" i="1"/>
  <c r="P35" i="1"/>
  <c r="P51" i="1"/>
  <c r="P67" i="1"/>
  <c r="P83" i="1"/>
  <c r="P99" i="1"/>
  <c r="P115" i="1"/>
  <c r="P131" i="1"/>
  <c r="P147" i="1"/>
  <c r="P163" i="1"/>
  <c r="P179" i="1"/>
  <c r="P195" i="1"/>
  <c r="P211" i="1"/>
  <c r="P227" i="1"/>
  <c r="P243" i="1"/>
  <c r="P259" i="1"/>
  <c r="P275" i="1"/>
  <c r="P291" i="1"/>
  <c r="P307" i="1"/>
  <c r="P323" i="1"/>
  <c r="P339" i="1"/>
  <c r="S21" i="1"/>
  <c r="S53" i="1"/>
  <c r="S85" i="1"/>
  <c r="S117" i="1"/>
  <c r="S149" i="1"/>
  <c r="S181" i="1"/>
  <c r="S213" i="1"/>
  <c r="S245" i="1"/>
  <c r="S277" i="1"/>
  <c r="S309" i="1"/>
  <c r="S341" i="1"/>
  <c r="E72" i="2"/>
  <c r="B73" i="2" s="1"/>
  <c r="U128" i="2"/>
  <c r="AP241" i="5" l="1"/>
  <c r="AP153" i="5"/>
  <c r="AP28" i="5"/>
  <c r="AP82" i="5"/>
  <c r="AP60" i="5"/>
  <c r="BD79" i="5"/>
  <c r="BD195" i="5"/>
  <c r="BD25" i="5"/>
  <c r="BD124" i="5"/>
  <c r="BD182" i="5"/>
  <c r="AP5" i="5"/>
  <c r="AP174" i="5"/>
  <c r="AP103" i="5"/>
  <c r="AP106" i="5"/>
  <c r="BD184" i="5"/>
  <c r="BD83" i="5"/>
  <c r="BD97" i="5"/>
  <c r="BD133" i="5"/>
  <c r="AI130" i="5"/>
  <c r="AP161" i="5"/>
  <c r="AP88" i="5"/>
  <c r="AQ154" i="5"/>
  <c r="BD103" i="5"/>
  <c r="BD230" i="5"/>
  <c r="BE165" i="5"/>
  <c r="BD156" i="5"/>
  <c r="AP238" i="5"/>
  <c r="AP228" i="5"/>
  <c r="AP202" i="5"/>
  <c r="AP179" i="5"/>
  <c r="AP129" i="5"/>
  <c r="AQ229" i="5"/>
  <c r="AJ10" i="5"/>
  <c r="AP223" i="5"/>
  <c r="AP213" i="5"/>
  <c r="AI58" i="5"/>
  <c r="BE39" i="5"/>
  <c r="BD54" i="5"/>
  <c r="BD171" i="5"/>
  <c r="BD224" i="5"/>
  <c r="AP253" i="5"/>
  <c r="AP194" i="5"/>
  <c r="AP191" i="5"/>
  <c r="AP182" i="5"/>
  <c r="AP36" i="5"/>
  <c r="AP10" i="5"/>
  <c r="AI86" i="5"/>
  <c r="AI18" i="5"/>
  <c r="BE235" i="5"/>
  <c r="BD106" i="5"/>
  <c r="BD30" i="5"/>
  <c r="BD41" i="5"/>
  <c r="BD142" i="5"/>
  <c r="BD140" i="5"/>
  <c r="BD36" i="5"/>
  <c r="AP96" i="5"/>
  <c r="AP13" i="5"/>
  <c r="BD19" i="5"/>
  <c r="BD214" i="5"/>
  <c r="BD148" i="5"/>
  <c r="BD219" i="5"/>
  <c r="AQ86" i="5"/>
  <c r="AI150" i="5"/>
  <c r="AQ88" i="5"/>
  <c r="AQ161" i="5"/>
  <c r="B74" i="2"/>
  <c r="B149" i="2"/>
  <c r="E149" i="2" s="1"/>
  <c r="B102" i="2"/>
  <c r="B150" i="2"/>
  <c r="E150" i="2" s="1"/>
  <c r="AJ150" i="5"/>
  <c r="AI171" i="5"/>
  <c r="BE219" i="5"/>
  <c r="AP66" i="5"/>
  <c r="AP123" i="5"/>
  <c r="AI122" i="5"/>
  <c r="AP167" i="5"/>
  <c r="AP114" i="5"/>
  <c r="AQ82" i="5"/>
  <c r="AI14" i="5"/>
  <c r="AP210" i="5"/>
  <c r="AP207" i="5"/>
  <c r="AI182" i="5"/>
  <c r="BD112" i="5"/>
  <c r="BD119" i="5"/>
  <c r="BD130" i="5"/>
  <c r="AI94" i="5"/>
  <c r="AJ249" i="5"/>
  <c r="AP95" i="5"/>
  <c r="AQ135" i="5"/>
  <c r="AI21" i="5"/>
  <c r="AJ58" i="5"/>
  <c r="AP192" i="5"/>
  <c r="AP24" i="5"/>
  <c r="AP50" i="5"/>
  <c r="AP6" i="5"/>
  <c r="AP175" i="5"/>
  <c r="BE25" i="5"/>
  <c r="BD187" i="5"/>
  <c r="BD249" i="5"/>
  <c r="AI57" i="5"/>
  <c r="AP62" i="5"/>
  <c r="AQ13" i="5"/>
  <c r="AI174" i="5"/>
  <c r="AI165" i="5"/>
  <c r="AI50" i="5"/>
  <c r="AP32" i="5"/>
  <c r="AP37" i="5"/>
  <c r="AI84" i="5"/>
  <c r="AP124" i="5"/>
  <c r="AP76" i="5"/>
  <c r="AI242" i="5"/>
  <c r="AI61" i="5"/>
  <c r="AP31" i="5"/>
  <c r="AP198" i="5"/>
  <c r="AI25" i="5"/>
  <c r="AI16" i="5"/>
  <c r="BE168" i="5"/>
  <c r="BD24" i="5"/>
  <c r="BD61" i="5"/>
  <c r="AI116" i="5"/>
  <c r="AP247" i="5"/>
  <c r="AP111" i="5"/>
  <c r="BD66" i="5"/>
  <c r="AJ64" i="5"/>
  <c r="AP143" i="5"/>
  <c r="AP140" i="5"/>
  <c r="AP58" i="5"/>
  <c r="AP41" i="5"/>
  <c r="AQ60" i="5"/>
  <c r="AQ124" i="5"/>
  <c r="AP226" i="5"/>
  <c r="AP137" i="5"/>
  <c r="AP47" i="5"/>
  <c r="AI204" i="5"/>
  <c r="AP155" i="5"/>
  <c r="BE54" i="5"/>
  <c r="BE238" i="5"/>
  <c r="BD44" i="5"/>
  <c r="AI136" i="5"/>
  <c r="AI142" i="5"/>
  <c r="AI101" i="5"/>
  <c r="AJ165" i="5"/>
  <c r="AP206" i="5"/>
  <c r="AP173" i="5"/>
  <c r="AP90" i="5"/>
  <c r="AP75" i="5"/>
  <c r="AQ207" i="5"/>
  <c r="AI133" i="5"/>
  <c r="AI98" i="5"/>
  <c r="AJ214" i="5"/>
  <c r="AP251" i="5"/>
  <c r="AP245" i="5"/>
  <c r="AP165" i="5"/>
  <c r="AP39" i="5"/>
  <c r="AI226" i="5"/>
  <c r="AI236" i="5"/>
  <c r="AI160" i="5"/>
  <c r="AI228" i="5"/>
  <c r="AI148" i="5"/>
  <c r="AI231" i="5"/>
  <c r="BE171" i="5"/>
  <c r="BE174" i="5"/>
  <c r="BE119" i="5"/>
  <c r="BD67" i="5"/>
  <c r="BD178" i="5"/>
  <c r="BD198" i="5"/>
  <c r="BD128" i="5"/>
  <c r="BD190" i="5"/>
  <c r="BD188" i="5"/>
  <c r="BD250" i="5"/>
  <c r="BE36" i="5"/>
  <c r="AI78" i="5"/>
  <c r="AJ86" i="5"/>
  <c r="AP59" i="5"/>
  <c r="AP98" i="5"/>
  <c r="AI124" i="5"/>
  <c r="AI42" i="5"/>
  <c r="AJ207" i="5"/>
  <c r="AP151" i="5"/>
  <c r="AP126" i="5"/>
  <c r="AI166" i="5"/>
  <c r="AI169" i="5"/>
  <c r="AI68" i="5"/>
  <c r="AI96" i="5"/>
  <c r="AP80" i="5"/>
  <c r="BE164" i="5"/>
  <c r="BD201" i="5"/>
  <c r="BD206" i="5"/>
  <c r="BE152" i="5"/>
  <c r="BD132" i="5"/>
  <c r="BD5" i="5"/>
  <c r="BD26" i="5"/>
  <c r="AI191" i="5"/>
  <c r="AJ191" i="5"/>
  <c r="AP134" i="5"/>
  <c r="AQ134" i="5"/>
  <c r="AP56" i="5"/>
  <c r="AQ56" i="5"/>
  <c r="AP157" i="5"/>
  <c r="AQ157" i="5"/>
  <c r="AP215" i="5"/>
  <c r="AQ215" i="5"/>
  <c r="AP195" i="5"/>
  <c r="AQ195" i="5"/>
  <c r="BD60" i="5"/>
  <c r="BE60" i="5"/>
  <c r="BD75" i="5"/>
  <c r="BD181" i="5"/>
  <c r="BE181" i="5"/>
  <c r="BD240" i="5"/>
  <c r="BE240" i="5"/>
  <c r="BD192" i="5"/>
  <c r="BE192" i="5"/>
  <c r="BD209" i="5"/>
  <c r="BE209" i="5"/>
  <c r="AI54" i="5"/>
  <c r="AJ54" i="5"/>
  <c r="AI112" i="5"/>
  <c r="AJ112" i="5"/>
  <c r="AJ204" i="5"/>
  <c r="AP219" i="5"/>
  <c r="AQ219" i="5"/>
  <c r="AP108" i="5"/>
  <c r="AQ108" i="5"/>
  <c r="BD14" i="5"/>
  <c r="BD108" i="5"/>
  <c r="BE108" i="5"/>
  <c r="BD57" i="5"/>
  <c r="BE57" i="5"/>
  <c r="BD158" i="5"/>
  <c r="BE158" i="5"/>
  <c r="BE182" i="5"/>
  <c r="AI187" i="5"/>
  <c r="AJ187" i="5"/>
  <c r="AI254" i="5"/>
  <c r="AJ254" i="5"/>
  <c r="AI198" i="5"/>
  <c r="AJ198" i="5"/>
  <c r="AI181" i="5"/>
  <c r="AI29" i="5"/>
  <c r="AQ198" i="5"/>
  <c r="BE10" i="5"/>
  <c r="BD17" i="5"/>
  <c r="BE17" i="5"/>
  <c r="BD28" i="5"/>
  <c r="BE28" i="5"/>
  <c r="BD78" i="5"/>
  <c r="BE78" i="5"/>
  <c r="BD150" i="5"/>
  <c r="BE150" i="5"/>
  <c r="BD95" i="5"/>
  <c r="BD34" i="5"/>
  <c r="BE34" i="5"/>
  <c r="BD100" i="5"/>
  <c r="BE100" i="5"/>
  <c r="BD211" i="5"/>
  <c r="BE156" i="5"/>
  <c r="AI106" i="5"/>
  <c r="AI45" i="5"/>
  <c r="AI74" i="5"/>
  <c r="AI23" i="5"/>
  <c r="AP222" i="5"/>
  <c r="AP212" i="5"/>
  <c r="AI17" i="5"/>
  <c r="AP159" i="5"/>
  <c r="AP145" i="5"/>
  <c r="AP116" i="5"/>
  <c r="AI193" i="5"/>
  <c r="AI253" i="5"/>
  <c r="AI176" i="5"/>
  <c r="AI244" i="5"/>
  <c r="AI195" i="5"/>
  <c r="AI197" i="5"/>
  <c r="AI200" i="5"/>
  <c r="AI251" i="5"/>
  <c r="AI131" i="5"/>
  <c r="AP231" i="5"/>
  <c r="AP110" i="5"/>
  <c r="AP132" i="5"/>
  <c r="AP63" i="5"/>
  <c r="AP235" i="5"/>
  <c r="AP43" i="5"/>
  <c r="BD115" i="5"/>
  <c r="BD9" i="5"/>
  <c r="BD203" i="5"/>
  <c r="BD134" i="5"/>
  <c r="AI77" i="5"/>
  <c r="AI41" i="5"/>
  <c r="AP74" i="5"/>
  <c r="AP53" i="5"/>
  <c r="AQ8" i="5"/>
  <c r="AI190" i="5"/>
  <c r="AI104" i="5"/>
  <c r="AI38" i="5"/>
  <c r="AI127" i="5"/>
  <c r="AI49" i="5"/>
  <c r="AP177" i="5"/>
  <c r="AP92" i="5"/>
  <c r="AI210" i="5"/>
  <c r="AI144" i="5"/>
  <c r="AI212" i="5"/>
  <c r="AI137" i="5"/>
  <c r="AI36" i="5"/>
  <c r="AI87" i="5"/>
  <c r="AI125" i="5"/>
  <c r="AP83" i="5"/>
  <c r="AP77" i="5"/>
  <c r="BD16" i="5"/>
  <c r="BD92" i="5"/>
  <c r="BD146" i="5"/>
  <c r="BD155" i="5"/>
  <c r="BD68" i="5"/>
  <c r="BD172" i="5"/>
  <c r="BD71" i="5"/>
  <c r="BD136" i="5"/>
  <c r="BD191" i="5"/>
  <c r="BD6" i="5"/>
  <c r="AI114" i="5"/>
  <c r="AI46" i="5"/>
  <c r="AI5" i="5"/>
  <c r="AI56" i="5"/>
  <c r="AP225" i="5"/>
  <c r="AP218" i="5"/>
  <c r="AP190" i="5"/>
  <c r="AP119" i="5"/>
  <c r="AP100" i="5"/>
  <c r="AP46" i="5"/>
  <c r="AP18" i="5"/>
  <c r="AI186" i="5"/>
  <c r="AP171" i="5"/>
  <c r="AP22" i="5"/>
  <c r="AI155" i="5"/>
  <c r="AI109" i="5"/>
  <c r="AP48" i="5"/>
  <c r="BD22" i="5"/>
  <c r="BD162" i="5"/>
  <c r="BD246" i="5"/>
  <c r="BD120" i="5"/>
  <c r="BD69" i="5"/>
  <c r="BD89" i="5"/>
  <c r="BD180" i="5"/>
  <c r="BD31" i="5"/>
  <c r="BD35" i="5"/>
  <c r="BD208" i="5"/>
  <c r="BD223" i="5"/>
  <c r="AI24" i="5"/>
  <c r="AJ130" i="5"/>
  <c r="AP118" i="5"/>
  <c r="AQ194" i="5"/>
  <c r="AI44" i="5"/>
  <c r="AI82" i="5"/>
  <c r="AJ5" i="5"/>
  <c r="AJ190" i="5"/>
  <c r="AJ186" i="5"/>
  <c r="AJ98" i="5"/>
  <c r="AP201" i="5"/>
  <c r="AP180" i="5"/>
  <c r="AP69" i="5"/>
  <c r="AQ10" i="5"/>
  <c r="AQ159" i="5"/>
  <c r="AQ26" i="5"/>
  <c r="AQ119" i="5"/>
  <c r="AQ31" i="5"/>
  <c r="AQ147" i="5"/>
  <c r="AQ245" i="5"/>
  <c r="AI241" i="5"/>
  <c r="AI157" i="5"/>
  <c r="AI238" i="5"/>
  <c r="AI243" i="5"/>
  <c r="AI159" i="5"/>
  <c r="AI162" i="5"/>
  <c r="AI235" i="5"/>
  <c r="AI245" i="5"/>
  <c r="AI248" i="5"/>
  <c r="AI221" i="5"/>
  <c r="AI224" i="5"/>
  <c r="AI234" i="5"/>
  <c r="AI172" i="5"/>
  <c r="AI151" i="5"/>
  <c r="AI71" i="5"/>
  <c r="AI48" i="5"/>
  <c r="AI13" i="5"/>
  <c r="AI108" i="5"/>
  <c r="AJ78" i="5"/>
  <c r="AJ144" i="5"/>
  <c r="AJ153" i="5"/>
  <c r="AJ49" i="5"/>
  <c r="AJ106" i="5"/>
  <c r="AJ90" i="5"/>
  <c r="AJ230" i="5"/>
  <c r="AJ159" i="5"/>
  <c r="AJ73" i="5"/>
  <c r="AP221" i="5"/>
  <c r="AP216" i="5"/>
  <c r="AP211" i="5"/>
  <c r="AP186" i="5"/>
  <c r="AP185" i="5"/>
  <c r="AP51" i="5"/>
  <c r="AP25" i="5"/>
  <c r="AP30" i="5"/>
  <c r="AQ75" i="5"/>
  <c r="AQ37" i="5"/>
  <c r="AQ62" i="5"/>
  <c r="AQ171" i="5"/>
  <c r="AQ123" i="5"/>
  <c r="AQ167" i="5"/>
  <c r="AQ36" i="5"/>
  <c r="AQ190" i="5"/>
  <c r="AQ129" i="5"/>
  <c r="AI95" i="5"/>
  <c r="AI31" i="5"/>
  <c r="AI85" i="5"/>
  <c r="AI118" i="5"/>
  <c r="AI59" i="5"/>
  <c r="AI22" i="5"/>
  <c r="AI51" i="5"/>
  <c r="AI8" i="5"/>
  <c r="AJ87" i="5"/>
  <c r="AJ83" i="5"/>
  <c r="AJ242" i="5"/>
  <c r="AJ26" i="5"/>
  <c r="AJ84" i="5"/>
  <c r="AJ236" i="5"/>
  <c r="AJ61" i="5"/>
  <c r="AJ182" i="5"/>
  <c r="AJ25" i="5"/>
  <c r="AJ179" i="5"/>
  <c r="AP240" i="5"/>
  <c r="AP230" i="5"/>
  <c r="AP220" i="5"/>
  <c r="AP148" i="5"/>
  <c r="AP136" i="5"/>
  <c r="AP142" i="5"/>
  <c r="AP121" i="5"/>
  <c r="AP65" i="5"/>
  <c r="AP102" i="5"/>
  <c r="AP79" i="5"/>
  <c r="AP57" i="5"/>
  <c r="AP73" i="5"/>
  <c r="AP27" i="5"/>
  <c r="AP15" i="5"/>
  <c r="AQ43" i="5"/>
  <c r="AQ73" i="5"/>
  <c r="AQ242" i="5"/>
  <c r="AQ74" i="5"/>
  <c r="AQ228" i="5"/>
  <c r="AQ51" i="5"/>
  <c r="AQ151" i="5"/>
  <c r="AQ168" i="5"/>
  <c r="AQ70" i="5"/>
  <c r="BD111" i="5"/>
  <c r="BD154" i="5"/>
  <c r="BE246" i="5"/>
  <c r="BE115" i="5"/>
  <c r="BE130" i="5"/>
  <c r="BE195" i="5"/>
  <c r="BE106" i="5"/>
  <c r="BE16" i="5"/>
  <c r="BE79" i="5"/>
  <c r="BD161" i="5"/>
  <c r="BD102" i="5"/>
  <c r="BD213" i="5"/>
  <c r="BD216" i="5"/>
  <c r="BD221" i="5"/>
  <c r="BE233" i="5"/>
  <c r="BE139" i="5"/>
  <c r="BE161" i="5"/>
  <c r="BE148" i="5"/>
  <c r="BE243" i="5"/>
  <c r="BE97" i="5"/>
  <c r="BD113" i="5"/>
  <c r="BD131" i="5"/>
  <c r="BD129" i="5"/>
  <c r="BD88" i="5"/>
  <c r="BD27" i="5"/>
  <c r="BD91" i="5"/>
  <c r="BD179" i="5"/>
  <c r="BD189" i="5"/>
  <c r="BD199" i="5"/>
  <c r="BD202" i="5"/>
  <c r="BD207" i="5"/>
  <c r="BE30" i="5"/>
  <c r="BE187" i="5"/>
  <c r="BE113" i="5"/>
  <c r="BE122" i="5"/>
  <c r="BE124" i="5"/>
  <c r="BE88" i="5"/>
  <c r="BD38" i="5"/>
  <c r="BD84" i="5"/>
  <c r="BD62" i="5"/>
  <c r="BD123" i="5"/>
  <c r="BD74" i="5"/>
  <c r="BD80" i="5"/>
  <c r="BD175" i="5"/>
  <c r="BD185" i="5"/>
  <c r="BD183" i="5"/>
  <c r="BD242" i="5"/>
  <c r="BD193" i="5"/>
  <c r="BD196" i="5"/>
  <c r="BD252" i="5"/>
  <c r="AJ56" i="5"/>
  <c r="AQ59" i="5"/>
  <c r="AQ85" i="5"/>
  <c r="AQ244" i="5"/>
  <c r="AQ153" i="5"/>
  <c r="AI92" i="5"/>
  <c r="AJ44" i="5"/>
  <c r="AJ45" i="5"/>
  <c r="AJ163" i="5"/>
  <c r="AP249" i="5"/>
  <c r="AP71" i="5"/>
  <c r="AP87" i="5"/>
  <c r="AQ69" i="5"/>
  <c r="AQ223" i="5"/>
  <c r="AQ210" i="5"/>
  <c r="AQ58" i="5"/>
  <c r="AQ192" i="5"/>
  <c r="AQ137" i="5"/>
  <c r="AQ95" i="5"/>
  <c r="AI173" i="5"/>
  <c r="AI175" i="5"/>
  <c r="AI178" i="5"/>
  <c r="AI164" i="5"/>
  <c r="AI237" i="5"/>
  <c r="AI240" i="5"/>
  <c r="AI247" i="5"/>
  <c r="AI250" i="5"/>
  <c r="AI161" i="5"/>
  <c r="AI123" i="5"/>
  <c r="AI55" i="5"/>
  <c r="AI32" i="5"/>
  <c r="AI15" i="5"/>
  <c r="AI81" i="5"/>
  <c r="AJ21" i="5"/>
  <c r="AJ217" i="5"/>
  <c r="AJ142" i="5"/>
  <c r="AJ139" i="5"/>
  <c r="AJ133" i="5"/>
  <c r="AJ231" i="5"/>
  <c r="AJ197" i="5"/>
  <c r="AJ223" i="5"/>
  <c r="AJ50" i="5"/>
  <c r="AP205" i="5"/>
  <c r="AP170" i="5"/>
  <c r="AP172" i="5"/>
  <c r="AP178" i="5"/>
  <c r="AP35" i="5"/>
  <c r="AP45" i="5"/>
  <c r="AP21" i="5"/>
  <c r="AP128" i="5"/>
  <c r="AP146" i="5"/>
  <c r="AQ66" i="5"/>
  <c r="AQ100" i="5"/>
  <c r="AQ209" i="5"/>
  <c r="AQ111" i="5"/>
  <c r="AQ140" i="5"/>
  <c r="AQ103" i="5"/>
  <c r="AQ234" i="5"/>
  <c r="AQ254" i="5"/>
  <c r="AI170" i="5"/>
  <c r="AI167" i="5"/>
  <c r="AI79" i="5"/>
  <c r="AI140" i="5"/>
  <c r="AI69" i="5"/>
  <c r="AI102" i="5"/>
  <c r="AI43" i="5"/>
  <c r="AI9" i="5"/>
  <c r="AI149" i="5"/>
  <c r="AI97" i="5"/>
  <c r="AJ92" i="5"/>
  <c r="AJ160" i="5"/>
  <c r="AJ169" i="5"/>
  <c r="AJ124" i="5"/>
  <c r="AJ74" i="5"/>
  <c r="AJ183" i="5"/>
  <c r="AJ120" i="5"/>
  <c r="AJ149" i="5"/>
  <c r="AJ248" i="5"/>
  <c r="AJ246" i="5"/>
  <c r="AJ175" i="5"/>
  <c r="AJ89" i="5"/>
  <c r="AJ243" i="5"/>
  <c r="AJ253" i="5"/>
  <c r="AP224" i="5"/>
  <c r="AP214" i="5"/>
  <c r="AP204" i="5"/>
  <c r="AP184" i="5"/>
  <c r="AP183" i="5"/>
  <c r="AP133" i="5"/>
  <c r="AP49" i="5"/>
  <c r="AP93" i="5"/>
  <c r="AP131" i="5"/>
  <c r="AP54" i="5"/>
  <c r="AP19" i="5"/>
  <c r="AP12" i="5"/>
  <c r="AP11" i="5"/>
  <c r="AQ48" i="5"/>
  <c r="AQ77" i="5"/>
  <c r="AQ39" i="5"/>
  <c r="AQ53" i="5"/>
  <c r="AQ76" i="5"/>
  <c r="AQ110" i="5"/>
  <c r="AQ83" i="5"/>
  <c r="AQ172" i="5"/>
  <c r="AQ186" i="5"/>
  <c r="AQ206" i="5"/>
  <c r="AQ220" i="5"/>
  <c r="AQ145" i="5"/>
  <c r="BD53" i="5"/>
  <c r="BD170" i="5"/>
  <c r="BE86" i="5"/>
  <c r="BE222" i="5"/>
  <c r="BE47" i="5"/>
  <c r="BD18" i="5"/>
  <c r="BD94" i="5"/>
  <c r="BD49" i="5"/>
  <c r="BD229" i="5"/>
  <c r="BD232" i="5"/>
  <c r="BD237" i="5"/>
  <c r="BE230" i="5"/>
  <c r="BE142" i="5"/>
  <c r="BE73" i="5"/>
  <c r="BE116" i="5"/>
  <c r="BE22" i="5"/>
  <c r="BE9" i="5"/>
  <c r="BD13" i="5"/>
  <c r="BD85" i="5"/>
  <c r="BD40" i="5"/>
  <c r="BD99" i="5"/>
  <c r="BD43" i="5"/>
  <c r="BD107" i="5"/>
  <c r="BD141" i="5"/>
  <c r="BD144" i="5"/>
  <c r="BD149" i="5"/>
  <c r="BD215" i="5"/>
  <c r="BD218" i="5"/>
  <c r="BE217" i="5"/>
  <c r="BE207" i="5"/>
  <c r="BE21" i="5"/>
  <c r="BE190" i="5"/>
  <c r="BE19" i="5"/>
  <c r="BE91" i="5"/>
  <c r="BE146" i="5"/>
  <c r="BE227" i="5"/>
  <c r="BE68" i="5"/>
  <c r="BE45" i="5"/>
  <c r="BE120" i="5"/>
  <c r="BE133" i="5"/>
  <c r="BE95" i="5"/>
  <c r="BD15" i="5"/>
  <c r="BD23" i="5"/>
  <c r="BD76" i="5"/>
  <c r="BD147" i="5"/>
  <c r="BD90" i="5"/>
  <c r="BD32" i="5"/>
  <c r="BD96" i="5"/>
  <c r="BD137" i="5"/>
  <c r="BD135" i="5"/>
  <c r="BD204" i="5"/>
  <c r="BD212" i="5"/>
  <c r="BD253" i="5"/>
  <c r="AI93" i="5"/>
  <c r="AI40" i="5"/>
  <c r="AI135" i="5"/>
  <c r="AJ62" i="5"/>
  <c r="AJ135" i="5"/>
  <c r="AJ41" i="5"/>
  <c r="AP181" i="5"/>
  <c r="AP189" i="5"/>
  <c r="AP52" i="5"/>
  <c r="AP17" i="5"/>
  <c r="AP9" i="5"/>
  <c r="AQ91" i="5"/>
  <c r="AQ114" i="5"/>
  <c r="AQ202" i="5"/>
  <c r="AQ222" i="5"/>
  <c r="AI76" i="5"/>
  <c r="AI111" i="5"/>
  <c r="AI33" i="5"/>
  <c r="AI119" i="5"/>
  <c r="AJ76" i="5"/>
  <c r="AJ128" i="5"/>
  <c r="AJ33" i="5"/>
  <c r="AJ104" i="5"/>
  <c r="AJ77" i="5"/>
  <c r="AJ57" i="5"/>
  <c r="AP233" i="5"/>
  <c r="AP188" i="5"/>
  <c r="AP117" i="5"/>
  <c r="AQ98" i="5"/>
  <c r="AP139" i="5"/>
  <c r="AP68" i="5"/>
  <c r="AP16" i="5"/>
  <c r="AQ32" i="5"/>
  <c r="AQ87" i="5"/>
  <c r="AQ46" i="5"/>
  <c r="AQ90" i="5"/>
  <c r="AQ165" i="5"/>
  <c r="AQ174" i="5"/>
  <c r="AQ113" i="5"/>
  <c r="AI194" i="5"/>
  <c r="AI209" i="5"/>
  <c r="AI189" i="5"/>
  <c r="AI196" i="5"/>
  <c r="AI206" i="5"/>
  <c r="AI211" i="5"/>
  <c r="AI6" i="5"/>
  <c r="AI203" i="5"/>
  <c r="AI213" i="5"/>
  <c r="AI216" i="5"/>
  <c r="AI177" i="5"/>
  <c r="AI180" i="5"/>
  <c r="AI185" i="5"/>
  <c r="AI192" i="5"/>
  <c r="AI199" i="5"/>
  <c r="AI202" i="5"/>
  <c r="AI252" i="5"/>
  <c r="AI145" i="5"/>
  <c r="AI115" i="5"/>
  <c r="AI107" i="5"/>
  <c r="AI39" i="5"/>
  <c r="AI80" i="5"/>
  <c r="AI110" i="5"/>
  <c r="AI12" i="5"/>
  <c r="AI37" i="5"/>
  <c r="AJ24" i="5"/>
  <c r="AJ162" i="5"/>
  <c r="AJ203" i="5"/>
  <c r="AJ206" i="5"/>
  <c r="AJ38" i="5"/>
  <c r="AJ20" i="5"/>
  <c r="AJ145" i="5"/>
  <c r="AJ32" i="5"/>
  <c r="AJ202" i="5"/>
  <c r="AJ196" i="5"/>
  <c r="AJ109" i="5"/>
  <c r="AP199" i="5"/>
  <c r="AP248" i="5"/>
  <c r="AP243" i="5"/>
  <c r="AP158" i="5"/>
  <c r="AP162" i="5"/>
  <c r="AP104" i="5"/>
  <c r="AP29" i="5"/>
  <c r="AP112" i="5"/>
  <c r="AP89" i="5"/>
  <c r="AP55" i="5"/>
  <c r="AQ16" i="5"/>
  <c r="AQ28" i="5"/>
  <c r="AQ175" i="5"/>
  <c r="AQ162" i="5"/>
  <c r="AQ253" i="5"/>
  <c r="AQ47" i="5"/>
  <c r="AQ185" i="5"/>
  <c r="AQ45" i="5"/>
  <c r="AQ247" i="5"/>
  <c r="AI154" i="5"/>
  <c r="AI129" i="5"/>
  <c r="AI63" i="5"/>
  <c r="AI121" i="5"/>
  <c r="AI53" i="5"/>
  <c r="AI91" i="5"/>
  <c r="AI27" i="5"/>
  <c r="AI11" i="5"/>
  <c r="AI67" i="5"/>
  <c r="AI35" i="5"/>
  <c r="AJ23" i="5"/>
  <c r="AJ224" i="5"/>
  <c r="AJ233" i="5"/>
  <c r="AJ114" i="5"/>
  <c r="AJ155" i="5"/>
  <c r="AJ158" i="5"/>
  <c r="AJ247" i="5"/>
  <c r="AJ152" i="5"/>
  <c r="AJ213" i="5"/>
  <c r="AJ115" i="5"/>
  <c r="AJ59" i="5"/>
  <c r="AJ239" i="5"/>
  <c r="AJ148" i="5"/>
  <c r="AJ66" i="5"/>
  <c r="AP7" i="5"/>
  <c r="AP208" i="5"/>
  <c r="AP203" i="5"/>
  <c r="AP196" i="5"/>
  <c r="AP193" i="5"/>
  <c r="AP169" i="5"/>
  <c r="AP176" i="5"/>
  <c r="AP97" i="5"/>
  <c r="AP33" i="5"/>
  <c r="AP115" i="5"/>
  <c r="AP38" i="5"/>
  <c r="AP14" i="5"/>
  <c r="AP125" i="5"/>
  <c r="AP130" i="5"/>
  <c r="AQ80" i="5"/>
  <c r="AQ102" i="5"/>
  <c r="AQ225" i="5"/>
  <c r="AQ118" i="5"/>
  <c r="AQ125" i="5"/>
  <c r="AQ251" i="5"/>
  <c r="AQ142" i="5"/>
  <c r="AQ205" i="5"/>
  <c r="AQ105" i="5"/>
  <c r="AQ240" i="5"/>
  <c r="AQ250" i="5"/>
  <c r="AQ115" i="5"/>
  <c r="AQ5" i="5"/>
  <c r="AQ199" i="5"/>
  <c r="AQ213" i="5"/>
  <c r="BD52" i="5"/>
  <c r="BD145" i="5"/>
  <c r="BD186" i="5"/>
  <c r="BE67" i="5"/>
  <c r="BE154" i="5"/>
  <c r="BD29" i="5"/>
  <c r="BD114" i="5"/>
  <c r="BD65" i="5"/>
  <c r="BD245" i="5"/>
  <c r="BD248" i="5"/>
  <c r="BE178" i="5"/>
  <c r="BE41" i="5"/>
  <c r="BE82" i="5"/>
  <c r="BE250" i="5"/>
  <c r="BE206" i="5"/>
  <c r="BD8" i="5"/>
  <c r="BD46" i="5"/>
  <c r="BD98" i="5"/>
  <c r="BD56" i="5"/>
  <c r="BD110" i="5"/>
  <c r="BD59" i="5"/>
  <c r="BD125" i="5"/>
  <c r="BD157" i="5"/>
  <c r="BD160" i="5"/>
  <c r="BD231" i="5"/>
  <c r="BD234" i="5"/>
  <c r="BD239" i="5"/>
  <c r="BE224" i="5"/>
  <c r="BE214" i="5"/>
  <c r="BE44" i="5"/>
  <c r="BE126" i="5"/>
  <c r="BE59" i="5"/>
  <c r="BE248" i="5"/>
  <c r="BE102" i="5"/>
  <c r="BE254" i="5"/>
  <c r="BE63" i="5"/>
  <c r="BE24" i="5"/>
  <c r="BD20" i="5"/>
  <c r="BD37" i="5"/>
  <c r="BD87" i="5"/>
  <c r="BD42" i="5"/>
  <c r="BD101" i="5"/>
  <c r="BD48" i="5"/>
  <c r="BD109" i="5"/>
  <c r="BD143" i="5"/>
  <c r="BD153" i="5"/>
  <c r="BD151" i="5"/>
  <c r="BD210" i="5"/>
  <c r="BD220" i="5"/>
  <c r="BD225" i="5"/>
  <c r="BD228" i="5"/>
  <c r="AI100" i="5"/>
  <c r="AJ94" i="5"/>
  <c r="AJ101" i="5"/>
  <c r="AJ122" i="5"/>
  <c r="AJ100" i="5"/>
  <c r="AP163" i="5"/>
  <c r="AP94" i="5"/>
  <c r="AQ241" i="5"/>
  <c r="AQ143" i="5"/>
  <c r="AQ141" i="5"/>
  <c r="AQ9" i="5"/>
  <c r="AI60" i="5"/>
  <c r="AI103" i="5"/>
  <c r="AI72" i="5"/>
  <c r="AJ117" i="5"/>
  <c r="AJ136" i="5"/>
  <c r="AJ181" i="5"/>
  <c r="AJ116" i="5"/>
  <c r="AJ34" i="5"/>
  <c r="AP217" i="5"/>
  <c r="AP200" i="5"/>
  <c r="AP187" i="5"/>
  <c r="AP40" i="5"/>
  <c r="AP122" i="5"/>
  <c r="AP23" i="5"/>
  <c r="AP160" i="5"/>
  <c r="AQ17" i="5"/>
  <c r="AQ92" i="5"/>
  <c r="AQ126" i="5"/>
  <c r="AQ173" i="5"/>
  <c r="AQ218" i="5"/>
  <c r="AQ238" i="5"/>
  <c r="AQ177" i="5"/>
  <c r="AI134" i="5"/>
  <c r="AI225" i="5"/>
  <c r="AI141" i="5"/>
  <c r="AI222" i="5"/>
  <c r="AI227" i="5"/>
  <c r="AI143" i="5"/>
  <c r="AI146" i="5"/>
  <c r="AI219" i="5"/>
  <c r="AI229" i="5"/>
  <c r="AI232" i="5"/>
  <c r="AI132" i="5"/>
  <c r="AI205" i="5"/>
  <c r="AI208" i="5"/>
  <c r="AI215" i="5"/>
  <c r="AI218" i="5"/>
  <c r="AI188" i="5"/>
  <c r="AI99" i="5"/>
  <c r="AI28" i="5"/>
  <c r="AI65" i="5"/>
  <c r="AI19" i="5"/>
  <c r="AJ46" i="5"/>
  <c r="AJ18" i="5"/>
  <c r="AJ81" i="5"/>
  <c r="AJ226" i="5"/>
  <c r="AJ17" i="5"/>
  <c r="AJ103" i="5"/>
  <c r="AJ70" i="5"/>
  <c r="AJ220" i="5"/>
  <c r="AJ168" i="5"/>
  <c r="AJ166" i="5"/>
  <c r="AJ96" i="5"/>
  <c r="AJ16" i="5"/>
  <c r="AJ7" i="5"/>
  <c r="AJ173" i="5"/>
  <c r="AP237" i="5"/>
  <c r="AP232" i="5"/>
  <c r="AP227" i="5"/>
  <c r="AP150" i="5"/>
  <c r="AP138" i="5"/>
  <c r="AP149" i="5"/>
  <c r="AP67" i="5"/>
  <c r="AP84" i="5"/>
  <c r="AP34" i="5"/>
  <c r="AP20" i="5"/>
  <c r="AQ41" i="5"/>
  <c r="AQ216" i="5"/>
  <c r="AQ71" i="5"/>
  <c r="AQ239" i="5"/>
  <c r="AQ226" i="5"/>
  <c r="AQ72" i="5"/>
  <c r="AQ212" i="5"/>
  <c r="AQ149" i="5"/>
  <c r="AQ106" i="5"/>
  <c r="AQ233" i="5"/>
  <c r="AQ227" i="5"/>
  <c r="AI138" i="5"/>
  <c r="AI113" i="5"/>
  <c r="AI47" i="5"/>
  <c r="AI105" i="5"/>
  <c r="AI156" i="5"/>
  <c r="AI75" i="5"/>
  <c r="AI88" i="5"/>
  <c r="AI126" i="5"/>
  <c r="AI30" i="5"/>
  <c r="AJ28" i="5"/>
  <c r="AJ55" i="5"/>
  <c r="AJ51" i="5"/>
  <c r="AJ40" i="5"/>
  <c r="AJ178" i="5"/>
  <c r="AJ219" i="5"/>
  <c r="AJ222" i="5"/>
  <c r="AJ52" i="5"/>
  <c r="AJ172" i="5"/>
  <c r="AJ29" i="5"/>
  <c r="AJ147" i="5"/>
  <c r="AJ118" i="5"/>
  <c r="AJ48" i="5"/>
  <c r="AJ218" i="5"/>
  <c r="AJ212" i="5"/>
  <c r="AJ125" i="5"/>
  <c r="AP252" i="5"/>
  <c r="AP197" i="5"/>
  <c r="AP246" i="5"/>
  <c r="AP236" i="5"/>
  <c r="AP166" i="5"/>
  <c r="AP152" i="5"/>
  <c r="AP156" i="5"/>
  <c r="AP144" i="5"/>
  <c r="AP81" i="5"/>
  <c r="AP127" i="5"/>
  <c r="AP61" i="5"/>
  <c r="AP99" i="5"/>
  <c r="AP107" i="5"/>
  <c r="AP109" i="5"/>
  <c r="AP78" i="5"/>
  <c r="AP44" i="5"/>
  <c r="AQ18" i="5"/>
  <c r="AQ164" i="5"/>
  <c r="AQ44" i="5"/>
  <c r="AQ182" i="5"/>
  <c r="AQ191" i="5"/>
  <c r="AQ178" i="5"/>
  <c r="AQ42" i="5"/>
  <c r="AQ160" i="5"/>
  <c r="AQ7" i="5"/>
  <c r="AQ133" i="5"/>
  <c r="AQ63" i="5"/>
  <c r="AQ197" i="5"/>
  <c r="AQ179" i="5"/>
  <c r="AQ104" i="5"/>
  <c r="AQ11" i="5"/>
  <c r="BD138" i="5"/>
  <c r="BE249" i="5"/>
  <c r="BE53" i="5"/>
  <c r="BE155" i="5"/>
  <c r="BE162" i="5"/>
  <c r="BE103" i="5"/>
  <c r="BD77" i="5"/>
  <c r="BD118" i="5"/>
  <c r="BD81" i="5"/>
  <c r="BD177" i="5"/>
  <c r="BD197" i="5"/>
  <c r="BD200" i="5"/>
  <c r="BD205" i="5"/>
  <c r="BE112" i="5"/>
  <c r="BE203" i="5"/>
  <c r="BE55" i="5"/>
  <c r="BE50" i="5"/>
  <c r="BE138" i="5"/>
  <c r="BE213" i="5"/>
  <c r="BE140" i="5"/>
  <c r="BD70" i="5"/>
  <c r="BD93" i="5"/>
  <c r="BD121" i="5"/>
  <c r="BD72" i="5"/>
  <c r="BD163" i="5"/>
  <c r="BD173" i="5"/>
  <c r="BD176" i="5"/>
  <c r="BD247" i="5"/>
  <c r="BD194" i="5"/>
  <c r="BD7" i="5"/>
  <c r="BE94" i="5"/>
  <c r="BE160" i="5"/>
  <c r="BE251" i="5"/>
  <c r="BE237" i="5"/>
  <c r="BE83" i="5"/>
  <c r="BE157" i="5"/>
  <c r="BE27" i="5"/>
  <c r="BE184" i="5"/>
  <c r="BE234" i="5"/>
  <c r="BE199" i="5"/>
  <c r="BE186" i="5"/>
  <c r="BE188" i="5"/>
  <c r="BE31" i="5"/>
  <c r="BD12" i="5"/>
  <c r="BD11" i="5"/>
  <c r="BD33" i="5"/>
  <c r="BD51" i="5"/>
  <c r="BD105" i="5"/>
  <c r="BD58" i="5"/>
  <c r="BD117" i="5"/>
  <c r="BD64" i="5"/>
  <c r="BD127" i="5"/>
  <c r="BD159" i="5"/>
  <c r="BD169" i="5"/>
  <c r="BD167" i="5"/>
  <c r="BD226" i="5"/>
  <c r="BD236" i="5"/>
  <c r="BD241" i="5"/>
  <c r="BD244" i="5"/>
  <c r="AI184" i="5"/>
  <c r="B45" i="2"/>
  <c r="S4" i="1"/>
  <c r="T341" i="1"/>
  <c r="T213" i="1"/>
  <c r="T85" i="1"/>
  <c r="Q323" i="1"/>
  <c r="Q259" i="1"/>
  <c r="Q195" i="1"/>
  <c r="Q131" i="1"/>
  <c r="Q67" i="1"/>
  <c r="S6" i="1"/>
  <c r="Q334" i="1"/>
  <c r="Q206" i="1"/>
  <c r="Q78" i="1"/>
  <c r="S485" i="1"/>
  <c r="S421" i="1"/>
  <c r="S357" i="1"/>
  <c r="S241" i="1"/>
  <c r="S113" i="1"/>
  <c r="T278" i="1"/>
  <c r="Q479" i="1"/>
  <c r="Q415" i="1"/>
  <c r="Q351" i="1"/>
  <c r="S492" i="1"/>
  <c r="S428" i="1"/>
  <c r="S364" i="1"/>
  <c r="S292" i="1"/>
  <c r="S220" i="1"/>
  <c r="S148" i="1"/>
  <c r="S76" i="1"/>
  <c r="T502" i="1"/>
  <c r="T438" i="1"/>
  <c r="T374" i="1"/>
  <c r="T202" i="1"/>
  <c r="Q343" i="1"/>
  <c r="Q279" i="1"/>
  <c r="Q215" i="1"/>
  <c r="Q151" i="1"/>
  <c r="Q87" i="1"/>
  <c r="Q23" i="1"/>
  <c r="S166" i="1"/>
  <c r="Q274" i="1"/>
  <c r="Q146" i="1"/>
  <c r="Q18" i="1"/>
  <c r="S449" i="1"/>
  <c r="S385" i="1"/>
  <c r="S293" i="1"/>
  <c r="S165" i="1"/>
  <c r="S37" i="1"/>
  <c r="Q459" i="1"/>
  <c r="Q395" i="1"/>
  <c r="S504" i="1"/>
  <c r="S440" i="1"/>
  <c r="S376" i="1"/>
  <c r="S308" i="1"/>
  <c r="S236" i="1"/>
  <c r="S160" i="1"/>
  <c r="S88" i="1"/>
  <c r="S16" i="1"/>
  <c r="T450" i="1"/>
  <c r="T386" i="1"/>
  <c r="T250" i="1"/>
  <c r="T333" i="1"/>
  <c r="T205" i="1"/>
  <c r="T77" i="1"/>
  <c r="Q331" i="1"/>
  <c r="Q267" i="1"/>
  <c r="Q203" i="1"/>
  <c r="Q139" i="1"/>
  <c r="Q75" i="1"/>
  <c r="Q11" i="1"/>
  <c r="Q254" i="1"/>
  <c r="Q126" i="1"/>
  <c r="S493" i="1"/>
  <c r="S429" i="1"/>
  <c r="S365" i="1"/>
  <c r="S253" i="1"/>
  <c r="S125" i="1"/>
  <c r="T342" i="1"/>
  <c r="Q455" i="1"/>
  <c r="Q391" i="1"/>
  <c r="S484" i="1"/>
  <c r="S420" i="1"/>
  <c r="S356" i="1"/>
  <c r="S284" i="1"/>
  <c r="S212" i="1"/>
  <c r="S140" i="1"/>
  <c r="S64" i="1"/>
  <c r="T494" i="1"/>
  <c r="T430" i="1"/>
  <c r="T366" i="1"/>
  <c r="T170" i="1"/>
  <c r="V296" i="1"/>
  <c r="V168" i="1"/>
  <c r="V40" i="1"/>
  <c r="T169" i="1"/>
  <c r="Q319" i="1"/>
  <c r="Q255" i="1"/>
  <c r="Q191" i="1"/>
  <c r="Q127" i="1"/>
  <c r="Q63" i="1"/>
  <c r="S230" i="1"/>
  <c r="Q226" i="1"/>
  <c r="Q98" i="1"/>
  <c r="S489" i="1"/>
  <c r="S425" i="1"/>
  <c r="S361" i="1"/>
  <c r="S249" i="1"/>
  <c r="S121" i="1"/>
  <c r="T310" i="1"/>
  <c r="Q499" i="1"/>
  <c r="Q435" i="1"/>
  <c r="Q371" i="1"/>
  <c r="S464" i="1"/>
  <c r="S400" i="1"/>
  <c r="S336" i="1"/>
  <c r="S260" i="1"/>
  <c r="S188" i="1"/>
  <c r="S116" i="1"/>
  <c r="S44" i="1"/>
  <c r="T474" i="1"/>
  <c r="T410" i="1"/>
  <c r="T346" i="1"/>
  <c r="T90" i="1"/>
  <c r="V329" i="1"/>
  <c r="V105" i="1"/>
  <c r="V265" i="1"/>
  <c r="V289" i="1"/>
  <c r="V161" i="1"/>
  <c r="V33" i="1"/>
  <c r="T309" i="1"/>
  <c r="T181" i="1"/>
  <c r="T53" i="1"/>
  <c r="Q339" i="1"/>
  <c r="Q275" i="1"/>
  <c r="Q211" i="1"/>
  <c r="Q147" i="1"/>
  <c r="Q83" i="1"/>
  <c r="Q19" i="1"/>
  <c r="Q238" i="1"/>
  <c r="Q110" i="1"/>
  <c r="S501" i="1"/>
  <c r="S437" i="1"/>
  <c r="S373" i="1"/>
  <c r="S273" i="1"/>
  <c r="S145" i="1"/>
  <c r="S17" i="1"/>
  <c r="Q495" i="1"/>
  <c r="Q431" i="1"/>
  <c r="Q367" i="1"/>
  <c r="S444" i="1"/>
  <c r="S380" i="1"/>
  <c r="S312" i="1"/>
  <c r="S240" i="1"/>
  <c r="S164" i="1"/>
  <c r="S92" i="1"/>
  <c r="S20" i="1"/>
  <c r="T454" i="1"/>
  <c r="T390" i="1"/>
  <c r="T266" i="1"/>
  <c r="T10" i="1"/>
  <c r="Q295" i="1"/>
  <c r="Q231" i="1"/>
  <c r="Q167" i="1"/>
  <c r="Q103" i="1"/>
  <c r="Q39" i="1"/>
  <c r="S38" i="1"/>
  <c r="Q306" i="1"/>
  <c r="Q178" i="1"/>
  <c r="Q50" i="1"/>
  <c r="S465" i="1"/>
  <c r="S401" i="1"/>
  <c r="S325" i="1"/>
  <c r="S197" i="1"/>
  <c r="S69" i="1"/>
  <c r="T118" i="1"/>
  <c r="Q475" i="1"/>
  <c r="Q411" i="1"/>
  <c r="Q347" i="1"/>
  <c r="S456" i="1"/>
  <c r="S392" i="1"/>
  <c r="S324" i="1"/>
  <c r="S252" i="1"/>
  <c r="S180" i="1"/>
  <c r="S108" i="1"/>
  <c r="S32" i="1"/>
  <c r="T466" i="1"/>
  <c r="T402" i="1"/>
  <c r="T314" i="1"/>
  <c r="T58" i="1"/>
  <c r="T301" i="1"/>
  <c r="T173" i="1"/>
  <c r="T45" i="1"/>
  <c r="Q283" i="1"/>
  <c r="Q219" i="1"/>
  <c r="Q155" i="1"/>
  <c r="Q91" i="1"/>
  <c r="Q27" i="1"/>
  <c r="S326" i="1"/>
  <c r="Q286" i="1"/>
  <c r="Q158" i="1"/>
  <c r="Q30" i="1"/>
  <c r="S445" i="1"/>
  <c r="S381" i="1"/>
  <c r="S285" i="1"/>
  <c r="S157" i="1"/>
  <c r="S29" i="1"/>
  <c r="Q471" i="1"/>
  <c r="Q407" i="1"/>
  <c r="S500" i="1"/>
  <c r="S436" i="1"/>
  <c r="S372" i="1"/>
  <c r="S304" i="1"/>
  <c r="S228" i="1"/>
  <c r="S156" i="1"/>
  <c r="S84" i="1"/>
  <c r="S12" i="1"/>
  <c r="T446" i="1"/>
  <c r="T382" i="1"/>
  <c r="T234" i="1"/>
  <c r="V328" i="1"/>
  <c r="V200" i="1"/>
  <c r="V72" i="1"/>
  <c r="T41" i="1"/>
  <c r="L127" i="2"/>
  <c r="L128" i="2" s="1"/>
  <c r="X3" i="1"/>
  <c r="Y3" i="1" s="1"/>
  <c r="Q335" i="1"/>
  <c r="Q271" i="1"/>
  <c r="Q207" i="1"/>
  <c r="Q143" i="1"/>
  <c r="Q79" i="1"/>
  <c r="Q15" i="1"/>
  <c r="S102" i="1"/>
  <c r="Q258" i="1"/>
  <c r="Q130" i="1"/>
  <c r="S505" i="1"/>
  <c r="S441" i="1"/>
  <c r="S377" i="1"/>
  <c r="S281" i="1"/>
  <c r="S153" i="1"/>
  <c r="S25" i="1"/>
  <c r="Q451" i="1"/>
  <c r="Q387" i="1"/>
  <c r="S480" i="1"/>
  <c r="S416" i="1"/>
  <c r="S352" i="1"/>
  <c r="S280" i="1"/>
  <c r="S208" i="1"/>
  <c r="S132" i="1"/>
  <c r="S60" i="1"/>
  <c r="T490" i="1"/>
  <c r="T426" i="1"/>
  <c r="T362" i="1"/>
  <c r="T154" i="1"/>
  <c r="V233" i="1"/>
  <c r="V321" i="1"/>
  <c r="V193" i="1"/>
  <c r="V65" i="1"/>
  <c r="T277" i="1"/>
  <c r="T149" i="1"/>
  <c r="T21" i="1"/>
  <c r="Q291" i="1"/>
  <c r="Q227" i="1"/>
  <c r="Q163" i="1"/>
  <c r="Q99" i="1"/>
  <c r="Q35" i="1"/>
  <c r="S262" i="1"/>
  <c r="Q270" i="1"/>
  <c r="Q142" i="1"/>
  <c r="Q14" i="1"/>
  <c r="S453" i="1"/>
  <c r="S389" i="1"/>
  <c r="S305" i="1"/>
  <c r="S177" i="1"/>
  <c r="S49" i="1"/>
  <c r="T22" i="1"/>
  <c r="Q447" i="1"/>
  <c r="Q383" i="1"/>
  <c r="S460" i="1"/>
  <c r="S396" i="1"/>
  <c r="S332" i="1"/>
  <c r="S256" i="1"/>
  <c r="S184" i="1"/>
  <c r="S112" i="1"/>
  <c r="S36" i="1"/>
  <c r="T470" i="1"/>
  <c r="T406" i="1"/>
  <c r="T330" i="1"/>
  <c r="T74" i="1"/>
  <c r="Q311" i="1"/>
  <c r="Q247" i="1"/>
  <c r="Q183" i="1"/>
  <c r="Q119" i="1"/>
  <c r="Q55" i="1"/>
  <c r="Q338" i="1"/>
  <c r="Q210" i="1"/>
  <c r="Q82" i="1"/>
  <c r="S481" i="1"/>
  <c r="S417" i="1"/>
  <c r="S353" i="1"/>
  <c r="S229" i="1"/>
  <c r="S101" i="1"/>
  <c r="T246" i="1"/>
  <c r="Q491" i="1"/>
  <c r="Q427" i="1"/>
  <c r="Q363" i="1"/>
  <c r="S472" i="1"/>
  <c r="S408" i="1"/>
  <c r="S344" i="1"/>
  <c r="S272" i="1"/>
  <c r="S196" i="1"/>
  <c r="S124" i="1"/>
  <c r="S52" i="1"/>
  <c r="T482" i="1"/>
  <c r="T418" i="1"/>
  <c r="T354" i="1"/>
  <c r="T122" i="1"/>
  <c r="T269" i="1"/>
  <c r="T141" i="1"/>
  <c r="T13" i="1"/>
  <c r="Q299" i="1"/>
  <c r="Q235" i="1"/>
  <c r="Q171" i="1"/>
  <c r="Q107" i="1"/>
  <c r="Q43" i="1"/>
  <c r="S198" i="1"/>
  <c r="Q318" i="1"/>
  <c r="Q190" i="1"/>
  <c r="Q62" i="1"/>
  <c r="S461" i="1"/>
  <c r="S397" i="1"/>
  <c r="S317" i="1"/>
  <c r="S189" i="1"/>
  <c r="S61" i="1"/>
  <c r="T86" i="1"/>
  <c r="Q487" i="1"/>
  <c r="Q423" i="1"/>
  <c r="Q359" i="1"/>
  <c r="S452" i="1"/>
  <c r="S388" i="1"/>
  <c r="S320" i="1"/>
  <c r="S248" i="1"/>
  <c r="S176" i="1"/>
  <c r="S100" i="1"/>
  <c r="S28" i="1"/>
  <c r="T462" i="1"/>
  <c r="T398" i="1"/>
  <c r="T298" i="1"/>
  <c r="T42" i="1"/>
  <c r="V232" i="1"/>
  <c r="V104" i="1"/>
  <c r="Q287" i="1"/>
  <c r="Q223" i="1"/>
  <c r="Q159" i="1"/>
  <c r="Q95" i="1"/>
  <c r="Q31" i="1"/>
  <c r="Q290" i="1"/>
  <c r="Q162" i="1"/>
  <c r="Q34" i="1"/>
  <c r="S457" i="1"/>
  <c r="S393" i="1"/>
  <c r="S313" i="1"/>
  <c r="S185" i="1"/>
  <c r="S57" i="1"/>
  <c r="T54" i="1"/>
  <c r="Q467" i="1"/>
  <c r="Q403" i="1"/>
  <c r="S496" i="1"/>
  <c r="S432" i="1"/>
  <c r="S368" i="1"/>
  <c r="S300" i="1"/>
  <c r="S224" i="1"/>
  <c r="S152" i="1"/>
  <c r="S80" i="1"/>
  <c r="T506" i="1"/>
  <c r="T442" i="1"/>
  <c r="T378" i="1"/>
  <c r="T218" i="1"/>
  <c r="V73" i="1"/>
  <c r="V9" i="1"/>
  <c r="V225" i="1"/>
  <c r="V97" i="1"/>
  <c r="T245" i="1"/>
  <c r="T117" i="1"/>
  <c r="Q307" i="1"/>
  <c r="Q243" i="1"/>
  <c r="Q179" i="1"/>
  <c r="Q115" i="1"/>
  <c r="Q51" i="1"/>
  <c r="S134" i="1"/>
  <c r="Q302" i="1"/>
  <c r="Q174" i="1"/>
  <c r="Q46" i="1"/>
  <c r="S469" i="1"/>
  <c r="S405" i="1"/>
  <c r="S337" i="1"/>
  <c r="S209" i="1"/>
  <c r="S81" i="1"/>
  <c r="T150" i="1"/>
  <c r="Q463" i="1"/>
  <c r="Q399" i="1"/>
  <c r="S508" i="1"/>
  <c r="S476" i="1"/>
  <c r="S412" i="1"/>
  <c r="S348" i="1"/>
  <c r="S276" i="1"/>
  <c r="S204" i="1"/>
  <c r="S128" i="1"/>
  <c r="S56" i="1"/>
  <c r="T486" i="1"/>
  <c r="T422" i="1"/>
  <c r="T358" i="1"/>
  <c r="T138" i="1"/>
  <c r="Q327" i="1"/>
  <c r="Q263" i="1"/>
  <c r="Q199" i="1"/>
  <c r="Q135" i="1"/>
  <c r="Q71" i="1"/>
  <c r="Q7" i="1"/>
  <c r="S294" i="1"/>
  <c r="Q242" i="1"/>
  <c r="Q114" i="1"/>
  <c r="S497" i="1"/>
  <c r="S433" i="1"/>
  <c r="S369" i="1"/>
  <c r="S261" i="1"/>
  <c r="S133" i="1"/>
  <c r="S5" i="1"/>
  <c r="Q507" i="1"/>
  <c r="Q443" i="1"/>
  <c r="Q379" i="1"/>
  <c r="S488" i="1"/>
  <c r="S424" i="1"/>
  <c r="S360" i="1"/>
  <c r="S288" i="1"/>
  <c r="S216" i="1"/>
  <c r="S144" i="1"/>
  <c r="S68" i="1"/>
  <c r="T498" i="1"/>
  <c r="T434" i="1"/>
  <c r="T370" i="1"/>
  <c r="T186" i="1"/>
  <c r="T237" i="1"/>
  <c r="T109" i="1"/>
  <c r="Q315" i="1"/>
  <c r="Q251" i="1"/>
  <c r="Q187" i="1"/>
  <c r="Q123" i="1"/>
  <c r="Q59" i="1"/>
  <c r="S70" i="1"/>
  <c r="Q222" i="1"/>
  <c r="Q94" i="1"/>
  <c r="S477" i="1"/>
  <c r="S413" i="1"/>
  <c r="S349" i="1"/>
  <c r="S221" i="1"/>
  <c r="S93" i="1"/>
  <c r="T214" i="1"/>
  <c r="Q503" i="1"/>
  <c r="Q439" i="1"/>
  <c r="Q375" i="1"/>
  <c r="S468" i="1"/>
  <c r="S404" i="1"/>
  <c r="S340" i="1"/>
  <c r="S268" i="1"/>
  <c r="S192" i="1"/>
  <c r="S120" i="1"/>
  <c r="S48" i="1"/>
  <c r="T478" i="1"/>
  <c r="T414" i="1"/>
  <c r="T350" i="1"/>
  <c r="T106" i="1"/>
  <c r="V264" i="1"/>
  <c r="V136" i="1"/>
  <c r="V8" i="1"/>
  <c r="T297" i="1"/>
  <c r="Q303" i="1"/>
  <c r="Q239" i="1"/>
  <c r="Q175" i="1"/>
  <c r="Q111" i="1"/>
  <c r="Q47" i="1"/>
  <c r="Q322" i="1"/>
  <c r="Q194" i="1"/>
  <c r="Q66" i="1"/>
  <c r="S473" i="1"/>
  <c r="S409" i="1"/>
  <c r="S345" i="1"/>
  <c r="S217" i="1"/>
  <c r="S89" i="1"/>
  <c r="T182" i="1"/>
  <c r="Q483" i="1"/>
  <c r="Q419" i="1"/>
  <c r="Q355" i="1"/>
  <c r="S448" i="1"/>
  <c r="S384" i="1"/>
  <c r="S316" i="1"/>
  <c r="S244" i="1"/>
  <c r="S172" i="1"/>
  <c r="S96" i="1"/>
  <c r="S24" i="1"/>
  <c r="T458" i="1"/>
  <c r="T394" i="1"/>
  <c r="T282" i="1"/>
  <c r="T26" i="1"/>
  <c r="V201" i="1"/>
  <c r="V137" i="1"/>
  <c r="V257" i="1"/>
  <c r="V129" i="1"/>
  <c r="E46" i="2" l="1"/>
  <c r="B148" i="2"/>
  <c r="E148" i="2" s="1"/>
  <c r="B46" i="2"/>
  <c r="T4" i="1"/>
  <c r="V458" i="1"/>
  <c r="T244" i="1"/>
  <c r="S355" i="1"/>
  <c r="T89" i="1"/>
  <c r="T473" i="1"/>
  <c r="S47" i="1"/>
  <c r="S303" i="1"/>
  <c r="W264" i="1"/>
  <c r="V478" i="1"/>
  <c r="T468" i="1"/>
  <c r="V214" i="1"/>
  <c r="T413" i="1"/>
  <c r="T70" i="1"/>
  <c r="S251" i="1"/>
  <c r="V237" i="1"/>
  <c r="V434" i="1"/>
  <c r="T144" i="1"/>
  <c r="T288" i="1"/>
  <c r="T424" i="1"/>
  <c r="S507" i="1"/>
  <c r="T369" i="1"/>
  <c r="S242" i="1"/>
  <c r="S135" i="1"/>
  <c r="V138" i="1"/>
  <c r="V422" i="1"/>
  <c r="T276" i="1"/>
  <c r="T508" i="1"/>
  <c r="S463" i="1"/>
  <c r="T337" i="1"/>
  <c r="S174" i="1"/>
  <c r="S115" i="1"/>
  <c r="V117" i="1"/>
  <c r="W9" i="1"/>
  <c r="T300" i="1"/>
  <c r="S403" i="1"/>
  <c r="T185" i="1"/>
  <c r="S34" i="1"/>
  <c r="S95" i="1"/>
  <c r="V298" i="1"/>
  <c r="T176" i="1"/>
  <c r="T388" i="1"/>
  <c r="S487" i="1"/>
  <c r="T317" i="1"/>
  <c r="S190" i="1"/>
  <c r="S107" i="1"/>
  <c r="V141" i="1"/>
  <c r="T272" i="1"/>
  <c r="T344" i="1"/>
  <c r="S427" i="1"/>
  <c r="T229" i="1"/>
  <c r="S82" i="1"/>
  <c r="S119" i="1"/>
  <c r="V74" i="1"/>
  <c r="V406" i="1"/>
  <c r="T396" i="1"/>
  <c r="T49" i="1"/>
  <c r="T453" i="1"/>
  <c r="T262" i="1"/>
  <c r="S227" i="1"/>
  <c r="V277" i="1"/>
  <c r="W233" i="1"/>
  <c r="S451" i="1"/>
  <c r="T377" i="1"/>
  <c r="S258" i="1"/>
  <c r="S143" i="1"/>
  <c r="M127" i="2"/>
  <c r="M128" i="2" s="1"/>
  <c r="AA3" i="1"/>
  <c r="W72" i="1"/>
  <c r="T84" i="1"/>
  <c r="T156" i="1"/>
  <c r="T228" i="1"/>
  <c r="T436" i="1"/>
  <c r="T29" i="1"/>
  <c r="T445" i="1"/>
  <c r="T326" i="1"/>
  <c r="S219" i="1"/>
  <c r="V45" i="1"/>
  <c r="T392" i="1"/>
  <c r="S475" i="1"/>
  <c r="T325" i="1"/>
  <c r="S178" i="1"/>
  <c r="S231" i="1"/>
  <c r="T20" i="1"/>
  <c r="T444" i="1"/>
  <c r="T17" i="1"/>
  <c r="T437" i="1"/>
  <c r="S19" i="1"/>
  <c r="S275" i="1"/>
  <c r="V309" i="1"/>
  <c r="W265" i="1"/>
  <c r="V346" i="1"/>
  <c r="V410" i="1"/>
  <c r="V474" i="1"/>
  <c r="T44" i="1"/>
  <c r="T116" i="1"/>
  <c r="S371" i="1"/>
  <c r="T121" i="1"/>
  <c r="T489" i="1"/>
  <c r="S63" i="1"/>
  <c r="S319" i="1"/>
  <c r="W296" i="1"/>
  <c r="T356" i="1"/>
  <c r="S455" i="1"/>
  <c r="T365" i="1"/>
  <c r="S254" i="1"/>
  <c r="S203" i="1"/>
  <c r="V250" i="1"/>
  <c r="V386" i="1"/>
  <c r="V450" i="1"/>
  <c r="T16" i="1"/>
  <c r="T88" i="1"/>
  <c r="T236" i="1"/>
  <c r="S395" i="1"/>
  <c r="T293" i="1"/>
  <c r="S146" i="1"/>
  <c r="S87" i="1"/>
  <c r="S343" i="1"/>
  <c r="T220" i="1"/>
  <c r="T492" i="1"/>
  <c r="V278" i="1"/>
  <c r="T421" i="1"/>
  <c r="S334" i="1"/>
  <c r="S195" i="1"/>
  <c r="V213" i="1"/>
  <c r="V26" i="1"/>
  <c r="T24" i="1"/>
  <c r="T316" i="1"/>
  <c r="V182" i="1"/>
  <c r="T409" i="1"/>
  <c r="S322" i="1"/>
  <c r="S239" i="1"/>
  <c r="W136" i="1"/>
  <c r="T48" i="1"/>
  <c r="T404" i="1"/>
  <c r="S503" i="1"/>
  <c r="T349" i="1"/>
  <c r="S222" i="1"/>
  <c r="S187" i="1"/>
  <c r="V109" i="1"/>
  <c r="V498" i="1"/>
  <c r="T68" i="1"/>
  <c r="T216" i="1"/>
  <c r="T360" i="1"/>
  <c r="S443" i="1"/>
  <c r="T261" i="1"/>
  <c r="S114" i="1"/>
  <c r="S199" i="1"/>
  <c r="V486" i="1"/>
  <c r="T128" i="1"/>
  <c r="T204" i="1"/>
  <c r="T476" i="1"/>
  <c r="S399" i="1"/>
  <c r="T209" i="1"/>
  <c r="S46" i="1"/>
  <c r="S51" i="1"/>
  <c r="S307" i="1"/>
  <c r="W225" i="1"/>
  <c r="T368" i="1"/>
  <c r="T432" i="1"/>
  <c r="T496" i="1"/>
  <c r="T57" i="1"/>
  <c r="T457" i="1"/>
  <c r="S31" i="1"/>
  <c r="S287" i="1"/>
  <c r="V42" i="1"/>
  <c r="V398" i="1"/>
  <c r="T248" i="1"/>
  <c r="T320" i="1"/>
  <c r="S423" i="1"/>
  <c r="T189" i="1"/>
  <c r="S62" i="1"/>
  <c r="S43" i="1"/>
  <c r="S299" i="1"/>
  <c r="V13" i="1"/>
  <c r="V354" i="1"/>
  <c r="T196" i="1"/>
  <c r="S363" i="1"/>
  <c r="T101" i="1"/>
  <c r="T481" i="1"/>
  <c r="S55" i="1"/>
  <c r="S311" i="1"/>
  <c r="V470" i="1"/>
  <c r="T112" i="1"/>
  <c r="T256" i="1"/>
  <c r="T332" i="1"/>
  <c r="V22" i="1"/>
  <c r="T389" i="1"/>
  <c r="S270" i="1"/>
  <c r="S163" i="1"/>
  <c r="V149" i="1"/>
  <c r="W321" i="1"/>
  <c r="V154" i="1"/>
  <c r="S387" i="1"/>
  <c r="T281" i="1"/>
  <c r="S130" i="1"/>
  <c r="S79" i="1"/>
  <c r="S335" i="1"/>
  <c r="V41" i="1"/>
  <c r="V234" i="1"/>
  <c r="V382" i="1"/>
  <c r="V446" i="1"/>
  <c r="T12" i="1"/>
  <c r="T304" i="1"/>
  <c r="T372" i="1"/>
  <c r="S471" i="1"/>
  <c r="T381" i="1"/>
  <c r="S286" i="1"/>
  <c r="S155" i="1"/>
  <c r="T32" i="1"/>
  <c r="T180" i="1"/>
  <c r="T252" i="1"/>
  <c r="T324" i="1"/>
  <c r="S411" i="1"/>
  <c r="T197" i="1"/>
  <c r="S50" i="1"/>
  <c r="S39" i="1"/>
  <c r="S295" i="1"/>
  <c r="V266" i="1"/>
  <c r="T380" i="1"/>
  <c r="S495" i="1"/>
  <c r="T373" i="1"/>
  <c r="S238" i="1"/>
  <c r="S211" i="1"/>
  <c r="V181" i="1"/>
  <c r="W289" i="1"/>
  <c r="V90" i="1"/>
  <c r="T188" i="1"/>
  <c r="T260" i="1"/>
  <c r="T336" i="1"/>
  <c r="T400" i="1"/>
  <c r="T464" i="1"/>
  <c r="V310" i="1"/>
  <c r="T425" i="1"/>
  <c r="T230" i="1"/>
  <c r="S255" i="1"/>
  <c r="W168" i="1"/>
  <c r="T212" i="1"/>
  <c r="T284" i="1"/>
  <c r="S391" i="1"/>
  <c r="T253" i="1"/>
  <c r="S126" i="1"/>
  <c r="S139" i="1"/>
  <c r="V333" i="1"/>
  <c r="T504" i="1"/>
  <c r="T165" i="1"/>
  <c r="S18" i="1"/>
  <c r="S23" i="1"/>
  <c r="S279" i="1"/>
  <c r="T148" i="1"/>
  <c r="T428" i="1"/>
  <c r="S479" i="1"/>
  <c r="T357" i="1"/>
  <c r="S206" i="1"/>
  <c r="S131" i="1"/>
  <c r="V85" i="1"/>
  <c r="W129" i="1"/>
  <c r="W137" i="1"/>
  <c r="W201" i="1"/>
  <c r="V282" i="1"/>
  <c r="T96" i="1"/>
  <c r="T384" i="1"/>
  <c r="S483" i="1"/>
  <c r="T345" i="1"/>
  <c r="S194" i="1"/>
  <c r="S175" i="1"/>
  <c r="W8" i="1"/>
  <c r="V350" i="1"/>
  <c r="T120" i="1"/>
  <c r="T192" i="1"/>
  <c r="T340" i="1"/>
  <c r="S439" i="1"/>
  <c r="T221" i="1"/>
  <c r="S94" i="1"/>
  <c r="S123" i="1"/>
  <c r="S379" i="1"/>
  <c r="T133" i="1"/>
  <c r="T497" i="1"/>
  <c r="S7" i="1"/>
  <c r="S263" i="1"/>
  <c r="T56" i="1"/>
  <c r="T412" i="1"/>
  <c r="T81" i="1"/>
  <c r="T469" i="1"/>
  <c r="T134" i="1"/>
  <c r="S243" i="1"/>
  <c r="W97" i="1"/>
  <c r="V54" i="1"/>
  <c r="T393" i="1"/>
  <c r="S290" i="1"/>
  <c r="S223" i="1"/>
  <c r="W232" i="1"/>
  <c r="V462" i="1"/>
  <c r="S359" i="1"/>
  <c r="T61" i="1"/>
  <c r="T461" i="1"/>
  <c r="T198" i="1"/>
  <c r="S235" i="1"/>
  <c r="V122" i="1"/>
  <c r="V418" i="1"/>
  <c r="T52" i="1"/>
  <c r="T124" i="1"/>
  <c r="T472" i="1"/>
  <c r="V246" i="1"/>
  <c r="T417" i="1"/>
  <c r="S338" i="1"/>
  <c r="S247" i="1"/>
  <c r="T36" i="1"/>
  <c r="T184" i="1"/>
  <c r="S447" i="1"/>
  <c r="T305" i="1"/>
  <c r="S142" i="1"/>
  <c r="S99" i="1"/>
  <c r="V21" i="1"/>
  <c r="W193" i="1"/>
  <c r="V362" i="1"/>
  <c r="V426" i="1"/>
  <c r="V490" i="1"/>
  <c r="T60" i="1"/>
  <c r="T132" i="1"/>
  <c r="T208" i="1"/>
  <c r="T280" i="1"/>
  <c r="T352" i="1"/>
  <c r="T416" i="1"/>
  <c r="T480" i="1"/>
  <c r="T153" i="1"/>
  <c r="T505" i="1"/>
  <c r="S15" i="1"/>
  <c r="S271" i="1"/>
  <c r="W328" i="1"/>
  <c r="S407" i="1"/>
  <c r="T285" i="1"/>
  <c r="S158" i="1"/>
  <c r="S91" i="1"/>
  <c r="V301" i="1"/>
  <c r="V314" i="1"/>
  <c r="V402" i="1"/>
  <c r="V466" i="1"/>
  <c r="T108" i="1"/>
  <c r="S347" i="1"/>
  <c r="T69" i="1"/>
  <c r="T465" i="1"/>
  <c r="T38" i="1"/>
  <c r="S103" i="1"/>
  <c r="V10" i="1"/>
  <c r="V390" i="1"/>
  <c r="T240" i="1"/>
  <c r="T312" i="1"/>
  <c r="S431" i="1"/>
  <c r="T273" i="1"/>
  <c r="S110" i="1"/>
  <c r="S147" i="1"/>
  <c r="V53" i="1"/>
  <c r="W161" i="1"/>
  <c r="W329" i="1"/>
  <c r="S499" i="1"/>
  <c r="T361" i="1"/>
  <c r="S226" i="1"/>
  <c r="S191" i="1"/>
  <c r="W40" i="1"/>
  <c r="T64" i="1"/>
  <c r="T140" i="1"/>
  <c r="T484" i="1"/>
  <c r="T125" i="1"/>
  <c r="T493" i="1"/>
  <c r="S75" i="1"/>
  <c r="S331" i="1"/>
  <c r="V205" i="1"/>
  <c r="T440" i="1"/>
  <c r="T37" i="1"/>
  <c r="T449" i="1"/>
  <c r="T166" i="1"/>
  <c r="S215" i="1"/>
  <c r="T76" i="1"/>
  <c r="T364" i="1"/>
  <c r="S415" i="1"/>
  <c r="T241" i="1"/>
  <c r="S78" i="1"/>
  <c r="S67" i="1"/>
  <c r="S323" i="1"/>
  <c r="W257" i="1"/>
  <c r="V394" i="1"/>
  <c r="T172" i="1"/>
  <c r="T448" i="1"/>
  <c r="S419" i="1"/>
  <c r="T217" i="1"/>
  <c r="S66" i="1"/>
  <c r="S111" i="1"/>
  <c r="V297" i="1"/>
  <c r="V106" i="1"/>
  <c r="V414" i="1"/>
  <c r="T268" i="1"/>
  <c r="S375" i="1"/>
  <c r="T93" i="1"/>
  <c r="T477" i="1"/>
  <c r="S59" i="1"/>
  <c r="S315" i="1"/>
  <c r="V186" i="1"/>
  <c r="V370" i="1"/>
  <c r="T488" i="1"/>
  <c r="T5" i="1"/>
  <c r="T433" i="1"/>
  <c r="T294" i="1"/>
  <c r="S71" i="1"/>
  <c r="S327" i="1"/>
  <c r="V358" i="1"/>
  <c r="T348" i="1"/>
  <c r="V150" i="1"/>
  <c r="T405" i="1"/>
  <c r="S302" i="1"/>
  <c r="S179" i="1"/>
  <c r="V245" i="1"/>
  <c r="W73" i="1"/>
  <c r="V218" i="1"/>
  <c r="V378" i="1"/>
  <c r="V442" i="1"/>
  <c r="V506" i="1"/>
  <c r="T80" i="1"/>
  <c r="T152" i="1"/>
  <c r="T224" i="1"/>
  <c r="S467" i="1"/>
  <c r="T313" i="1"/>
  <c r="S162" i="1"/>
  <c r="S159" i="1"/>
  <c r="W104" i="1"/>
  <c r="T28" i="1"/>
  <c r="T100" i="1"/>
  <c r="T452" i="1"/>
  <c r="V86" i="1"/>
  <c r="T397" i="1"/>
  <c r="S318" i="1"/>
  <c r="S171" i="1"/>
  <c r="V269" i="1"/>
  <c r="V482" i="1"/>
  <c r="T408" i="1"/>
  <c r="S491" i="1"/>
  <c r="T353" i="1"/>
  <c r="S210" i="1"/>
  <c r="S183" i="1"/>
  <c r="V330" i="1"/>
  <c r="T460" i="1"/>
  <c r="S383" i="1"/>
  <c r="T177" i="1"/>
  <c r="S14" i="1"/>
  <c r="S35" i="1"/>
  <c r="S291" i="1"/>
  <c r="W65" i="1"/>
  <c r="T25" i="1"/>
  <c r="T441" i="1"/>
  <c r="T102" i="1"/>
  <c r="S207" i="1"/>
  <c r="W200" i="1"/>
  <c r="T500" i="1"/>
  <c r="T157" i="1"/>
  <c r="S30" i="1"/>
  <c r="S27" i="1"/>
  <c r="S283" i="1"/>
  <c r="V173" i="1"/>
  <c r="V58" i="1"/>
  <c r="T456" i="1"/>
  <c r="V118" i="1"/>
  <c r="T401" i="1"/>
  <c r="S306" i="1"/>
  <c r="S167" i="1"/>
  <c r="V454" i="1"/>
  <c r="T92" i="1"/>
  <c r="T164" i="1"/>
  <c r="S367" i="1"/>
  <c r="T145" i="1"/>
  <c r="T501" i="1"/>
  <c r="S83" i="1"/>
  <c r="S339" i="1"/>
  <c r="W33" i="1"/>
  <c r="W105" i="1"/>
  <c r="S435" i="1"/>
  <c r="T249" i="1"/>
  <c r="S98" i="1"/>
  <c r="S127" i="1"/>
  <c r="V169" i="1"/>
  <c r="V170" i="1"/>
  <c r="V366" i="1"/>
  <c r="V430" i="1"/>
  <c r="V494" i="1"/>
  <c r="T420" i="1"/>
  <c r="V342" i="1"/>
  <c r="T429" i="1"/>
  <c r="S11" i="1"/>
  <c r="S267" i="1"/>
  <c r="V77" i="1"/>
  <c r="T160" i="1"/>
  <c r="T308" i="1"/>
  <c r="T376" i="1"/>
  <c r="S459" i="1"/>
  <c r="T385" i="1"/>
  <c r="S274" i="1"/>
  <c r="S151" i="1"/>
  <c r="V202" i="1"/>
  <c r="V374" i="1"/>
  <c r="V438" i="1"/>
  <c r="V502" i="1"/>
  <c r="T292" i="1"/>
  <c r="S351" i="1"/>
  <c r="T113" i="1"/>
  <c r="T485" i="1"/>
  <c r="T6" i="1"/>
  <c r="S259" i="1"/>
  <c r="V341" i="1"/>
  <c r="B23" i="2"/>
  <c r="V4" i="1" l="1"/>
  <c r="T459" i="1"/>
  <c r="W77" i="1"/>
  <c r="T98" i="1"/>
  <c r="V401" i="1"/>
  <c r="T383" i="1"/>
  <c r="T491" i="1"/>
  <c r="W86" i="1"/>
  <c r="V100" i="1"/>
  <c r="V80" i="1"/>
  <c r="W218" i="1"/>
  <c r="T327" i="1"/>
  <c r="T375" i="1"/>
  <c r="W414" i="1"/>
  <c r="T75" i="1"/>
  <c r="T147" i="1"/>
  <c r="T103" i="1"/>
  <c r="V465" i="1"/>
  <c r="T91" i="1"/>
  <c r="W426" i="1"/>
  <c r="V198" i="1"/>
  <c r="T290" i="1"/>
  <c r="T94" i="1"/>
  <c r="W350" i="1"/>
  <c r="W282" i="1"/>
  <c r="V165" i="1"/>
  <c r="V400" i="1"/>
  <c r="T495" i="1"/>
  <c r="T295" i="1"/>
  <c r="V197" i="1"/>
  <c r="V381" i="1"/>
  <c r="W446" i="1"/>
  <c r="T335" i="1"/>
  <c r="T270" i="1"/>
  <c r="V189" i="1"/>
  <c r="V248" i="1"/>
  <c r="V57" i="1"/>
  <c r="V261" i="1"/>
  <c r="T503" i="1"/>
  <c r="V492" i="1"/>
  <c r="T146" i="1"/>
  <c r="T254" i="1"/>
  <c r="T319" i="1"/>
  <c r="W346" i="1"/>
  <c r="T19" i="1"/>
  <c r="X72" i="1"/>
  <c r="V6" i="1"/>
  <c r="W502" i="1"/>
  <c r="T151" i="1"/>
  <c r="V160" i="1"/>
  <c r="W494" i="1"/>
  <c r="W169" i="1"/>
  <c r="X33" i="1"/>
  <c r="V501" i="1"/>
  <c r="V164" i="1"/>
  <c r="T27" i="1"/>
  <c r="T30" i="1"/>
  <c r="V102" i="1"/>
  <c r="T14" i="1"/>
  <c r="W330" i="1"/>
  <c r="V313" i="1"/>
  <c r="V224" i="1"/>
  <c r="W442" i="1"/>
  <c r="W245" i="1"/>
  <c r="T179" i="1"/>
  <c r="T71" i="1"/>
  <c r="T59" i="1"/>
  <c r="V477" i="1"/>
  <c r="W297" i="1"/>
  <c r="T66" i="1"/>
  <c r="V448" i="1"/>
  <c r="V172" i="1"/>
  <c r="T323" i="1"/>
  <c r="T415" i="1"/>
  <c r="V364" i="1"/>
  <c r="V166" i="1"/>
  <c r="V37" i="1"/>
  <c r="V440" i="1"/>
  <c r="V484" i="1"/>
  <c r="X40" i="1"/>
  <c r="T191" i="1"/>
  <c r="V361" i="1"/>
  <c r="V273" i="1"/>
  <c r="V312" i="1"/>
  <c r="W390" i="1"/>
  <c r="W402" i="1"/>
  <c r="V285" i="1"/>
  <c r="T407" i="1"/>
  <c r="T271" i="1"/>
  <c r="V352" i="1"/>
  <c r="V60" i="1"/>
  <c r="T99" i="1"/>
  <c r="V184" i="1"/>
  <c r="T338" i="1"/>
  <c r="V417" i="1"/>
  <c r="V52" i="1"/>
  <c r="T359" i="1"/>
  <c r="W54" i="1"/>
  <c r="X97" i="1"/>
  <c r="V81" i="1"/>
  <c r="V412" i="1"/>
  <c r="V340" i="1"/>
  <c r="T483" i="1"/>
  <c r="V384" i="1"/>
  <c r="X137" i="1"/>
  <c r="V357" i="1"/>
  <c r="T139" i="1"/>
  <c r="T126" i="1"/>
  <c r="T391" i="1"/>
  <c r="V284" i="1"/>
  <c r="V260" i="1"/>
  <c r="T238" i="1"/>
  <c r="V324" i="1"/>
  <c r="V32" i="1"/>
  <c r="V372" i="1"/>
  <c r="W234" i="1"/>
  <c r="T130" i="1"/>
  <c r="X321" i="1"/>
  <c r="W149" i="1"/>
  <c r="W22" i="1"/>
  <c r="V256" i="1"/>
  <c r="V112" i="1"/>
  <c r="W470" i="1"/>
  <c r="T55" i="1"/>
  <c r="V196" i="1"/>
  <c r="W354" i="1"/>
  <c r="T31" i="1"/>
  <c r="V432" i="1"/>
  <c r="T399" i="1"/>
  <c r="V476" i="1"/>
  <c r="V128" i="1"/>
  <c r="W486" i="1"/>
  <c r="V360" i="1"/>
  <c r="T222" i="1"/>
  <c r="V24" i="1"/>
  <c r="V421" i="1"/>
  <c r="V16" i="1"/>
  <c r="T455" i="1"/>
  <c r="V356" i="1"/>
  <c r="V121" i="1"/>
  <c r="T371" i="1"/>
  <c r="W474" i="1"/>
  <c r="W309" i="1"/>
  <c r="V17" i="1"/>
  <c r="V444" i="1"/>
  <c r="V20" i="1"/>
  <c r="T178" i="1"/>
  <c r="V325" i="1"/>
  <c r="V84" i="1"/>
  <c r="T143" i="1"/>
  <c r="T258" i="1"/>
  <c r="T227" i="1"/>
  <c r="V396" i="1"/>
  <c r="W74" i="1"/>
  <c r="T82" i="1"/>
  <c r="V229" i="1"/>
  <c r="T427" i="1"/>
  <c r="T190" i="1"/>
  <c r="T174" i="1"/>
  <c r="T242" i="1"/>
  <c r="V369" i="1"/>
  <c r="V288" i="1"/>
  <c r="V144" i="1"/>
  <c r="W434" i="1"/>
  <c r="V468" i="1"/>
  <c r="V89" i="1"/>
  <c r="V244" i="1"/>
  <c r="T351" i="1"/>
  <c r="V308" i="1"/>
  <c r="T267" i="1"/>
  <c r="W342" i="1"/>
  <c r="W454" i="1"/>
  <c r="T306" i="1"/>
  <c r="V456" i="1"/>
  <c r="W173" i="1"/>
  <c r="X200" i="1"/>
  <c r="V25" i="1"/>
  <c r="T78" i="1"/>
  <c r="V64" i="1"/>
  <c r="V480" i="1"/>
  <c r="V208" i="1"/>
  <c r="V134" i="1"/>
  <c r="T7" i="1"/>
  <c r="V192" i="1"/>
  <c r="T131" i="1"/>
  <c r="T279" i="1"/>
  <c r="T18" i="1"/>
  <c r="V425" i="1"/>
  <c r="W90" i="1"/>
  <c r="W181" i="1"/>
  <c r="T423" i="1"/>
  <c r="W398" i="1"/>
  <c r="T114" i="1"/>
  <c r="V68" i="1"/>
  <c r="V409" i="1"/>
  <c r="T195" i="1"/>
  <c r="V220" i="1"/>
  <c r="T87" i="1"/>
  <c r="V293" i="1"/>
  <c r="W386" i="1"/>
  <c r="X296" i="1"/>
  <c r="T63" i="1"/>
  <c r="V116" i="1"/>
  <c r="T231" i="1"/>
  <c r="V29" i="1"/>
  <c r="V436" i="1"/>
  <c r="W341" i="1"/>
  <c r="T259" i="1"/>
  <c r="W202" i="1"/>
  <c r="W170" i="1"/>
  <c r="T127" i="1"/>
  <c r="X105" i="1"/>
  <c r="T339" i="1"/>
  <c r="T83" i="1"/>
  <c r="W118" i="1"/>
  <c r="T283" i="1"/>
  <c r="V441" i="1"/>
  <c r="T35" i="1"/>
  <c r="V460" i="1"/>
  <c r="V408" i="1"/>
  <c r="V28" i="1"/>
  <c r="X104" i="1"/>
  <c r="T467" i="1"/>
  <c r="W506" i="1"/>
  <c r="X73" i="1"/>
  <c r="W150" i="1"/>
  <c r="V348" i="1"/>
  <c r="W358" i="1"/>
  <c r="T315" i="1"/>
  <c r="V268" i="1"/>
  <c r="W106" i="1"/>
  <c r="V217" i="1"/>
  <c r="T419" i="1"/>
  <c r="V241" i="1"/>
  <c r="V76" i="1"/>
  <c r="T215" i="1"/>
  <c r="V449" i="1"/>
  <c r="T331" i="1"/>
  <c r="V125" i="1"/>
  <c r="V140" i="1"/>
  <c r="T499" i="1"/>
  <c r="T110" i="1"/>
  <c r="V38" i="1"/>
  <c r="V69" i="1"/>
  <c r="T347" i="1"/>
  <c r="V108" i="1"/>
  <c r="W466" i="1"/>
  <c r="T158" i="1"/>
  <c r="T15" i="1"/>
  <c r="V416" i="1"/>
  <c r="V132" i="1"/>
  <c r="W362" i="1"/>
  <c r="X193" i="1"/>
  <c r="W21" i="1"/>
  <c r="T447" i="1"/>
  <c r="T247" i="1"/>
  <c r="V124" i="1"/>
  <c r="T235" i="1"/>
  <c r="V61" i="1"/>
  <c r="V469" i="1"/>
  <c r="V221" i="1"/>
  <c r="T439" i="1"/>
  <c r="V120" i="1"/>
  <c r="X8" i="1"/>
  <c r="T175" i="1"/>
  <c r="X201" i="1"/>
  <c r="T206" i="1"/>
  <c r="T23" i="1"/>
  <c r="V504" i="1"/>
  <c r="X168" i="1"/>
  <c r="T255" i="1"/>
  <c r="V230" i="1"/>
  <c r="V336" i="1"/>
  <c r="T211" i="1"/>
  <c r="W266" i="1"/>
  <c r="T39" i="1"/>
  <c r="T411" i="1"/>
  <c r="T471" i="1"/>
  <c r="W382" i="1"/>
  <c r="V281" i="1"/>
  <c r="T387" i="1"/>
  <c r="W154" i="1"/>
  <c r="V389" i="1"/>
  <c r="T311" i="1"/>
  <c r="V481" i="1"/>
  <c r="V101" i="1"/>
  <c r="T363" i="1"/>
  <c r="T287" i="1"/>
  <c r="V457" i="1"/>
  <c r="V496" i="1"/>
  <c r="V209" i="1"/>
  <c r="T199" i="1"/>
  <c r="T443" i="1"/>
  <c r="W498" i="1"/>
  <c r="W109" i="1"/>
  <c r="T187" i="1"/>
  <c r="V404" i="1"/>
  <c r="V48" i="1"/>
  <c r="X136" i="1"/>
  <c r="T239" i="1"/>
  <c r="T322" i="1"/>
  <c r="T334" i="1"/>
  <c r="T395" i="1"/>
  <c r="V236" i="1"/>
  <c r="V88" i="1"/>
  <c r="W250" i="1"/>
  <c r="T203" i="1"/>
  <c r="V365" i="1"/>
  <c r="V44" i="1"/>
  <c r="X265" i="1"/>
  <c r="V437" i="1"/>
  <c r="V156" i="1"/>
  <c r="N127" i="2"/>
  <c r="N128" i="2" s="1"/>
  <c r="AC3" i="1"/>
  <c r="AB3" i="1" s="1"/>
  <c r="V377" i="1"/>
  <c r="W277" i="1"/>
  <c r="V49" i="1"/>
  <c r="W406" i="1"/>
  <c r="T107" i="1"/>
  <c r="V388" i="1"/>
  <c r="V176" i="1"/>
  <c r="W298" i="1"/>
  <c r="T95" i="1"/>
  <c r="T115" i="1"/>
  <c r="T135" i="1"/>
  <c r="W214" i="1"/>
  <c r="W478" i="1"/>
  <c r="X264" i="1"/>
  <c r="T303" i="1"/>
  <c r="T451" i="1"/>
  <c r="X233" i="1"/>
  <c r="V453" i="1"/>
  <c r="V272" i="1"/>
  <c r="T487" i="1"/>
  <c r="T34" i="1"/>
  <c r="V300" i="1"/>
  <c r="X9" i="1"/>
  <c r="W117" i="1"/>
  <c r="T463" i="1"/>
  <c r="V508" i="1"/>
  <c r="W138" i="1"/>
  <c r="V70" i="1"/>
  <c r="V413" i="1"/>
  <c r="T47" i="1"/>
  <c r="V113" i="1"/>
  <c r="W374" i="1"/>
  <c r="V420" i="1"/>
  <c r="W366" i="1"/>
  <c r="T367" i="1"/>
  <c r="T167" i="1"/>
  <c r="W58" i="1"/>
  <c r="T291" i="1"/>
  <c r="V452" i="1"/>
  <c r="T159" i="1"/>
  <c r="V405" i="1"/>
  <c r="V5" i="1"/>
  <c r="W186" i="1"/>
  <c r="W205" i="1"/>
  <c r="V493" i="1"/>
  <c r="V505" i="1"/>
  <c r="V305" i="1"/>
  <c r="V472" i="1"/>
  <c r="W122" i="1"/>
  <c r="V461" i="1"/>
  <c r="W462" i="1"/>
  <c r="T194" i="1"/>
  <c r="T50" i="1"/>
  <c r="V180" i="1"/>
  <c r="T286" i="1"/>
  <c r="T299" i="1"/>
  <c r="W42" i="1"/>
  <c r="T46" i="1"/>
  <c r="V228" i="1"/>
  <c r="V485" i="1"/>
  <c r="V292" i="1"/>
  <c r="W438" i="1"/>
  <c r="T274" i="1"/>
  <c r="V385" i="1"/>
  <c r="V376" i="1"/>
  <c r="T11" i="1"/>
  <c r="V429" i="1"/>
  <c r="W430" i="1"/>
  <c r="V249" i="1"/>
  <c r="T435" i="1"/>
  <c r="V145" i="1"/>
  <c r="V92" i="1"/>
  <c r="V157" i="1"/>
  <c r="V500" i="1"/>
  <c r="T207" i="1"/>
  <c r="X65" i="1"/>
  <c r="V177" i="1"/>
  <c r="T183" i="1"/>
  <c r="T210" i="1"/>
  <c r="V353" i="1"/>
  <c r="W482" i="1"/>
  <c r="W269" i="1"/>
  <c r="T171" i="1"/>
  <c r="T318" i="1"/>
  <c r="V397" i="1"/>
  <c r="T162" i="1"/>
  <c r="V152" i="1"/>
  <c r="W378" i="1"/>
  <c r="T302" i="1"/>
  <c r="V294" i="1"/>
  <c r="V433" i="1"/>
  <c r="V488" i="1"/>
  <c r="W370" i="1"/>
  <c r="V93" i="1"/>
  <c r="T111" i="1"/>
  <c r="W394" i="1"/>
  <c r="X257" i="1"/>
  <c r="T67" i="1"/>
  <c r="T226" i="1"/>
  <c r="X329" i="1"/>
  <c r="X161" i="1"/>
  <c r="W53" i="1"/>
  <c r="T431" i="1"/>
  <c r="V240" i="1"/>
  <c r="W10" i="1"/>
  <c r="W314" i="1"/>
  <c r="W301" i="1"/>
  <c r="X328" i="1"/>
  <c r="V153" i="1"/>
  <c r="V280" i="1"/>
  <c r="W490" i="1"/>
  <c r="T142" i="1"/>
  <c r="V36" i="1"/>
  <c r="W246" i="1"/>
  <c r="W418" i="1"/>
  <c r="X232" i="1"/>
  <c r="T223" i="1"/>
  <c r="V393" i="1"/>
  <c r="T243" i="1"/>
  <c r="V56" i="1"/>
  <c r="T263" i="1"/>
  <c r="V497" i="1"/>
  <c r="V133" i="1"/>
  <c r="T379" i="1"/>
  <c r="T123" i="1"/>
  <c r="V345" i="1"/>
  <c r="V96" i="1"/>
  <c r="X129" i="1"/>
  <c r="W85" i="1"/>
  <c r="T479" i="1"/>
  <c r="V428" i="1"/>
  <c r="V148" i="1"/>
  <c r="W333" i="1"/>
  <c r="V253" i="1"/>
  <c r="V212" i="1"/>
  <c r="W310" i="1"/>
  <c r="V464" i="1"/>
  <c r="V188" i="1"/>
  <c r="X289" i="1"/>
  <c r="V373" i="1"/>
  <c r="V380" i="1"/>
  <c r="V252" i="1"/>
  <c r="T155" i="1"/>
  <c r="V304" i="1"/>
  <c r="V12" i="1"/>
  <c r="W41" i="1"/>
  <c r="T79" i="1"/>
  <c r="T163" i="1"/>
  <c r="V332" i="1"/>
  <c r="W13" i="1"/>
  <c r="T43" i="1"/>
  <c r="T62" i="1"/>
  <c r="V320" i="1"/>
  <c r="V368" i="1"/>
  <c r="X225" i="1"/>
  <c r="T307" i="1"/>
  <c r="T51" i="1"/>
  <c r="V204" i="1"/>
  <c r="V216" i="1"/>
  <c r="V349" i="1"/>
  <c r="W182" i="1"/>
  <c r="V316" i="1"/>
  <c r="W26" i="1"/>
  <c r="W213" i="1"/>
  <c r="W278" i="1"/>
  <c r="T343" i="1"/>
  <c r="W450" i="1"/>
  <c r="V489" i="1"/>
  <c r="W410" i="1"/>
  <c r="T275" i="1"/>
  <c r="T475" i="1"/>
  <c r="V392" i="1"/>
  <c r="W45" i="1"/>
  <c r="T219" i="1"/>
  <c r="V326" i="1"/>
  <c r="V445" i="1"/>
  <c r="V262" i="1"/>
  <c r="T119" i="1"/>
  <c r="V344" i="1"/>
  <c r="W141" i="1"/>
  <c r="V317" i="1"/>
  <c r="V185" i="1"/>
  <c r="T403" i="1"/>
  <c r="V337" i="1"/>
  <c r="V276" i="1"/>
  <c r="W422" i="1"/>
  <c r="T507" i="1"/>
  <c r="V424" i="1"/>
  <c r="W237" i="1"/>
  <c r="T251" i="1"/>
  <c r="V473" i="1"/>
  <c r="T355" i="1"/>
  <c r="W458" i="1"/>
  <c r="W4" i="1" l="1"/>
  <c r="V355" i="1"/>
  <c r="X422" i="1"/>
  <c r="V219" i="1"/>
  <c r="V275" i="1"/>
  <c r="X410" i="1"/>
  <c r="W489" i="1"/>
  <c r="X26" i="1"/>
  <c r="W368" i="1"/>
  <c r="W320" i="1"/>
  <c r="V163" i="1"/>
  <c r="V79" i="1"/>
  <c r="W188" i="1"/>
  <c r="W464" i="1"/>
  <c r="X333" i="1"/>
  <c r="W148" i="1"/>
  <c r="Y129" i="1"/>
  <c r="W345" i="1"/>
  <c r="V123" i="1"/>
  <c r="V243" i="1"/>
  <c r="W36" i="1"/>
  <c r="X490" i="1"/>
  <c r="Y328" i="1"/>
  <c r="V431" i="1"/>
  <c r="X394" i="1"/>
  <c r="W433" i="1"/>
  <c r="V162" i="1"/>
  <c r="W397" i="1"/>
  <c r="X482" i="1"/>
  <c r="Y65" i="1"/>
  <c r="W249" i="1"/>
  <c r="W385" i="1"/>
  <c r="W485" i="1"/>
  <c r="V286" i="1"/>
  <c r="X462" i="1"/>
  <c r="W305" i="1"/>
  <c r="W505" i="1"/>
  <c r="W493" i="1"/>
  <c r="W452" i="1"/>
  <c r="V291" i="1"/>
  <c r="V167" i="1"/>
  <c r="X374" i="1"/>
  <c r="W300" i="1"/>
  <c r="V487" i="1"/>
  <c r="V451" i="1"/>
  <c r="V303" i="1"/>
  <c r="V135" i="1"/>
  <c r="V115" i="1"/>
  <c r="W388" i="1"/>
  <c r="AD3" i="1"/>
  <c r="AF3" i="1" s="1"/>
  <c r="O127" i="2"/>
  <c r="O128" i="2" s="1"/>
  <c r="W156" i="1"/>
  <c r="W437" i="1"/>
  <c r="Y265" i="1"/>
  <c r="W44" i="1"/>
  <c r="V395" i="1"/>
  <c r="V239" i="1"/>
  <c r="V187" i="1"/>
  <c r="V199" i="1"/>
  <c r="W209" i="1"/>
  <c r="W481" i="1"/>
  <c r="X154" i="1"/>
  <c r="V471" i="1"/>
  <c r="V411" i="1"/>
  <c r="X266" i="1"/>
  <c r="Y168" i="1"/>
  <c r="W504" i="1"/>
  <c r="W469" i="1"/>
  <c r="V247" i="1"/>
  <c r="V447" i="1"/>
  <c r="V158" i="1"/>
  <c r="W108" i="1"/>
  <c r="V110" i="1"/>
  <c r="W125" i="1"/>
  <c r="W76" i="1"/>
  <c r="X106" i="1"/>
  <c r="W348" i="1"/>
  <c r="W28" i="1"/>
  <c r="W408" i="1"/>
  <c r="W460" i="1"/>
  <c r="Y105" i="1"/>
  <c r="V127" i="1"/>
  <c r="X202" i="1"/>
  <c r="V259" i="1"/>
  <c r="X386" i="1"/>
  <c r="V195" i="1"/>
  <c r="V423" i="1"/>
  <c r="X181" i="1"/>
  <c r="V131" i="1"/>
  <c r="W208" i="1"/>
  <c r="V78" i="1"/>
  <c r="W25" i="1"/>
  <c r="V306" i="1"/>
  <c r="V351" i="1"/>
  <c r="X434" i="1"/>
  <c r="W288" i="1"/>
  <c r="X74" i="1"/>
  <c r="V143" i="1"/>
  <c r="W325" i="1"/>
  <c r="W17" i="1"/>
  <c r="W121" i="1"/>
  <c r="W356" i="1"/>
  <c r="W360" i="1"/>
  <c r="W128" i="1"/>
  <c r="V55" i="1"/>
  <c r="Y321" i="1"/>
  <c r="V391" i="1"/>
  <c r="V483" i="1"/>
  <c r="W340" i="1"/>
  <c r="X54" i="1"/>
  <c r="W184" i="1"/>
  <c r="V407" i="1"/>
  <c r="V191" i="1"/>
  <c r="W166" i="1"/>
  <c r="W172" i="1"/>
  <c r="V59" i="1"/>
  <c r="V179" i="1"/>
  <c r="W224" i="1"/>
  <c r="W102" i="1"/>
  <c r="W164" i="1"/>
  <c r="V19" i="1"/>
  <c r="V146" i="1"/>
  <c r="W248" i="1"/>
  <c r="X446" i="1"/>
  <c r="W165" i="1"/>
  <c r="X282" i="1"/>
  <c r="X350" i="1"/>
  <c r="X426" i="1"/>
  <c r="V103" i="1"/>
  <c r="V375" i="1"/>
  <c r="X218" i="1"/>
  <c r="V491" i="1"/>
  <c r="V459" i="1"/>
  <c r="X458" i="1"/>
  <c r="V507" i="1"/>
  <c r="V119" i="1"/>
  <c r="W262" i="1"/>
  <c r="W326" i="1"/>
  <c r="V475" i="1"/>
  <c r="X450" i="1"/>
  <c r="X213" i="1"/>
  <c r="W349" i="1"/>
  <c r="Y225" i="1"/>
  <c r="X13" i="1"/>
  <c r="W332" i="1"/>
  <c r="V155" i="1"/>
  <c r="W373" i="1"/>
  <c r="Y289" i="1"/>
  <c r="W253" i="1"/>
  <c r="X85" i="1"/>
  <c r="W96" i="1"/>
  <c r="W497" i="1"/>
  <c r="W56" i="1"/>
  <c r="Y232" i="1"/>
  <c r="X246" i="1"/>
  <c r="W280" i="1"/>
  <c r="W153" i="1"/>
  <c r="W240" i="1"/>
  <c r="Y329" i="1"/>
  <c r="V226" i="1"/>
  <c r="Y257" i="1"/>
  <c r="W488" i="1"/>
  <c r="X378" i="1"/>
  <c r="W152" i="1"/>
  <c r="X269" i="1"/>
  <c r="V183" i="1"/>
  <c r="W177" i="1"/>
  <c r="W157" i="1"/>
  <c r="W145" i="1"/>
  <c r="V435" i="1"/>
  <c r="V11" i="1"/>
  <c r="W376" i="1"/>
  <c r="W292" i="1"/>
  <c r="X42" i="1"/>
  <c r="V299" i="1"/>
  <c r="V194" i="1"/>
  <c r="W472" i="1"/>
  <c r="W405" i="1"/>
  <c r="V159" i="1"/>
  <c r="W420" i="1"/>
  <c r="Y9" i="1"/>
  <c r="Y233" i="1"/>
  <c r="W176" i="1"/>
  <c r="W377" i="1"/>
  <c r="X250" i="1"/>
  <c r="W236" i="1"/>
  <c r="V322" i="1"/>
  <c r="W404" i="1"/>
  <c r="V287" i="1"/>
  <c r="W101" i="1"/>
  <c r="W389" i="1"/>
  <c r="X382" i="1"/>
  <c r="V39" i="1"/>
  <c r="V255" i="1"/>
  <c r="W120" i="1"/>
  <c r="W221" i="1"/>
  <c r="W124" i="1"/>
  <c r="X362" i="1"/>
  <c r="W132" i="1"/>
  <c r="V15" i="1"/>
  <c r="X466" i="1"/>
  <c r="W38" i="1"/>
  <c r="V499" i="1"/>
  <c r="W140" i="1"/>
  <c r="V215" i="1"/>
  <c r="W217" i="1"/>
  <c r="X358" i="1"/>
  <c r="Y104" i="1"/>
  <c r="V283" i="1"/>
  <c r="X118" i="1"/>
  <c r="V339" i="1"/>
  <c r="W29" i="1"/>
  <c r="Y296" i="1"/>
  <c r="W220" i="1"/>
  <c r="V114" i="1"/>
  <c r="X398" i="1"/>
  <c r="V279" i="1"/>
  <c r="W192" i="1"/>
  <c r="W134" i="1"/>
  <c r="W64" i="1"/>
  <c r="W456" i="1"/>
  <c r="W308" i="1"/>
  <c r="W468" i="1"/>
  <c r="V82" i="1"/>
  <c r="V258" i="1"/>
  <c r="W444" i="1"/>
  <c r="V371" i="1"/>
  <c r="V222" i="1"/>
  <c r="V31" i="1"/>
  <c r="W196" i="1"/>
  <c r="X149" i="1"/>
  <c r="W284" i="1"/>
  <c r="W384" i="1"/>
  <c r="Y97" i="1"/>
  <c r="V338" i="1"/>
  <c r="V271" i="1"/>
  <c r="W273" i="1"/>
  <c r="W361" i="1"/>
  <c r="W37" i="1"/>
  <c r="V323" i="1"/>
  <c r="X297" i="1"/>
  <c r="W477" i="1"/>
  <c r="V71" i="1"/>
  <c r="V14" i="1"/>
  <c r="Y72" i="1"/>
  <c r="V254" i="1"/>
  <c r="W261" i="1"/>
  <c r="W57" i="1"/>
  <c r="V335" i="1"/>
  <c r="W400" i="1"/>
  <c r="W198" i="1"/>
  <c r="X414" i="1"/>
  <c r="V327" i="1"/>
  <c r="X86" i="1"/>
  <c r="X77" i="1"/>
  <c r="X237" i="1"/>
  <c r="W424" i="1"/>
  <c r="W337" i="1"/>
  <c r="W185" i="1"/>
  <c r="X141" i="1"/>
  <c r="W344" i="1"/>
  <c r="W445" i="1"/>
  <c r="W392" i="1"/>
  <c r="V343" i="1"/>
  <c r="X278" i="1"/>
  <c r="X182" i="1"/>
  <c r="V307" i="1"/>
  <c r="V43" i="1"/>
  <c r="W304" i="1"/>
  <c r="W380" i="1"/>
  <c r="W212" i="1"/>
  <c r="V479" i="1"/>
  <c r="W133" i="1"/>
  <c r="V263" i="1"/>
  <c r="V223" i="1"/>
  <c r="X418" i="1"/>
  <c r="X314" i="1"/>
  <c r="X10" i="1"/>
  <c r="Y161" i="1"/>
  <c r="V67" i="1"/>
  <c r="X370" i="1"/>
  <c r="V302" i="1"/>
  <c r="V171" i="1"/>
  <c r="V210" i="1"/>
  <c r="W500" i="1"/>
  <c r="W92" i="1"/>
  <c r="W429" i="1"/>
  <c r="X438" i="1"/>
  <c r="V46" i="1"/>
  <c r="V50" i="1"/>
  <c r="X122" i="1"/>
  <c r="W5" i="1"/>
  <c r="X366" i="1"/>
  <c r="V47" i="1"/>
  <c r="W70" i="1"/>
  <c r="W508" i="1"/>
  <c r="X117" i="1"/>
  <c r="W453" i="1"/>
  <c r="X478" i="1"/>
  <c r="X214" i="1"/>
  <c r="X298" i="1"/>
  <c r="X277" i="1"/>
  <c r="V203" i="1"/>
  <c r="W88" i="1"/>
  <c r="W48" i="1"/>
  <c r="X498" i="1"/>
  <c r="W457" i="1"/>
  <c r="V363" i="1"/>
  <c r="W281" i="1"/>
  <c r="W230" i="1"/>
  <c r="Y201" i="1"/>
  <c r="Y8" i="1"/>
  <c r="V439" i="1"/>
  <c r="V235" i="1"/>
  <c r="Y193" i="1"/>
  <c r="W416" i="1"/>
  <c r="W69" i="1"/>
  <c r="W449" i="1"/>
  <c r="V419" i="1"/>
  <c r="V315" i="1"/>
  <c r="Y73" i="1"/>
  <c r="X506" i="1"/>
  <c r="V467" i="1"/>
  <c r="W441" i="1"/>
  <c r="V83" i="1"/>
  <c r="W436" i="1"/>
  <c r="V231" i="1"/>
  <c r="V63" i="1"/>
  <c r="V87" i="1"/>
  <c r="W68" i="1"/>
  <c r="W425" i="1"/>
  <c r="V18" i="1"/>
  <c r="V7" i="1"/>
  <c r="X173" i="1"/>
  <c r="V267" i="1"/>
  <c r="W89" i="1"/>
  <c r="V242" i="1"/>
  <c r="V190" i="1"/>
  <c r="W229" i="1"/>
  <c r="V227" i="1"/>
  <c r="W20" i="1"/>
  <c r="X474" i="1"/>
  <c r="W16" i="1"/>
  <c r="W421" i="1"/>
  <c r="W24" i="1"/>
  <c r="V399" i="1"/>
  <c r="W432" i="1"/>
  <c r="X354" i="1"/>
  <c r="W112" i="1"/>
  <c r="X22" i="1"/>
  <c r="X234" i="1"/>
  <c r="W372" i="1"/>
  <c r="W260" i="1"/>
  <c r="V139" i="1"/>
  <c r="Y137" i="1"/>
  <c r="W81" i="1"/>
  <c r="W417" i="1"/>
  <c r="W352" i="1"/>
  <c r="W312" i="1"/>
  <c r="W484" i="1"/>
  <c r="W440" i="1"/>
  <c r="V415" i="1"/>
  <c r="V66" i="1"/>
  <c r="X442" i="1"/>
  <c r="X330" i="1"/>
  <c r="V27" i="1"/>
  <c r="Y33" i="1"/>
  <c r="X169" i="1"/>
  <c r="X494" i="1"/>
  <c r="X502" i="1"/>
  <c r="W6" i="1"/>
  <c r="V319" i="1"/>
  <c r="V503" i="1"/>
  <c r="V270" i="1"/>
  <c r="W197" i="1"/>
  <c r="V495" i="1"/>
  <c r="V290" i="1"/>
  <c r="V75" i="1"/>
  <c r="W100" i="1"/>
  <c r="V98" i="1"/>
  <c r="W473" i="1"/>
  <c r="V251" i="1"/>
  <c r="W276" i="1"/>
  <c r="V403" i="1"/>
  <c r="W317" i="1"/>
  <c r="X45" i="1"/>
  <c r="W316" i="1"/>
  <c r="W216" i="1"/>
  <c r="W204" i="1"/>
  <c r="V51" i="1"/>
  <c r="V62" i="1"/>
  <c r="X41" i="1"/>
  <c r="W12" i="1"/>
  <c r="W252" i="1"/>
  <c r="X310" i="1"/>
  <c r="W428" i="1"/>
  <c r="V379" i="1"/>
  <c r="W393" i="1"/>
  <c r="V142" i="1"/>
  <c r="X301" i="1"/>
  <c r="X53" i="1"/>
  <c r="V111" i="1"/>
  <c r="W93" i="1"/>
  <c r="W294" i="1"/>
  <c r="V318" i="1"/>
  <c r="W353" i="1"/>
  <c r="V207" i="1"/>
  <c r="X430" i="1"/>
  <c r="V274" i="1"/>
  <c r="W228" i="1"/>
  <c r="W180" i="1"/>
  <c r="W461" i="1"/>
  <c r="X205" i="1"/>
  <c r="X186" i="1"/>
  <c r="X58" i="1"/>
  <c r="V367" i="1"/>
  <c r="W113" i="1"/>
  <c r="W413" i="1"/>
  <c r="X138" i="1"/>
  <c r="V463" i="1"/>
  <c r="V34" i="1"/>
  <c r="W272" i="1"/>
  <c r="Y264" i="1"/>
  <c r="V95" i="1"/>
  <c r="V107" i="1"/>
  <c r="X406" i="1"/>
  <c r="W49" i="1"/>
  <c r="W365" i="1"/>
  <c r="V334" i="1"/>
  <c r="Y136" i="1"/>
  <c r="X109" i="1"/>
  <c r="V443" i="1"/>
  <c r="W496" i="1"/>
  <c r="V311" i="1"/>
  <c r="V387" i="1"/>
  <c r="V211" i="1"/>
  <c r="W336" i="1"/>
  <c r="V23" i="1"/>
  <c r="V206" i="1"/>
  <c r="V175" i="1"/>
  <c r="W61" i="1"/>
  <c r="X21" i="1"/>
  <c r="V347" i="1"/>
  <c r="V331" i="1"/>
  <c r="W241" i="1"/>
  <c r="W268" i="1"/>
  <c r="X150" i="1"/>
  <c r="V35" i="1"/>
  <c r="X170" i="1"/>
  <c r="X341" i="1"/>
  <c r="W116" i="1"/>
  <c r="W293" i="1"/>
  <c r="W409" i="1"/>
  <c r="X90" i="1"/>
  <c r="W480" i="1"/>
  <c r="Y200" i="1"/>
  <c r="X454" i="1"/>
  <c r="X342" i="1"/>
  <c r="W244" i="1"/>
  <c r="W144" i="1"/>
  <c r="W369" i="1"/>
  <c r="V174" i="1"/>
  <c r="V427" i="1"/>
  <c r="W396" i="1"/>
  <c r="W84" i="1"/>
  <c r="V178" i="1"/>
  <c r="X309" i="1"/>
  <c r="V455" i="1"/>
  <c r="X486" i="1"/>
  <c r="W476" i="1"/>
  <c r="X470" i="1"/>
  <c r="W256" i="1"/>
  <c r="V130" i="1"/>
  <c r="W32" i="1"/>
  <c r="W324" i="1"/>
  <c r="V238" i="1"/>
  <c r="V126" i="1"/>
  <c r="W357" i="1"/>
  <c r="W412" i="1"/>
  <c r="V359" i="1"/>
  <c r="W52" i="1"/>
  <c r="V99" i="1"/>
  <c r="W60" i="1"/>
  <c r="W285" i="1"/>
  <c r="X402" i="1"/>
  <c r="X390" i="1"/>
  <c r="Y40" i="1"/>
  <c r="W364" i="1"/>
  <c r="W448" i="1"/>
  <c r="X245" i="1"/>
  <c r="W313" i="1"/>
  <c r="V30" i="1"/>
  <c r="W501" i="1"/>
  <c r="W160" i="1"/>
  <c r="V151" i="1"/>
  <c r="X346" i="1"/>
  <c r="W492" i="1"/>
  <c r="W189" i="1"/>
  <c r="W381" i="1"/>
  <c r="V295" i="1"/>
  <c r="V94" i="1"/>
  <c r="V91" i="1"/>
  <c r="W465" i="1"/>
  <c r="V147" i="1"/>
  <c r="W80" i="1"/>
  <c r="V383" i="1"/>
  <c r="W401" i="1"/>
  <c r="B17" i="2"/>
  <c r="B18" i="2" l="1"/>
  <c r="B147" i="2"/>
  <c r="E147" i="2" s="1"/>
  <c r="X4" i="1"/>
  <c r="W295" i="1"/>
  <c r="W147" i="1"/>
  <c r="Y245" i="1"/>
  <c r="W91" i="1"/>
  <c r="X381" i="1"/>
  <c r="X160" i="1"/>
  <c r="X501" i="1"/>
  <c r="X364" i="1"/>
  <c r="Y402" i="1"/>
  <c r="W359" i="1"/>
  <c r="X369" i="1"/>
  <c r="Y90" i="1"/>
  <c r="Y170" i="1"/>
  <c r="W35" i="1"/>
  <c r="Y150" i="1"/>
  <c r="W347" i="1"/>
  <c r="Y21" i="1"/>
  <c r="X61" i="1"/>
  <c r="W175" i="1"/>
  <c r="W211" i="1"/>
  <c r="W95" i="1"/>
  <c r="AA264" i="1"/>
  <c r="X272" i="1"/>
  <c r="W367" i="1"/>
  <c r="X180" i="1"/>
  <c r="X228" i="1"/>
  <c r="W318" i="1"/>
  <c r="Y53" i="1"/>
  <c r="X428" i="1"/>
  <c r="Y41" i="1"/>
  <c r="W62" i="1"/>
  <c r="X316" i="1"/>
  <c r="Y45" i="1"/>
  <c r="W251" i="1"/>
  <c r="W495" i="1"/>
  <c r="Y494" i="1"/>
  <c r="W66" i="1"/>
  <c r="W415" i="1"/>
  <c r="X352" i="1"/>
  <c r="X417" i="1"/>
  <c r="Y234" i="1"/>
  <c r="Y22" i="1"/>
  <c r="X421" i="1"/>
  <c r="W242" i="1"/>
  <c r="W83" i="1"/>
  <c r="AA73" i="1"/>
  <c r="X69" i="1"/>
  <c r="X416" i="1"/>
  <c r="X230" i="1"/>
  <c r="X48" i="1"/>
  <c r="X88" i="1"/>
  <c r="W203" i="1"/>
  <c r="Y214" i="1"/>
  <c r="X70" i="1"/>
  <c r="W50" i="1"/>
  <c r="W46" i="1"/>
  <c r="X500" i="1"/>
  <c r="Y370" i="1"/>
  <c r="Y314" i="1"/>
  <c r="Y418" i="1"/>
  <c r="W263" i="1"/>
  <c r="X304" i="1"/>
  <c r="W43" i="1"/>
  <c r="W343" i="1"/>
  <c r="X392" i="1"/>
  <c r="X185" i="1"/>
  <c r="Y77" i="1"/>
  <c r="W335" i="1"/>
  <c r="X57" i="1"/>
  <c r="W71" i="1"/>
  <c r="X361" i="1"/>
  <c r="Y149" i="1"/>
  <c r="W31" i="1"/>
  <c r="X64" i="1"/>
  <c r="X134" i="1"/>
  <c r="W279" i="1"/>
  <c r="Y398" i="1"/>
  <c r="W283" i="1"/>
  <c r="Y358" i="1"/>
  <c r="W499" i="1"/>
  <c r="Y466" i="1"/>
  <c r="X124" i="1"/>
  <c r="W287" i="1"/>
  <c r="W322" i="1"/>
  <c r="W159" i="1"/>
  <c r="W299" i="1"/>
  <c r="W11" i="1"/>
  <c r="X177" i="1"/>
  <c r="X488" i="1"/>
  <c r="AA257" i="1"/>
  <c r="X153" i="1"/>
  <c r="X497" i="1"/>
  <c r="Y85" i="1"/>
  <c r="X253" i="1"/>
  <c r="AA289" i="1"/>
  <c r="X349" i="1"/>
  <c r="X326" i="1"/>
  <c r="W459" i="1"/>
  <c r="Y282" i="1"/>
  <c r="W146" i="1"/>
  <c r="W19" i="1"/>
  <c r="X164" i="1"/>
  <c r="X224" i="1"/>
  <c r="W179" i="1"/>
  <c r="W391" i="1"/>
  <c r="AA321" i="1"/>
  <c r="W55" i="1"/>
  <c r="X121" i="1"/>
  <c r="Y434" i="1"/>
  <c r="X25" i="1"/>
  <c r="Y181" i="1"/>
  <c r="W127" i="1"/>
  <c r="X28" i="1"/>
  <c r="X348" i="1"/>
  <c r="W110" i="1"/>
  <c r="X469" i="1"/>
  <c r="W471" i="1"/>
  <c r="Y154" i="1"/>
  <c r="W199" i="1"/>
  <c r="AA265" i="1"/>
  <c r="W135" i="1"/>
  <c r="W303" i="1"/>
  <c r="X452" i="1"/>
  <c r="X505" i="1"/>
  <c r="X385" i="1"/>
  <c r="X249" i="1"/>
  <c r="W162" i="1"/>
  <c r="AA328" i="1"/>
  <c r="Y490" i="1"/>
  <c r="X345" i="1"/>
  <c r="X188" i="1"/>
  <c r="W79" i="1"/>
  <c r="X368" i="1"/>
  <c r="W275" i="1"/>
  <c r="X448" i="1"/>
  <c r="AA40" i="1"/>
  <c r="Y390" i="1"/>
  <c r="X52" i="1"/>
  <c r="X256" i="1"/>
  <c r="Y470" i="1"/>
  <c r="W174" i="1"/>
  <c r="AA200" i="1"/>
  <c r="X480" i="1"/>
  <c r="X116" i="1"/>
  <c r="Y341" i="1"/>
  <c r="W331" i="1"/>
  <c r="X336" i="1"/>
  <c r="W443" i="1"/>
  <c r="Y109" i="1"/>
  <c r="W107" i="1"/>
  <c r="X113" i="1"/>
  <c r="Y205" i="1"/>
  <c r="X461" i="1"/>
  <c r="X353" i="1"/>
  <c r="W111" i="1"/>
  <c r="W379" i="1"/>
  <c r="X12" i="1"/>
  <c r="X216" i="1"/>
  <c r="X276" i="1"/>
  <c r="Y502" i="1"/>
  <c r="Y330" i="1"/>
  <c r="Y442" i="1"/>
  <c r="X312" i="1"/>
  <c r="X372" i="1"/>
  <c r="W399" i="1"/>
  <c r="X24" i="1"/>
  <c r="W190" i="1"/>
  <c r="Y173" i="1"/>
  <c r="X425" i="1"/>
  <c r="X68" i="1"/>
  <c r="W87" i="1"/>
  <c r="W63" i="1"/>
  <c r="X436" i="1"/>
  <c r="Y506" i="1"/>
  <c r="X449" i="1"/>
  <c r="AA201" i="1"/>
  <c r="Y498" i="1"/>
  <c r="Y298" i="1"/>
  <c r="Y122" i="1"/>
  <c r="X92" i="1"/>
  <c r="W302" i="1"/>
  <c r="Y10" i="1"/>
  <c r="X380" i="1"/>
  <c r="Y278" i="1"/>
  <c r="Y141" i="1"/>
  <c r="Y237" i="1"/>
  <c r="Y414" i="1"/>
  <c r="X198" i="1"/>
  <c r="X400" i="1"/>
  <c r="X37" i="1"/>
  <c r="X196" i="1"/>
  <c r="W258" i="1"/>
  <c r="W82" i="1"/>
  <c r="X192" i="1"/>
  <c r="Y118" i="1"/>
  <c r="X140" i="1"/>
  <c r="Y362" i="1"/>
  <c r="W255" i="1"/>
  <c r="X101" i="1"/>
  <c r="X404" i="1"/>
  <c r="X420" i="1"/>
  <c r="W194" i="1"/>
  <c r="X376" i="1"/>
  <c r="X157" i="1"/>
  <c r="Y378" i="1"/>
  <c r="X240" i="1"/>
  <c r="X56" i="1"/>
  <c r="X96" i="1"/>
  <c r="Y13" i="1"/>
  <c r="AA225" i="1"/>
  <c r="W475" i="1"/>
  <c r="W507" i="1"/>
  <c r="Y458" i="1"/>
  <c r="Y350" i="1"/>
  <c r="X248" i="1"/>
  <c r="W483" i="1"/>
  <c r="X356" i="1"/>
  <c r="X288" i="1"/>
  <c r="W351" i="1"/>
  <c r="W306" i="1"/>
  <c r="Y386" i="1"/>
  <c r="Y202" i="1"/>
  <c r="X408" i="1"/>
  <c r="X125" i="1"/>
  <c r="W247" i="1"/>
  <c r="W411" i="1"/>
  <c r="W395" i="1"/>
  <c r="X44" i="1"/>
  <c r="X300" i="1"/>
  <c r="Y374" i="1"/>
  <c r="W291" i="1"/>
  <c r="X493" i="1"/>
  <c r="X485" i="1"/>
  <c r="X397" i="1"/>
  <c r="W431" i="1"/>
  <c r="W123" i="1"/>
  <c r="X464" i="1"/>
  <c r="X320" i="1"/>
  <c r="Y26" i="1"/>
  <c r="Y410" i="1"/>
  <c r="X80" i="1"/>
  <c r="Y486" i="1"/>
  <c r="X84" i="1"/>
  <c r="X396" i="1"/>
  <c r="W427" i="1"/>
  <c r="Y454" i="1"/>
  <c r="X409" i="1"/>
  <c r="X293" i="1"/>
  <c r="X241" i="1"/>
  <c r="W23" i="1"/>
  <c r="W311" i="1"/>
  <c r="X496" i="1"/>
  <c r="AA136" i="1"/>
  <c r="W334" i="1"/>
  <c r="X365" i="1"/>
  <c r="Y406" i="1"/>
  <c r="X413" i="1"/>
  <c r="Y186" i="1"/>
  <c r="Y430" i="1"/>
  <c r="W207" i="1"/>
  <c r="X93" i="1"/>
  <c r="X393" i="1"/>
  <c r="X252" i="1"/>
  <c r="X204" i="1"/>
  <c r="W403" i="1"/>
  <c r="X100" i="1"/>
  <c r="W75" i="1"/>
  <c r="W290" i="1"/>
  <c r="X6" i="1"/>
  <c r="AA33" i="1"/>
  <c r="W27" i="1"/>
  <c r="X484" i="1"/>
  <c r="W139" i="1"/>
  <c r="X260" i="1"/>
  <c r="X432" i="1"/>
  <c r="X20" i="1"/>
  <c r="W227" i="1"/>
  <c r="X229" i="1"/>
  <c r="X89" i="1"/>
  <c r="W267" i="1"/>
  <c r="W18" i="1"/>
  <c r="W231" i="1"/>
  <c r="W467" i="1"/>
  <c r="W419" i="1"/>
  <c r="W439" i="1"/>
  <c r="AA8" i="1"/>
  <c r="X281" i="1"/>
  <c r="X457" i="1"/>
  <c r="Y277" i="1"/>
  <c r="X5" i="1"/>
  <c r="X429" i="1"/>
  <c r="W171" i="1"/>
  <c r="AA161" i="1"/>
  <c r="W479" i="1"/>
  <c r="X212" i="1"/>
  <c r="Y182" i="1"/>
  <c r="X344" i="1"/>
  <c r="X424" i="1"/>
  <c r="W327" i="1"/>
  <c r="W254" i="1"/>
  <c r="AA72" i="1"/>
  <c r="Y297" i="1"/>
  <c r="W323" i="1"/>
  <c r="AA97" i="1"/>
  <c r="W222" i="1"/>
  <c r="W371" i="1"/>
  <c r="X444" i="1"/>
  <c r="W339" i="1"/>
  <c r="W215" i="1"/>
  <c r="X132" i="1"/>
  <c r="X120" i="1"/>
  <c r="Y382" i="1"/>
  <c r="X389" i="1"/>
  <c r="Y250" i="1"/>
  <c r="X377" i="1"/>
  <c r="AA233" i="1"/>
  <c r="X472" i="1"/>
  <c r="X292" i="1"/>
  <c r="X145" i="1"/>
  <c r="Y269" i="1"/>
  <c r="X152" i="1"/>
  <c r="AA329" i="1"/>
  <c r="AA232" i="1"/>
  <c r="W155" i="1"/>
  <c r="X332" i="1"/>
  <c r="Y450" i="1"/>
  <c r="W119" i="1"/>
  <c r="W375" i="1"/>
  <c r="Y426" i="1"/>
  <c r="Y446" i="1"/>
  <c r="W407" i="1"/>
  <c r="X184" i="1"/>
  <c r="Y54" i="1"/>
  <c r="X340" i="1"/>
  <c r="X128" i="1"/>
  <c r="X360" i="1"/>
  <c r="X325" i="1"/>
  <c r="W143" i="1"/>
  <c r="Y74" i="1"/>
  <c r="W195" i="1"/>
  <c r="W259" i="1"/>
  <c r="X460" i="1"/>
  <c r="X76" i="1"/>
  <c r="W158" i="1"/>
  <c r="W447" i="1"/>
  <c r="AA168" i="1"/>
  <c r="Y266" i="1"/>
  <c r="W239" i="1"/>
  <c r="X156" i="1"/>
  <c r="AH3" i="1"/>
  <c r="AI3" i="1" s="1"/>
  <c r="W487" i="1"/>
  <c r="W167" i="1"/>
  <c r="Y462" i="1"/>
  <c r="W286" i="1"/>
  <c r="Y482" i="1"/>
  <c r="Y394" i="1"/>
  <c r="W243" i="1"/>
  <c r="Y333" i="1"/>
  <c r="X489" i="1"/>
  <c r="W355" i="1"/>
  <c r="X465" i="1"/>
  <c r="W383" i="1"/>
  <c r="X313" i="1"/>
  <c r="W99" i="1"/>
  <c r="W126" i="1"/>
  <c r="X324" i="1"/>
  <c r="X401" i="1"/>
  <c r="W94" i="1"/>
  <c r="X189" i="1"/>
  <c r="X492" i="1"/>
  <c r="Y346" i="1"/>
  <c r="W151" i="1"/>
  <c r="W30" i="1"/>
  <c r="X285" i="1"/>
  <c r="X60" i="1"/>
  <c r="X412" i="1"/>
  <c r="X357" i="1"/>
  <c r="W238" i="1"/>
  <c r="X32" i="1"/>
  <c r="W130" i="1"/>
  <c r="X476" i="1"/>
  <c r="W455" i="1"/>
  <c r="Y309" i="1"/>
  <c r="W178" i="1"/>
  <c r="X144" i="1"/>
  <c r="X244" i="1"/>
  <c r="Y342" i="1"/>
  <c r="X268" i="1"/>
  <c r="W206" i="1"/>
  <c r="W387" i="1"/>
  <c r="X49" i="1"/>
  <c r="W34" i="1"/>
  <c r="W463" i="1"/>
  <c r="Y138" i="1"/>
  <c r="Y58" i="1"/>
  <c r="W274" i="1"/>
  <c r="X294" i="1"/>
  <c r="Y301" i="1"/>
  <c r="W142" i="1"/>
  <c r="Y310" i="1"/>
  <c r="W51" i="1"/>
  <c r="X317" i="1"/>
  <c r="X473" i="1"/>
  <c r="W98" i="1"/>
  <c r="X197" i="1"/>
  <c r="W270" i="1"/>
  <c r="W503" i="1"/>
  <c r="W319" i="1"/>
  <c r="Y169" i="1"/>
  <c r="X440" i="1"/>
  <c r="X81" i="1"/>
  <c r="AA137" i="1"/>
  <c r="X112" i="1"/>
  <c r="Y354" i="1"/>
  <c r="X16" i="1"/>
  <c r="Y474" i="1"/>
  <c r="W7" i="1"/>
  <c r="X441" i="1"/>
  <c r="W315" i="1"/>
  <c r="AA193" i="1"/>
  <c r="W235" i="1"/>
  <c r="W363" i="1"/>
  <c r="Y478" i="1"/>
  <c r="X453" i="1"/>
  <c r="Y117" i="1"/>
  <c r="X508" i="1"/>
  <c r="W47" i="1"/>
  <c r="Y366" i="1"/>
  <c r="Y438" i="1"/>
  <c r="W210" i="1"/>
  <c r="W67" i="1"/>
  <c r="W223" i="1"/>
  <c r="X133" i="1"/>
  <c r="W307" i="1"/>
  <c r="X445" i="1"/>
  <c r="X337" i="1"/>
  <c r="Y86" i="1"/>
  <c r="X261" i="1"/>
  <c r="W14" i="1"/>
  <c r="X477" i="1"/>
  <c r="X273" i="1"/>
  <c r="W271" i="1"/>
  <c r="W338" i="1"/>
  <c r="X384" i="1"/>
  <c r="X284" i="1"/>
  <c r="X468" i="1"/>
  <c r="X308" i="1"/>
  <c r="X456" i="1"/>
  <c r="W114" i="1"/>
  <c r="X220" i="1"/>
  <c r="AA296" i="1"/>
  <c r="X29" i="1"/>
  <c r="AA104" i="1"/>
  <c r="X217" i="1"/>
  <c r="X38" i="1"/>
  <c r="W15" i="1"/>
  <c r="X221" i="1"/>
  <c r="W39" i="1"/>
  <c r="X236" i="1"/>
  <c r="X176" i="1"/>
  <c r="AA9" i="1"/>
  <c r="X405" i="1"/>
  <c r="Y42" i="1"/>
  <c r="W435" i="1"/>
  <c r="W183" i="1"/>
  <c r="W226" i="1"/>
  <c r="X280" i="1"/>
  <c r="Y246" i="1"/>
  <c r="X373" i="1"/>
  <c r="Y213" i="1"/>
  <c r="X262" i="1"/>
  <c r="W491" i="1"/>
  <c r="Y218" i="1"/>
  <c r="W103" i="1"/>
  <c r="X165" i="1"/>
  <c r="X102" i="1"/>
  <c r="W59" i="1"/>
  <c r="X172" i="1"/>
  <c r="X166" i="1"/>
  <c r="W191" i="1"/>
  <c r="X17" i="1"/>
  <c r="W78" i="1"/>
  <c r="X208" i="1"/>
  <c r="W131" i="1"/>
  <c r="W423" i="1"/>
  <c r="AA105" i="1"/>
  <c r="Y106" i="1"/>
  <c r="X108" i="1"/>
  <c r="X504" i="1"/>
  <c r="X481" i="1"/>
  <c r="X209" i="1"/>
  <c r="W187" i="1"/>
  <c r="X437" i="1"/>
  <c r="X388" i="1"/>
  <c r="W115" i="1"/>
  <c r="W451" i="1"/>
  <c r="X305" i="1"/>
  <c r="AA65" i="1"/>
  <c r="X433" i="1"/>
  <c r="X36" i="1"/>
  <c r="AA129" i="1"/>
  <c r="X148" i="1"/>
  <c r="W163" i="1"/>
  <c r="W219" i="1"/>
  <c r="Y422" i="1"/>
  <c r="Y4" i="1" l="1"/>
  <c r="Y208" i="1"/>
  <c r="Y166" i="1"/>
  <c r="X103" i="1"/>
  <c r="Y405" i="1"/>
  <c r="AC9" i="1"/>
  <c r="Y221" i="1"/>
  <c r="X15" i="1"/>
  <c r="AC296" i="1"/>
  <c r="Y308" i="1"/>
  <c r="X271" i="1"/>
  <c r="Y261" i="1"/>
  <c r="Y337" i="1"/>
  <c r="Y445" i="1"/>
  <c r="Y133" i="1"/>
  <c r="AA366" i="1"/>
  <c r="X235" i="1"/>
  <c r="Y16" i="1"/>
  <c r="AA354" i="1"/>
  <c r="AA169" i="1"/>
  <c r="X319" i="1"/>
  <c r="Y473" i="1"/>
  <c r="X142" i="1"/>
  <c r="AA138" i="1"/>
  <c r="X387" i="1"/>
  <c r="Y244" i="1"/>
  <c r="X455" i="1"/>
  <c r="Y412" i="1"/>
  <c r="X151" i="1"/>
  <c r="X94" i="1"/>
  <c r="X99" i="1"/>
  <c r="X355" i="1"/>
  <c r="Y489" i="1"/>
  <c r="X243" i="1"/>
  <c r="AA462" i="1"/>
  <c r="R127" i="2"/>
  <c r="R128" i="2" s="1"/>
  <c r="AK3" i="1"/>
  <c r="X447" i="1"/>
  <c r="Y460" i="1"/>
  <c r="Y360" i="1"/>
  <c r="Y340" i="1"/>
  <c r="AA446" i="1"/>
  <c r="AA426" i="1"/>
  <c r="AA269" i="1"/>
  <c r="Y377" i="1"/>
  <c r="X339" i="1"/>
  <c r="Y444" i="1"/>
  <c r="X323" i="1"/>
  <c r="X327" i="1"/>
  <c r="X479" i="1"/>
  <c r="AC161" i="1"/>
  <c r="X171" i="1"/>
  <c r="Y429" i="1"/>
  <c r="AC8" i="1"/>
  <c r="Y89" i="1"/>
  <c r="Y260" i="1"/>
  <c r="X290" i="1"/>
  <c r="Y204" i="1"/>
  <c r="AA186" i="1"/>
  <c r="X334" i="1"/>
  <c r="X23" i="1"/>
  <c r="AA454" i="1"/>
  <c r="AA486" i="1"/>
  <c r="Y320" i="1"/>
  <c r="Y464" i="1"/>
  <c r="X123" i="1"/>
  <c r="X431" i="1"/>
  <c r="X291" i="1"/>
  <c r="Y44" i="1"/>
  <c r="AA386" i="1"/>
  <c r="X306" i="1"/>
  <c r="Y288" i="1"/>
  <c r="AA458" i="1"/>
  <c r="AA13" i="1"/>
  <c r="Y56" i="1"/>
  <c r="Y240" i="1"/>
  <c r="X194" i="1"/>
  <c r="AA362" i="1"/>
  <c r="Y140" i="1"/>
  <c r="AA118" i="1"/>
  <c r="X258" i="1"/>
  <c r="Y198" i="1"/>
  <c r="AA278" i="1"/>
  <c r="AA10" i="1"/>
  <c r="X302" i="1"/>
  <c r="AA506" i="1"/>
  <c r="Y68" i="1"/>
  <c r="Y24" i="1"/>
  <c r="Y372" i="1"/>
  <c r="AA502" i="1"/>
  <c r="X379" i="1"/>
  <c r="X111" i="1"/>
  <c r="X107" i="1"/>
  <c r="X331" i="1"/>
  <c r="AC200" i="1"/>
  <c r="AB200" i="1" s="1"/>
  <c r="AC40" i="1"/>
  <c r="Y188" i="1"/>
  <c r="Y345" i="1"/>
  <c r="AA490" i="1"/>
  <c r="Y385" i="1"/>
  <c r="X110" i="1"/>
  <c r="AA434" i="1"/>
  <c r="X19" i="1"/>
  <c r="AB289" i="1"/>
  <c r="AC289" i="1"/>
  <c r="AC257" i="1"/>
  <c r="X299" i="1"/>
  <c r="X322" i="1"/>
  <c r="AA358" i="1"/>
  <c r="Y134" i="1"/>
  <c r="AA77" i="1"/>
  <c r="Y304" i="1"/>
  <c r="AA314" i="1"/>
  <c r="X50" i="1"/>
  <c r="Y70" i="1"/>
  <c r="Y48" i="1"/>
  <c r="AC73" i="1"/>
  <c r="AA22" i="1"/>
  <c r="X415" i="1"/>
  <c r="X251" i="1"/>
  <c r="AA41" i="1"/>
  <c r="Y228" i="1"/>
  <c r="AC264" i="1"/>
  <c r="Y61" i="1"/>
  <c r="X35" i="1"/>
  <c r="AA402" i="1"/>
  <c r="X147" i="1"/>
  <c r="AC129" i="1"/>
  <c r="Y148" i="1"/>
  <c r="Y209" i="1"/>
  <c r="X131" i="1"/>
  <c r="X191" i="1"/>
  <c r="Y102" i="1"/>
  <c r="Y165" i="1"/>
  <c r="X226" i="1"/>
  <c r="AA42" i="1"/>
  <c r="X39" i="1"/>
  <c r="Y29" i="1"/>
  <c r="Y456" i="1"/>
  <c r="X338" i="1"/>
  <c r="X14" i="1"/>
  <c r="AA86" i="1"/>
  <c r="X210" i="1"/>
  <c r="AA438" i="1"/>
  <c r="AA478" i="1"/>
  <c r="X363" i="1"/>
  <c r="Y441" i="1"/>
  <c r="AA474" i="1"/>
  <c r="Y81" i="1"/>
  <c r="Y440" i="1"/>
  <c r="Y197" i="1"/>
  <c r="X98" i="1"/>
  <c r="AA310" i="1"/>
  <c r="X274" i="1"/>
  <c r="AA58" i="1"/>
  <c r="Y49" i="1"/>
  <c r="AA342" i="1"/>
  <c r="AA309" i="1"/>
  <c r="Y357" i="1"/>
  <c r="X30" i="1"/>
  <c r="Y189" i="1"/>
  <c r="X126" i="1"/>
  <c r="Y465" i="1"/>
  <c r="AA333" i="1"/>
  <c r="X286" i="1"/>
  <c r="X167" i="1"/>
  <c r="X487" i="1"/>
  <c r="AG3" i="1"/>
  <c r="Q127" i="2" s="1"/>
  <c r="Q128" i="2" s="1"/>
  <c r="AC168" i="1"/>
  <c r="Y325" i="1"/>
  <c r="Y128" i="1"/>
  <c r="X407" i="1"/>
  <c r="X155" i="1"/>
  <c r="AC329" i="1"/>
  <c r="Y152" i="1"/>
  <c r="Y472" i="1"/>
  <c r="AC233" i="1"/>
  <c r="Y120" i="1"/>
  <c r="Y132" i="1"/>
  <c r="X215" i="1"/>
  <c r="AC97" i="1"/>
  <c r="X254" i="1"/>
  <c r="AA182" i="1"/>
  <c r="Y212" i="1"/>
  <c r="Y281" i="1"/>
  <c r="X267" i="1"/>
  <c r="Y20" i="1"/>
  <c r="Y432" i="1"/>
  <c r="AC33" i="1"/>
  <c r="Y6" i="1"/>
  <c r="X403" i="1"/>
  <c r="AA430" i="1"/>
  <c r="Y365" i="1"/>
  <c r="X311" i="1"/>
  <c r="Y409" i="1"/>
  <c r="Y84" i="1"/>
  <c r="Y493" i="1"/>
  <c r="AA202" i="1"/>
  <c r="AA350" i="1"/>
  <c r="AC225" i="1"/>
  <c r="Y96" i="1"/>
  <c r="Y376" i="1"/>
  <c r="X255" i="1"/>
  <c r="Y192" i="1"/>
  <c r="X82" i="1"/>
  <c r="Y400" i="1"/>
  <c r="AA141" i="1"/>
  <c r="AC201" i="1"/>
  <c r="Y449" i="1"/>
  <c r="X87" i="1"/>
  <c r="X190" i="1"/>
  <c r="AA330" i="1"/>
  <c r="Y12" i="1"/>
  <c r="AA205" i="1"/>
  <c r="Y113" i="1"/>
  <c r="Y336" i="1"/>
  <c r="Y480" i="1"/>
  <c r="AA390" i="1"/>
  <c r="X79" i="1"/>
  <c r="Y249" i="1"/>
  <c r="X303" i="1"/>
  <c r="X471" i="1"/>
  <c r="Y469" i="1"/>
  <c r="AA181" i="1"/>
  <c r="Y25" i="1"/>
  <c r="X391" i="1"/>
  <c r="X179" i="1"/>
  <c r="Y164" i="1"/>
  <c r="Y326" i="1"/>
  <c r="Y349" i="1"/>
  <c r="Y497" i="1"/>
  <c r="Y153" i="1"/>
  <c r="X11" i="1"/>
  <c r="X499" i="1"/>
  <c r="X279" i="1"/>
  <c r="Y64" i="1"/>
  <c r="X335" i="1"/>
  <c r="X43" i="1"/>
  <c r="AA418" i="1"/>
  <c r="X46" i="1"/>
  <c r="Y88" i="1"/>
  <c r="Y69" i="1"/>
  <c r="Y421" i="1"/>
  <c r="Y352" i="1"/>
  <c r="X495" i="1"/>
  <c r="X62" i="1"/>
  <c r="X318" i="1"/>
  <c r="Y272" i="1"/>
  <c r="X175" i="1"/>
  <c r="AA150" i="1"/>
  <c r="X359" i="1"/>
  <c r="X91" i="1"/>
  <c r="AA245" i="1"/>
  <c r="X295" i="1"/>
  <c r="X451" i="1"/>
  <c r="Y481" i="1"/>
  <c r="Y388" i="1"/>
  <c r="Y437" i="1"/>
  <c r="X187" i="1"/>
  <c r="Y108" i="1"/>
  <c r="AA106" i="1"/>
  <c r="X423" i="1"/>
  <c r="X59" i="1"/>
  <c r="X491" i="1"/>
  <c r="Y262" i="1"/>
  <c r="AA213" i="1"/>
  <c r="Y280" i="1"/>
  <c r="X435" i="1"/>
  <c r="Y236" i="1"/>
  <c r="AC104" i="1"/>
  <c r="X114" i="1"/>
  <c r="Y384" i="1"/>
  <c r="Y477" i="1"/>
  <c r="X67" i="1"/>
  <c r="Y508" i="1"/>
  <c r="Y453" i="1"/>
  <c r="X315" i="1"/>
  <c r="X7" i="1"/>
  <c r="AC137" i="1"/>
  <c r="X270" i="1"/>
  <c r="X51" i="1"/>
  <c r="Y294" i="1"/>
  <c r="X34" i="1"/>
  <c r="Y268" i="1"/>
  <c r="X178" i="1"/>
  <c r="X130" i="1"/>
  <c r="X238" i="1"/>
  <c r="Y285" i="1"/>
  <c r="Y492" i="1"/>
  <c r="Y324" i="1"/>
  <c r="X383" i="1"/>
  <c r="AA482" i="1"/>
  <c r="Y156" i="1"/>
  <c r="X239" i="1"/>
  <c r="AA266" i="1"/>
  <c r="Y76" i="1"/>
  <c r="X195" i="1"/>
  <c r="X143" i="1"/>
  <c r="Y184" i="1"/>
  <c r="AA450" i="1"/>
  <c r="Y332" i="1"/>
  <c r="AC232" i="1"/>
  <c r="Y292" i="1"/>
  <c r="AA382" i="1"/>
  <c r="X222" i="1"/>
  <c r="AC72" i="1"/>
  <c r="Y344" i="1"/>
  <c r="AA277" i="1"/>
  <c r="Y457" i="1"/>
  <c r="X467" i="1"/>
  <c r="X18" i="1"/>
  <c r="X227" i="1"/>
  <c r="X27" i="1"/>
  <c r="Y100" i="1"/>
  <c r="X207" i="1"/>
  <c r="AA406" i="1"/>
  <c r="Y496" i="1"/>
  <c r="Y293" i="1"/>
  <c r="Y396" i="1"/>
  <c r="AA26" i="1"/>
  <c r="Y485" i="1"/>
  <c r="Y300" i="1"/>
  <c r="X247" i="1"/>
  <c r="Y125" i="1"/>
  <c r="Y408" i="1"/>
  <c r="X483" i="1"/>
  <c r="Y248" i="1"/>
  <c r="X475" i="1"/>
  <c r="Y157" i="1"/>
  <c r="Y101" i="1"/>
  <c r="Y37" i="1"/>
  <c r="AA237" i="1"/>
  <c r="AA122" i="1"/>
  <c r="AA298" i="1"/>
  <c r="AA498" i="1"/>
  <c r="X63" i="1"/>
  <c r="AA173" i="1"/>
  <c r="AA442" i="1"/>
  <c r="Y216" i="1"/>
  <c r="Y461" i="1"/>
  <c r="X443" i="1"/>
  <c r="Y116" i="1"/>
  <c r="AA470" i="1"/>
  <c r="Y52" i="1"/>
  <c r="Y368" i="1"/>
  <c r="X162" i="1"/>
  <c r="Y452" i="1"/>
  <c r="X135" i="1"/>
  <c r="AC265" i="1"/>
  <c r="AA154" i="1"/>
  <c r="Y28" i="1"/>
  <c r="X127" i="1"/>
  <c r="AC321" i="1"/>
  <c r="Y224" i="1"/>
  <c r="AA282" i="1"/>
  <c r="X459" i="1"/>
  <c r="AA85" i="1"/>
  <c r="Y177" i="1"/>
  <c r="AA466" i="1"/>
  <c r="AA398" i="1"/>
  <c r="AA149" i="1"/>
  <c r="Y361" i="1"/>
  <c r="Y57" i="1"/>
  <c r="X343" i="1"/>
  <c r="X263" i="1"/>
  <c r="Y500" i="1"/>
  <c r="X203" i="1"/>
  <c r="Y416" i="1"/>
  <c r="X242" i="1"/>
  <c r="Y417" i="1"/>
  <c r="AA494" i="1"/>
  <c r="Y316" i="1"/>
  <c r="AA53" i="1"/>
  <c r="X367" i="1"/>
  <c r="X211" i="1"/>
  <c r="X347" i="1"/>
  <c r="AA90" i="1"/>
  <c r="Y369" i="1"/>
  <c r="Y501" i="1"/>
  <c r="Y381" i="1"/>
  <c r="X163" i="1"/>
  <c r="X219" i="1"/>
  <c r="AA422" i="1"/>
  <c r="Y36" i="1"/>
  <c r="Y433" i="1"/>
  <c r="AC65" i="1"/>
  <c r="Y305" i="1"/>
  <c r="X115" i="1"/>
  <c r="Y504" i="1"/>
  <c r="AC105" i="1"/>
  <c r="X78" i="1"/>
  <c r="Y17" i="1"/>
  <c r="Y172" i="1"/>
  <c r="AA218" i="1"/>
  <c r="Y373" i="1"/>
  <c r="AA246" i="1"/>
  <c r="X183" i="1"/>
  <c r="Y176" i="1"/>
  <c r="Y38" i="1"/>
  <c r="Y217" i="1"/>
  <c r="Y220" i="1"/>
  <c r="Y468" i="1"/>
  <c r="Y284" i="1"/>
  <c r="Y273" i="1"/>
  <c r="X307" i="1"/>
  <c r="X223" i="1"/>
  <c r="X47" i="1"/>
  <c r="AA117" i="1"/>
  <c r="AC193" i="1"/>
  <c r="Y112" i="1"/>
  <c r="X503" i="1"/>
  <c r="Y317" i="1"/>
  <c r="AA301" i="1"/>
  <c r="X463" i="1"/>
  <c r="X206" i="1"/>
  <c r="Y144" i="1"/>
  <c r="Y476" i="1"/>
  <c r="Y32" i="1"/>
  <c r="Y60" i="1"/>
  <c r="AA346" i="1"/>
  <c r="Y401" i="1"/>
  <c r="Y313" i="1"/>
  <c r="AA394" i="1"/>
  <c r="X158" i="1"/>
  <c r="X259" i="1"/>
  <c r="AA74" i="1"/>
  <c r="AA54" i="1"/>
  <c r="X375" i="1"/>
  <c r="X119" i="1"/>
  <c r="Y145" i="1"/>
  <c r="AA250" i="1"/>
  <c r="Y389" i="1"/>
  <c r="X371" i="1"/>
  <c r="AA297" i="1"/>
  <c r="Y424" i="1"/>
  <c r="Y5" i="1"/>
  <c r="X439" i="1"/>
  <c r="X419" i="1"/>
  <c r="X231" i="1"/>
  <c r="Y229" i="1"/>
  <c r="X139" i="1"/>
  <c r="Y484" i="1"/>
  <c r="X75" i="1"/>
  <c r="Y252" i="1"/>
  <c r="Y393" i="1"/>
  <c r="Y93" i="1"/>
  <c r="Y413" i="1"/>
  <c r="AC136" i="1"/>
  <c r="Y241" i="1"/>
  <c r="X427" i="1"/>
  <c r="Y80" i="1"/>
  <c r="AA410" i="1"/>
  <c r="Y397" i="1"/>
  <c r="AA374" i="1"/>
  <c r="X395" i="1"/>
  <c r="X411" i="1"/>
  <c r="X351" i="1"/>
  <c r="Y356" i="1"/>
  <c r="X507" i="1"/>
  <c r="AA378" i="1"/>
  <c r="Y420" i="1"/>
  <c r="Y404" i="1"/>
  <c r="Y196" i="1"/>
  <c r="AA414" i="1"/>
  <c r="Y380" i="1"/>
  <c r="Y92" i="1"/>
  <c r="Y436" i="1"/>
  <c r="Y425" i="1"/>
  <c r="X399" i="1"/>
  <c r="Y312" i="1"/>
  <c r="Y276" i="1"/>
  <c r="Y353" i="1"/>
  <c r="AA109" i="1"/>
  <c r="AA341" i="1"/>
  <c r="X174" i="1"/>
  <c r="Y256" i="1"/>
  <c r="Y448" i="1"/>
  <c r="X275" i="1"/>
  <c r="AC328" i="1"/>
  <c r="Y505" i="1"/>
  <c r="X199" i="1"/>
  <c r="Y348" i="1"/>
  <c r="Y121" i="1"/>
  <c r="X55" i="1"/>
  <c r="X146" i="1"/>
  <c r="Y253" i="1"/>
  <c r="Y488" i="1"/>
  <c r="X159" i="1"/>
  <c r="X287" i="1"/>
  <c r="Y124" i="1"/>
  <c r="X283" i="1"/>
  <c r="X31" i="1"/>
  <c r="X71" i="1"/>
  <c r="Y185" i="1"/>
  <c r="Y392" i="1"/>
  <c r="AA370" i="1"/>
  <c r="AA214" i="1"/>
  <c r="Y230" i="1"/>
  <c r="X83" i="1"/>
  <c r="AA234" i="1"/>
  <c r="X66" i="1"/>
  <c r="AA45" i="1"/>
  <c r="Y428" i="1"/>
  <c r="Y180" i="1"/>
  <c r="X95" i="1"/>
  <c r="AA21" i="1"/>
  <c r="AA170" i="1"/>
  <c r="Y364" i="1"/>
  <c r="Y160" i="1"/>
  <c r="AB168" i="1" l="1"/>
  <c r="AB257" i="1"/>
  <c r="AB40" i="1"/>
  <c r="AB328" i="1"/>
  <c r="AB136" i="1"/>
  <c r="AB265" i="1"/>
  <c r="AB201" i="1"/>
  <c r="AB225" i="1"/>
  <c r="AB329" i="1"/>
  <c r="AB129" i="1"/>
  <c r="AB296" i="1"/>
  <c r="AB105" i="1"/>
  <c r="AB137" i="1"/>
  <c r="AB97" i="1"/>
  <c r="AB264" i="1"/>
  <c r="AB73" i="1"/>
  <c r="AB9" i="1"/>
  <c r="AA4" i="1"/>
  <c r="AB8" i="1"/>
  <c r="AA160" i="1"/>
  <c r="AA180" i="1"/>
  <c r="Y66" i="1"/>
  <c r="AA253" i="1"/>
  <c r="AA348" i="1"/>
  <c r="Y275" i="1"/>
  <c r="Y399" i="1"/>
  <c r="AA425" i="1"/>
  <c r="AA420" i="1"/>
  <c r="AC378" i="1"/>
  <c r="AA397" i="1"/>
  <c r="AA241" i="1"/>
  <c r="AD136" i="1"/>
  <c r="AA413" i="1"/>
  <c r="AA93" i="1"/>
  <c r="Y139" i="1"/>
  <c r="Y231" i="1"/>
  <c r="AA424" i="1"/>
  <c r="Y375" i="1"/>
  <c r="AC54" i="1"/>
  <c r="AA313" i="1"/>
  <c r="Y463" i="1"/>
  <c r="AA112" i="1"/>
  <c r="AD193" i="1"/>
  <c r="Y47" i="1"/>
  <c r="Y223" i="1"/>
  <c r="AA468" i="1"/>
  <c r="AA176" i="1"/>
  <c r="AB218" i="1"/>
  <c r="AC218" i="1"/>
  <c r="AA504" i="1"/>
  <c r="AA36" i="1"/>
  <c r="AA501" i="1"/>
  <c r="Y211" i="1"/>
  <c r="Y367" i="1"/>
  <c r="AC53" i="1"/>
  <c r="Y242" i="1"/>
  <c r="AA177" i="1"/>
  <c r="AA28" i="1"/>
  <c r="Y135" i="1"/>
  <c r="Y443" i="1"/>
  <c r="AA461" i="1"/>
  <c r="AC298" i="1"/>
  <c r="Y483" i="1"/>
  <c r="AA300" i="1"/>
  <c r="AC406" i="1"/>
  <c r="Y207" i="1"/>
  <c r="Y18" i="1"/>
  <c r="AA344" i="1"/>
  <c r="AD72" i="1"/>
  <c r="AD232" i="1"/>
  <c r="Y195" i="1"/>
  <c r="AA156" i="1"/>
  <c r="AA492" i="1"/>
  <c r="AA268" i="1"/>
  <c r="Y270" i="1"/>
  <c r="AD137" i="1"/>
  <c r="Y114" i="1"/>
  <c r="AD104" i="1"/>
  <c r="AC213" i="1"/>
  <c r="Y423" i="1"/>
  <c r="AA437" i="1"/>
  <c r="Y91" i="1"/>
  <c r="AC150" i="1"/>
  <c r="Y175" i="1"/>
  <c r="AA421" i="1"/>
  <c r="AA349" i="1"/>
  <c r="Y391" i="1"/>
  <c r="AA25" i="1"/>
  <c r="Y303" i="1"/>
  <c r="AA12" i="1"/>
  <c r="Y87" i="1"/>
  <c r="Y82" i="1"/>
  <c r="AA365" i="1"/>
  <c r="AD33" i="1"/>
  <c r="AA20" i="1"/>
  <c r="AC182" i="1"/>
  <c r="AA120" i="1"/>
  <c r="AD233" i="1"/>
  <c r="AB333" i="1"/>
  <c r="AC333" i="1"/>
  <c r="Y30" i="1"/>
  <c r="AA49" i="1"/>
  <c r="Y98" i="1"/>
  <c r="AA441" i="1"/>
  <c r="Y210" i="1"/>
  <c r="AA456" i="1"/>
  <c r="Y39" i="1"/>
  <c r="AA102" i="1"/>
  <c r="AA148" i="1"/>
  <c r="Y415" i="1"/>
  <c r="Y50" i="1"/>
  <c r="AA134" i="1"/>
  <c r="AC434" i="1"/>
  <c r="AA345" i="1"/>
  <c r="AD40" i="1"/>
  <c r="AD200" i="1"/>
  <c r="Y331" i="1"/>
  <c r="Y107" i="1"/>
  <c r="AA372" i="1"/>
  <c r="AC10" i="1"/>
  <c r="AC362" i="1"/>
  <c r="Y194" i="1"/>
  <c r="AA240" i="1"/>
  <c r="AA44" i="1"/>
  <c r="Y291" i="1"/>
  <c r="AC454" i="1"/>
  <c r="AA260" i="1"/>
  <c r="AD161" i="1"/>
  <c r="Y479" i="1"/>
  <c r="AA444" i="1"/>
  <c r="AC426" i="1"/>
  <c r="AA460" i="1"/>
  <c r="AC462" i="1"/>
  <c r="Y99" i="1"/>
  <c r="AA244" i="1"/>
  <c r="AA473" i="1"/>
  <c r="AA16" i="1"/>
  <c r="AA445" i="1"/>
  <c r="AA308" i="1"/>
  <c r="Y15" i="1"/>
  <c r="AC21" i="1"/>
  <c r="AA185" i="1"/>
  <c r="Y159" i="1"/>
  <c r="Y55" i="1"/>
  <c r="Y199" i="1"/>
  <c r="AA505" i="1"/>
  <c r="AD328" i="1"/>
  <c r="Y174" i="1"/>
  <c r="AC109" i="1"/>
  <c r="AA353" i="1"/>
  <c r="AA276" i="1"/>
  <c r="AA312" i="1"/>
  <c r="AA380" i="1"/>
  <c r="AA196" i="1"/>
  <c r="AA404" i="1"/>
  <c r="Y395" i="1"/>
  <c r="AB374" i="1"/>
  <c r="AC374" i="1"/>
  <c r="Y427" i="1"/>
  <c r="AA484" i="1"/>
  <c r="AA5" i="1"/>
  <c r="AA145" i="1"/>
  <c r="Y119" i="1"/>
  <c r="Y158" i="1"/>
  <c r="AC394" i="1"/>
  <c r="Y206" i="1"/>
  <c r="Y503" i="1"/>
  <c r="AB193" i="1"/>
  <c r="AB117" i="1"/>
  <c r="AC117" i="1"/>
  <c r="AA284" i="1"/>
  <c r="AA38" i="1"/>
  <c r="AA373" i="1"/>
  <c r="Y78" i="1"/>
  <c r="AD105" i="1"/>
  <c r="AD65" i="1"/>
  <c r="AA433" i="1"/>
  <c r="Y163" i="1"/>
  <c r="AA381" i="1"/>
  <c r="Y347" i="1"/>
  <c r="AA417" i="1"/>
  <c r="AC149" i="1"/>
  <c r="AC398" i="1"/>
  <c r="AC466" i="1"/>
  <c r="AC282" i="1"/>
  <c r="AD321" i="1"/>
  <c r="Y127" i="1"/>
  <c r="AC470" i="1"/>
  <c r="AA116" i="1"/>
  <c r="AC498" i="1"/>
  <c r="AA157" i="1"/>
  <c r="Y475" i="1"/>
  <c r="AA248" i="1"/>
  <c r="Y247" i="1"/>
  <c r="AA496" i="1"/>
  <c r="Y227" i="1"/>
  <c r="AC277" i="1"/>
  <c r="Y143" i="1"/>
  <c r="Y239" i="1"/>
  <c r="AA324" i="1"/>
  <c r="Y130" i="1"/>
  <c r="Y178" i="1"/>
  <c r="Y51" i="1"/>
  <c r="AA508" i="1"/>
  <c r="AA384" i="1"/>
  <c r="AA280" i="1"/>
  <c r="Y59" i="1"/>
  <c r="Y187" i="1"/>
  <c r="Y451" i="1"/>
  <c r="AC245" i="1"/>
  <c r="Y359" i="1"/>
  <c r="AA352" i="1"/>
  <c r="AA497" i="1"/>
  <c r="Y179" i="1"/>
  <c r="Y471" i="1"/>
  <c r="AC205" i="1"/>
  <c r="Y190" i="1"/>
  <c r="AA400" i="1"/>
  <c r="AA192" i="1"/>
  <c r="Y255" i="1"/>
  <c r="AA376" i="1"/>
  <c r="AA493" i="1"/>
  <c r="Y311" i="1"/>
  <c r="AA6" i="1"/>
  <c r="AB33" i="1"/>
  <c r="AA432" i="1"/>
  <c r="AA212" i="1"/>
  <c r="AA132" i="1"/>
  <c r="Y155" i="1"/>
  <c r="Y407" i="1"/>
  <c r="AA325" i="1"/>
  <c r="AD168" i="1"/>
  <c r="Y487" i="1"/>
  <c r="Y286" i="1"/>
  <c r="AA189" i="1"/>
  <c r="AC342" i="1"/>
  <c r="AC310" i="1"/>
  <c r="AA81" i="1"/>
  <c r="AC474" i="1"/>
  <c r="AC438" i="1"/>
  <c r="Y338" i="1"/>
  <c r="AA165" i="1"/>
  <c r="AA209" i="1"/>
  <c r="AA228" i="1"/>
  <c r="AC41" i="1"/>
  <c r="Y251" i="1"/>
  <c r="AA70" i="1"/>
  <c r="AC77" i="1"/>
  <c r="AD257" i="1"/>
  <c r="AD289" i="1"/>
  <c r="Y19" i="1"/>
  <c r="AC490" i="1"/>
  <c r="AC502" i="1"/>
  <c r="Y302" i="1"/>
  <c r="AA140" i="1"/>
  <c r="AC458" i="1"/>
  <c r="AC386" i="1"/>
  <c r="AA464" i="1"/>
  <c r="AB486" i="1"/>
  <c r="AC486" i="1"/>
  <c r="AA204" i="1"/>
  <c r="Y290" i="1"/>
  <c r="Y171" i="1"/>
  <c r="AB161" i="1"/>
  <c r="Y323" i="1"/>
  <c r="AC269" i="1"/>
  <c r="AA360" i="1"/>
  <c r="Y355" i="1"/>
  <c r="Y455" i="1"/>
  <c r="Y142" i="1"/>
  <c r="AC354" i="1"/>
  <c r="AA133" i="1"/>
  <c r="Y271" i="1"/>
  <c r="AD296" i="1"/>
  <c r="AA208" i="1"/>
  <c r="Y95" i="1"/>
  <c r="AA428" i="1"/>
  <c r="AC45" i="1"/>
  <c r="AC234" i="1"/>
  <c r="AA488" i="1"/>
  <c r="Y146" i="1"/>
  <c r="AA121" i="1"/>
  <c r="AA364" i="1"/>
  <c r="AC170" i="1"/>
  <c r="AA392" i="1"/>
  <c r="Y71" i="1"/>
  <c r="Y31" i="1"/>
  <c r="Y287" i="1"/>
  <c r="AA256" i="1"/>
  <c r="AC341" i="1"/>
  <c r="AA92" i="1"/>
  <c r="AC414" i="1"/>
  <c r="Y351" i="1"/>
  <c r="Y411" i="1"/>
  <c r="AA80" i="1"/>
  <c r="AA252" i="1"/>
  <c r="Y75" i="1"/>
  <c r="Y439" i="1"/>
  <c r="Y371" i="1"/>
  <c r="AC250" i="1"/>
  <c r="Y259" i="1"/>
  <c r="AA60" i="1"/>
  <c r="AA476" i="1"/>
  <c r="AA144" i="1"/>
  <c r="AA317" i="1"/>
  <c r="AA273" i="1"/>
  <c r="AA217" i="1"/>
  <c r="AC246" i="1"/>
  <c r="AA17" i="1"/>
  <c r="AA305" i="1"/>
  <c r="AB65" i="1"/>
  <c r="Y219" i="1"/>
  <c r="AC90" i="1"/>
  <c r="AC494" i="1"/>
  <c r="AA500" i="1"/>
  <c r="AA361" i="1"/>
  <c r="Y459" i="1"/>
  <c r="AA224" i="1"/>
  <c r="AB321" i="1"/>
  <c r="Y162" i="1"/>
  <c r="AA52" i="1"/>
  <c r="AB442" i="1"/>
  <c r="AC442" i="1"/>
  <c r="AC173" i="1"/>
  <c r="Y63" i="1"/>
  <c r="AA37" i="1"/>
  <c r="AA101" i="1"/>
  <c r="AA125" i="1"/>
  <c r="AA396" i="1"/>
  <c r="AA293" i="1"/>
  <c r="Y27" i="1"/>
  <c r="AA457" i="1"/>
  <c r="AA292" i="1"/>
  <c r="AB450" i="1"/>
  <c r="AC450" i="1"/>
  <c r="AA184" i="1"/>
  <c r="AC266" i="1"/>
  <c r="Y383" i="1"/>
  <c r="Y238" i="1"/>
  <c r="AA294" i="1"/>
  <c r="Y315" i="1"/>
  <c r="AA453" i="1"/>
  <c r="AA477" i="1"/>
  <c r="Y435" i="1"/>
  <c r="Y491" i="1"/>
  <c r="AA108" i="1"/>
  <c r="AA481" i="1"/>
  <c r="Y295" i="1"/>
  <c r="Y62" i="1"/>
  <c r="Y495" i="1"/>
  <c r="Y46" i="1"/>
  <c r="AC418" i="1"/>
  <c r="Y43" i="1"/>
  <c r="Y335" i="1"/>
  <c r="Y279" i="1"/>
  <c r="Y499" i="1"/>
  <c r="Y11" i="1"/>
  <c r="AA153" i="1"/>
  <c r="AA164" i="1"/>
  <c r="AA469" i="1"/>
  <c r="AA113" i="1"/>
  <c r="AC141" i="1"/>
  <c r="AD225" i="1"/>
  <c r="AC350" i="1"/>
  <c r="AC202" i="1"/>
  <c r="AA409" i="1"/>
  <c r="Y403" i="1"/>
  <c r="AA281" i="1"/>
  <c r="AD97" i="1"/>
  <c r="Y215" i="1"/>
  <c r="AA152" i="1"/>
  <c r="AD329" i="1"/>
  <c r="AA128" i="1"/>
  <c r="Y167" i="1"/>
  <c r="Y126" i="1"/>
  <c r="AC309" i="1"/>
  <c r="Y274" i="1"/>
  <c r="AA440" i="1"/>
  <c r="AC478" i="1"/>
  <c r="Y14" i="1"/>
  <c r="Y226" i="1"/>
  <c r="Y131" i="1"/>
  <c r="AA61" i="1"/>
  <c r="AD264" i="1"/>
  <c r="AA48" i="1"/>
  <c r="AA304" i="1"/>
  <c r="Y299" i="1"/>
  <c r="AA385" i="1"/>
  <c r="Y379" i="1"/>
  <c r="AA68" i="1"/>
  <c r="AC506" i="1"/>
  <c r="AC118" i="1"/>
  <c r="AC13" i="1"/>
  <c r="Y306" i="1"/>
  <c r="Y123" i="1"/>
  <c r="AA320" i="1"/>
  <c r="Y334" i="1"/>
  <c r="AC186" i="1"/>
  <c r="AA429" i="1"/>
  <c r="Y327" i="1"/>
  <c r="AA377" i="1"/>
  <c r="AA340" i="1"/>
  <c r="AM3" i="1"/>
  <c r="AL3" i="1" s="1"/>
  <c r="S127" i="2"/>
  <c r="S128" i="2" s="1"/>
  <c r="AA489" i="1"/>
  <c r="Y151" i="1"/>
  <c r="AA412" i="1"/>
  <c r="AC138" i="1"/>
  <c r="AC169" i="1"/>
  <c r="AC366" i="1"/>
  <c r="AA261" i="1"/>
  <c r="AA405" i="1"/>
  <c r="AA166" i="1"/>
  <c r="Y83" i="1"/>
  <c r="AA230" i="1"/>
  <c r="AC214" i="1"/>
  <c r="AC370" i="1"/>
  <c r="Y283" i="1"/>
  <c r="AA124" i="1"/>
  <c r="AA448" i="1"/>
  <c r="AA436" i="1"/>
  <c r="Y507" i="1"/>
  <c r="AA356" i="1"/>
  <c r="AC410" i="1"/>
  <c r="AA393" i="1"/>
  <c r="AA229" i="1"/>
  <c r="Y419" i="1"/>
  <c r="AC297" i="1"/>
  <c r="AB297" i="1"/>
  <c r="AA389" i="1"/>
  <c r="AC74" i="1"/>
  <c r="AA401" i="1"/>
  <c r="AB346" i="1"/>
  <c r="AC346" i="1"/>
  <c r="AA32" i="1"/>
  <c r="AC301" i="1"/>
  <c r="Y307" i="1"/>
  <c r="AA220" i="1"/>
  <c r="Y183" i="1"/>
  <c r="AA172" i="1"/>
  <c r="Y115" i="1"/>
  <c r="AC422" i="1"/>
  <c r="AA369" i="1"/>
  <c r="AA316" i="1"/>
  <c r="AA416" i="1"/>
  <c r="Y203" i="1"/>
  <c r="Y263" i="1"/>
  <c r="Y343" i="1"/>
  <c r="AA57" i="1"/>
  <c r="AC85" i="1"/>
  <c r="AC154" i="1"/>
  <c r="AD265" i="1"/>
  <c r="AA452" i="1"/>
  <c r="AA368" i="1"/>
  <c r="AA216" i="1"/>
  <c r="AC122" i="1"/>
  <c r="AC237" i="1"/>
  <c r="AA408" i="1"/>
  <c r="AA485" i="1"/>
  <c r="AC26" i="1"/>
  <c r="AA100" i="1"/>
  <c r="Y467" i="1"/>
  <c r="AB72" i="1"/>
  <c r="Y222" i="1"/>
  <c r="AC382" i="1"/>
  <c r="AB232" i="1"/>
  <c r="AA332" i="1"/>
  <c r="AA76" i="1"/>
  <c r="AC482" i="1"/>
  <c r="AA285" i="1"/>
  <c r="Y34" i="1"/>
  <c r="Y7" i="1"/>
  <c r="Y67" i="1"/>
  <c r="AB104" i="1"/>
  <c r="AA236" i="1"/>
  <c r="AA262" i="1"/>
  <c r="AC106" i="1"/>
  <c r="AB106" i="1"/>
  <c r="AA388" i="1"/>
  <c r="AA272" i="1"/>
  <c r="Y318" i="1"/>
  <c r="AA69" i="1"/>
  <c r="AA88" i="1"/>
  <c r="AA64" i="1"/>
  <c r="AA326" i="1"/>
  <c r="AC181" i="1"/>
  <c r="AA249" i="1"/>
  <c r="Y79" i="1"/>
  <c r="AC390" i="1"/>
  <c r="AA480" i="1"/>
  <c r="AA336" i="1"/>
  <c r="AC330" i="1"/>
  <c r="AA449" i="1"/>
  <c r="AD201" i="1"/>
  <c r="AA96" i="1"/>
  <c r="AA84" i="1"/>
  <c r="AC430" i="1"/>
  <c r="Y267" i="1"/>
  <c r="Y254" i="1"/>
  <c r="AB233" i="1"/>
  <c r="AA472" i="1"/>
  <c r="AA465" i="1"/>
  <c r="AA357" i="1"/>
  <c r="AC58" i="1"/>
  <c r="AA197" i="1"/>
  <c r="Y363" i="1"/>
  <c r="AC86" i="1"/>
  <c r="AA29" i="1"/>
  <c r="AC42" i="1"/>
  <c r="Y191" i="1"/>
  <c r="AD129" i="1"/>
  <c r="Y147" i="1"/>
  <c r="AC402" i="1"/>
  <c r="Y35" i="1"/>
  <c r="AC22" i="1"/>
  <c r="AD73" i="1"/>
  <c r="AC314" i="1"/>
  <c r="AC358" i="1"/>
  <c r="Y322" i="1"/>
  <c r="Y110" i="1"/>
  <c r="AA188" i="1"/>
  <c r="Y111" i="1"/>
  <c r="AA24" i="1"/>
  <c r="AC278" i="1"/>
  <c r="AA198" i="1"/>
  <c r="Y258" i="1"/>
  <c r="AA56" i="1"/>
  <c r="AA288" i="1"/>
  <c r="Y431" i="1"/>
  <c r="Y23" i="1"/>
  <c r="AA89" i="1"/>
  <c r="AD8" i="1"/>
  <c r="Y339" i="1"/>
  <c r="AC446" i="1"/>
  <c r="Y447" i="1"/>
  <c r="Y243" i="1"/>
  <c r="Y94" i="1"/>
  <c r="Y387" i="1"/>
  <c r="Y319" i="1"/>
  <c r="Y235" i="1"/>
  <c r="AA337" i="1"/>
  <c r="AA221" i="1"/>
  <c r="AD9" i="1"/>
  <c r="Y103" i="1"/>
  <c r="AB446" i="1" l="1"/>
  <c r="AB278" i="1"/>
  <c r="AB22" i="1"/>
  <c r="AB402" i="1"/>
  <c r="AB506" i="1"/>
  <c r="AB478" i="1"/>
  <c r="AB266" i="1"/>
  <c r="AB494" i="1"/>
  <c r="AB414" i="1"/>
  <c r="AB234" i="1"/>
  <c r="AB354" i="1"/>
  <c r="AB458" i="1"/>
  <c r="AB358" i="1"/>
  <c r="AB74" i="1"/>
  <c r="AB366" i="1"/>
  <c r="AB138" i="1"/>
  <c r="AB202" i="1"/>
  <c r="AB342" i="1"/>
  <c r="AB470" i="1"/>
  <c r="AB109" i="1"/>
  <c r="AB213" i="1"/>
  <c r="AB181" i="1"/>
  <c r="AB370" i="1"/>
  <c r="AB186" i="1"/>
  <c r="AB118" i="1"/>
  <c r="AB309" i="1"/>
  <c r="AB173" i="1"/>
  <c r="AB90" i="1"/>
  <c r="AB246" i="1"/>
  <c r="AB250" i="1"/>
  <c r="AB341" i="1"/>
  <c r="AB502" i="1"/>
  <c r="AB41" i="1"/>
  <c r="AB245" i="1"/>
  <c r="AB454" i="1"/>
  <c r="AB362" i="1"/>
  <c r="AB406" i="1"/>
  <c r="AC4" i="1"/>
  <c r="AB4" i="1"/>
  <c r="AB314" i="1"/>
  <c r="AB42" i="1"/>
  <c r="AB86" i="1"/>
  <c r="AB390" i="1"/>
  <c r="AB85" i="1"/>
  <c r="AB422" i="1"/>
  <c r="AB301" i="1"/>
  <c r="AB214" i="1"/>
  <c r="AB169" i="1"/>
  <c r="AB350" i="1"/>
  <c r="AB170" i="1"/>
  <c r="AB45" i="1"/>
  <c r="AB386" i="1"/>
  <c r="AB310" i="1"/>
  <c r="AB205" i="1"/>
  <c r="AB498" i="1"/>
  <c r="AB394" i="1"/>
  <c r="AB426" i="1"/>
  <c r="AB10" i="1"/>
  <c r="AB434" i="1"/>
  <c r="AB298" i="1"/>
  <c r="AB53" i="1"/>
  <c r="AB378" i="1"/>
  <c r="AC221" i="1"/>
  <c r="AA447" i="1"/>
  <c r="AC188" i="1"/>
  <c r="AB188" i="1" s="1"/>
  <c r="AC29" i="1"/>
  <c r="AB357" i="1"/>
  <c r="AC357" i="1"/>
  <c r="AB449" i="1"/>
  <c r="AC449" i="1"/>
  <c r="AC249" i="1"/>
  <c r="AC326" i="1"/>
  <c r="AC69" i="1"/>
  <c r="AC236" i="1"/>
  <c r="AC76" i="1"/>
  <c r="AA222" i="1"/>
  <c r="AC485" i="1"/>
  <c r="AC172" i="1"/>
  <c r="AC229" i="1"/>
  <c r="AB229" i="1"/>
  <c r="AD410" i="1"/>
  <c r="AC356" i="1"/>
  <c r="AA283" i="1"/>
  <c r="AC489" i="1"/>
  <c r="AC304" i="1"/>
  <c r="AB304" i="1" s="1"/>
  <c r="AA226" i="1"/>
  <c r="AF97" i="1"/>
  <c r="AC396" i="1"/>
  <c r="AC224" i="1"/>
  <c r="AA351" i="1"/>
  <c r="AA146" i="1"/>
  <c r="AC360" i="1"/>
  <c r="AC81" i="1"/>
  <c r="AC325" i="1"/>
  <c r="AB325" i="1" s="1"/>
  <c r="AA311" i="1"/>
  <c r="AC280" i="1"/>
  <c r="AA51" i="1"/>
  <c r="AA239" i="1"/>
  <c r="AA227" i="1"/>
  <c r="AA475" i="1"/>
  <c r="AD282" i="1"/>
  <c r="AD149" i="1"/>
  <c r="AA119" i="1"/>
  <c r="AA427" i="1"/>
  <c r="AF328" i="1"/>
  <c r="AD21" i="1"/>
  <c r="AC16" i="1"/>
  <c r="AA107" i="1"/>
  <c r="AC102" i="1"/>
  <c r="AC365" i="1"/>
  <c r="AC12" i="1"/>
  <c r="AC25" i="1"/>
  <c r="AA91" i="1"/>
  <c r="AC461" i="1"/>
  <c r="AC28" i="1"/>
  <c r="AD54" i="1"/>
  <c r="AF136" i="1"/>
  <c r="AC425" i="1"/>
  <c r="AA103" i="1"/>
  <c r="AA387" i="1"/>
  <c r="AA94" i="1"/>
  <c r="AA339" i="1"/>
  <c r="AA431" i="1"/>
  <c r="AA322" i="1"/>
  <c r="AF129" i="1"/>
  <c r="AC480" i="1"/>
  <c r="AC388" i="1"/>
  <c r="AD106" i="1"/>
  <c r="AA34" i="1"/>
  <c r="AD237" i="1"/>
  <c r="AD122" i="1"/>
  <c r="AC452" i="1"/>
  <c r="AC57" i="1"/>
  <c r="AA263" i="1"/>
  <c r="AB369" i="1"/>
  <c r="AC369" i="1"/>
  <c r="AC220" i="1"/>
  <c r="AA307" i="1"/>
  <c r="AD346" i="1"/>
  <c r="AC401" i="1"/>
  <c r="AC389" i="1"/>
  <c r="AD297" i="1"/>
  <c r="AC436" i="1"/>
  <c r="AC448" i="1"/>
  <c r="AA83" i="1"/>
  <c r="AB166" i="1"/>
  <c r="AC166" i="1"/>
  <c r="AC261" i="1"/>
  <c r="AC412" i="1"/>
  <c r="AC377" i="1"/>
  <c r="AA306" i="1"/>
  <c r="AD13" i="1"/>
  <c r="AA379" i="1"/>
  <c r="AC61" i="1"/>
  <c r="AA274" i="1"/>
  <c r="AA167" i="1"/>
  <c r="AF329" i="1"/>
  <c r="AC409" i="1"/>
  <c r="AD202" i="1"/>
  <c r="AD141" i="1"/>
  <c r="AC469" i="1"/>
  <c r="AA499" i="1"/>
  <c r="AD418" i="1"/>
  <c r="AA46" i="1"/>
  <c r="AA495" i="1"/>
  <c r="AA295" i="1"/>
  <c r="AA435" i="1"/>
  <c r="AC477" i="1"/>
  <c r="AA238" i="1"/>
  <c r="AA27" i="1"/>
  <c r="AC101" i="1"/>
  <c r="AA162" i="1"/>
  <c r="AC500" i="1"/>
  <c r="AC144" i="1"/>
  <c r="AD250" i="1"/>
  <c r="AA371" i="1"/>
  <c r="AC80" i="1"/>
  <c r="AC364" i="1"/>
  <c r="AD45" i="1"/>
  <c r="AC428" i="1"/>
  <c r="AB428" i="1"/>
  <c r="AC133" i="1"/>
  <c r="AB133" i="1"/>
  <c r="AD486" i="1"/>
  <c r="AC464" i="1"/>
  <c r="AA302" i="1"/>
  <c r="AD490" i="1"/>
  <c r="AF289" i="1"/>
  <c r="AC165" i="1"/>
  <c r="AA487" i="1"/>
  <c r="AA155" i="1"/>
  <c r="AC212" i="1"/>
  <c r="AC376" i="1"/>
  <c r="AC192" i="1"/>
  <c r="AC497" i="1"/>
  <c r="AA187" i="1"/>
  <c r="AA130" i="1"/>
  <c r="AA247" i="1"/>
  <c r="AD498" i="1"/>
  <c r="AC116" i="1"/>
  <c r="AA127" i="1"/>
  <c r="AC381" i="1"/>
  <c r="AA78" i="1"/>
  <c r="AD117" i="1"/>
  <c r="AA206" i="1"/>
  <c r="AC5" i="1"/>
  <c r="AC196" i="1"/>
  <c r="AB196" i="1"/>
  <c r="AC353" i="1"/>
  <c r="AA159" i="1"/>
  <c r="AC244" i="1"/>
  <c r="AA479" i="1"/>
  <c r="AC44" i="1"/>
  <c r="AA194" i="1"/>
  <c r="AD10" i="1"/>
  <c r="AF200" i="1"/>
  <c r="AC441" i="1"/>
  <c r="AD182" i="1"/>
  <c r="AC20" i="1"/>
  <c r="AA82" i="1"/>
  <c r="AC349" i="1"/>
  <c r="AC421" i="1"/>
  <c r="AA423" i="1"/>
  <c r="AA270" i="1"/>
  <c r="AF232" i="1"/>
  <c r="AA207" i="1"/>
  <c r="AD53" i="1"/>
  <c r="AA367" i="1"/>
  <c r="AC504" i="1"/>
  <c r="AC468" i="1"/>
  <c r="AC112" i="1"/>
  <c r="AC93" i="1"/>
  <c r="AC397" i="1"/>
  <c r="AA275" i="1"/>
  <c r="AC253" i="1"/>
  <c r="AC89" i="1"/>
  <c r="AC198" i="1"/>
  <c r="AA35" i="1"/>
  <c r="AD58" i="1"/>
  <c r="AC84" i="1"/>
  <c r="AC96" i="1"/>
  <c r="AD330" i="1"/>
  <c r="AA318" i="1"/>
  <c r="AD482" i="1"/>
  <c r="AD382" i="1"/>
  <c r="AD26" i="1"/>
  <c r="AD154" i="1"/>
  <c r="AC416" i="1"/>
  <c r="AC281" i="1"/>
  <c r="AC153" i="1"/>
  <c r="AA335" i="1"/>
  <c r="AC108" i="1"/>
  <c r="AA63" i="1"/>
  <c r="AA71" i="1"/>
  <c r="AD269" i="1"/>
  <c r="AA251" i="1"/>
  <c r="AD474" i="1"/>
  <c r="AA190" i="1"/>
  <c r="AA359" i="1"/>
  <c r="AD277" i="1"/>
  <c r="AD398" i="1"/>
  <c r="AC417" i="1"/>
  <c r="AC433" i="1"/>
  <c r="AC445" i="1"/>
  <c r="AD462" i="1"/>
  <c r="AC260" i="1"/>
  <c r="AB345" i="1"/>
  <c r="AC345" i="1"/>
  <c r="AC134" i="1"/>
  <c r="AC456" i="1"/>
  <c r="AA30" i="1"/>
  <c r="AF233" i="1"/>
  <c r="AD150" i="1"/>
  <c r="AC501" i="1"/>
  <c r="AA47" i="1"/>
  <c r="AA375" i="1"/>
  <c r="AC180" i="1"/>
  <c r="AC337" i="1"/>
  <c r="AB337" i="1" s="1"/>
  <c r="AA235" i="1"/>
  <c r="AA319" i="1"/>
  <c r="AD278" i="1"/>
  <c r="AA110" i="1"/>
  <c r="AD314" i="1"/>
  <c r="AD22" i="1"/>
  <c r="AD402" i="1"/>
  <c r="AA147" i="1"/>
  <c r="AD86" i="1"/>
  <c r="AC465" i="1"/>
  <c r="AC472" i="1"/>
  <c r="AB330" i="1"/>
  <c r="AC336" i="1"/>
  <c r="AD181" i="1"/>
  <c r="AC272" i="1"/>
  <c r="AC408" i="1"/>
  <c r="AB237" i="1"/>
  <c r="AB122" i="1"/>
  <c r="AC216" i="1"/>
  <c r="AC368" i="1"/>
  <c r="AB368" i="1" s="1"/>
  <c r="AC316" i="1"/>
  <c r="AA183" i="1"/>
  <c r="AC32" i="1"/>
  <c r="AD74" i="1"/>
  <c r="AC393" i="1"/>
  <c r="AA507" i="1"/>
  <c r="AD370" i="1"/>
  <c r="AD214" i="1"/>
  <c r="AC230" i="1"/>
  <c r="AD169" i="1"/>
  <c r="AD138" i="1"/>
  <c r="AC429" i="1"/>
  <c r="AD186" i="1"/>
  <c r="AA334" i="1"/>
  <c r="AB13" i="1"/>
  <c r="AC48" i="1"/>
  <c r="AF264" i="1"/>
  <c r="AA14" i="1"/>
  <c r="AD478" i="1"/>
  <c r="AC440" i="1"/>
  <c r="AC128" i="1"/>
  <c r="AA403" i="1"/>
  <c r="AB141" i="1"/>
  <c r="AC113" i="1"/>
  <c r="AA11" i="1"/>
  <c r="AA43" i="1"/>
  <c r="AB418" i="1"/>
  <c r="AA491" i="1"/>
  <c r="AB294" i="1"/>
  <c r="AC294" i="1"/>
  <c r="AD450" i="1"/>
  <c r="AC292" i="1"/>
  <c r="AC457" i="1"/>
  <c r="AC125" i="1"/>
  <c r="AD173" i="1"/>
  <c r="AD442" i="1"/>
  <c r="AC52" i="1"/>
  <c r="AA459" i="1"/>
  <c r="AC361" i="1"/>
  <c r="AC317" i="1"/>
  <c r="AA259" i="1"/>
  <c r="AC252" i="1"/>
  <c r="AD414" i="1"/>
  <c r="AC92" i="1"/>
  <c r="AD341" i="1"/>
  <c r="AA31" i="1"/>
  <c r="AC392" i="1"/>
  <c r="AB392" i="1" s="1"/>
  <c r="AD170" i="1"/>
  <c r="AC488" i="1"/>
  <c r="AD234" i="1"/>
  <c r="AF296" i="1"/>
  <c r="AA271" i="1"/>
  <c r="AC204" i="1"/>
  <c r="AC140" i="1"/>
  <c r="AB490" i="1"/>
  <c r="AA19" i="1"/>
  <c r="AC228" i="1"/>
  <c r="AC209" i="1"/>
  <c r="AD310" i="1"/>
  <c r="AD342" i="1"/>
  <c r="AC189" i="1"/>
  <c r="AA286" i="1"/>
  <c r="AA407" i="1"/>
  <c r="AC132" i="1"/>
  <c r="AB132" i="1"/>
  <c r="AC493" i="1"/>
  <c r="AD205" i="1"/>
  <c r="AA471" i="1"/>
  <c r="AA179" i="1"/>
  <c r="AD245" i="1"/>
  <c r="AA451" i="1"/>
  <c r="AC384" i="1"/>
  <c r="AB384" i="1"/>
  <c r="AC508" i="1"/>
  <c r="AB508" i="1"/>
  <c r="AA178" i="1"/>
  <c r="AA143" i="1"/>
  <c r="AC496" i="1"/>
  <c r="AC157" i="1"/>
  <c r="AA347" i="1"/>
  <c r="AF65" i="1"/>
  <c r="AF105" i="1"/>
  <c r="AC284" i="1"/>
  <c r="AA503" i="1"/>
  <c r="AC145" i="1"/>
  <c r="AD374" i="1"/>
  <c r="AA395" i="1"/>
  <c r="AC404" i="1"/>
  <c r="AC276" i="1"/>
  <c r="AB505" i="1"/>
  <c r="AC505" i="1"/>
  <c r="AA55" i="1"/>
  <c r="AC473" i="1"/>
  <c r="AD426" i="1"/>
  <c r="AC444" i="1"/>
  <c r="AD454" i="1"/>
  <c r="AA291" i="1"/>
  <c r="AC240" i="1"/>
  <c r="AA331" i="1"/>
  <c r="AD434" i="1"/>
  <c r="AA210" i="1"/>
  <c r="AD333" i="1"/>
  <c r="AC120" i="1"/>
  <c r="AB120" i="1"/>
  <c r="AB182" i="1"/>
  <c r="AA391" i="1"/>
  <c r="AB437" i="1"/>
  <c r="AC437" i="1"/>
  <c r="AF137" i="1"/>
  <c r="AC156" i="1"/>
  <c r="AA195" i="1"/>
  <c r="AA18" i="1"/>
  <c r="AA443" i="1"/>
  <c r="AA242" i="1"/>
  <c r="AC36" i="1"/>
  <c r="AD218" i="1"/>
  <c r="AC176" i="1"/>
  <c r="AF193" i="1"/>
  <c r="AC424" i="1"/>
  <c r="AB424" i="1"/>
  <c r="AA139" i="1"/>
  <c r="AC241" i="1"/>
  <c r="AA399" i="1"/>
  <c r="AC348" i="1"/>
  <c r="AC288" i="1"/>
  <c r="AF73" i="1"/>
  <c r="AD430" i="1"/>
  <c r="AA67" i="1"/>
  <c r="AC332" i="1"/>
  <c r="AC100" i="1"/>
  <c r="AB100" i="1" s="1"/>
  <c r="AA327" i="1"/>
  <c r="AA315" i="1"/>
  <c r="AC184" i="1"/>
  <c r="AB184" i="1"/>
  <c r="AC273" i="1"/>
  <c r="AB273" i="1"/>
  <c r="AC60" i="1"/>
  <c r="AB60" i="1"/>
  <c r="AA75" i="1"/>
  <c r="AA287" i="1"/>
  <c r="AC208" i="1"/>
  <c r="AB208" i="1"/>
  <c r="AA355" i="1"/>
  <c r="AA290" i="1"/>
  <c r="AD77" i="1"/>
  <c r="AD41" i="1"/>
  <c r="AD438" i="1"/>
  <c r="AD466" i="1"/>
  <c r="AC38" i="1"/>
  <c r="AC312" i="1"/>
  <c r="AA199" i="1"/>
  <c r="AA15" i="1"/>
  <c r="AC460" i="1"/>
  <c r="AA303" i="1"/>
  <c r="AA114" i="1"/>
  <c r="AC492" i="1"/>
  <c r="AC344" i="1"/>
  <c r="AA483" i="1"/>
  <c r="AC177" i="1"/>
  <c r="AA231" i="1"/>
  <c r="AF9" i="1"/>
  <c r="AA243" i="1"/>
  <c r="AD446" i="1"/>
  <c r="AF8" i="1"/>
  <c r="AA23" i="1"/>
  <c r="AC56" i="1"/>
  <c r="AA258" i="1"/>
  <c r="AC24" i="1"/>
  <c r="AB24" i="1"/>
  <c r="AA111" i="1"/>
  <c r="AD358" i="1"/>
  <c r="AA191" i="1"/>
  <c r="AD42" i="1"/>
  <c r="AA363" i="1"/>
  <c r="AC197" i="1"/>
  <c r="AB58" i="1"/>
  <c r="AA254" i="1"/>
  <c r="AA267" i="1"/>
  <c r="AB430" i="1"/>
  <c r="AF201" i="1"/>
  <c r="AD390" i="1"/>
  <c r="AA79" i="1"/>
  <c r="AC64" i="1"/>
  <c r="AC88" i="1"/>
  <c r="AB88" i="1"/>
  <c r="AC262" i="1"/>
  <c r="AA7" i="1"/>
  <c r="AC285" i="1"/>
  <c r="AB285" i="1"/>
  <c r="AB482" i="1"/>
  <c r="AB382" i="1"/>
  <c r="AA467" i="1"/>
  <c r="AB26" i="1"/>
  <c r="AF265" i="1"/>
  <c r="AB154" i="1"/>
  <c r="AD85" i="1"/>
  <c r="AA343" i="1"/>
  <c r="AA203" i="1"/>
  <c r="AD422" i="1"/>
  <c r="AA115" i="1"/>
  <c r="AD301" i="1"/>
  <c r="AA419" i="1"/>
  <c r="AB410" i="1"/>
  <c r="AC124" i="1"/>
  <c r="AC405" i="1"/>
  <c r="AD366" i="1"/>
  <c r="AA151" i="1"/>
  <c r="T127" i="2"/>
  <c r="T128" i="2" s="1"/>
  <c r="AN3" i="1"/>
  <c r="AC340" i="1"/>
  <c r="AC320" i="1"/>
  <c r="AA123" i="1"/>
  <c r="AD118" i="1"/>
  <c r="AD506" i="1"/>
  <c r="AC68" i="1"/>
  <c r="AC385" i="1"/>
  <c r="AA299" i="1"/>
  <c r="AA131" i="1"/>
  <c r="AD309" i="1"/>
  <c r="AA126" i="1"/>
  <c r="AC152" i="1"/>
  <c r="AA215" i="1"/>
  <c r="AD350" i="1"/>
  <c r="AF225" i="1"/>
  <c r="AC164" i="1"/>
  <c r="AB164" i="1"/>
  <c r="AA279" i="1"/>
  <c r="AA62" i="1"/>
  <c r="AC481" i="1"/>
  <c r="AC453" i="1"/>
  <c r="AA383" i="1"/>
  <c r="AD266" i="1"/>
  <c r="AC293" i="1"/>
  <c r="AB293" i="1"/>
  <c r="AC37" i="1"/>
  <c r="AD494" i="1"/>
  <c r="AD90" i="1"/>
  <c r="AA219" i="1"/>
  <c r="AC305" i="1"/>
  <c r="AC17" i="1"/>
  <c r="AD246" i="1"/>
  <c r="AC217" i="1"/>
  <c r="AC476" i="1"/>
  <c r="AA439" i="1"/>
  <c r="AA411" i="1"/>
  <c r="AC256" i="1"/>
  <c r="AC121" i="1"/>
  <c r="AA95" i="1"/>
  <c r="AD354" i="1"/>
  <c r="AA142" i="1"/>
  <c r="AA455" i="1"/>
  <c r="AB269" i="1"/>
  <c r="AA323" i="1"/>
  <c r="AA171" i="1"/>
  <c r="AD386" i="1"/>
  <c r="AD458" i="1"/>
  <c r="AD502" i="1"/>
  <c r="AF257" i="1"/>
  <c r="AB77" i="1"/>
  <c r="AC70" i="1"/>
  <c r="AA338" i="1"/>
  <c r="AB438" i="1"/>
  <c r="AB474" i="1"/>
  <c r="AF168" i="1"/>
  <c r="AC432" i="1"/>
  <c r="AB432" i="1"/>
  <c r="AC6" i="1"/>
  <c r="AA255" i="1"/>
  <c r="AC400" i="1"/>
  <c r="AC352" i="1"/>
  <c r="AB352" i="1" s="1"/>
  <c r="AA59" i="1"/>
  <c r="AC324" i="1"/>
  <c r="AB277" i="1"/>
  <c r="AC248" i="1"/>
  <c r="AD470" i="1"/>
  <c r="AF321" i="1"/>
  <c r="AB282" i="1"/>
  <c r="AB466" i="1"/>
  <c r="AB398" i="1"/>
  <c r="AB149" i="1"/>
  <c r="AA163" i="1"/>
  <c r="AC373" i="1"/>
  <c r="AD394" i="1"/>
  <c r="AA158" i="1"/>
  <c r="AC484" i="1"/>
  <c r="AC380" i="1"/>
  <c r="AD109" i="1"/>
  <c r="AA174" i="1"/>
  <c r="AC185" i="1"/>
  <c r="AB21" i="1"/>
  <c r="AC308" i="1"/>
  <c r="AA99" i="1"/>
  <c r="AB462" i="1"/>
  <c r="AF161" i="1"/>
  <c r="AD362" i="1"/>
  <c r="AC372" i="1"/>
  <c r="AF40" i="1"/>
  <c r="AA50" i="1"/>
  <c r="AA415" i="1"/>
  <c r="AC148" i="1"/>
  <c r="AB148" i="1" s="1"/>
  <c r="AA39" i="1"/>
  <c r="AA98" i="1"/>
  <c r="AC49" i="1"/>
  <c r="AF33" i="1"/>
  <c r="AA87" i="1"/>
  <c r="AA175" i="1"/>
  <c r="AB150" i="1"/>
  <c r="AD213" i="1"/>
  <c r="AF104" i="1"/>
  <c r="AC268" i="1"/>
  <c r="AF72" i="1"/>
  <c r="AD406" i="1"/>
  <c r="AC300" i="1"/>
  <c r="AD298" i="1"/>
  <c r="AA135" i="1"/>
  <c r="AA211" i="1"/>
  <c r="AA223" i="1"/>
  <c r="AA463" i="1"/>
  <c r="AC313" i="1"/>
  <c r="AB54" i="1"/>
  <c r="AC413" i="1"/>
  <c r="AD378" i="1"/>
  <c r="AC420" i="1"/>
  <c r="AA66" i="1"/>
  <c r="AC160" i="1"/>
  <c r="B164" i="2" l="1"/>
  <c r="B165" i="2" s="1"/>
  <c r="B172" i="2" s="1"/>
  <c r="B129" i="2"/>
  <c r="AB372" i="1"/>
  <c r="AB288" i="1"/>
  <c r="AB444" i="1"/>
  <c r="AB473" i="1"/>
  <c r="AB493" i="1"/>
  <c r="AB189" i="1"/>
  <c r="AB488" i="1"/>
  <c r="AB252" i="1"/>
  <c r="AB272" i="1"/>
  <c r="AB445" i="1"/>
  <c r="AB153" i="1"/>
  <c r="AB416" i="1"/>
  <c r="AB96" i="1"/>
  <c r="AB468" i="1"/>
  <c r="AB349" i="1"/>
  <c r="AB376" i="1"/>
  <c r="AB144" i="1"/>
  <c r="AB61" i="1"/>
  <c r="AB436" i="1"/>
  <c r="AB388" i="1"/>
  <c r="AB28" i="1"/>
  <c r="AB356" i="1"/>
  <c r="AB221" i="1"/>
  <c r="AD4" i="1"/>
  <c r="AB37" i="1"/>
  <c r="AB68" i="1"/>
  <c r="AB124" i="1"/>
  <c r="AB460" i="1"/>
  <c r="AB348" i="1"/>
  <c r="AB496" i="1"/>
  <c r="AB228" i="1"/>
  <c r="AB204" i="1"/>
  <c r="AB92" i="1"/>
  <c r="AB361" i="1"/>
  <c r="AB440" i="1"/>
  <c r="AB260" i="1"/>
  <c r="AB198" i="1"/>
  <c r="AB93" i="1"/>
  <c r="AB504" i="1"/>
  <c r="AB116" i="1"/>
  <c r="AB364" i="1"/>
  <c r="AB500" i="1"/>
  <c r="AB101" i="1"/>
  <c r="AB401" i="1"/>
  <c r="AB461" i="1"/>
  <c r="AB340" i="1"/>
  <c r="AB177" i="1"/>
  <c r="AB38" i="1"/>
  <c r="AB241" i="1"/>
  <c r="AB240" i="1"/>
  <c r="AB145" i="1"/>
  <c r="AB316" i="1"/>
  <c r="AB408" i="1"/>
  <c r="AB433" i="1"/>
  <c r="AB281" i="1"/>
  <c r="AB84" i="1"/>
  <c r="AB253" i="1"/>
  <c r="AB421" i="1"/>
  <c r="AB212" i="1"/>
  <c r="AB80" i="1"/>
  <c r="AB261" i="1"/>
  <c r="AB448" i="1"/>
  <c r="AB480" i="1"/>
  <c r="AB76" i="1"/>
  <c r="AB249" i="1"/>
  <c r="AB300" i="1"/>
  <c r="AB420" i="1"/>
  <c r="AB49" i="1"/>
  <c r="AB484" i="1"/>
  <c r="AB324" i="1"/>
  <c r="AB476" i="1"/>
  <c r="AB385" i="1"/>
  <c r="AB320" i="1"/>
  <c r="AB405" i="1"/>
  <c r="AB197" i="1"/>
  <c r="AB156" i="1"/>
  <c r="AB157" i="1"/>
  <c r="AB209" i="1"/>
  <c r="AB125" i="1"/>
  <c r="AB292" i="1"/>
  <c r="AB128" i="1"/>
  <c r="AB48" i="1"/>
  <c r="AB32" i="1"/>
  <c r="AB216" i="1"/>
  <c r="AB336" i="1"/>
  <c r="AB465" i="1"/>
  <c r="AB134" i="1"/>
  <c r="AB89" i="1"/>
  <c r="AB112" i="1"/>
  <c r="AB441" i="1"/>
  <c r="AB165" i="1"/>
  <c r="AB477" i="1"/>
  <c r="AB412" i="1"/>
  <c r="AB389" i="1"/>
  <c r="AB452" i="1"/>
  <c r="AB425" i="1"/>
  <c r="AB102" i="1"/>
  <c r="AB16" i="1"/>
  <c r="AB81" i="1"/>
  <c r="AB360" i="1"/>
  <c r="AB396" i="1"/>
  <c r="AB236" i="1"/>
  <c r="AB326" i="1"/>
  <c r="AB373" i="1"/>
  <c r="AB308" i="1"/>
  <c r="AB481" i="1"/>
  <c r="AB44" i="1"/>
  <c r="AB417" i="1"/>
  <c r="AC39" i="1"/>
  <c r="AD185" i="1"/>
  <c r="AC174" i="1"/>
  <c r="AD380" i="1"/>
  <c r="AF394" i="1"/>
  <c r="AH321" i="1"/>
  <c r="AG321" i="1"/>
  <c r="AD248" i="1"/>
  <c r="AD400" i="1"/>
  <c r="AC338" i="1"/>
  <c r="AD70" i="1"/>
  <c r="AF458" i="1"/>
  <c r="AC171" i="1"/>
  <c r="AC455" i="1"/>
  <c r="AD121" i="1"/>
  <c r="AC411" i="1"/>
  <c r="AC439" i="1"/>
  <c r="AD217" i="1"/>
  <c r="AF246" i="1"/>
  <c r="AD17" i="1"/>
  <c r="AD305" i="1"/>
  <c r="AD453" i="1"/>
  <c r="AH225" i="1"/>
  <c r="AC215" i="1"/>
  <c r="AD152" i="1"/>
  <c r="AF118" i="1"/>
  <c r="AC123" i="1"/>
  <c r="AC115" i="1"/>
  <c r="AF42" i="1"/>
  <c r="AC258" i="1"/>
  <c r="AD56" i="1"/>
  <c r="AC23" i="1"/>
  <c r="AH9" i="1"/>
  <c r="AC483" i="1"/>
  <c r="AB483" i="1"/>
  <c r="AD344" i="1"/>
  <c r="AD492" i="1"/>
  <c r="AD312" i="1"/>
  <c r="AF77" i="1"/>
  <c r="AC290" i="1"/>
  <c r="AD332" i="1"/>
  <c r="AC67" i="1"/>
  <c r="AH73" i="1"/>
  <c r="AG73" i="1" s="1"/>
  <c r="AH193" i="1"/>
  <c r="AD176" i="1"/>
  <c r="AD36" i="1"/>
  <c r="AC443" i="1"/>
  <c r="AD404" i="1"/>
  <c r="AD284" i="1"/>
  <c r="AC178" i="1"/>
  <c r="AC471" i="1"/>
  <c r="AC407" i="1"/>
  <c r="AH296" i="1"/>
  <c r="AC31" i="1"/>
  <c r="AD317" i="1"/>
  <c r="AD52" i="1"/>
  <c r="AF442" i="1"/>
  <c r="AC11" i="1"/>
  <c r="AD113" i="1"/>
  <c r="AC403" i="1"/>
  <c r="AC14" i="1"/>
  <c r="AC334" i="1"/>
  <c r="AD393" i="1"/>
  <c r="AF74" i="1"/>
  <c r="AD472" i="1"/>
  <c r="AF22" i="1"/>
  <c r="AD180" i="1"/>
  <c r="AC375" i="1"/>
  <c r="AD501" i="1"/>
  <c r="AC30" i="1"/>
  <c r="AD456" i="1"/>
  <c r="AF462" i="1"/>
  <c r="AC190" i="1"/>
  <c r="AF26" i="1"/>
  <c r="AF330" i="1"/>
  <c r="AC275" i="1"/>
  <c r="AC207" i="1"/>
  <c r="AC423" i="1"/>
  <c r="AC194" i="1"/>
  <c r="AD244" i="1"/>
  <c r="AD353" i="1"/>
  <c r="AD5" i="1"/>
  <c r="AF117" i="1"/>
  <c r="AC187" i="1"/>
  <c r="AD497" i="1"/>
  <c r="AC302" i="1"/>
  <c r="AD464" i="1"/>
  <c r="AF250" i="1"/>
  <c r="AC162" i="1"/>
  <c r="AC27" i="1"/>
  <c r="AC238" i="1"/>
  <c r="AC495" i="1"/>
  <c r="AD469" i="1"/>
  <c r="AF141" i="1"/>
  <c r="AC167" i="1"/>
  <c r="AD377" i="1"/>
  <c r="AC307" i="1"/>
  <c r="AD220" i="1"/>
  <c r="AD57" i="1"/>
  <c r="AF122" i="1"/>
  <c r="AC94" i="1"/>
  <c r="AC103" i="1"/>
  <c r="AD25" i="1"/>
  <c r="AD12" i="1"/>
  <c r="AD365" i="1"/>
  <c r="AF21" i="1"/>
  <c r="AF282" i="1"/>
  <c r="AC51" i="1"/>
  <c r="AD280" i="1"/>
  <c r="AD224" i="1"/>
  <c r="AH97" i="1"/>
  <c r="AD489" i="1"/>
  <c r="AD172" i="1"/>
  <c r="AD485" i="1"/>
  <c r="AC222" i="1"/>
  <c r="AD69" i="1"/>
  <c r="AD29" i="1"/>
  <c r="AD160" i="1"/>
  <c r="AD413" i="1"/>
  <c r="AC211" i="1"/>
  <c r="AH33" i="1"/>
  <c r="AB160" i="1"/>
  <c r="AC66" i="1"/>
  <c r="AF378" i="1"/>
  <c r="AB413" i="1"/>
  <c r="AC223" i="1"/>
  <c r="AD300" i="1"/>
  <c r="AF406" i="1"/>
  <c r="AH72" i="1"/>
  <c r="AF213" i="1"/>
  <c r="AC175" i="1"/>
  <c r="AC87" i="1"/>
  <c r="AH161" i="1"/>
  <c r="AB185" i="1"/>
  <c r="AC158" i="1"/>
  <c r="AD373" i="1"/>
  <c r="AC163" i="1"/>
  <c r="AB70" i="1"/>
  <c r="AH257" i="1"/>
  <c r="AF502" i="1"/>
  <c r="AC95" i="1"/>
  <c r="AB121" i="1"/>
  <c r="AD476" i="1"/>
  <c r="AB217" i="1"/>
  <c r="AF494" i="1"/>
  <c r="AD37" i="1"/>
  <c r="AD293" i="1"/>
  <c r="AC383" i="1"/>
  <c r="AB453" i="1"/>
  <c r="AD481" i="1"/>
  <c r="AC62" i="1"/>
  <c r="AC279" i="1"/>
  <c r="AD164" i="1"/>
  <c r="AC131" i="1"/>
  <c r="AD385" i="1"/>
  <c r="AF506" i="1"/>
  <c r="AD320" i="1"/>
  <c r="AD340" i="1"/>
  <c r="AD405" i="1"/>
  <c r="AF301" i="1"/>
  <c r="AF85" i="1"/>
  <c r="AH265" i="1"/>
  <c r="AD285" i="1"/>
  <c r="AD88" i="1"/>
  <c r="AC254" i="1"/>
  <c r="AC363" i="1"/>
  <c r="AC111" i="1"/>
  <c r="AD24" i="1"/>
  <c r="AC243" i="1"/>
  <c r="AC231" i="1"/>
  <c r="AD177" i="1"/>
  <c r="AD38" i="1"/>
  <c r="AF466" i="1"/>
  <c r="AF41" i="1"/>
  <c r="AC327" i="1"/>
  <c r="AD100" i="1"/>
  <c r="AB332" i="1"/>
  <c r="AF430" i="1"/>
  <c r="AC399" i="1"/>
  <c r="AC139" i="1"/>
  <c r="AD424" i="1"/>
  <c r="AC242" i="1"/>
  <c r="AH137" i="1"/>
  <c r="AD437" i="1"/>
  <c r="AC391" i="1"/>
  <c r="AC331" i="1"/>
  <c r="AF426" i="1"/>
  <c r="AD473" i="1"/>
  <c r="AD505" i="1"/>
  <c r="AC347" i="1"/>
  <c r="AC143" i="1"/>
  <c r="AD508" i="1"/>
  <c r="AF245" i="1"/>
  <c r="AC179" i="1"/>
  <c r="AD132" i="1"/>
  <c r="AF310" i="1"/>
  <c r="AD209" i="1"/>
  <c r="AD228" i="1"/>
  <c r="AC19" i="1"/>
  <c r="AD204" i="1"/>
  <c r="AC271" i="1"/>
  <c r="AF170" i="1"/>
  <c r="AD392" i="1"/>
  <c r="AD361" i="1"/>
  <c r="AC459" i="1"/>
  <c r="AB459" i="1"/>
  <c r="AB52" i="1"/>
  <c r="AD294" i="1"/>
  <c r="AC491" i="1"/>
  <c r="AC43" i="1"/>
  <c r="AD128" i="1"/>
  <c r="AF478" i="1"/>
  <c r="AF370" i="1"/>
  <c r="AC507" i="1"/>
  <c r="AB393" i="1"/>
  <c r="AD368" i="1"/>
  <c r="AD216" i="1"/>
  <c r="AF402" i="1"/>
  <c r="AC235" i="1"/>
  <c r="AD337" i="1"/>
  <c r="AB180" i="1"/>
  <c r="AB501" i="1"/>
  <c r="AH233" i="1"/>
  <c r="AD260" i="1"/>
  <c r="AC359" i="1"/>
  <c r="AB359" i="1"/>
  <c r="AF269" i="1"/>
  <c r="AC63" i="1"/>
  <c r="AD153" i="1"/>
  <c r="AD281" i="1"/>
  <c r="AF154" i="1"/>
  <c r="AC318" i="1"/>
  <c r="AD96" i="1"/>
  <c r="AD84" i="1"/>
  <c r="AF58" i="1"/>
  <c r="AD253" i="1"/>
  <c r="AF53" i="1"/>
  <c r="AD441" i="1"/>
  <c r="AH200" i="1"/>
  <c r="AF10" i="1"/>
  <c r="AB244" i="1"/>
  <c r="AC159" i="1"/>
  <c r="AB353" i="1"/>
  <c r="AD116" i="1"/>
  <c r="AF498" i="1"/>
  <c r="AC247" i="1"/>
  <c r="AC130" i="1"/>
  <c r="AB497" i="1"/>
  <c r="AF490" i="1"/>
  <c r="AC371" i="1"/>
  <c r="AD144" i="1"/>
  <c r="AD500" i="1"/>
  <c r="AD101" i="1"/>
  <c r="AC295" i="1"/>
  <c r="AC499" i="1"/>
  <c r="AB469" i="1"/>
  <c r="AC306" i="1"/>
  <c r="AB377" i="1"/>
  <c r="AD166" i="1"/>
  <c r="AC83" i="1"/>
  <c r="AD389" i="1"/>
  <c r="AD401" i="1"/>
  <c r="AF346" i="1"/>
  <c r="AC263" i="1"/>
  <c r="AB57" i="1"/>
  <c r="AD452" i="1"/>
  <c r="AC339" i="1"/>
  <c r="AD461" i="1"/>
  <c r="AC91" i="1"/>
  <c r="AB25" i="1"/>
  <c r="AB12" i="1"/>
  <c r="AB365" i="1"/>
  <c r="AC107" i="1"/>
  <c r="AD16" i="1"/>
  <c r="AC119" i="1"/>
  <c r="AF149" i="1"/>
  <c r="AC239" i="1"/>
  <c r="AC146" i="1"/>
  <c r="AB224" i="1"/>
  <c r="AB489" i="1"/>
  <c r="AF410" i="1"/>
  <c r="AD229" i="1"/>
  <c r="AB172" i="1"/>
  <c r="AB485" i="1"/>
  <c r="AC447" i="1"/>
  <c r="AD221" i="1"/>
  <c r="AD420" i="1"/>
  <c r="AD313" i="1"/>
  <c r="AD268" i="1"/>
  <c r="AC98" i="1"/>
  <c r="AG40" i="1"/>
  <c r="AH40" i="1"/>
  <c r="AD372" i="1"/>
  <c r="AD484" i="1"/>
  <c r="AD324" i="1"/>
  <c r="AD6" i="1"/>
  <c r="AF354" i="1"/>
  <c r="AD256" i="1"/>
  <c r="AF90" i="1"/>
  <c r="AF266" i="1"/>
  <c r="AF309" i="1"/>
  <c r="AC299" i="1"/>
  <c r="AD68" i="1"/>
  <c r="AF366" i="1"/>
  <c r="AD124" i="1"/>
  <c r="AC343" i="1"/>
  <c r="AC467" i="1"/>
  <c r="AC7" i="1"/>
  <c r="AD262" i="1"/>
  <c r="AD64" i="1"/>
  <c r="AF390" i="1"/>
  <c r="AH201" i="1"/>
  <c r="AC267" i="1"/>
  <c r="AD197" i="1"/>
  <c r="AF358" i="1"/>
  <c r="AF446" i="1"/>
  <c r="AC303" i="1"/>
  <c r="AC15" i="1"/>
  <c r="AF438" i="1"/>
  <c r="AC287" i="1"/>
  <c r="AC315" i="1"/>
  <c r="AD348" i="1"/>
  <c r="AD241" i="1"/>
  <c r="AC195" i="1"/>
  <c r="AD156" i="1"/>
  <c r="AC210" i="1"/>
  <c r="AF434" i="1"/>
  <c r="AF454" i="1"/>
  <c r="AD444" i="1"/>
  <c r="AC55" i="1"/>
  <c r="AD276" i="1"/>
  <c r="AF374" i="1"/>
  <c r="AD145" i="1"/>
  <c r="AC503" i="1"/>
  <c r="AH65" i="1"/>
  <c r="AD157" i="1"/>
  <c r="AD496" i="1"/>
  <c r="AC451" i="1"/>
  <c r="AF342" i="1"/>
  <c r="AD140" i="1"/>
  <c r="AF234" i="1"/>
  <c r="AD488" i="1"/>
  <c r="AF414" i="1"/>
  <c r="AD252" i="1"/>
  <c r="AD457" i="1"/>
  <c r="AF450" i="1"/>
  <c r="AD440" i="1"/>
  <c r="AD429" i="1"/>
  <c r="AF169" i="1"/>
  <c r="AD230" i="1"/>
  <c r="AF214" i="1"/>
  <c r="AC147" i="1"/>
  <c r="AF278" i="1"/>
  <c r="AC319" i="1"/>
  <c r="AF150" i="1"/>
  <c r="AF277" i="1"/>
  <c r="AC251" i="1"/>
  <c r="AC71" i="1"/>
  <c r="AD108" i="1"/>
  <c r="AC335" i="1"/>
  <c r="AD416" i="1"/>
  <c r="AF482" i="1"/>
  <c r="AC35" i="1"/>
  <c r="AD397" i="1"/>
  <c r="AC367" i="1"/>
  <c r="AD20" i="1"/>
  <c r="AF182" i="1"/>
  <c r="AD381" i="1"/>
  <c r="AC127" i="1"/>
  <c r="AD192" i="1"/>
  <c r="AC487" i="1"/>
  <c r="AD165" i="1"/>
  <c r="AH289" i="1"/>
  <c r="AG289" i="1" s="1"/>
  <c r="AF45" i="1"/>
  <c r="AD364" i="1"/>
  <c r="AD80" i="1"/>
  <c r="AF418" i="1"/>
  <c r="AD409" i="1"/>
  <c r="AC379" i="1"/>
  <c r="AF13" i="1"/>
  <c r="AD412" i="1"/>
  <c r="AD261" i="1"/>
  <c r="AF297" i="1"/>
  <c r="AF106" i="1"/>
  <c r="AD388" i="1"/>
  <c r="AD480" i="1"/>
  <c r="AC322" i="1"/>
  <c r="AC431" i="1"/>
  <c r="AF54" i="1"/>
  <c r="AD28" i="1"/>
  <c r="AC427" i="1"/>
  <c r="AC227" i="1"/>
  <c r="AD360" i="1"/>
  <c r="AC351" i="1"/>
  <c r="AC283" i="1"/>
  <c r="AD356" i="1"/>
  <c r="AD188" i="1"/>
  <c r="AC463" i="1"/>
  <c r="AF298" i="1"/>
  <c r="AH104" i="1"/>
  <c r="AC50" i="1"/>
  <c r="AB313" i="1"/>
  <c r="AC135" i="1"/>
  <c r="AB268" i="1"/>
  <c r="AD49" i="1"/>
  <c r="AD148" i="1"/>
  <c r="AC415" i="1"/>
  <c r="AF362" i="1"/>
  <c r="AC99" i="1"/>
  <c r="AD308" i="1"/>
  <c r="AF109" i="1"/>
  <c r="AB380" i="1"/>
  <c r="AF470" i="1"/>
  <c r="AB248" i="1"/>
  <c r="AC59" i="1"/>
  <c r="AD352" i="1"/>
  <c r="AB400" i="1"/>
  <c r="AC255" i="1"/>
  <c r="AB6" i="1"/>
  <c r="AD432" i="1"/>
  <c r="AH168" i="1"/>
  <c r="AF386" i="1"/>
  <c r="AC323" i="1"/>
  <c r="AC142" i="1"/>
  <c r="AB256" i="1"/>
  <c r="AB17" i="1"/>
  <c r="AB305" i="1"/>
  <c r="AC219" i="1"/>
  <c r="AF350" i="1"/>
  <c r="AB152" i="1"/>
  <c r="AC126" i="1"/>
  <c r="AC151" i="1"/>
  <c r="AC419" i="1"/>
  <c r="AF422" i="1"/>
  <c r="AC203" i="1"/>
  <c r="AB262" i="1"/>
  <c r="AB64" i="1"/>
  <c r="AC79" i="1"/>
  <c r="AC191" i="1"/>
  <c r="AB56" i="1"/>
  <c r="AH8" i="1"/>
  <c r="AB344" i="1"/>
  <c r="AB492" i="1"/>
  <c r="AC114" i="1"/>
  <c r="AD460" i="1"/>
  <c r="AC199" i="1"/>
  <c r="AB312" i="1"/>
  <c r="AC355" i="1"/>
  <c r="AB355" i="1"/>
  <c r="AD208" i="1"/>
  <c r="AC75" i="1"/>
  <c r="AD60" i="1"/>
  <c r="AD273" i="1"/>
  <c r="AD184" i="1"/>
  <c r="AD288" i="1"/>
  <c r="AB176" i="1"/>
  <c r="AF218" i="1"/>
  <c r="AB36" i="1"/>
  <c r="AC18" i="1"/>
  <c r="AD120" i="1"/>
  <c r="AF333" i="1"/>
  <c r="AD240" i="1"/>
  <c r="AC291" i="1"/>
  <c r="AB276" i="1"/>
  <c r="AB404" i="1"/>
  <c r="AC395" i="1"/>
  <c r="AB284" i="1"/>
  <c r="AH105" i="1"/>
  <c r="AD384" i="1"/>
  <c r="AF205" i="1"/>
  <c r="AD493" i="1"/>
  <c r="AC286" i="1"/>
  <c r="AD189" i="1"/>
  <c r="AB140" i="1"/>
  <c r="AF341" i="1"/>
  <c r="AD92" i="1"/>
  <c r="AC259" i="1"/>
  <c r="AB317" i="1"/>
  <c r="AF173" i="1"/>
  <c r="AD125" i="1"/>
  <c r="AB457" i="1"/>
  <c r="AD292" i="1"/>
  <c r="AB113" i="1"/>
  <c r="AH264" i="1"/>
  <c r="AG264" i="1" s="1"/>
  <c r="AD48" i="1"/>
  <c r="AF186" i="1"/>
  <c r="AB429" i="1"/>
  <c r="AF138" i="1"/>
  <c r="AB230" i="1"/>
  <c r="AD32" i="1"/>
  <c r="AC183" i="1"/>
  <c r="AD316" i="1"/>
  <c r="AD408" i="1"/>
  <c r="AD272" i="1"/>
  <c r="AF181" i="1"/>
  <c r="AD336" i="1"/>
  <c r="AB472" i="1"/>
  <c r="AD465" i="1"/>
  <c r="AF86" i="1"/>
  <c r="AF314" i="1"/>
  <c r="AC110" i="1"/>
  <c r="AC47" i="1"/>
  <c r="AB456" i="1"/>
  <c r="AD134" i="1"/>
  <c r="AD345" i="1"/>
  <c r="AD445" i="1"/>
  <c r="AD433" i="1"/>
  <c r="AD417" i="1"/>
  <c r="AF398" i="1"/>
  <c r="AF474" i="1"/>
  <c r="AB108" i="1"/>
  <c r="AF382" i="1"/>
  <c r="AD198" i="1"/>
  <c r="AD89" i="1"/>
  <c r="AB397" i="1"/>
  <c r="AD93" i="1"/>
  <c r="AD112" i="1"/>
  <c r="AD468" i="1"/>
  <c r="AD504" i="1"/>
  <c r="AH232" i="1"/>
  <c r="AC270" i="1"/>
  <c r="AD421" i="1"/>
  <c r="AD349" i="1"/>
  <c r="AC82" i="1"/>
  <c r="AB20" i="1"/>
  <c r="AD44" i="1"/>
  <c r="AC479" i="1"/>
  <c r="AD196" i="1"/>
  <c r="AB5" i="1"/>
  <c r="AC206" i="1"/>
  <c r="AC78" i="1"/>
  <c r="AB381" i="1"/>
  <c r="AB192" i="1"/>
  <c r="AD376" i="1"/>
  <c r="AD212" i="1"/>
  <c r="AC155" i="1"/>
  <c r="AB464" i="1"/>
  <c r="AF486" i="1"/>
  <c r="AD133" i="1"/>
  <c r="AD428" i="1"/>
  <c r="AD477" i="1"/>
  <c r="AC435" i="1"/>
  <c r="AC46" i="1"/>
  <c r="AF202" i="1"/>
  <c r="AB409" i="1"/>
  <c r="AH329" i="1"/>
  <c r="AG329" i="1"/>
  <c r="AC274" i="1"/>
  <c r="AD61" i="1"/>
  <c r="AD448" i="1"/>
  <c r="AD436" i="1"/>
  <c r="AB220" i="1"/>
  <c r="AD369" i="1"/>
  <c r="AF237" i="1"/>
  <c r="AC34" i="1"/>
  <c r="AH129" i="1"/>
  <c r="AC387" i="1"/>
  <c r="AD425" i="1"/>
  <c r="AH136" i="1"/>
  <c r="AD102" i="1"/>
  <c r="AH328" i="1"/>
  <c r="AG328" i="1"/>
  <c r="AC475" i="1"/>
  <c r="AB280" i="1"/>
  <c r="AC311" i="1"/>
  <c r="AD325" i="1"/>
  <c r="AD81" i="1"/>
  <c r="AD396" i="1"/>
  <c r="AC226" i="1"/>
  <c r="AD304" i="1"/>
  <c r="AD76" i="1"/>
  <c r="AD236" i="1"/>
  <c r="AB69" i="1"/>
  <c r="AD326" i="1"/>
  <c r="AD249" i="1"/>
  <c r="AD449" i="1"/>
  <c r="AD357" i="1"/>
  <c r="AB29" i="1"/>
  <c r="B130" i="2" l="1"/>
  <c r="B151" i="2"/>
  <c r="E151" i="2" s="1"/>
  <c r="AG105" i="1"/>
  <c r="AB395" i="1"/>
  <c r="AG8" i="1"/>
  <c r="AB431" i="1"/>
  <c r="AB379" i="1"/>
  <c r="AB499" i="1"/>
  <c r="AG200" i="1"/>
  <c r="AG233" i="1"/>
  <c r="AB507" i="1"/>
  <c r="AB491" i="1"/>
  <c r="AB363" i="1"/>
  <c r="AB383" i="1"/>
  <c r="AB407" i="1"/>
  <c r="AG225" i="1"/>
  <c r="AG65" i="1"/>
  <c r="AB375" i="1"/>
  <c r="AG9" i="1"/>
  <c r="AB435" i="1"/>
  <c r="AB351" i="1"/>
  <c r="AB427" i="1"/>
  <c r="AB503" i="1"/>
  <c r="AB467" i="1"/>
  <c r="AG137" i="1"/>
  <c r="AG257" i="1"/>
  <c r="AB423" i="1"/>
  <c r="AB471" i="1"/>
  <c r="AB443" i="1"/>
  <c r="AB455" i="1"/>
  <c r="AG168" i="1"/>
  <c r="AB415" i="1"/>
  <c r="AB447" i="1"/>
  <c r="AG97" i="1"/>
  <c r="AB495" i="1"/>
  <c r="AG193" i="1"/>
  <c r="AF4" i="1"/>
  <c r="AF357" i="1"/>
  <c r="AF76" i="1"/>
  <c r="AF396" i="1"/>
  <c r="AF325" i="1"/>
  <c r="AD475" i="1"/>
  <c r="AI136" i="1"/>
  <c r="AF425" i="1"/>
  <c r="AD387" i="1"/>
  <c r="AI129" i="1"/>
  <c r="AB34" i="1"/>
  <c r="AD34" i="1"/>
  <c r="AF436" i="1"/>
  <c r="AF61" i="1"/>
  <c r="AF133" i="1"/>
  <c r="AB78" i="1"/>
  <c r="AD78" i="1"/>
  <c r="AD479" i="1"/>
  <c r="AI232" i="1"/>
  <c r="AF112" i="1"/>
  <c r="AF445" i="1"/>
  <c r="AF345" i="1"/>
  <c r="AF465" i="1"/>
  <c r="AF336" i="1"/>
  <c r="AB183" i="1"/>
  <c r="AD183" i="1"/>
  <c r="AF292" i="1"/>
  <c r="AF125" i="1"/>
  <c r="AF189" i="1"/>
  <c r="AH333" i="1"/>
  <c r="AF288" i="1"/>
  <c r="AF273" i="1"/>
  <c r="AB199" i="1"/>
  <c r="AD199" i="1"/>
  <c r="AB79" i="1"/>
  <c r="AD79" i="1"/>
  <c r="AB203" i="1"/>
  <c r="AD203" i="1"/>
  <c r="AD419" i="1"/>
  <c r="AB151" i="1"/>
  <c r="AD151" i="1"/>
  <c r="AB126" i="1"/>
  <c r="AD126" i="1"/>
  <c r="AH350" i="1"/>
  <c r="AB219" i="1"/>
  <c r="AD219" i="1"/>
  <c r="AH386" i="1"/>
  <c r="AB59" i="1"/>
  <c r="AD59" i="1"/>
  <c r="AH470" i="1"/>
  <c r="AF148" i="1"/>
  <c r="AI104" i="1"/>
  <c r="AH298" i="1"/>
  <c r="AD463" i="1"/>
  <c r="AB283" i="1"/>
  <c r="AD283" i="1"/>
  <c r="AF360" i="1"/>
  <c r="AF480" i="1"/>
  <c r="AF261" i="1"/>
  <c r="AF165" i="1"/>
  <c r="AD487" i="1"/>
  <c r="AF192" i="1"/>
  <c r="AD367" i="1"/>
  <c r="AF108" i="1"/>
  <c r="AH277" i="1"/>
  <c r="AH150" i="1"/>
  <c r="AB319" i="1"/>
  <c r="AD319" i="1"/>
  <c r="AH169" i="1"/>
  <c r="AF457" i="1"/>
  <c r="AF488" i="1"/>
  <c r="AF140" i="1"/>
  <c r="AH374" i="1"/>
  <c r="AB55" i="1"/>
  <c r="AD55" i="1"/>
  <c r="AH454" i="1"/>
  <c r="AB210" i="1"/>
  <c r="AD210" i="1"/>
  <c r="AF156" i="1"/>
  <c r="AH438" i="1"/>
  <c r="AB267" i="1"/>
  <c r="AD267" i="1"/>
  <c r="AI201" i="1"/>
  <c r="AF64" i="1"/>
  <c r="AF262" i="1"/>
  <c r="AB343" i="1"/>
  <c r="AD343" i="1"/>
  <c r="AF324" i="1"/>
  <c r="AF372" i="1"/>
  <c r="AF268" i="1"/>
  <c r="AF420" i="1"/>
  <c r="AF16" i="1"/>
  <c r="AF461" i="1"/>
  <c r="AF401" i="1"/>
  <c r="AF144" i="1"/>
  <c r="AD371" i="1"/>
  <c r="AH490" i="1"/>
  <c r="AH498" i="1"/>
  <c r="AH10" i="1"/>
  <c r="AH154" i="1"/>
  <c r="AH269" i="1"/>
  <c r="AF260" i="1"/>
  <c r="AH402" i="1"/>
  <c r="AF368" i="1"/>
  <c r="AF294" i="1"/>
  <c r="AF361" i="1"/>
  <c r="AF392" i="1"/>
  <c r="AF228" i="1"/>
  <c r="AB179" i="1"/>
  <c r="AD179" i="1"/>
  <c r="AB143" i="1"/>
  <c r="AD143" i="1"/>
  <c r="AD347" i="1"/>
  <c r="AF505" i="1"/>
  <c r="AD391" i="1"/>
  <c r="AH466" i="1"/>
  <c r="AB231" i="1"/>
  <c r="AD231" i="1"/>
  <c r="AB254" i="1"/>
  <c r="AD254" i="1"/>
  <c r="AF285" i="1"/>
  <c r="AI265" i="1"/>
  <c r="AF340" i="1"/>
  <c r="AH506" i="1"/>
  <c r="AB279" i="1"/>
  <c r="AD279" i="1"/>
  <c r="AH494" i="1"/>
  <c r="AF476" i="1"/>
  <c r="AB95" i="1"/>
  <c r="AD95" i="1"/>
  <c r="AF373" i="1"/>
  <c r="AI161" i="1"/>
  <c r="AI72" i="1"/>
  <c r="AH406" i="1"/>
  <c r="AH378" i="1"/>
  <c r="AI33" i="1"/>
  <c r="AF413" i="1"/>
  <c r="AF29" i="1"/>
  <c r="AF172" i="1"/>
  <c r="AB51" i="1"/>
  <c r="AD51" i="1"/>
  <c r="AF25" i="1"/>
  <c r="AB103" i="1"/>
  <c r="AD103" i="1"/>
  <c r="AF220" i="1"/>
  <c r="AB167" i="1"/>
  <c r="AD167" i="1"/>
  <c r="AB302" i="1"/>
  <c r="AD302" i="1"/>
  <c r="AF244" i="1"/>
  <c r="AB207" i="1"/>
  <c r="AD207" i="1"/>
  <c r="AF180" i="1"/>
  <c r="AH74" i="1"/>
  <c r="AF317" i="1"/>
  <c r="AI296" i="1"/>
  <c r="AF404" i="1"/>
  <c r="AB67" i="1"/>
  <c r="AD67" i="1"/>
  <c r="AH77" i="1"/>
  <c r="AB258" i="1"/>
  <c r="AD258" i="1"/>
  <c r="AB115" i="1"/>
  <c r="AD115" i="1"/>
  <c r="AB123" i="1"/>
  <c r="AD123" i="1"/>
  <c r="AF17" i="1"/>
  <c r="AD439" i="1"/>
  <c r="AD411" i="1"/>
  <c r="AF400" i="1"/>
  <c r="AB174" i="1"/>
  <c r="AD174" i="1"/>
  <c r="AB39" i="1"/>
  <c r="AD39" i="1"/>
  <c r="AF326" i="1"/>
  <c r="AF236" i="1"/>
  <c r="AB226" i="1"/>
  <c r="AD226" i="1"/>
  <c r="AF81" i="1"/>
  <c r="AI328" i="1"/>
  <c r="AG136" i="1"/>
  <c r="AF428" i="1"/>
  <c r="AF376" i="1"/>
  <c r="AF421" i="1"/>
  <c r="AB270" i="1"/>
  <c r="AD270" i="1"/>
  <c r="AG232" i="1"/>
  <c r="AF468" i="1"/>
  <c r="AF433" i="1"/>
  <c r="AH86" i="1"/>
  <c r="AF408" i="1"/>
  <c r="AF316" i="1"/>
  <c r="AF32" i="1"/>
  <c r="AF48" i="1"/>
  <c r="AI264" i="1"/>
  <c r="AF384" i="1"/>
  <c r="AI105" i="1"/>
  <c r="AF240" i="1"/>
  <c r="AF184" i="1"/>
  <c r="AF208" i="1"/>
  <c r="AD355" i="1"/>
  <c r="AB191" i="1"/>
  <c r="AD191" i="1"/>
  <c r="AB323" i="1"/>
  <c r="AD323" i="1"/>
  <c r="AI168" i="1"/>
  <c r="AF432" i="1"/>
  <c r="AB255" i="1"/>
  <c r="AD255" i="1"/>
  <c r="AF352" i="1"/>
  <c r="AH362" i="1"/>
  <c r="AD415" i="1"/>
  <c r="AB135" i="1"/>
  <c r="AD135" i="1"/>
  <c r="AB50" i="1"/>
  <c r="AD50" i="1"/>
  <c r="AG104" i="1"/>
  <c r="AF356" i="1"/>
  <c r="AD351" i="1"/>
  <c r="AB227" i="1"/>
  <c r="AD227" i="1"/>
  <c r="AB322" i="1"/>
  <c r="AD322" i="1"/>
  <c r="AH45" i="1"/>
  <c r="AG45" i="1"/>
  <c r="AI289" i="1"/>
  <c r="AF381" i="1"/>
  <c r="AF20" i="1"/>
  <c r="AB335" i="1"/>
  <c r="AD335" i="1"/>
  <c r="AB71" i="1"/>
  <c r="AD71" i="1"/>
  <c r="AB251" i="1"/>
  <c r="AD251" i="1"/>
  <c r="AF230" i="1"/>
  <c r="AB451" i="1"/>
  <c r="AF145" i="1"/>
  <c r="AF444" i="1"/>
  <c r="AH434" i="1"/>
  <c r="AB15" i="1"/>
  <c r="AD15" i="1"/>
  <c r="AF197" i="1"/>
  <c r="AB7" i="1"/>
  <c r="AD7" i="1"/>
  <c r="AD467" i="1"/>
  <c r="AF313" i="1"/>
  <c r="AF221" i="1"/>
  <c r="AD447" i="1"/>
  <c r="AH410" i="1"/>
  <c r="AB119" i="1"/>
  <c r="AD119" i="1"/>
  <c r="AB91" i="1"/>
  <c r="AD91" i="1"/>
  <c r="AB263" i="1"/>
  <c r="AD263" i="1"/>
  <c r="AH346" i="1"/>
  <c r="AF166" i="1"/>
  <c r="AB306" i="1"/>
  <c r="AD306" i="1"/>
  <c r="AF500" i="1"/>
  <c r="AB247" i="1"/>
  <c r="AD247" i="1"/>
  <c r="AF84" i="1"/>
  <c r="AB318" i="1"/>
  <c r="AD318" i="1"/>
  <c r="AB63" i="1"/>
  <c r="AD63" i="1"/>
  <c r="AD359" i="1"/>
  <c r="AI233" i="1"/>
  <c r="AB235" i="1"/>
  <c r="AD235" i="1"/>
  <c r="AF216" i="1"/>
  <c r="AH370" i="1"/>
  <c r="AH478" i="1"/>
  <c r="AB43" i="1"/>
  <c r="AD43" i="1"/>
  <c r="AD491" i="1"/>
  <c r="AD459" i="1"/>
  <c r="AF204" i="1"/>
  <c r="AB19" i="1"/>
  <c r="AD19" i="1"/>
  <c r="AF132" i="1"/>
  <c r="AB331" i="1"/>
  <c r="AD331" i="1"/>
  <c r="AB399" i="1"/>
  <c r="AH430" i="1"/>
  <c r="AG430" i="1" s="1"/>
  <c r="AF100" i="1"/>
  <c r="AH41" i="1"/>
  <c r="AB111" i="1"/>
  <c r="AD111" i="1"/>
  <c r="AD363" i="1"/>
  <c r="AF88" i="1"/>
  <c r="AF405" i="1"/>
  <c r="AF320" i="1"/>
  <c r="AF164" i="1"/>
  <c r="AF37" i="1"/>
  <c r="AB163" i="1"/>
  <c r="AD163" i="1"/>
  <c r="AH213" i="1"/>
  <c r="AG72" i="1"/>
  <c r="AB211" i="1"/>
  <c r="AD211" i="1"/>
  <c r="AF160" i="1"/>
  <c r="AF485" i="1"/>
  <c r="AF489" i="1"/>
  <c r="AF224" i="1"/>
  <c r="AF280" i="1"/>
  <c r="AF12" i="1"/>
  <c r="AF464" i="1"/>
  <c r="AF5" i="1"/>
  <c r="AF353" i="1"/>
  <c r="AB194" i="1"/>
  <c r="AD194" i="1"/>
  <c r="AD423" i="1"/>
  <c r="AB275" i="1"/>
  <c r="AD275" i="1"/>
  <c r="AH26" i="1"/>
  <c r="AB190" i="1"/>
  <c r="AD190" i="1"/>
  <c r="AF501" i="1"/>
  <c r="AD375" i="1"/>
  <c r="AB11" i="1"/>
  <c r="AD11" i="1"/>
  <c r="AF52" i="1"/>
  <c r="AG296" i="1"/>
  <c r="AF284" i="1"/>
  <c r="AI73" i="1"/>
  <c r="AB290" i="1"/>
  <c r="AD290" i="1"/>
  <c r="AF344" i="1"/>
  <c r="AD483" i="1"/>
  <c r="AF56" i="1"/>
  <c r="AH42" i="1"/>
  <c r="AB215" i="1"/>
  <c r="AD215" i="1"/>
  <c r="AI225" i="1"/>
  <c r="AF305" i="1"/>
  <c r="AH458" i="1"/>
  <c r="AB338" i="1"/>
  <c r="AD338" i="1"/>
  <c r="AF248" i="1"/>
  <c r="AI321" i="1"/>
  <c r="AF380" i="1"/>
  <c r="AF249" i="1"/>
  <c r="AF304" i="1"/>
  <c r="AF477" i="1"/>
  <c r="AF212" i="1"/>
  <c r="AF349" i="1"/>
  <c r="AF504" i="1"/>
  <c r="AF198" i="1"/>
  <c r="AH474" i="1"/>
  <c r="AF417" i="1"/>
  <c r="AH314" i="1"/>
  <c r="AF272" i="1"/>
  <c r="AH138" i="1"/>
  <c r="AH186" i="1"/>
  <c r="AH341" i="1"/>
  <c r="AH205" i="1"/>
  <c r="AB291" i="1"/>
  <c r="AD291" i="1"/>
  <c r="AB18" i="1"/>
  <c r="AD18" i="1"/>
  <c r="AH218" i="1"/>
  <c r="AB75" i="1"/>
  <c r="AD75" i="1"/>
  <c r="AB114" i="1"/>
  <c r="AD114" i="1"/>
  <c r="AB142" i="1"/>
  <c r="AD142" i="1"/>
  <c r="AH109" i="1"/>
  <c r="AB99" i="1"/>
  <c r="AD99" i="1"/>
  <c r="AD427" i="1"/>
  <c r="AH54" i="1"/>
  <c r="AD431" i="1"/>
  <c r="AH106" i="1"/>
  <c r="AH13" i="1"/>
  <c r="AD379" i="1"/>
  <c r="AF364" i="1"/>
  <c r="AB127" i="1"/>
  <c r="AD127" i="1"/>
  <c r="AH182" i="1"/>
  <c r="AB35" i="1"/>
  <c r="AD35" i="1"/>
  <c r="AF416" i="1"/>
  <c r="AB147" i="1"/>
  <c r="AD147" i="1"/>
  <c r="AH214" i="1"/>
  <c r="AF440" i="1"/>
  <c r="AH414" i="1"/>
  <c r="AD451" i="1"/>
  <c r="AF157" i="1"/>
  <c r="AI65" i="1"/>
  <c r="AD503" i="1"/>
  <c r="AF348" i="1"/>
  <c r="AB315" i="1"/>
  <c r="AD315" i="1"/>
  <c r="AB303" i="1"/>
  <c r="AD303" i="1"/>
  <c r="AH446" i="1"/>
  <c r="AH358" i="1"/>
  <c r="AF124" i="1"/>
  <c r="AF68" i="1"/>
  <c r="AH309" i="1"/>
  <c r="AH90" i="1"/>
  <c r="AH354" i="1"/>
  <c r="AF229" i="1"/>
  <c r="AB146" i="1"/>
  <c r="AD146" i="1"/>
  <c r="AB239" i="1"/>
  <c r="AD239" i="1"/>
  <c r="AH149" i="1"/>
  <c r="AB83" i="1"/>
  <c r="AD83" i="1"/>
  <c r="AD499" i="1"/>
  <c r="AF101" i="1"/>
  <c r="AB130" i="1"/>
  <c r="AD130" i="1"/>
  <c r="AH58" i="1"/>
  <c r="AF96" i="1"/>
  <c r="AF153" i="1"/>
  <c r="AF337" i="1"/>
  <c r="AD507" i="1"/>
  <c r="AF128" i="1"/>
  <c r="AB271" i="1"/>
  <c r="AD271" i="1"/>
  <c r="AH310" i="1"/>
  <c r="AH426" i="1"/>
  <c r="AB242" i="1"/>
  <c r="AD242" i="1"/>
  <c r="AB139" i="1"/>
  <c r="AD139" i="1"/>
  <c r="AD399" i="1"/>
  <c r="AB327" i="1"/>
  <c r="AD327" i="1"/>
  <c r="AF24" i="1"/>
  <c r="AH301" i="1"/>
  <c r="AG301" i="1" s="1"/>
  <c r="AB131" i="1"/>
  <c r="AD131" i="1"/>
  <c r="AF481" i="1"/>
  <c r="AF293" i="1"/>
  <c r="AB175" i="1"/>
  <c r="AD175" i="1"/>
  <c r="AB223" i="1"/>
  <c r="AD223" i="1"/>
  <c r="AB222" i="1"/>
  <c r="AD222" i="1"/>
  <c r="AI97" i="1"/>
  <c r="AH21" i="1"/>
  <c r="AF365" i="1"/>
  <c r="AH122" i="1"/>
  <c r="AF469" i="1"/>
  <c r="AD495" i="1"/>
  <c r="AB27" i="1"/>
  <c r="AD27" i="1"/>
  <c r="AH250" i="1"/>
  <c r="AB187" i="1"/>
  <c r="AD187" i="1"/>
  <c r="AH117" i="1"/>
  <c r="AH330" i="1"/>
  <c r="AH462" i="1"/>
  <c r="AB30" i="1"/>
  <c r="AD30" i="1"/>
  <c r="AH22" i="1"/>
  <c r="AB14" i="1"/>
  <c r="AD14" i="1"/>
  <c r="AB403" i="1"/>
  <c r="AF113" i="1"/>
  <c r="AH442" i="1"/>
  <c r="AB178" i="1"/>
  <c r="AD178" i="1"/>
  <c r="AF36" i="1"/>
  <c r="AF176" i="1"/>
  <c r="AI193" i="1"/>
  <c r="AF492" i="1"/>
  <c r="AB23" i="1"/>
  <c r="AD23" i="1"/>
  <c r="AF152" i="1"/>
  <c r="AF453" i="1"/>
  <c r="AF217" i="1"/>
  <c r="AB171" i="1"/>
  <c r="AD171" i="1"/>
  <c r="AF70" i="1"/>
  <c r="AH394" i="1"/>
  <c r="AF449" i="1"/>
  <c r="AB311" i="1"/>
  <c r="AD311" i="1"/>
  <c r="AB475" i="1"/>
  <c r="AF102" i="1"/>
  <c r="AB387" i="1"/>
  <c r="AG129" i="1"/>
  <c r="AH237" i="1"/>
  <c r="AF369" i="1"/>
  <c r="AF448" i="1"/>
  <c r="AB274" i="1"/>
  <c r="AD274" i="1"/>
  <c r="AI329" i="1"/>
  <c r="AH202" i="1"/>
  <c r="AB46" i="1"/>
  <c r="AD46" i="1"/>
  <c r="AD435" i="1"/>
  <c r="AH486" i="1"/>
  <c r="AB155" i="1"/>
  <c r="AD155" i="1"/>
  <c r="AB206" i="1"/>
  <c r="AD206" i="1"/>
  <c r="AF196" i="1"/>
  <c r="AB479" i="1"/>
  <c r="AF44" i="1"/>
  <c r="AB82" i="1"/>
  <c r="AD82" i="1"/>
  <c r="AF93" i="1"/>
  <c r="AF89" i="1"/>
  <c r="AH382" i="1"/>
  <c r="AH398" i="1"/>
  <c r="AF134" i="1"/>
  <c r="AB47" i="1"/>
  <c r="AD47" i="1"/>
  <c r="AB110" i="1"/>
  <c r="AD110" i="1"/>
  <c r="AH181" i="1"/>
  <c r="AG181" i="1" s="1"/>
  <c r="AH173" i="1"/>
  <c r="AB259" i="1"/>
  <c r="AD259" i="1"/>
  <c r="AF92" i="1"/>
  <c r="AB286" i="1"/>
  <c r="AD286" i="1"/>
  <c r="AF493" i="1"/>
  <c r="AD395" i="1"/>
  <c r="AF120" i="1"/>
  <c r="AF60" i="1"/>
  <c r="AF460" i="1"/>
  <c r="AI8" i="1"/>
  <c r="AH422" i="1"/>
  <c r="AB419" i="1"/>
  <c r="AF308" i="1"/>
  <c r="AF49" i="1"/>
  <c r="AB463" i="1"/>
  <c r="AF188" i="1"/>
  <c r="AF28" i="1"/>
  <c r="AF388" i="1"/>
  <c r="AH297" i="1"/>
  <c r="AF412" i="1"/>
  <c r="AF409" i="1"/>
  <c r="AH418" i="1"/>
  <c r="AF80" i="1"/>
  <c r="AB487" i="1"/>
  <c r="AB367" i="1"/>
  <c r="AF397" i="1"/>
  <c r="AH482" i="1"/>
  <c r="AG482" i="1"/>
  <c r="AH278" i="1"/>
  <c r="AF429" i="1"/>
  <c r="AH450" i="1"/>
  <c r="AF252" i="1"/>
  <c r="AH234" i="1"/>
  <c r="AH342" i="1"/>
  <c r="AF496" i="1"/>
  <c r="AF276" i="1"/>
  <c r="AB195" i="1"/>
  <c r="AD195" i="1"/>
  <c r="AF241" i="1"/>
  <c r="AB287" i="1"/>
  <c r="AD287" i="1"/>
  <c r="AG201" i="1"/>
  <c r="AH390" i="1"/>
  <c r="AH366" i="1"/>
  <c r="AB299" i="1"/>
  <c r="AD299" i="1"/>
  <c r="AH266" i="1"/>
  <c r="AG266" i="1"/>
  <c r="AF256" i="1"/>
  <c r="AF6" i="1"/>
  <c r="AF484" i="1"/>
  <c r="AI40" i="1"/>
  <c r="AB98" i="1"/>
  <c r="AD98" i="1"/>
  <c r="AB107" i="1"/>
  <c r="AD107" i="1"/>
  <c r="AB339" i="1"/>
  <c r="AD339" i="1"/>
  <c r="AF452" i="1"/>
  <c r="AF389" i="1"/>
  <c r="AB295" i="1"/>
  <c r="AD295" i="1"/>
  <c r="AB371" i="1"/>
  <c r="AF116" i="1"/>
  <c r="AB159" i="1"/>
  <c r="AD159" i="1"/>
  <c r="AI200" i="1"/>
  <c r="AF441" i="1"/>
  <c r="AH53" i="1"/>
  <c r="AG53" i="1"/>
  <c r="AF253" i="1"/>
  <c r="AF281" i="1"/>
  <c r="AH170" i="1"/>
  <c r="AF209" i="1"/>
  <c r="AH245" i="1"/>
  <c r="AF508" i="1"/>
  <c r="AB347" i="1"/>
  <c r="AF473" i="1"/>
  <c r="AB391" i="1"/>
  <c r="AF437" i="1"/>
  <c r="AI137" i="1"/>
  <c r="AF424" i="1"/>
  <c r="AF38" i="1"/>
  <c r="AF177" i="1"/>
  <c r="AB243" i="1"/>
  <c r="AD243" i="1"/>
  <c r="AG265" i="1"/>
  <c r="AH85" i="1"/>
  <c r="AF385" i="1"/>
  <c r="AB62" i="1"/>
  <c r="AD62" i="1"/>
  <c r="AD383" i="1"/>
  <c r="AH502" i="1"/>
  <c r="AI257" i="1"/>
  <c r="AB158" i="1"/>
  <c r="AD158" i="1"/>
  <c r="AG161" i="1"/>
  <c r="AB87" i="1"/>
  <c r="AD87" i="1"/>
  <c r="AF300" i="1"/>
  <c r="AB66" i="1"/>
  <c r="AD66" i="1"/>
  <c r="AG33" i="1"/>
  <c r="AF69" i="1"/>
  <c r="AH282" i="1"/>
  <c r="AB94" i="1"/>
  <c r="AD94" i="1"/>
  <c r="AF57" i="1"/>
  <c r="AB307" i="1"/>
  <c r="AD307" i="1"/>
  <c r="AF377" i="1"/>
  <c r="AH141" i="1"/>
  <c r="AB238" i="1"/>
  <c r="AD238" i="1"/>
  <c r="AB162" i="1"/>
  <c r="AD162" i="1"/>
  <c r="AF497" i="1"/>
  <c r="AF456" i="1"/>
  <c r="AF472" i="1"/>
  <c r="AF393" i="1"/>
  <c r="AB334" i="1"/>
  <c r="AD334" i="1"/>
  <c r="AD403" i="1"/>
  <c r="AB31" i="1"/>
  <c r="AD31" i="1"/>
  <c r="AD407" i="1"/>
  <c r="AD471" i="1"/>
  <c r="AD443" i="1"/>
  <c r="AF332" i="1"/>
  <c r="AF312" i="1"/>
  <c r="AI9" i="1"/>
  <c r="AH118" i="1"/>
  <c r="AH246" i="1"/>
  <c r="AG246" i="1"/>
  <c r="AB439" i="1"/>
  <c r="AB411" i="1"/>
  <c r="AF121" i="1"/>
  <c r="AD455" i="1"/>
  <c r="AF185" i="1"/>
  <c r="D151" i="2" l="1"/>
  <c r="C159" i="2"/>
  <c r="S159" i="2"/>
  <c r="P159" i="2"/>
  <c r="M159" i="2"/>
  <c r="J159" i="2"/>
  <c r="D147" i="2"/>
  <c r="L159" i="2"/>
  <c r="I159" i="2"/>
  <c r="F159" i="2"/>
  <c r="B159" i="2"/>
  <c r="G159" i="2"/>
  <c r="D159" i="2"/>
  <c r="T159" i="2"/>
  <c r="Q159" i="2"/>
  <c r="N159" i="2"/>
  <c r="D149" i="2"/>
  <c r="O159" i="2"/>
  <c r="D148" i="2"/>
  <c r="K159" i="2"/>
  <c r="H159" i="2"/>
  <c r="E159" i="2"/>
  <c r="U159" i="2"/>
  <c r="R159" i="2"/>
  <c r="D150" i="2"/>
  <c r="AG245" i="1"/>
  <c r="AG170" i="1"/>
  <c r="AG297" i="1"/>
  <c r="AG202" i="1"/>
  <c r="AG250" i="1"/>
  <c r="AG309" i="1"/>
  <c r="AG13" i="1"/>
  <c r="AG86" i="1"/>
  <c r="AG269" i="1"/>
  <c r="AG277" i="1"/>
  <c r="AG298" i="1"/>
  <c r="AG386" i="1"/>
  <c r="AG234" i="1"/>
  <c r="AG450" i="1"/>
  <c r="AG278" i="1"/>
  <c r="AG486" i="1"/>
  <c r="AG22" i="1"/>
  <c r="AG330" i="1"/>
  <c r="AG122" i="1"/>
  <c r="AG426" i="1"/>
  <c r="AG354" i="1"/>
  <c r="AG414" i="1"/>
  <c r="AG218" i="1"/>
  <c r="AG205" i="1"/>
  <c r="AG434" i="1"/>
  <c r="AG77" i="1"/>
  <c r="AG438" i="1"/>
  <c r="AG169" i="1"/>
  <c r="AG350" i="1"/>
  <c r="AG85" i="1"/>
  <c r="AG462" i="1"/>
  <c r="AG149" i="1"/>
  <c r="AG186" i="1"/>
  <c r="AG314" i="1"/>
  <c r="AG410" i="1"/>
  <c r="AG466" i="1"/>
  <c r="AG402" i="1"/>
  <c r="AG154" i="1"/>
  <c r="AG490" i="1"/>
  <c r="AG150" i="1"/>
  <c r="AG342" i="1"/>
  <c r="AG237" i="1"/>
  <c r="AG394" i="1"/>
  <c r="AG117" i="1"/>
  <c r="AG90" i="1"/>
  <c r="AG106" i="1"/>
  <c r="AG54" i="1"/>
  <c r="AG341" i="1"/>
  <c r="AG474" i="1"/>
  <c r="AG26" i="1"/>
  <c r="AG41" i="1"/>
  <c r="AG74" i="1"/>
  <c r="AG506" i="1"/>
  <c r="AG10" i="1"/>
  <c r="AG470" i="1"/>
  <c r="AH4" i="1"/>
  <c r="AG4" i="1"/>
  <c r="AH185" i="1"/>
  <c r="AH497" i="1"/>
  <c r="AH57" i="1"/>
  <c r="AG57" i="1" s="1"/>
  <c r="AH121" i="1"/>
  <c r="AG121" i="1"/>
  <c r="AI118" i="1"/>
  <c r="AG332" i="1"/>
  <c r="AH332" i="1"/>
  <c r="AF407" i="1"/>
  <c r="AF334" i="1"/>
  <c r="AH393" i="1"/>
  <c r="AH472" i="1"/>
  <c r="AI141" i="1"/>
  <c r="AH69" i="1"/>
  <c r="AI502" i="1"/>
  <c r="AF62" i="1"/>
  <c r="AH385" i="1"/>
  <c r="AG385" i="1"/>
  <c r="AK137" i="1"/>
  <c r="AH209" i="1"/>
  <c r="AF159" i="1"/>
  <c r="AH116" i="1"/>
  <c r="AF107" i="1"/>
  <c r="AK40" i="1"/>
  <c r="AI366" i="1"/>
  <c r="AI390" i="1"/>
  <c r="AH276" i="1"/>
  <c r="AH80" i="1"/>
  <c r="AG80" i="1"/>
  <c r="AI418" i="1"/>
  <c r="AI422" i="1"/>
  <c r="AH460" i="1"/>
  <c r="AF395" i="1"/>
  <c r="AH92" i="1"/>
  <c r="AI173" i="1"/>
  <c r="AF110" i="1"/>
  <c r="AF47" i="1"/>
  <c r="AH134" i="1"/>
  <c r="AI398" i="1"/>
  <c r="AI382" i="1"/>
  <c r="AF206" i="1"/>
  <c r="AF274" i="1"/>
  <c r="AH448" i="1"/>
  <c r="AH102" i="1"/>
  <c r="AF311" i="1"/>
  <c r="AH449" i="1"/>
  <c r="AG449" i="1"/>
  <c r="AI394" i="1"/>
  <c r="AH152" i="1"/>
  <c r="AF23" i="1"/>
  <c r="AK193" i="1"/>
  <c r="AH36" i="1"/>
  <c r="AF178" i="1"/>
  <c r="AI462" i="1"/>
  <c r="AF187" i="1"/>
  <c r="AH469" i="1"/>
  <c r="AH365" i="1"/>
  <c r="AI21" i="1"/>
  <c r="AF222" i="1"/>
  <c r="AH293" i="1"/>
  <c r="AF131" i="1"/>
  <c r="AI310" i="1"/>
  <c r="AH337" i="1"/>
  <c r="AH153" i="1"/>
  <c r="AF83" i="1"/>
  <c r="AF239" i="1"/>
  <c r="AF146" i="1"/>
  <c r="AH229" i="1"/>
  <c r="AI90" i="1"/>
  <c r="AH68" i="1"/>
  <c r="AH124" i="1"/>
  <c r="AI358" i="1"/>
  <c r="AI446" i="1"/>
  <c r="AK65" i="1"/>
  <c r="AF451" i="1"/>
  <c r="AH440" i="1"/>
  <c r="AI214" i="1"/>
  <c r="AH416" i="1"/>
  <c r="AI182" i="1"/>
  <c r="AH364" i="1"/>
  <c r="AF431" i="1"/>
  <c r="AI54" i="1"/>
  <c r="AI109" i="1"/>
  <c r="AF114" i="1"/>
  <c r="AF75" i="1"/>
  <c r="AI138" i="1"/>
  <c r="AH417" i="1"/>
  <c r="AH504" i="1"/>
  <c r="AH304" i="1"/>
  <c r="AF215" i="1"/>
  <c r="AH344" i="1"/>
  <c r="AF290" i="1"/>
  <c r="AH284" i="1"/>
  <c r="AF190" i="1"/>
  <c r="AI26" i="1"/>
  <c r="AF275" i="1"/>
  <c r="AF423" i="1"/>
  <c r="AH353" i="1"/>
  <c r="AI213" i="1"/>
  <c r="AH164" i="1"/>
  <c r="AF491" i="1"/>
  <c r="AI478" i="1"/>
  <c r="AI370" i="1"/>
  <c r="AH216" i="1"/>
  <c r="AF235" i="1"/>
  <c r="AF359" i="1"/>
  <c r="AF63" i="1"/>
  <c r="AF318" i="1"/>
  <c r="AH84" i="1"/>
  <c r="AF119" i="1"/>
  <c r="AI410" i="1"/>
  <c r="AF447" i="1"/>
  <c r="AF71" i="1"/>
  <c r="AF335" i="1"/>
  <c r="AH20" i="1"/>
  <c r="AH356" i="1"/>
  <c r="AF50" i="1"/>
  <c r="AF323" i="1"/>
  <c r="AH240" i="1"/>
  <c r="AH48" i="1"/>
  <c r="AH316" i="1"/>
  <c r="AG316" i="1" s="1"/>
  <c r="AH376" i="1"/>
  <c r="AH17" i="1"/>
  <c r="AF258" i="1"/>
  <c r="AI77" i="1"/>
  <c r="AH317" i="1"/>
  <c r="AH413" i="1"/>
  <c r="AI406" i="1"/>
  <c r="AF95" i="1"/>
  <c r="AH476" i="1"/>
  <c r="AI494" i="1"/>
  <c r="AK265" i="1"/>
  <c r="AF254" i="1"/>
  <c r="AF231" i="1"/>
  <c r="AF391" i="1"/>
  <c r="AH505" i="1"/>
  <c r="AH260" i="1"/>
  <c r="AI498" i="1"/>
  <c r="AH64" i="1"/>
  <c r="AH156" i="1"/>
  <c r="AG156" i="1"/>
  <c r="AI454" i="1"/>
  <c r="AI374" i="1"/>
  <c r="AF367" i="1"/>
  <c r="AF487" i="1"/>
  <c r="AK104" i="1"/>
  <c r="AF219" i="1"/>
  <c r="AF126" i="1"/>
  <c r="AF151" i="1"/>
  <c r="AF419" i="1"/>
  <c r="AH189" i="1"/>
  <c r="AG189" i="1"/>
  <c r="AH445" i="1"/>
  <c r="AG445" i="1"/>
  <c r="AK232" i="1"/>
  <c r="AF78" i="1"/>
  <c r="AH133" i="1"/>
  <c r="AF387" i="1"/>
  <c r="AK136" i="1"/>
  <c r="AH76" i="1"/>
  <c r="AF455" i="1"/>
  <c r="AF471" i="1"/>
  <c r="AF403" i="1"/>
  <c r="AF94" i="1"/>
  <c r="AF383" i="1"/>
  <c r="AI85" i="1"/>
  <c r="AH437" i="1"/>
  <c r="AI245" i="1"/>
  <c r="AI170" i="1"/>
  <c r="AH484" i="1"/>
  <c r="AH6" i="1"/>
  <c r="AF195" i="1"/>
  <c r="AH429" i="1"/>
  <c r="AI278" i="1"/>
  <c r="AH308" i="1"/>
  <c r="AF82" i="1"/>
  <c r="AG44" i="1"/>
  <c r="AH44" i="1"/>
  <c r="AH196" i="1"/>
  <c r="AF46" i="1"/>
  <c r="AH453" i="1"/>
  <c r="AH492" i="1"/>
  <c r="AH176" i="1"/>
  <c r="AI442" i="1"/>
  <c r="AH113" i="1"/>
  <c r="AF14" i="1"/>
  <c r="AI330" i="1"/>
  <c r="AI117" i="1"/>
  <c r="AF27" i="1"/>
  <c r="AF495" i="1"/>
  <c r="AI122" i="1"/>
  <c r="AF223" i="1"/>
  <c r="AH481" i="1"/>
  <c r="AF327" i="1"/>
  <c r="AF139" i="1"/>
  <c r="AF242" i="1"/>
  <c r="AF271" i="1"/>
  <c r="AH96" i="1"/>
  <c r="AI58" i="1"/>
  <c r="AF130" i="1"/>
  <c r="AF499" i="1"/>
  <c r="AI149" i="1"/>
  <c r="AI354" i="1"/>
  <c r="AI309" i="1"/>
  <c r="AH157" i="1"/>
  <c r="AI414" i="1"/>
  <c r="AF142" i="1"/>
  <c r="AF18" i="1"/>
  <c r="AF291" i="1"/>
  <c r="AH380" i="1"/>
  <c r="AK225" i="1"/>
  <c r="AI42" i="1"/>
  <c r="AH56" i="1"/>
  <c r="AF483" i="1"/>
  <c r="AF11" i="1"/>
  <c r="AH501" i="1"/>
  <c r="AH485" i="1"/>
  <c r="AF211" i="1"/>
  <c r="AH37" i="1"/>
  <c r="AF111" i="1"/>
  <c r="AF459" i="1"/>
  <c r="AI346" i="1"/>
  <c r="AF467" i="1"/>
  <c r="AF15" i="1"/>
  <c r="AH145" i="1"/>
  <c r="AK289" i="1"/>
  <c r="AF322" i="1"/>
  <c r="AF227" i="1"/>
  <c r="AF351" i="1"/>
  <c r="AI362" i="1"/>
  <c r="AH184" i="1"/>
  <c r="AK105" i="1"/>
  <c r="AH32" i="1"/>
  <c r="AG32" i="1" s="1"/>
  <c r="AH468" i="1"/>
  <c r="AF270" i="1"/>
  <c r="AH421" i="1"/>
  <c r="AH326" i="1"/>
  <c r="AF39" i="1"/>
  <c r="AF174" i="1"/>
  <c r="AF439" i="1"/>
  <c r="AH404" i="1"/>
  <c r="AF207" i="1"/>
  <c r="AF167" i="1"/>
  <c r="AH220" i="1"/>
  <c r="AH29" i="1"/>
  <c r="AK33" i="1"/>
  <c r="AK72" i="1"/>
  <c r="AH373" i="1"/>
  <c r="AH285" i="1"/>
  <c r="AI466" i="1"/>
  <c r="AH361" i="1"/>
  <c r="AH401" i="1"/>
  <c r="AH461" i="1"/>
  <c r="AH268" i="1"/>
  <c r="AH324" i="1"/>
  <c r="AF343" i="1"/>
  <c r="AK201" i="1"/>
  <c r="AI438" i="1"/>
  <c r="AH457" i="1"/>
  <c r="AF319" i="1"/>
  <c r="AH108" i="1"/>
  <c r="AH192" i="1"/>
  <c r="AH148" i="1"/>
  <c r="AI350" i="1"/>
  <c r="AH273" i="1"/>
  <c r="AG333" i="1"/>
  <c r="AI333" i="1"/>
  <c r="AH345" i="1"/>
  <c r="AF479" i="1"/>
  <c r="AF34" i="1"/>
  <c r="AH396" i="1"/>
  <c r="AH357" i="1"/>
  <c r="AF443" i="1"/>
  <c r="AI282" i="1"/>
  <c r="AF66" i="1"/>
  <c r="AH300" i="1"/>
  <c r="AF87" i="1"/>
  <c r="AK257" i="1"/>
  <c r="AH38" i="1"/>
  <c r="AG38" i="1"/>
  <c r="AH473" i="1"/>
  <c r="AH441" i="1"/>
  <c r="AG441" i="1" s="1"/>
  <c r="AF339" i="1"/>
  <c r="AF98" i="1"/>
  <c r="AH256" i="1"/>
  <c r="AF287" i="1"/>
  <c r="AH241" i="1"/>
  <c r="AH252" i="1"/>
  <c r="AI450" i="1"/>
  <c r="AH397" i="1"/>
  <c r="AH412" i="1"/>
  <c r="AH28" i="1"/>
  <c r="AH188" i="1"/>
  <c r="AH49" i="1"/>
  <c r="AG49" i="1"/>
  <c r="AF286" i="1"/>
  <c r="AH93" i="1"/>
  <c r="AF155" i="1"/>
  <c r="AF435" i="1"/>
  <c r="AI202" i="1"/>
  <c r="AH70" i="1"/>
  <c r="AF171" i="1"/>
  <c r="AH217" i="1"/>
  <c r="AG442" i="1"/>
  <c r="AI250" i="1"/>
  <c r="AF399" i="1"/>
  <c r="AG58" i="1"/>
  <c r="AH101" i="1"/>
  <c r="AF99" i="1"/>
  <c r="AI218" i="1"/>
  <c r="AI205" i="1"/>
  <c r="AI341" i="1"/>
  <c r="AH212" i="1"/>
  <c r="AK321" i="1"/>
  <c r="AF338" i="1"/>
  <c r="AI458" i="1"/>
  <c r="AH305" i="1"/>
  <c r="AG42" i="1"/>
  <c r="AH52" i="1"/>
  <c r="AF375" i="1"/>
  <c r="AH464" i="1"/>
  <c r="AH280" i="1"/>
  <c r="AH489" i="1"/>
  <c r="AG160" i="1"/>
  <c r="AH160" i="1"/>
  <c r="AH320" i="1"/>
  <c r="AH405" i="1"/>
  <c r="AF363" i="1"/>
  <c r="AH100" i="1"/>
  <c r="AI430" i="1"/>
  <c r="AF331" i="1"/>
  <c r="AH132" i="1"/>
  <c r="AF19" i="1"/>
  <c r="AH204" i="1"/>
  <c r="AK233" i="1"/>
  <c r="AF306" i="1"/>
  <c r="AH166" i="1"/>
  <c r="AG346" i="1"/>
  <c r="AF7" i="1"/>
  <c r="AH197" i="1"/>
  <c r="AH444" i="1"/>
  <c r="AF251" i="1"/>
  <c r="AF135" i="1"/>
  <c r="AF415" i="1"/>
  <c r="AG362" i="1"/>
  <c r="AF255" i="1"/>
  <c r="AH432" i="1"/>
  <c r="AG208" i="1"/>
  <c r="AH208" i="1"/>
  <c r="AH384" i="1"/>
  <c r="AH433" i="1"/>
  <c r="AG433" i="1"/>
  <c r="AK328" i="1"/>
  <c r="AF226" i="1"/>
  <c r="AH236" i="1"/>
  <c r="AF411" i="1"/>
  <c r="AF123" i="1"/>
  <c r="AF115" i="1"/>
  <c r="AF302" i="1"/>
  <c r="AF103" i="1"/>
  <c r="AH25" i="1"/>
  <c r="AF51" i="1"/>
  <c r="AH172" i="1"/>
  <c r="AI378" i="1"/>
  <c r="AK161" i="1"/>
  <c r="AF143" i="1"/>
  <c r="AH392" i="1"/>
  <c r="AH294" i="1"/>
  <c r="AI269" i="1"/>
  <c r="AI154" i="1"/>
  <c r="AH144" i="1"/>
  <c r="AH16" i="1"/>
  <c r="AH420" i="1"/>
  <c r="AH372" i="1"/>
  <c r="AF267" i="1"/>
  <c r="AH488" i="1"/>
  <c r="AI169" i="1"/>
  <c r="AI150" i="1"/>
  <c r="AI277" i="1"/>
  <c r="AH261" i="1"/>
  <c r="AH360" i="1"/>
  <c r="AF59" i="1"/>
  <c r="AH288" i="1"/>
  <c r="AH292" i="1"/>
  <c r="AH465" i="1"/>
  <c r="AH436" i="1"/>
  <c r="AG436" i="1"/>
  <c r="AH325" i="1"/>
  <c r="AH312" i="1"/>
  <c r="AI246" i="1"/>
  <c r="AK9" i="1"/>
  <c r="AF307" i="1"/>
  <c r="AG118" i="1"/>
  <c r="AF31" i="1"/>
  <c r="AH456" i="1"/>
  <c r="AF162" i="1"/>
  <c r="AF238" i="1"/>
  <c r="AG141" i="1"/>
  <c r="AH377" i="1"/>
  <c r="AG282" i="1"/>
  <c r="AF158" i="1"/>
  <c r="AG502" i="1"/>
  <c r="AF243" i="1"/>
  <c r="AH177" i="1"/>
  <c r="AH424" i="1"/>
  <c r="AH508" i="1"/>
  <c r="AH281" i="1"/>
  <c r="AH253" i="1"/>
  <c r="AI53" i="1"/>
  <c r="AK200" i="1"/>
  <c r="AF295" i="1"/>
  <c r="AH389" i="1"/>
  <c r="AH452" i="1"/>
  <c r="AI266" i="1"/>
  <c r="AF299" i="1"/>
  <c r="AG366" i="1"/>
  <c r="AG390" i="1"/>
  <c r="AH496" i="1"/>
  <c r="AI342" i="1"/>
  <c r="AI234" i="1"/>
  <c r="AI482" i="1"/>
  <c r="AG418" i="1"/>
  <c r="AH409" i="1"/>
  <c r="AI297" i="1"/>
  <c r="AH388" i="1"/>
  <c r="AG422" i="1"/>
  <c r="AK8" i="1"/>
  <c r="AH60" i="1"/>
  <c r="AH120" i="1"/>
  <c r="AH493" i="1"/>
  <c r="AF259" i="1"/>
  <c r="AG173" i="1"/>
  <c r="AI181" i="1"/>
  <c r="AG398" i="1"/>
  <c r="AG382" i="1"/>
  <c r="AH89" i="1"/>
  <c r="AI486" i="1"/>
  <c r="AK329" i="1"/>
  <c r="AH369" i="1"/>
  <c r="AI237" i="1"/>
  <c r="AI22" i="1"/>
  <c r="AF30" i="1"/>
  <c r="AG21" i="1"/>
  <c r="AK97" i="1"/>
  <c r="AF175" i="1"/>
  <c r="AI301" i="1"/>
  <c r="AH24" i="1"/>
  <c r="AI426" i="1"/>
  <c r="AG310" i="1"/>
  <c r="AH128" i="1"/>
  <c r="AF507" i="1"/>
  <c r="AG358" i="1"/>
  <c r="AG446" i="1"/>
  <c r="AF303" i="1"/>
  <c r="AF315" i="1"/>
  <c r="AH348" i="1"/>
  <c r="AF503" i="1"/>
  <c r="AG214" i="1"/>
  <c r="AF147" i="1"/>
  <c r="AF35" i="1"/>
  <c r="AG182" i="1"/>
  <c r="AF127" i="1"/>
  <c r="AF379" i="1"/>
  <c r="AI13" i="1"/>
  <c r="AI106" i="1"/>
  <c r="AF427" i="1"/>
  <c r="AG109" i="1"/>
  <c r="AI186" i="1"/>
  <c r="AG138" i="1"/>
  <c r="AH272" i="1"/>
  <c r="AI314" i="1"/>
  <c r="AI474" i="1"/>
  <c r="AH198" i="1"/>
  <c r="AH349" i="1"/>
  <c r="AH477" i="1"/>
  <c r="AH249" i="1"/>
  <c r="AG249" i="1"/>
  <c r="AH248" i="1"/>
  <c r="AG458" i="1"/>
  <c r="AK73" i="1"/>
  <c r="AF194" i="1"/>
  <c r="AH5" i="1"/>
  <c r="AH12" i="1"/>
  <c r="AH224" i="1"/>
  <c r="AG213" i="1"/>
  <c r="AF163" i="1"/>
  <c r="AG88" i="1"/>
  <c r="AH88" i="1"/>
  <c r="AI41" i="1"/>
  <c r="AF43" i="1"/>
  <c r="AG478" i="1"/>
  <c r="AG370" i="1"/>
  <c r="AF247" i="1"/>
  <c r="AH500" i="1"/>
  <c r="AF263" i="1"/>
  <c r="AF91" i="1"/>
  <c r="AH221" i="1"/>
  <c r="AH313" i="1"/>
  <c r="AI434" i="1"/>
  <c r="AH230" i="1"/>
  <c r="AH381" i="1"/>
  <c r="AI45" i="1"/>
  <c r="AH352" i="1"/>
  <c r="AK168" i="1"/>
  <c r="AF191" i="1"/>
  <c r="AF355" i="1"/>
  <c r="AK264" i="1"/>
  <c r="AH408" i="1"/>
  <c r="AI86" i="1"/>
  <c r="AH428" i="1"/>
  <c r="AH81" i="1"/>
  <c r="AH400" i="1"/>
  <c r="AF67" i="1"/>
  <c r="AK296" i="1"/>
  <c r="AI74" i="1"/>
  <c r="AH180" i="1"/>
  <c r="AH244" i="1"/>
  <c r="AG378" i="1"/>
  <c r="AG406" i="1"/>
  <c r="AG494" i="1"/>
  <c r="AF279" i="1"/>
  <c r="AI506" i="1"/>
  <c r="AH340" i="1"/>
  <c r="AF347" i="1"/>
  <c r="AF179" i="1"/>
  <c r="AH228" i="1"/>
  <c r="AG228" i="1" s="1"/>
  <c r="AH368" i="1"/>
  <c r="AI402" i="1"/>
  <c r="AI10" i="1"/>
  <c r="AG498" i="1"/>
  <c r="AI490" i="1"/>
  <c r="AF371" i="1"/>
  <c r="AH262" i="1"/>
  <c r="AF210" i="1"/>
  <c r="AG454" i="1"/>
  <c r="AF55" i="1"/>
  <c r="AG374" i="1"/>
  <c r="AH140" i="1"/>
  <c r="AH165" i="1"/>
  <c r="AH480" i="1"/>
  <c r="AF283" i="1"/>
  <c r="AF463" i="1"/>
  <c r="AI298" i="1"/>
  <c r="AI470" i="1"/>
  <c r="AI386" i="1"/>
  <c r="AF203" i="1"/>
  <c r="AF79" i="1"/>
  <c r="AF199" i="1"/>
  <c r="AH125" i="1"/>
  <c r="AF183" i="1"/>
  <c r="AH336" i="1"/>
  <c r="AH112" i="1"/>
  <c r="AH61" i="1"/>
  <c r="AK129" i="1"/>
  <c r="AH425" i="1"/>
  <c r="AF475" i="1"/>
  <c r="B261" i="8" l="1"/>
  <c r="B257" i="8"/>
  <c r="B241" i="8"/>
  <c r="B225" i="8"/>
  <c r="B209" i="8"/>
  <c r="D209" i="8" s="1"/>
  <c r="B254" i="8"/>
  <c r="B238" i="8"/>
  <c r="B222" i="8"/>
  <c r="B206" i="8"/>
  <c r="D206" i="8" s="1"/>
  <c r="B244" i="8"/>
  <c r="B228" i="8"/>
  <c r="B212" i="8"/>
  <c r="B255" i="8"/>
  <c r="D255" i="8" s="1"/>
  <c r="B239" i="8"/>
  <c r="D239" i="8" s="1"/>
  <c r="B223" i="8"/>
  <c r="D223" i="8" s="1"/>
  <c r="B207" i="8"/>
  <c r="B194" i="8"/>
  <c r="B178" i="8"/>
  <c r="B162" i="8"/>
  <c r="D162" i="8" s="1"/>
  <c r="B146" i="8"/>
  <c r="B184" i="8"/>
  <c r="D184" i="8" s="1"/>
  <c r="B168" i="8"/>
  <c r="B152" i="8"/>
  <c r="B195" i="8"/>
  <c r="B179" i="8"/>
  <c r="D179" i="8" s="1"/>
  <c r="B163" i="8"/>
  <c r="D163" i="8" s="1"/>
  <c r="B147" i="8"/>
  <c r="B192" i="8"/>
  <c r="B176" i="8"/>
  <c r="D176" i="8" s="1"/>
  <c r="B138" i="8"/>
  <c r="D138" i="8" s="1"/>
  <c r="B122" i="8"/>
  <c r="B104" i="8"/>
  <c r="B88" i="8"/>
  <c r="B72" i="8"/>
  <c r="D72" i="8" s="1"/>
  <c r="B56" i="8"/>
  <c r="B40" i="8"/>
  <c r="B139" i="8"/>
  <c r="D139" i="8" s="1"/>
  <c r="B123" i="8"/>
  <c r="D123" i="8" s="1"/>
  <c r="B107" i="8"/>
  <c r="B94" i="8"/>
  <c r="B78" i="8"/>
  <c r="B62" i="8"/>
  <c r="B46" i="8"/>
  <c r="B134" i="8"/>
  <c r="B118" i="8"/>
  <c r="D118" i="8" s="1"/>
  <c r="B100" i="8"/>
  <c r="B84" i="8"/>
  <c r="B68" i="8"/>
  <c r="B52" i="8"/>
  <c r="B36" i="8"/>
  <c r="B110" i="8"/>
  <c r="D110" i="8" s="1"/>
  <c r="B49" i="8"/>
  <c r="B29" i="8"/>
  <c r="B18" i="8"/>
  <c r="B112" i="8"/>
  <c r="B51" i="8"/>
  <c r="B26" i="8"/>
  <c r="D26" i="8" s="1"/>
  <c r="B117" i="8"/>
  <c r="D117" i="8" s="1"/>
  <c r="B67" i="8"/>
  <c r="D67" i="8" s="1"/>
  <c r="B21" i="8"/>
  <c r="B119" i="8"/>
  <c r="B42" i="8"/>
  <c r="D42" i="8" s="1"/>
  <c r="B15" i="8"/>
  <c r="B16" i="8"/>
  <c r="D16" i="8" s="1"/>
  <c r="B252" i="8"/>
  <c r="B236" i="8"/>
  <c r="B220" i="8"/>
  <c r="B204" i="8"/>
  <c r="B247" i="8"/>
  <c r="B231" i="8"/>
  <c r="B215" i="8"/>
  <c r="B258" i="8"/>
  <c r="B242" i="8"/>
  <c r="B226" i="8"/>
  <c r="B210" i="8"/>
  <c r="B253" i="8"/>
  <c r="D253" i="8" s="1"/>
  <c r="B237" i="8"/>
  <c r="D237" i="8" s="1"/>
  <c r="B221" i="8"/>
  <c r="B205" i="8"/>
  <c r="B187" i="8"/>
  <c r="B171" i="8"/>
  <c r="B155" i="8"/>
  <c r="B198" i="8"/>
  <c r="B182" i="8"/>
  <c r="B166" i="8"/>
  <c r="B150" i="8"/>
  <c r="B193" i="8"/>
  <c r="B177" i="8"/>
  <c r="B161" i="8"/>
  <c r="B145" i="8"/>
  <c r="B190" i="8"/>
  <c r="B158" i="8"/>
  <c r="B131" i="8"/>
  <c r="B115" i="8"/>
  <c r="B102" i="8"/>
  <c r="B86" i="8"/>
  <c r="B70" i="8"/>
  <c r="B54" i="8"/>
  <c r="B38" i="8"/>
  <c r="B137" i="8"/>
  <c r="B121" i="8"/>
  <c r="B103" i="8"/>
  <c r="B87" i="8"/>
  <c r="B71" i="8"/>
  <c r="D71" i="8" s="1"/>
  <c r="B55" i="8"/>
  <c r="D55" i="8" s="1"/>
  <c r="B167" i="8"/>
  <c r="B127" i="8"/>
  <c r="B111" i="8"/>
  <c r="B98" i="8"/>
  <c r="B82" i="8"/>
  <c r="B66" i="8"/>
  <c r="B50" i="8"/>
  <c r="B34" i="8"/>
  <c r="B99" i="8"/>
  <c r="B39" i="8"/>
  <c r="B24" i="8"/>
  <c r="B160" i="8"/>
  <c r="D160" i="8" s="1"/>
  <c r="B90" i="8"/>
  <c r="B44" i="8"/>
  <c r="B17" i="8"/>
  <c r="B106" i="8"/>
  <c r="B37" i="8"/>
  <c r="B19" i="8"/>
  <c r="B97" i="8"/>
  <c r="B35" i="8"/>
  <c r="D207" i="8"/>
  <c r="B259" i="8"/>
  <c r="B260" i="8"/>
  <c r="B250" i="8"/>
  <c r="B234" i="8"/>
  <c r="B218" i="8"/>
  <c r="B202" i="8"/>
  <c r="B245" i="8"/>
  <c r="B229" i="8"/>
  <c r="B213" i="8"/>
  <c r="B251" i="8"/>
  <c r="B235" i="8"/>
  <c r="D235" i="8" s="1"/>
  <c r="B219" i="8"/>
  <c r="D219" i="8" s="1"/>
  <c r="B203" i="8"/>
  <c r="B248" i="8"/>
  <c r="B232" i="8"/>
  <c r="B216" i="8"/>
  <c r="B200" i="8"/>
  <c r="D200" i="8" s="1"/>
  <c r="B185" i="8"/>
  <c r="B169" i="8"/>
  <c r="D169" i="8" s="1"/>
  <c r="B153" i="8"/>
  <c r="B191" i="8"/>
  <c r="B175" i="8"/>
  <c r="B159" i="8"/>
  <c r="B143" i="8"/>
  <c r="B188" i="8"/>
  <c r="B172" i="8"/>
  <c r="B156" i="8"/>
  <c r="B199" i="8"/>
  <c r="B183" i="8"/>
  <c r="B144" i="8"/>
  <c r="B129" i="8"/>
  <c r="D129" i="8" s="1"/>
  <c r="B113" i="8"/>
  <c r="B95" i="8"/>
  <c r="B79" i="8"/>
  <c r="B63" i="8"/>
  <c r="B47" i="8"/>
  <c r="B165" i="8"/>
  <c r="B132" i="8"/>
  <c r="B116" i="8"/>
  <c r="B101" i="8"/>
  <c r="B85" i="8"/>
  <c r="B69" i="8"/>
  <c r="B53" i="8"/>
  <c r="B142" i="8"/>
  <c r="B125" i="8"/>
  <c r="B109" i="8"/>
  <c r="B91" i="8"/>
  <c r="B75" i="8"/>
  <c r="D75" i="8" s="1"/>
  <c r="B59" i="8"/>
  <c r="B43" i="8"/>
  <c r="B174" i="8"/>
  <c r="B74" i="8"/>
  <c r="B32" i="8"/>
  <c r="B22" i="8"/>
  <c r="B149" i="8"/>
  <c r="B76" i="8"/>
  <c r="B33" i="8"/>
  <c r="B27" i="8"/>
  <c r="B92" i="8"/>
  <c r="B30" i="8"/>
  <c r="B25" i="8"/>
  <c r="B83" i="8"/>
  <c r="D250" i="8"/>
  <c r="D192" i="8"/>
  <c r="D220" i="8"/>
  <c r="D144" i="8"/>
  <c r="B263" i="8"/>
  <c r="B262" i="8"/>
  <c r="B243" i="8"/>
  <c r="B227" i="8"/>
  <c r="B211" i="8"/>
  <c r="B256" i="8"/>
  <c r="B240" i="8"/>
  <c r="B224" i="8"/>
  <c r="B208" i="8"/>
  <c r="B249" i="8"/>
  <c r="B233" i="8"/>
  <c r="B217" i="8"/>
  <c r="B201" i="8"/>
  <c r="B246" i="8"/>
  <c r="B230" i="8"/>
  <c r="B214" i="8"/>
  <c r="B196" i="8"/>
  <c r="B180" i="8"/>
  <c r="B164" i="8"/>
  <c r="B148" i="8"/>
  <c r="B189" i="8"/>
  <c r="B173" i="8"/>
  <c r="B157" i="8"/>
  <c r="B141" i="8"/>
  <c r="B186" i="8"/>
  <c r="B170" i="8"/>
  <c r="B154" i="8"/>
  <c r="B197" i="8"/>
  <c r="D197" i="8" s="1"/>
  <c r="B181" i="8"/>
  <c r="D181" i="8" s="1"/>
  <c r="B140" i="8"/>
  <c r="B124" i="8"/>
  <c r="B108" i="8"/>
  <c r="B93" i="8"/>
  <c r="B77" i="8"/>
  <c r="B61" i="8"/>
  <c r="B45" i="8"/>
  <c r="B151" i="8"/>
  <c r="B130" i="8"/>
  <c r="B114" i="8"/>
  <c r="B96" i="8"/>
  <c r="D96" i="8" s="1"/>
  <c r="B80" i="8"/>
  <c r="B64" i="8"/>
  <c r="B48" i="8"/>
  <c r="D48" i="8" s="1"/>
  <c r="B136" i="8"/>
  <c r="B120" i="8"/>
  <c r="B105" i="8"/>
  <c r="B89" i="8"/>
  <c r="B73" i="8"/>
  <c r="B57" i="8"/>
  <c r="B41" i="8"/>
  <c r="B135" i="8"/>
  <c r="B60" i="8"/>
  <c r="D60" i="8" s="1"/>
  <c r="B31" i="8"/>
  <c r="B20" i="8"/>
  <c r="B126" i="8"/>
  <c r="D126" i="8" s="1"/>
  <c r="B65" i="8"/>
  <c r="B28" i="8"/>
  <c r="B128" i="8"/>
  <c r="B81" i="8"/>
  <c r="B23" i="8"/>
  <c r="B133" i="8"/>
  <c r="B58" i="8"/>
  <c r="D212" i="8"/>
  <c r="D146" i="8"/>
  <c r="D52" i="8"/>
  <c r="D94" i="8"/>
  <c r="D203" i="8"/>
  <c r="D195" i="8"/>
  <c r="D149" i="8"/>
  <c r="D260" i="8"/>
  <c r="D39" i="8"/>
  <c r="D262" i="8"/>
  <c r="D83" i="8"/>
  <c r="D89" i="8"/>
  <c r="D51" i="8"/>
  <c r="D205" i="8"/>
  <c r="D251" i="8"/>
  <c r="D105" i="8"/>
  <c r="D230" i="8"/>
  <c r="D87" i="8"/>
  <c r="D21" i="8"/>
  <c r="AG496" i="1"/>
  <c r="AG389" i="1"/>
  <c r="AG196" i="1"/>
  <c r="AG68" i="1"/>
  <c r="AG448" i="1"/>
  <c r="AG125" i="1"/>
  <c r="AG428" i="1"/>
  <c r="AG408" i="1"/>
  <c r="AG352" i="1"/>
  <c r="AG5" i="1"/>
  <c r="AG349" i="1"/>
  <c r="AG272" i="1"/>
  <c r="AG24" i="1"/>
  <c r="AG452" i="1"/>
  <c r="AG281" i="1"/>
  <c r="AG377" i="1"/>
  <c r="AG456" i="1"/>
  <c r="AG325" i="1"/>
  <c r="AG372" i="1"/>
  <c r="AG236" i="1"/>
  <c r="AG405" i="1"/>
  <c r="AG305" i="1"/>
  <c r="AG217" i="1"/>
  <c r="AG70" i="1"/>
  <c r="AG396" i="1"/>
  <c r="AG457" i="1"/>
  <c r="AG421" i="1"/>
  <c r="AG468" i="1"/>
  <c r="AG501" i="1"/>
  <c r="AG481" i="1"/>
  <c r="AG113" i="1"/>
  <c r="AG492" i="1"/>
  <c r="AG476" i="1"/>
  <c r="AG36" i="1"/>
  <c r="AG102" i="1"/>
  <c r="AG69" i="1"/>
  <c r="AG425" i="1"/>
  <c r="AG165" i="1"/>
  <c r="AG464" i="1"/>
  <c r="AG412" i="1"/>
  <c r="AG300" i="1"/>
  <c r="AG485" i="1"/>
  <c r="AG453" i="1"/>
  <c r="AG112" i="1"/>
  <c r="AG140" i="1"/>
  <c r="AG262" i="1"/>
  <c r="AG248" i="1"/>
  <c r="AG477" i="1"/>
  <c r="AG128" i="1"/>
  <c r="AG369" i="1"/>
  <c r="AG89" i="1"/>
  <c r="AG493" i="1"/>
  <c r="AG60" i="1"/>
  <c r="AG388" i="1"/>
  <c r="AG409" i="1"/>
  <c r="AG253" i="1"/>
  <c r="AG424" i="1"/>
  <c r="AG360" i="1"/>
  <c r="AG420" i="1"/>
  <c r="AG144" i="1"/>
  <c r="AG197" i="1"/>
  <c r="AG166" i="1"/>
  <c r="AG132" i="1"/>
  <c r="AG280" i="1"/>
  <c r="AG101" i="1"/>
  <c r="AG397" i="1"/>
  <c r="AG241" i="1"/>
  <c r="AG256" i="1"/>
  <c r="AG357" i="1"/>
  <c r="AG401" i="1"/>
  <c r="AG361" i="1"/>
  <c r="AG326" i="1"/>
  <c r="AG96" i="1"/>
  <c r="AG308" i="1"/>
  <c r="AG6" i="1"/>
  <c r="AG64" i="1"/>
  <c r="AG413" i="1"/>
  <c r="AG164" i="1"/>
  <c r="AG353" i="1"/>
  <c r="AG304" i="1"/>
  <c r="AG124" i="1"/>
  <c r="AG134" i="1"/>
  <c r="AG393" i="1"/>
  <c r="AG497" i="1"/>
  <c r="AG384" i="1"/>
  <c r="AG252" i="1"/>
  <c r="AG184" i="1"/>
  <c r="AG37" i="1"/>
  <c r="AG56" i="1"/>
  <c r="AG48" i="1"/>
  <c r="AG400" i="1"/>
  <c r="AG230" i="1"/>
  <c r="AG500" i="1"/>
  <c r="AG198" i="1"/>
  <c r="AG120" i="1"/>
  <c r="AG177" i="1"/>
  <c r="AG465" i="1"/>
  <c r="AG292" i="1"/>
  <c r="AG288" i="1"/>
  <c r="AG261" i="1"/>
  <c r="AG16" i="1"/>
  <c r="AG172" i="1"/>
  <c r="AG25" i="1"/>
  <c r="AG444" i="1"/>
  <c r="AG100" i="1"/>
  <c r="AG320" i="1"/>
  <c r="AG489" i="1"/>
  <c r="AG212" i="1"/>
  <c r="AG473" i="1"/>
  <c r="AG345" i="1"/>
  <c r="AG192" i="1"/>
  <c r="AG461" i="1"/>
  <c r="AG285" i="1"/>
  <c r="AG220" i="1"/>
  <c r="AG404" i="1"/>
  <c r="AG380" i="1"/>
  <c r="AG157" i="1"/>
  <c r="AG176" i="1"/>
  <c r="AG429" i="1"/>
  <c r="AG484" i="1"/>
  <c r="AG356" i="1"/>
  <c r="AG20" i="1"/>
  <c r="AG504" i="1"/>
  <c r="AG440" i="1"/>
  <c r="AG460" i="1"/>
  <c r="AG209" i="1"/>
  <c r="AG185" i="1"/>
  <c r="AI4" i="1"/>
  <c r="AG76" i="1"/>
  <c r="AI336" i="1"/>
  <c r="AM129" i="1"/>
  <c r="AG61" i="1"/>
  <c r="AI61" i="1"/>
  <c r="AI140" i="1"/>
  <c r="AK402" i="1"/>
  <c r="AG340" i="1"/>
  <c r="AM296" i="1"/>
  <c r="AI400" i="1"/>
  <c r="AH355" i="1"/>
  <c r="AH91" i="1"/>
  <c r="AH247" i="1"/>
  <c r="AM73" i="1"/>
  <c r="AI249" i="1"/>
  <c r="AI477" i="1"/>
  <c r="AI349" i="1"/>
  <c r="AK314" i="1"/>
  <c r="AK186" i="1"/>
  <c r="AK106" i="1"/>
  <c r="AH379" i="1"/>
  <c r="AH303" i="1"/>
  <c r="AI128" i="1"/>
  <c r="AI24" i="1"/>
  <c r="AI89" i="1"/>
  <c r="AI388" i="1"/>
  <c r="AK234" i="1"/>
  <c r="AI496" i="1"/>
  <c r="AH299" i="1"/>
  <c r="AK53" i="1"/>
  <c r="AI177" i="1"/>
  <c r="AI456" i="1"/>
  <c r="AK246" i="1"/>
  <c r="AI325" i="1"/>
  <c r="AI436" i="1"/>
  <c r="AI261" i="1"/>
  <c r="AK169" i="1"/>
  <c r="AI172" i="1"/>
  <c r="AH51" i="1"/>
  <c r="AG51" i="1" s="1"/>
  <c r="AI25" i="1"/>
  <c r="AH302" i="1"/>
  <c r="AH115" i="1"/>
  <c r="AM328" i="1"/>
  <c r="AI384" i="1"/>
  <c r="AH251" i="1"/>
  <c r="AG204" i="1"/>
  <c r="AI100" i="1"/>
  <c r="AI160" i="1"/>
  <c r="AI280" i="1"/>
  <c r="AI464" i="1"/>
  <c r="AK458" i="1"/>
  <c r="AM321" i="1"/>
  <c r="AI212" i="1"/>
  <c r="AH171" i="1"/>
  <c r="AI70" i="1"/>
  <c r="AK202" i="1"/>
  <c r="AH155" i="1"/>
  <c r="AG93" i="1"/>
  <c r="AI93" i="1"/>
  <c r="AI397" i="1"/>
  <c r="AH287" i="1"/>
  <c r="AI473" i="1"/>
  <c r="AI38" i="1"/>
  <c r="AH87" i="1"/>
  <c r="AK282" i="1"/>
  <c r="AI357" i="1"/>
  <c r="AI396" i="1"/>
  <c r="AH34" i="1"/>
  <c r="AG108" i="1"/>
  <c r="AI361" i="1"/>
  <c r="AK466" i="1"/>
  <c r="AI285" i="1"/>
  <c r="AG373" i="1"/>
  <c r="AM72" i="1"/>
  <c r="AI220" i="1"/>
  <c r="AH174" i="1"/>
  <c r="AH227" i="1"/>
  <c r="AH467" i="1"/>
  <c r="AH11" i="1"/>
  <c r="AI56" i="1"/>
  <c r="AI380" i="1"/>
  <c r="AH142" i="1"/>
  <c r="AK309" i="1"/>
  <c r="AK149" i="1"/>
  <c r="AH130" i="1"/>
  <c r="AH271" i="1"/>
  <c r="AI481" i="1"/>
  <c r="AK122" i="1"/>
  <c r="AH27" i="1"/>
  <c r="AK330" i="1"/>
  <c r="AK442" i="1"/>
  <c r="AI453" i="1"/>
  <c r="AH195" i="1"/>
  <c r="AI6" i="1"/>
  <c r="AI484" i="1"/>
  <c r="AK245" i="1"/>
  <c r="AI437" i="1"/>
  <c r="AH455" i="1"/>
  <c r="AI133" i="1"/>
  <c r="AH219" i="1"/>
  <c r="AH367" i="1"/>
  <c r="AI505" i="1"/>
  <c r="AH231" i="1"/>
  <c r="AK406" i="1"/>
  <c r="AI317" i="1"/>
  <c r="AI20" i="1"/>
  <c r="AH335" i="1"/>
  <c r="AG335" i="1" s="1"/>
  <c r="AH447" i="1"/>
  <c r="AG447" i="1"/>
  <c r="AH63" i="1"/>
  <c r="AH423" i="1"/>
  <c r="AK26" i="1"/>
  <c r="AI304" i="1"/>
  <c r="AI504" i="1"/>
  <c r="AG417" i="1"/>
  <c r="AK138" i="1"/>
  <c r="AH114" i="1"/>
  <c r="AK182" i="1"/>
  <c r="AI440" i="1"/>
  <c r="AH451" i="1"/>
  <c r="AK446" i="1"/>
  <c r="AI124" i="1"/>
  <c r="AI68" i="1"/>
  <c r="AI229" i="1"/>
  <c r="AI153" i="1"/>
  <c r="AI337" i="1"/>
  <c r="AH131" i="1"/>
  <c r="AI293" i="1"/>
  <c r="AI365" i="1"/>
  <c r="AI469" i="1"/>
  <c r="AK462" i="1"/>
  <c r="AI36" i="1"/>
  <c r="AM193" i="1"/>
  <c r="AI448" i="1"/>
  <c r="AH274" i="1"/>
  <c r="AK382" i="1"/>
  <c r="AH47" i="1"/>
  <c r="AI460" i="1"/>
  <c r="AK390" i="1"/>
  <c r="AM40" i="1"/>
  <c r="AK141" i="1"/>
  <c r="AH407" i="1"/>
  <c r="AK386" i="1"/>
  <c r="AK298" i="1"/>
  <c r="AH283" i="1"/>
  <c r="AG283" i="1"/>
  <c r="AI480" i="1"/>
  <c r="AH55" i="1"/>
  <c r="AH210" i="1"/>
  <c r="AI368" i="1"/>
  <c r="AH347" i="1"/>
  <c r="AI244" i="1"/>
  <c r="AI180" i="1"/>
  <c r="AH67" i="1"/>
  <c r="AG81" i="1"/>
  <c r="AI81" i="1"/>
  <c r="AK86" i="1"/>
  <c r="AH263" i="1"/>
  <c r="AG263" i="1"/>
  <c r="AI500" i="1"/>
  <c r="AH43" i="1"/>
  <c r="AK41" i="1"/>
  <c r="AI224" i="1"/>
  <c r="AI12" i="1"/>
  <c r="AH194" i="1"/>
  <c r="AG194" i="1"/>
  <c r="AH427" i="1"/>
  <c r="AK13" i="1"/>
  <c r="AI348" i="1"/>
  <c r="AH315" i="1"/>
  <c r="AK426" i="1"/>
  <c r="AM97" i="1"/>
  <c r="AH30" i="1"/>
  <c r="AK237" i="1"/>
  <c r="AI369" i="1"/>
  <c r="AK181" i="1"/>
  <c r="AK297" i="1"/>
  <c r="AK482" i="1"/>
  <c r="AK266" i="1"/>
  <c r="AI452" i="1"/>
  <c r="AI389" i="1"/>
  <c r="AI508" i="1"/>
  <c r="AH158" i="1"/>
  <c r="AH162" i="1"/>
  <c r="AI312" i="1"/>
  <c r="AI465" i="1"/>
  <c r="AI292" i="1"/>
  <c r="AI488" i="1"/>
  <c r="AH267" i="1"/>
  <c r="AK269" i="1"/>
  <c r="AI294" i="1"/>
  <c r="AI392" i="1"/>
  <c r="AM161" i="1"/>
  <c r="AK378" i="1"/>
  <c r="AH103" i="1"/>
  <c r="AH226" i="1"/>
  <c r="AI432" i="1"/>
  <c r="AH255" i="1"/>
  <c r="AH415" i="1"/>
  <c r="AH306" i="1"/>
  <c r="AI489" i="1"/>
  <c r="AI52" i="1"/>
  <c r="AH338" i="1"/>
  <c r="AK205" i="1"/>
  <c r="AK218" i="1"/>
  <c r="AK250" i="1"/>
  <c r="AI217" i="1"/>
  <c r="AI188" i="1"/>
  <c r="AI28" i="1"/>
  <c r="AI252" i="1"/>
  <c r="AI241" i="1"/>
  <c r="AM257" i="1"/>
  <c r="AI345" i="1"/>
  <c r="AK333" i="1"/>
  <c r="AG273" i="1"/>
  <c r="AI273" i="1"/>
  <c r="AI148" i="1"/>
  <c r="AK438" i="1"/>
  <c r="AI324" i="1"/>
  <c r="AI268" i="1"/>
  <c r="AI373" i="1"/>
  <c r="AH167" i="1"/>
  <c r="AH439" i="1"/>
  <c r="AH39" i="1"/>
  <c r="AI326" i="1"/>
  <c r="AH351" i="1"/>
  <c r="AH15" i="1"/>
  <c r="AK346" i="1"/>
  <c r="AH211" i="1"/>
  <c r="AI485" i="1"/>
  <c r="AI501" i="1"/>
  <c r="AH483" i="1"/>
  <c r="AH18" i="1"/>
  <c r="AK414" i="1"/>
  <c r="AK354" i="1"/>
  <c r="AH499" i="1"/>
  <c r="AG499" i="1"/>
  <c r="AK58" i="1"/>
  <c r="AI96" i="1"/>
  <c r="AH495" i="1"/>
  <c r="AG495" i="1"/>
  <c r="AK117" i="1"/>
  <c r="AH14" i="1"/>
  <c r="AI113" i="1"/>
  <c r="AI429" i="1"/>
  <c r="AK85" i="1"/>
  <c r="AH94" i="1"/>
  <c r="AH471" i="1"/>
  <c r="AH126" i="1"/>
  <c r="AM104" i="1"/>
  <c r="AH487" i="1"/>
  <c r="AK454" i="1"/>
  <c r="AI64" i="1"/>
  <c r="AG17" i="1"/>
  <c r="AI17" i="1"/>
  <c r="AI376" i="1"/>
  <c r="AH71" i="1"/>
  <c r="AI84" i="1"/>
  <c r="AH318" i="1"/>
  <c r="AI216" i="1"/>
  <c r="AI164" i="1"/>
  <c r="AI353" i="1"/>
  <c r="AH190" i="1"/>
  <c r="AI344" i="1"/>
  <c r="AH215" i="1"/>
  <c r="AI417" i="1"/>
  <c r="AH75" i="1"/>
  <c r="AK109" i="1"/>
  <c r="AI416" i="1"/>
  <c r="AK214" i="1"/>
  <c r="AH83" i="1"/>
  <c r="AK310" i="1"/>
  <c r="AH222" i="1"/>
  <c r="AH178" i="1"/>
  <c r="AH311" i="1"/>
  <c r="AI102" i="1"/>
  <c r="AH206" i="1"/>
  <c r="AI134" i="1"/>
  <c r="AI92" i="1"/>
  <c r="AH395" i="1"/>
  <c r="AG395" i="1"/>
  <c r="AK418" i="1"/>
  <c r="AM137" i="1"/>
  <c r="AK502" i="1"/>
  <c r="AI69" i="1"/>
  <c r="AI472" i="1"/>
  <c r="AH334" i="1"/>
  <c r="AK118" i="1"/>
  <c r="AI497" i="1"/>
  <c r="AI185" i="1"/>
  <c r="AH475" i="1"/>
  <c r="AI425" i="1"/>
  <c r="AH203" i="1"/>
  <c r="AG336" i="1"/>
  <c r="AH183" i="1"/>
  <c r="AH79" i="1"/>
  <c r="AH463" i="1"/>
  <c r="AG480" i="1"/>
  <c r="AI165" i="1"/>
  <c r="AI262" i="1"/>
  <c r="AH371" i="1"/>
  <c r="AG368" i="1"/>
  <c r="AI228" i="1"/>
  <c r="AH179" i="1"/>
  <c r="AH279" i="1"/>
  <c r="AG244" i="1"/>
  <c r="AG180" i="1"/>
  <c r="AI428" i="1"/>
  <c r="AI408" i="1"/>
  <c r="AG381" i="1"/>
  <c r="AG313" i="1"/>
  <c r="AG221" i="1"/>
  <c r="AI221" i="1"/>
  <c r="AI88" i="1"/>
  <c r="AH163" i="1"/>
  <c r="AG224" i="1"/>
  <c r="AG12" i="1"/>
  <c r="AI5" i="1"/>
  <c r="AI248" i="1"/>
  <c r="AI272" i="1"/>
  <c r="AH147" i="1"/>
  <c r="AH503" i="1"/>
  <c r="AG348" i="1"/>
  <c r="AK301" i="1"/>
  <c r="AK22" i="1"/>
  <c r="AL329" i="1"/>
  <c r="AM329" i="1"/>
  <c r="AI120" i="1"/>
  <c r="AI60" i="1"/>
  <c r="AM8" i="1"/>
  <c r="AH295" i="1"/>
  <c r="AI253" i="1"/>
  <c r="AI281" i="1"/>
  <c r="AG508" i="1"/>
  <c r="AI377" i="1"/>
  <c r="AH238" i="1"/>
  <c r="AH31" i="1"/>
  <c r="AH307" i="1"/>
  <c r="AG312" i="1"/>
  <c r="AH59" i="1"/>
  <c r="AK277" i="1"/>
  <c r="AG488" i="1"/>
  <c r="AK154" i="1"/>
  <c r="AG294" i="1"/>
  <c r="AG392" i="1"/>
  <c r="AH411" i="1"/>
  <c r="AI236" i="1"/>
  <c r="AI433" i="1"/>
  <c r="AI208" i="1"/>
  <c r="AG432" i="1"/>
  <c r="AH135" i="1"/>
  <c r="AI197" i="1"/>
  <c r="AI166" i="1"/>
  <c r="AI132" i="1"/>
  <c r="AH331" i="1"/>
  <c r="AH363" i="1"/>
  <c r="AI405" i="1"/>
  <c r="AH375" i="1"/>
  <c r="AG52" i="1"/>
  <c r="AK341" i="1"/>
  <c r="AH99" i="1"/>
  <c r="AH286" i="1"/>
  <c r="AI49" i="1"/>
  <c r="AG188" i="1"/>
  <c r="AG28" i="1"/>
  <c r="AH339" i="1"/>
  <c r="AI441" i="1"/>
  <c r="AH443" i="1"/>
  <c r="AK350" i="1"/>
  <c r="AG148" i="1"/>
  <c r="AM201" i="1"/>
  <c r="AL201" i="1" s="1"/>
  <c r="AH343" i="1"/>
  <c r="AG343" i="1"/>
  <c r="AG324" i="1"/>
  <c r="AG268" i="1"/>
  <c r="AI461" i="1"/>
  <c r="AI401" i="1"/>
  <c r="AG29" i="1"/>
  <c r="AI29" i="1"/>
  <c r="AH207" i="1"/>
  <c r="AI404" i="1"/>
  <c r="AH270" i="1"/>
  <c r="AI468" i="1"/>
  <c r="AI32" i="1"/>
  <c r="AM105" i="1"/>
  <c r="AK362" i="1"/>
  <c r="AG145" i="1"/>
  <c r="AI145" i="1"/>
  <c r="AH111" i="1"/>
  <c r="AI37" i="1"/>
  <c r="AK42" i="1"/>
  <c r="AH291" i="1"/>
  <c r="AH139" i="1"/>
  <c r="AI44" i="1"/>
  <c r="AH82" i="1"/>
  <c r="AH383" i="1"/>
  <c r="AH403" i="1"/>
  <c r="AH387" i="1"/>
  <c r="AM232" i="1"/>
  <c r="AI445" i="1"/>
  <c r="AH151" i="1"/>
  <c r="AK374" i="1"/>
  <c r="AK498" i="1"/>
  <c r="AI260" i="1"/>
  <c r="AM265" i="1"/>
  <c r="AK494" i="1"/>
  <c r="AH258" i="1"/>
  <c r="AG376" i="1"/>
  <c r="AI240" i="1"/>
  <c r="AH119" i="1"/>
  <c r="AG84" i="1"/>
  <c r="AH235" i="1"/>
  <c r="AG216" i="1"/>
  <c r="AK478" i="1"/>
  <c r="AK213" i="1"/>
  <c r="AI284" i="1"/>
  <c r="AH290" i="1"/>
  <c r="AG344" i="1"/>
  <c r="AK54" i="1"/>
  <c r="AI364" i="1"/>
  <c r="AG416" i="1"/>
  <c r="AK90" i="1"/>
  <c r="AH239" i="1"/>
  <c r="AK21" i="1"/>
  <c r="AI152" i="1"/>
  <c r="AK394" i="1"/>
  <c r="AI449" i="1"/>
  <c r="AK173" i="1"/>
  <c r="AG92" i="1"/>
  <c r="AK422" i="1"/>
  <c r="AI276" i="1"/>
  <c r="AI116" i="1"/>
  <c r="AH159" i="1"/>
  <c r="AI209" i="1"/>
  <c r="AH62" i="1"/>
  <c r="AG62" i="1"/>
  <c r="AG472" i="1"/>
  <c r="AI393" i="1"/>
  <c r="AI112" i="1"/>
  <c r="AI125" i="1"/>
  <c r="AH199" i="1"/>
  <c r="AK470" i="1"/>
  <c r="AK490" i="1"/>
  <c r="AK10" i="1"/>
  <c r="AI340" i="1"/>
  <c r="AK506" i="1"/>
  <c r="AK74" i="1"/>
  <c r="AM264" i="1"/>
  <c r="AH191" i="1"/>
  <c r="AM168" i="1"/>
  <c r="AI352" i="1"/>
  <c r="AK45" i="1"/>
  <c r="AI381" i="1"/>
  <c r="AI230" i="1"/>
  <c r="AK434" i="1"/>
  <c r="AI313" i="1"/>
  <c r="AI198" i="1"/>
  <c r="AK474" i="1"/>
  <c r="AH127" i="1"/>
  <c r="AH35" i="1"/>
  <c r="AH507" i="1"/>
  <c r="AH175" i="1"/>
  <c r="AK486" i="1"/>
  <c r="AH259" i="1"/>
  <c r="AI493" i="1"/>
  <c r="AI409" i="1"/>
  <c r="AK342" i="1"/>
  <c r="AM200" i="1"/>
  <c r="AI424" i="1"/>
  <c r="AH243" i="1"/>
  <c r="AM9" i="1"/>
  <c r="AI288" i="1"/>
  <c r="AI360" i="1"/>
  <c r="AK150" i="1"/>
  <c r="AI372" i="1"/>
  <c r="AI420" i="1"/>
  <c r="AI16" i="1"/>
  <c r="AI144" i="1"/>
  <c r="AH143" i="1"/>
  <c r="AH123" i="1"/>
  <c r="AI444" i="1"/>
  <c r="AH7" i="1"/>
  <c r="AM233" i="1"/>
  <c r="AI204" i="1"/>
  <c r="AH19" i="1"/>
  <c r="AK430" i="1"/>
  <c r="AI320" i="1"/>
  <c r="AI305" i="1"/>
  <c r="AI101" i="1"/>
  <c r="AH399" i="1"/>
  <c r="AH435" i="1"/>
  <c r="AI412" i="1"/>
  <c r="AK450" i="1"/>
  <c r="AI256" i="1"/>
  <c r="AH98" i="1"/>
  <c r="AI300" i="1"/>
  <c r="AH66" i="1"/>
  <c r="AH479" i="1"/>
  <c r="AI192" i="1"/>
  <c r="AI108" i="1"/>
  <c r="AH319" i="1"/>
  <c r="AI457" i="1"/>
  <c r="AM33" i="1"/>
  <c r="AI421" i="1"/>
  <c r="AI184" i="1"/>
  <c r="AH322" i="1"/>
  <c r="AG322" i="1"/>
  <c r="AM289" i="1"/>
  <c r="AH459" i="1"/>
  <c r="AM225" i="1"/>
  <c r="AI157" i="1"/>
  <c r="AH242" i="1"/>
  <c r="AH327" i="1"/>
  <c r="AH223" i="1"/>
  <c r="AI176" i="1"/>
  <c r="AI492" i="1"/>
  <c r="AH46" i="1"/>
  <c r="AI196" i="1"/>
  <c r="AI308" i="1"/>
  <c r="AK278" i="1"/>
  <c r="AK170" i="1"/>
  <c r="AG437" i="1"/>
  <c r="AI76" i="1"/>
  <c r="AM136" i="1"/>
  <c r="AG133" i="1"/>
  <c r="AH78" i="1"/>
  <c r="AI189" i="1"/>
  <c r="AH419" i="1"/>
  <c r="AI156" i="1"/>
  <c r="AG260" i="1"/>
  <c r="AG505" i="1"/>
  <c r="AH391" i="1"/>
  <c r="AG391" i="1" s="1"/>
  <c r="AH254" i="1"/>
  <c r="AG254" i="1"/>
  <c r="AI476" i="1"/>
  <c r="AH95" i="1"/>
  <c r="AI413" i="1"/>
  <c r="AG317" i="1"/>
  <c r="AK77" i="1"/>
  <c r="AI316" i="1"/>
  <c r="AI48" i="1"/>
  <c r="AG240" i="1"/>
  <c r="AH323" i="1"/>
  <c r="AH50" i="1"/>
  <c r="AI356" i="1"/>
  <c r="AK410" i="1"/>
  <c r="AH359" i="1"/>
  <c r="AK370" i="1"/>
  <c r="AH491" i="1"/>
  <c r="AG491" i="1" s="1"/>
  <c r="AH275" i="1"/>
  <c r="AG284" i="1"/>
  <c r="AH431" i="1"/>
  <c r="AG431" i="1"/>
  <c r="AG364" i="1"/>
  <c r="AM65" i="1"/>
  <c r="AK358" i="1"/>
  <c r="AG229" i="1"/>
  <c r="AH146" i="1"/>
  <c r="AG153" i="1"/>
  <c r="AG337" i="1"/>
  <c r="AG293" i="1"/>
  <c r="AG365" i="1"/>
  <c r="AG469" i="1"/>
  <c r="AH187" i="1"/>
  <c r="AH23" i="1"/>
  <c r="AG152" i="1"/>
  <c r="AK398" i="1"/>
  <c r="AH110" i="1"/>
  <c r="AI80" i="1"/>
  <c r="AG276" i="1"/>
  <c r="AK366" i="1"/>
  <c r="AH107" i="1"/>
  <c r="AG116" i="1"/>
  <c r="AI385" i="1"/>
  <c r="AI332" i="1"/>
  <c r="AI121" i="1"/>
  <c r="AI57" i="1"/>
  <c r="D92" i="8" l="1"/>
  <c r="D80" i="8"/>
  <c r="D119" i="8"/>
  <c r="D186" i="8"/>
  <c r="D135" i="8"/>
  <c r="D23" i="8"/>
  <c r="D33" i="8"/>
  <c r="D73" i="8"/>
  <c r="D130" i="8"/>
  <c r="D246" i="8"/>
  <c r="D30" i="8"/>
  <c r="D112" i="8"/>
  <c r="D103" i="8"/>
  <c r="D167" i="8"/>
  <c r="D229" i="8"/>
  <c r="D147" i="8"/>
  <c r="D221" i="8"/>
  <c r="D99" i="8"/>
  <c r="D76" i="8"/>
  <c r="D58" i="8"/>
  <c r="D128" i="8"/>
  <c r="D20" i="8"/>
  <c r="D77" i="8"/>
  <c r="D140" i="8"/>
  <c r="D173" i="8"/>
  <c r="D180" i="8"/>
  <c r="D256" i="8"/>
  <c r="D25" i="8"/>
  <c r="D59" i="8"/>
  <c r="D125" i="8"/>
  <c r="D165" i="8"/>
  <c r="D95" i="8"/>
  <c r="D188" i="8"/>
  <c r="D191" i="8"/>
  <c r="D213" i="8"/>
  <c r="D218" i="8"/>
  <c r="D259" i="8"/>
  <c r="D37" i="8"/>
  <c r="D90" i="8"/>
  <c r="D82" i="8"/>
  <c r="D54" i="8"/>
  <c r="D115" i="8"/>
  <c r="D145" i="8"/>
  <c r="D150" i="8"/>
  <c r="D155" i="8"/>
  <c r="D226" i="8"/>
  <c r="D231" i="8"/>
  <c r="D236" i="8"/>
  <c r="D243" i="8"/>
  <c r="D183" i="8"/>
  <c r="D84" i="8"/>
  <c r="D46" i="8"/>
  <c r="D107" i="8"/>
  <c r="D56" i="8"/>
  <c r="D122" i="8"/>
  <c r="D152" i="8"/>
  <c r="D228" i="8"/>
  <c r="D238" i="8"/>
  <c r="D241" i="8"/>
  <c r="D28" i="8"/>
  <c r="D31" i="8"/>
  <c r="D57" i="8"/>
  <c r="D120" i="8"/>
  <c r="D151" i="8"/>
  <c r="D93" i="8"/>
  <c r="D189" i="8"/>
  <c r="D196" i="8"/>
  <c r="D201" i="8"/>
  <c r="D208" i="8"/>
  <c r="D211" i="8"/>
  <c r="D74" i="8"/>
  <c r="D142" i="8"/>
  <c r="D101" i="8"/>
  <c r="D47" i="8"/>
  <c r="D113" i="8"/>
  <c r="D199" i="8"/>
  <c r="D143" i="8"/>
  <c r="D153" i="8"/>
  <c r="D216" i="8"/>
  <c r="D234" i="8"/>
  <c r="D35" i="8"/>
  <c r="D106" i="8"/>
  <c r="D34" i="8"/>
  <c r="D98" i="8"/>
  <c r="D121" i="8"/>
  <c r="D70" i="8"/>
  <c r="D131" i="8"/>
  <c r="D161" i="8"/>
  <c r="D166" i="8"/>
  <c r="D171" i="8"/>
  <c r="D242" i="8"/>
  <c r="D247" i="8"/>
  <c r="D252" i="8"/>
  <c r="D63" i="8"/>
  <c r="D18" i="8"/>
  <c r="D36" i="8"/>
  <c r="D100" i="8"/>
  <c r="D62" i="8"/>
  <c r="D168" i="8"/>
  <c r="D178" i="8"/>
  <c r="D244" i="8"/>
  <c r="D254" i="8"/>
  <c r="D257" i="8"/>
  <c r="D41" i="8"/>
  <c r="D65" i="8"/>
  <c r="D136" i="8"/>
  <c r="D45" i="8"/>
  <c r="D108" i="8"/>
  <c r="D141" i="8"/>
  <c r="D148" i="8"/>
  <c r="D214" i="8"/>
  <c r="D217" i="8"/>
  <c r="D224" i="8"/>
  <c r="D227" i="8"/>
  <c r="D32" i="8"/>
  <c r="D174" i="8"/>
  <c r="D91" i="8"/>
  <c r="D53" i="8"/>
  <c r="D116" i="8"/>
  <c r="D159" i="8"/>
  <c r="D232" i="8"/>
  <c r="D245" i="8"/>
  <c r="D22" i="8"/>
  <c r="D97" i="8"/>
  <c r="D17" i="8"/>
  <c r="D24" i="8"/>
  <c r="D50" i="8"/>
  <c r="D111" i="8"/>
  <c r="D137" i="8"/>
  <c r="D86" i="8"/>
  <c r="D158" i="8"/>
  <c r="D177" i="8"/>
  <c r="D182" i="8"/>
  <c r="D187" i="8"/>
  <c r="D258" i="8"/>
  <c r="D204" i="8"/>
  <c r="D132" i="8"/>
  <c r="D249" i="8"/>
  <c r="D29" i="8"/>
  <c r="D78" i="8"/>
  <c r="D88" i="8"/>
  <c r="D194" i="8"/>
  <c r="D261" i="8"/>
  <c r="D133" i="8"/>
  <c r="D170" i="8"/>
  <c r="D64" i="8"/>
  <c r="D81" i="8"/>
  <c r="D114" i="8"/>
  <c r="D61" i="8"/>
  <c r="D124" i="8"/>
  <c r="D154" i="8"/>
  <c r="D157" i="8"/>
  <c r="D164" i="8"/>
  <c r="D233" i="8"/>
  <c r="D240" i="8"/>
  <c r="D27" i="8"/>
  <c r="D43" i="8"/>
  <c r="D109" i="8"/>
  <c r="D69" i="8"/>
  <c r="D79" i="8"/>
  <c r="D172" i="8"/>
  <c r="D185" i="8"/>
  <c r="D248" i="8"/>
  <c r="D202" i="8"/>
  <c r="D156" i="8"/>
  <c r="D19" i="8"/>
  <c r="D44" i="8"/>
  <c r="D66" i="8"/>
  <c r="D127" i="8"/>
  <c r="D38" i="8"/>
  <c r="D102" i="8"/>
  <c r="D190" i="8"/>
  <c r="D193" i="8"/>
  <c r="D198" i="8"/>
  <c r="D210" i="8"/>
  <c r="D215" i="8"/>
  <c r="D15" i="8"/>
  <c r="D85" i="8"/>
  <c r="D175" i="8"/>
  <c r="D49" i="8"/>
  <c r="D68" i="8"/>
  <c r="D134" i="8"/>
  <c r="D40" i="8"/>
  <c r="D104" i="8"/>
  <c r="D222" i="8"/>
  <c r="D225" i="8"/>
  <c r="AG419" i="1"/>
  <c r="AG78" i="1"/>
  <c r="AL200" i="1"/>
  <c r="AG507" i="1"/>
  <c r="AG199" i="1"/>
  <c r="AG239" i="1"/>
  <c r="AG119" i="1"/>
  <c r="AL232" i="1"/>
  <c r="AG270" i="1"/>
  <c r="AG443" i="1"/>
  <c r="AG31" i="1"/>
  <c r="AG295" i="1"/>
  <c r="AL8" i="1"/>
  <c r="AG503" i="1"/>
  <c r="AG183" i="1"/>
  <c r="AG94" i="1"/>
  <c r="AG351" i="1"/>
  <c r="AG439" i="1"/>
  <c r="AG315" i="1"/>
  <c r="AG219" i="1"/>
  <c r="AG271" i="1"/>
  <c r="AG302" i="1"/>
  <c r="AG299" i="1"/>
  <c r="AG303" i="1"/>
  <c r="AG247" i="1"/>
  <c r="AL296" i="1"/>
  <c r="AG95" i="1"/>
  <c r="AG46" i="1"/>
  <c r="AG66" i="1"/>
  <c r="AL264" i="1"/>
  <c r="AG415" i="1"/>
  <c r="AG47" i="1"/>
  <c r="AL193" i="1"/>
  <c r="AG467" i="1"/>
  <c r="AL72" i="1"/>
  <c r="AG87" i="1"/>
  <c r="AG251" i="1"/>
  <c r="AL328" i="1"/>
  <c r="AL73" i="1"/>
  <c r="AL65" i="1"/>
  <c r="AL33" i="1"/>
  <c r="AG399" i="1"/>
  <c r="AG19" i="1"/>
  <c r="AL233" i="1"/>
  <c r="AG175" i="1"/>
  <c r="AL168" i="1"/>
  <c r="AG290" i="1"/>
  <c r="AG258" i="1"/>
  <c r="AG151" i="1"/>
  <c r="AG111" i="1"/>
  <c r="AL105" i="1"/>
  <c r="AG286" i="1"/>
  <c r="AG99" i="1"/>
  <c r="AG375" i="1"/>
  <c r="AG411" i="1"/>
  <c r="AG307" i="1"/>
  <c r="AG238" i="1"/>
  <c r="AG147" i="1"/>
  <c r="AG79" i="1"/>
  <c r="AG311" i="1"/>
  <c r="AL104" i="1"/>
  <c r="AG471" i="1"/>
  <c r="AG14" i="1"/>
  <c r="AG211" i="1"/>
  <c r="AG15" i="1"/>
  <c r="AG226" i="1"/>
  <c r="AG267" i="1"/>
  <c r="AG162" i="1"/>
  <c r="AG158" i="1"/>
  <c r="AL97" i="1"/>
  <c r="AG55" i="1"/>
  <c r="AG407" i="1"/>
  <c r="AG423" i="1"/>
  <c r="AG367" i="1"/>
  <c r="AG130" i="1"/>
  <c r="AG115" i="1"/>
  <c r="AL129" i="1"/>
  <c r="AL136" i="1"/>
  <c r="AG223" i="1"/>
  <c r="AG327" i="1"/>
  <c r="AG98" i="1"/>
  <c r="AG191" i="1"/>
  <c r="AL265" i="1"/>
  <c r="AG339" i="1"/>
  <c r="AG475" i="1"/>
  <c r="AL137" i="1"/>
  <c r="AG75" i="1"/>
  <c r="AG126" i="1"/>
  <c r="AG167" i="1"/>
  <c r="AG255" i="1"/>
  <c r="AG30" i="1"/>
  <c r="AG427" i="1"/>
  <c r="AG347" i="1"/>
  <c r="AL40" i="1"/>
  <c r="AG451" i="1"/>
  <c r="AG231" i="1"/>
  <c r="AG11" i="1"/>
  <c r="AG227" i="1"/>
  <c r="AG34" i="1"/>
  <c r="AG379" i="1"/>
  <c r="AK4" i="1"/>
  <c r="AG435" i="1"/>
  <c r="AG387" i="1"/>
  <c r="AG403" i="1"/>
  <c r="AG383" i="1"/>
  <c r="AG163" i="1"/>
  <c r="AG291" i="1"/>
  <c r="AI107" i="1"/>
  <c r="AI359" i="1"/>
  <c r="AK189" i="1"/>
  <c r="AK76" i="1"/>
  <c r="AK176" i="1"/>
  <c r="AN289" i="1"/>
  <c r="AN9" i="1"/>
  <c r="AI127" i="1"/>
  <c r="AK352" i="1"/>
  <c r="AM470" i="1"/>
  <c r="AK276" i="1"/>
  <c r="AK152" i="1"/>
  <c r="AM54" i="1"/>
  <c r="AK284" i="1"/>
  <c r="AI235" i="1"/>
  <c r="AK240" i="1"/>
  <c r="AM498" i="1"/>
  <c r="AK445" i="1"/>
  <c r="AG82" i="1"/>
  <c r="AI82" i="1"/>
  <c r="AI139" i="1"/>
  <c r="AK32" i="1"/>
  <c r="AI207" i="1"/>
  <c r="AI363" i="1"/>
  <c r="AI331" i="1"/>
  <c r="AK433" i="1"/>
  <c r="AK377" i="1"/>
  <c r="AK281" i="1"/>
  <c r="AK60" i="1"/>
  <c r="AI279" i="1"/>
  <c r="AI179" i="1"/>
  <c r="AI371" i="1"/>
  <c r="AK165" i="1"/>
  <c r="AI203" i="1"/>
  <c r="AM118" i="1"/>
  <c r="AI334" i="1"/>
  <c r="AI206" i="1"/>
  <c r="AG178" i="1"/>
  <c r="AI178" i="1"/>
  <c r="AI222" i="1"/>
  <c r="AM310" i="1"/>
  <c r="AI83" i="1"/>
  <c r="AK416" i="1"/>
  <c r="AI215" i="1"/>
  <c r="AI190" i="1"/>
  <c r="AI318" i="1"/>
  <c r="AK64" i="1"/>
  <c r="AM85" i="1"/>
  <c r="AK113" i="1"/>
  <c r="AK96" i="1"/>
  <c r="AM354" i="1"/>
  <c r="AM414" i="1"/>
  <c r="AK501" i="1"/>
  <c r="AK345" i="1"/>
  <c r="AN257" i="1"/>
  <c r="AK252" i="1"/>
  <c r="AK217" i="1"/>
  <c r="AM205" i="1"/>
  <c r="AK52" i="1"/>
  <c r="AG103" i="1"/>
  <c r="AI103" i="1"/>
  <c r="AN161" i="1"/>
  <c r="AK312" i="1"/>
  <c r="AK389" i="1"/>
  <c r="AM266" i="1"/>
  <c r="AM297" i="1"/>
  <c r="AM426" i="1"/>
  <c r="AK12" i="1"/>
  <c r="AM41" i="1"/>
  <c r="AI43" i="1"/>
  <c r="AM86" i="1"/>
  <c r="AM298" i="1"/>
  <c r="AK460" i="1"/>
  <c r="AG274" i="1"/>
  <c r="AI274" i="1"/>
  <c r="AI131" i="1"/>
  <c r="AK153" i="1"/>
  <c r="AK440" i="1"/>
  <c r="AM138" i="1"/>
  <c r="AI63" i="1"/>
  <c r="AM406" i="1"/>
  <c r="AI455" i="1"/>
  <c r="AK6" i="1"/>
  <c r="AI195" i="1"/>
  <c r="AG27" i="1"/>
  <c r="AI27" i="1"/>
  <c r="AK481" i="1"/>
  <c r="AM309" i="1"/>
  <c r="AI142" i="1"/>
  <c r="AK56" i="1"/>
  <c r="AI174" i="1"/>
  <c r="AI287" i="1"/>
  <c r="AK70" i="1"/>
  <c r="AI171" i="1"/>
  <c r="AN321" i="1"/>
  <c r="AM458" i="1"/>
  <c r="AK464" i="1"/>
  <c r="AK25" i="1"/>
  <c r="AK325" i="1"/>
  <c r="AM234" i="1"/>
  <c r="AK249" i="1"/>
  <c r="AG91" i="1"/>
  <c r="AI91" i="1"/>
  <c r="AI355" i="1"/>
  <c r="AI110" i="1"/>
  <c r="AG146" i="1"/>
  <c r="AI146" i="1"/>
  <c r="AK48" i="1"/>
  <c r="AK196" i="1"/>
  <c r="AI459" i="1"/>
  <c r="AI479" i="1"/>
  <c r="AK300" i="1"/>
  <c r="AK305" i="1"/>
  <c r="AK320" i="1"/>
  <c r="AK204" i="1"/>
  <c r="AK144" i="1"/>
  <c r="AI243" i="1"/>
  <c r="AK409" i="1"/>
  <c r="AK198" i="1"/>
  <c r="AK57" i="1"/>
  <c r="AK385" i="1"/>
  <c r="AG23" i="1"/>
  <c r="AI491" i="1"/>
  <c r="AK356" i="1"/>
  <c r="AG323" i="1"/>
  <c r="AM77" i="1"/>
  <c r="AK476" i="1"/>
  <c r="AI254" i="1"/>
  <c r="AI391" i="1"/>
  <c r="AG242" i="1"/>
  <c r="AI242" i="1"/>
  <c r="AN225" i="1"/>
  <c r="AL289" i="1"/>
  <c r="AI322" i="1"/>
  <c r="AK457" i="1"/>
  <c r="AK192" i="1"/>
  <c r="AI435" i="1"/>
  <c r="AM430" i="1"/>
  <c r="AK372" i="1"/>
  <c r="AK360" i="1"/>
  <c r="AK493" i="1"/>
  <c r="AI507" i="1"/>
  <c r="AM474" i="1"/>
  <c r="AK313" i="1"/>
  <c r="AK230" i="1"/>
  <c r="AM74" i="1"/>
  <c r="AM490" i="1"/>
  <c r="AI62" i="1"/>
  <c r="AG159" i="1"/>
  <c r="AM90" i="1"/>
  <c r="AL90" i="1"/>
  <c r="AI119" i="1"/>
  <c r="AM374" i="1"/>
  <c r="AI151" i="1"/>
  <c r="AK44" i="1"/>
  <c r="AI291" i="1"/>
  <c r="AM42" i="1"/>
  <c r="AI111" i="1"/>
  <c r="AK145" i="1"/>
  <c r="AM362" i="1"/>
  <c r="AN105" i="1"/>
  <c r="AK468" i="1"/>
  <c r="AI270" i="1"/>
  <c r="AK461" i="1"/>
  <c r="AI343" i="1"/>
  <c r="AN201" i="1"/>
  <c r="AM350" i="1"/>
  <c r="AI443" i="1"/>
  <c r="AK441" i="1"/>
  <c r="AK49" i="1"/>
  <c r="AK132" i="1"/>
  <c r="AK208" i="1"/>
  <c r="AI411" i="1"/>
  <c r="AM301" i="1"/>
  <c r="AK5" i="1"/>
  <c r="AI163" i="1"/>
  <c r="AK228" i="1"/>
  <c r="AK425" i="1"/>
  <c r="AI395" i="1"/>
  <c r="AK102" i="1"/>
  <c r="AI311" i="1"/>
  <c r="AG222" i="1"/>
  <c r="AM109" i="1"/>
  <c r="AI75" i="1"/>
  <c r="AK344" i="1"/>
  <c r="AK353" i="1"/>
  <c r="AK164" i="1"/>
  <c r="AK84" i="1"/>
  <c r="AG71" i="1"/>
  <c r="AI71" i="1"/>
  <c r="AI471" i="1"/>
  <c r="AI94" i="1"/>
  <c r="AM117" i="1"/>
  <c r="AL117" i="1"/>
  <c r="AI495" i="1"/>
  <c r="AM58" i="1"/>
  <c r="AI499" i="1"/>
  <c r="AI211" i="1"/>
  <c r="AK326" i="1"/>
  <c r="AK148" i="1"/>
  <c r="AL257" i="1"/>
  <c r="AK241" i="1"/>
  <c r="AM218" i="1"/>
  <c r="AL218" i="1"/>
  <c r="AG338" i="1"/>
  <c r="AI338" i="1"/>
  <c r="AK432" i="1"/>
  <c r="AI226" i="1"/>
  <c r="AM378" i="1"/>
  <c r="AL161" i="1"/>
  <c r="AK465" i="1"/>
  <c r="AK508" i="1"/>
  <c r="AK452" i="1"/>
  <c r="AM482" i="1"/>
  <c r="AM181" i="1"/>
  <c r="AL181" i="1" s="1"/>
  <c r="AI194" i="1"/>
  <c r="AK224" i="1"/>
  <c r="AI263" i="1"/>
  <c r="AG67" i="1"/>
  <c r="AK480" i="1"/>
  <c r="AI283" i="1"/>
  <c r="AM382" i="1"/>
  <c r="AK36" i="1"/>
  <c r="AK337" i="1"/>
  <c r="AM182" i="1"/>
  <c r="AG114" i="1"/>
  <c r="AI114" i="1"/>
  <c r="AK304" i="1"/>
  <c r="AI447" i="1"/>
  <c r="AI335" i="1"/>
  <c r="AI231" i="1"/>
  <c r="AK437" i="1"/>
  <c r="AK484" i="1"/>
  <c r="AK453" i="1"/>
  <c r="AL330" i="1"/>
  <c r="AM330" i="1"/>
  <c r="AM149" i="1"/>
  <c r="AK380" i="1"/>
  <c r="AK220" i="1"/>
  <c r="AK285" i="1"/>
  <c r="AI34" i="1"/>
  <c r="AK357" i="1"/>
  <c r="AK38" i="1"/>
  <c r="AK397" i="1"/>
  <c r="AM202" i="1"/>
  <c r="AL321" i="1"/>
  <c r="AK280" i="1"/>
  <c r="AK100" i="1"/>
  <c r="AK384" i="1"/>
  <c r="AM169" i="1"/>
  <c r="AL169" i="1"/>
  <c r="AM246" i="1"/>
  <c r="AK177" i="1"/>
  <c r="AK496" i="1"/>
  <c r="AK388" i="1"/>
  <c r="AM106" i="1"/>
  <c r="AM314" i="1"/>
  <c r="AK477" i="1"/>
  <c r="AI247" i="1"/>
  <c r="AK400" i="1"/>
  <c r="AK336" i="1"/>
  <c r="AI187" i="1"/>
  <c r="AI275" i="1"/>
  <c r="AM370" i="1"/>
  <c r="AK156" i="1"/>
  <c r="AK108" i="1"/>
  <c r="AM450" i="1"/>
  <c r="AK101" i="1"/>
  <c r="AG123" i="1"/>
  <c r="AI123" i="1"/>
  <c r="AI35" i="1"/>
  <c r="AK393" i="1"/>
  <c r="AK121" i="1"/>
  <c r="AK80" i="1"/>
  <c r="AI23" i="1"/>
  <c r="AM358" i="1"/>
  <c r="AN65" i="1"/>
  <c r="AI431" i="1"/>
  <c r="AG50" i="1"/>
  <c r="AI50" i="1"/>
  <c r="AI323" i="1"/>
  <c r="AI95" i="1"/>
  <c r="AI78" i="1"/>
  <c r="AM278" i="1"/>
  <c r="AI46" i="1"/>
  <c r="AI223" i="1"/>
  <c r="AI327" i="1"/>
  <c r="AL225" i="1"/>
  <c r="AN33" i="1"/>
  <c r="AG319" i="1"/>
  <c r="AK256" i="1"/>
  <c r="AN233" i="1"/>
  <c r="AG143" i="1"/>
  <c r="AK420" i="1"/>
  <c r="AM150" i="1"/>
  <c r="AK288" i="1"/>
  <c r="AN200" i="1"/>
  <c r="AG259" i="1"/>
  <c r="AM434" i="1"/>
  <c r="AK381" i="1"/>
  <c r="AN168" i="1"/>
  <c r="AI191" i="1"/>
  <c r="AN264" i="1"/>
  <c r="AM506" i="1"/>
  <c r="AM10" i="1"/>
  <c r="AI199" i="1"/>
  <c r="AK112" i="1"/>
  <c r="AK209" i="1"/>
  <c r="AI159" i="1"/>
  <c r="AK449" i="1"/>
  <c r="AM21" i="1"/>
  <c r="AI239" i="1"/>
  <c r="AM213" i="1"/>
  <c r="AM478" i="1"/>
  <c r="AM494" i="1"/>
  <c r="AN265" i="1"/>
  <c r="V265" i="5" s="1"/>
  <c r="AN232" i="1"/>
  <c r="AI387" i="1"/>
  <c r="AI403" i="1"/>
  <c r="AI383" i="1"/>
  <c r="AK404" i="1"/>
  <c r="AK401" i="1"/>
  <c r="AM341" i="1"/>
  <c r="AK405" i="1"/>
  <c r="AK197" i="1"/>
  <c r="AG59" i="1"/>
  <c r="AI59" i="1"/>
  <c r="AN329" i="1"/>
  <c r="AM22" i="1"/>
  <c r="AK248" i="1"/>
  <c r="AK88" i="1"/>
  <c r="AK428" i="1"/>
  <c r="AG463" i="1"/>
  <c r="AK185" i="1"/>
  <c r="AK69" i="1"/>
  <c r="AM418" i="1"/>
  <c r="AK92" i="1"/>
  <c r="AK417" i="1"/>
  <c r="AK216" i="1"/>
  <c r="AK376" i="1"/>
  <c r="AL454" i="1"/>
  <c r="AM454" i="1"/>
  <c r="AG487" i="1"/>
  <c r="AI14" i="1"/>
  <c r="AG483" i="1"/>
  <c r="AM346" i="1"/>
  <c r="AI15" i="1"/>
  <c r="AI351" i="1"/>
  <c r="AG39" i="1"/>
  <c r="AI39" i="1"/>
  <c r="AI439" i="1"/>
  <c r="AI167" i="1"/>
  <c r="AK324" i="1"/>
  <c r="AK188" i="1"/>
  <c r="AM250" i="1"/>
  <c r="AG306" i="1"/>
  <c r="AI306" i="1"/>
  <c r="AI415" i="1"/>
  <c r="AI255" i="1"/>
  <c r="AK392" i="1"/>
  <c r="AM269" i="1"/>
  <c r="AI267" i="1"/>
  <c r="AK292" i="1"/>
  <c r="AI162" i="1"/>
  <c r="AI158" i="1"/>
  <c r="AK369" i="1"/>
  <c r="AN97" i="1"/>
  <c r="AI315" i="1"/>
  <c r="AM13" i="1"/>
  <c r="AI427" i="1"/>
  <c r="AI67" i="1"/>
  <c r="AK244" i="1"/>
  <c r="AI347" i="1"/>
  <c r="AG210" i="1"/>
  <c r="AI210" i="1"/>
  <c r="AI55" i="1"/>
  <c r="AM141" i="1"/>
  <c r="AM390" i="1"/>
  <c r="AI47" i="1"/>
  <c r="AM462" i="1"/>
  <c r="AK365" i="1"/>
  <c r="AK293" i="1"/>
  <c r="AK124" i="1"/>
  <c r="AK504" i="1"/>
  <c r="AM26" i="1"/>
  <c r="AL26" i="1"/>
  <c r="AI423" i="1"/>
  <c r="AK20" i="1"/>
  <c r="AK505" i="1"/>
  <c r="AK133" i="1"/>
  <c r="AM245" i="1"/>
  <c r="AM442" i="1"/>
  <c r="AI271" i="1"/>
  <c r="AI130" i="1"/>
  <c r="AI11" i="1"/>
  <c r="AI467" i="1"/>
  <c r="AI227" i="1"/>
  <c r="AM466" i="1"/>
  <c r="AK396" i="1"/>
  <c r="AM282" i="1"/>
  <c r="AL282" i="1"/>
  <c r="AI87" i="1"/>
  <c r="AK473" i="1"/>
  <c r="AK93" i="1"/>
  <c r="AG155" i="1"/>
  <c r="AI155" i="1"/>
  <c r="AK160" i="1"/>
  <c r="AI251" i="1"/>
  <c r="AN328" i="1"/>
  <c r="AI51" i="1"/>
  <c r="AK261" i="1"/>
  <c r="AK456" i="1"/>
  <c r="AM53" i="1"/>
  <c r="AI299" i="1"/>
  <c r="AK89" i="1"/>
  <c r="AK128" i="1"/>
  <c r="AI303" i="1"/>
  <c r="AI379" i="1"/>
  <c r="AM186" i="1"/>
  <c r="AK349" i="1"/>
  <c r="AK140" i="1"/>
  <c r="AK332" i="1"/>
  <c r="AG107" i="1"/>
  <c r="AM366" i="1"/>
  <c r="AG110" i="1"/>
  <c r="AL398" i="1"/>
  <c r="AM398" i="1"/>
  <c r="AG187" i="1"/>
  <c r="AG275" i="1"/>
  <c r="AG359" i="1"/>
  <c r="AM410" i="1"/>
  <c r="AK316" i="1"/>
  <c r="AK413" i="1"/>
  <c r="AI419" i="1"/>
  <c r="AN136" i="1"/>
  <c r="AM170" i="1"/>
  <c r="AK308" i="1"/>
  <c r="AK492" i="1"/>
  <c r="AK157" i="1"/>
  <c r="AG459" i="1"/>
  <c r="AK184" i="1"/>
  <c r="AK421" i="1"/>
  <c r="AI319" i="1"/>
  <c r="AG479" i="1"/>
  <c r="AI66" i="1"/>
  <c r="AI98" i="1"/>
  <c r="AK412" i="1"/>
  <c r="AI399" i="1"/>
  <c r="AI19" i="1"/>
  <c r="AG7" i="1"/>
  <c r="AI7" i="1"/>
  <c r="AK444" i="1"/>
  <c r="AI143" i="1"/>
  <c r="AK16" i="1"/>
  <c r="AL9" i="1"/>
  <c r="AG243" i="1"/>
  <c r="AK424" i="1"/>
  <c r="AM342" i="1"/>
  <c r="AI259" i="1"/>
  <c r="AM486" i="1"/>
  <c r="AI175" i="1"/>
  <c r="AG35" i="1"/>
  <c r="AG127" i="1"/>
  <c r="AM45" i="1"/>
  <c r="AK340" i="1"/>
  <c r="AK125" i="1"/>
  <c r="AK116" i="1"/>
  <c r="AM422" i="1"/>
  <c r="AM173" i="1"/>
  <c r="AM394" i="1"/>
  <c r="AK364" i="1"/>
  <c r="AI290" i="1"/>
  <c r="AG235" i="1"/>
  <c r="AI258" i="1"/>
  <c r="AK260" i="1"/>
  <c r="AG139" i="1"/>
  <c r="AK37" i="1"/>
  <c r="AG207" i="1"/>
  <c r="AK29" i="1"/>
  <c r="AI339" i="1"/>
  <c r="AI286" i="1"/>
  <c r="AI99" i="1"/>
  <c r="AI375" i="1"/>
  <c r="AG363" i="1"/>
  <c r="AG331" i="1"/>
  <c r="AK166" i="1"/>
  <c r="AG135" i="1"/>
  <c r="AI135" i="1"/>
  <c r="AK236" i="1"/>
  <c r="AM154" i="1"/>
  <c r="AM277" i="1"/>
  <c r="AI307" i="1"/>
  <c r="AI31" i="1"/>
  <c r="AI238" i="1"/>
  <c r="AK253" i="1"/>
  <c r="AI295" i="1"/>
  <c r="AN8" i="1"/>
  <c r="AK120" i="1"/>
  <c r="AI503" i="1"/>
  <c r="AI147" i="1"/>
  <c r="AK272" i="1"/>
  <c r="AK221" i="1"/>
  <c r="AK408" i="1"/>
  <c r="AG279" i="1"/>
  <c r="AG179" i="1"/>
  <c r="AG371" i="1"/>
  <c r="AK262" i="1"/>
  <c r="AI463" i="1"/>
  <c r="AI79" i="1"/>
  <c r="AI183" i="1"/>
  <c r="AG203" i="1"/>
  <c r="AI475" i="1"/>
  <c r="AK497" i="1"/>
  <c r="AG334" i="1"/>
  <c r="AK472" i="1"/>
  <c r="AM502" i="1"/>
  <c r="AN137" i="1"/>
  <c r="V137" i="5" s="1"/>
  <c r="AK134" i="1"/>
  <c r="AG206" i="1"/>
  <c r="AG83" i="1"/>
  <c r="AM214" i="1"/>
  <c r="AG215" i="1"/>
  <c r="AG190" i="1"/>
  <c r="AG318" i="1"/>
  <c r="AK17" i="1"/>
  <c r="AI487" i="1"/>
  <c r="AN104" i="1"/>
  <c r="AI126" i="1"/>
  <c r="AK429" i="1"/>
  <c r="AG18" i="1"/>
  <c r="AI18" i="1"/>
  <c r="AI483" i="1"/>
  <c r="AK485" i="1"/>
  <c r="AK373" i="1"/>
  <c r="AK268" i="1"/>
  <c r="AM438" i="1"/>
  <c r="AK273" i="1"/>
  <c r="AM333" i="1"/>
  <c r="AK28" i="1"/>
  <c r="AK489" i="1"/>
  <c r="AK294" i="1"/>
  <c r="AK488" i="1"/>
  <c r="AM237" i="1"/>
  <c r="AI30" i="1"/>
  <c r="AK348" i="1"/>
  <c r="AG43" i="1"/>
  <c r="AK500" i="1"/>
  <c r="AK81" i="1"/>
  <c r="AK180" i="1"/>
  <c r="AK368" i="1"/>
  <c r="AM386" i="1"/>
  <c r="AI407" i="1"/>
  <c r="AN40" i="1"/>
  <c r="AK448" i="1"/>
  <c r="AN193" i="1"/>
  <c r="AK469" i="1"/>
  <c r="AG131" i="1"/>
  <c r="AK229" i="1"/>
  <c r="AK68" i="1"/>
  <c r="AM446" i="1"/>
  <c r="AI451" i="1"/>
  <c r="AG63" i="1"/>
  <c r="AK317" i="1"/>
  <c r="AI367" i="1"/>
  <c r="AI219" i="1"/>
  <c r="AG455" i="1"/>
  <c r="AG195" i="1"/>
  <c r="AM122" i="1"/>
  <c r="AL122" i="1"/>
  <c r="AG142" i="1"/>
  <c r="AG174" i="1"/>
  <c r="AN72" i="1"/>
  <c r="AK361" i="1"/>
  <c r="AG287" i="1"/>
  <c r="AG171" i="1"/>
  <c r="AK212" i="1"/>
  <c r="AI115" i="1"/>
  <c r="AI302" i="1"/>
  <c r="AK172" i="1"/>
  <c r="AK436" i="1"/>
  <c r="AK24" i="1"/>
  <c r="AN73" i="1"/>
  <c r="V73" i="5" s="1"/>
  <c r="AG355" i="1"/>
  <c r="AN296" i="1"/>
  <c r="AM402" i="1"/>
  <c r="AK61" i="1"/>
  <c r="AN129" i="1"/>
  <c r="AL402" i="1" l="1"/>
  <c r="AL45" i="1"/>
  <c r="AL186" i="1"/>
  <c r="AL245" i="1"/>
  <c r="AL418" i="1"/>
  <c r="AL506" i="1"/>
  <c r="AL106" i="1"/>
  <c r="AL182" i="1"/>
  <c r="AL74" i="1"/>
  <c r="AL309" i="1"/>
  <c r="AL118" i="1"/>
  <c r="AL277" i="1"/>
  <c r="AL173" i="1"/>
  <c r="AL342" i="1"/>
  <c r="AL170" i="1"/>
  <c r="AL390" i="1"/>
  <c r="AL269" i="1"/>
  <c r="AL213" i="1"/>
  <c r="AL234" i="1"/>
  <c r="AL138" i="1"/>
  <c r="AL297" i="1"/>
  <c r="AL422" i="1"/>
  <c r="AL53" i="1"/>
  <c r="V329" i="5"/>
  <c r="AL150" i="1"/>
  <c r="V233" i="5"/>
  <c r="AL278" i="1"/>
  <c r="AL202" i="1"/>
  <c r="AL149" i="1"/>
  <c r="AL58" i="1"/>
  <c r="AL374" i="1"/>
  <c r="AL458" i="1"/>
  <c r="AL298" i="1"/>
  <c r="AM4" i="1"/>
  <c r="AL4" i="1" s="1"/>
  <c r="AL154" i="1"/>
  <c r="AL394" i="1"/>
  <c r="AL466" i="1"/>
  <c r="AL141" i="1"/>
  <c r="AL250" i="1"/>
  <c r="AL478" i="1"/>
  <c r="AL434" i="1"/>
  <c r="AL358" i="1"/>
  <c r="AL246" i="1"/>
  <c r="AL301" i="1"/>
  <c r="AL42" i="1"/>
  <c r="AL41" i="1"/>
  <c r="AL426" i="1"/>
  <c r="AL266" i="1"/>
  <c r="AL85" i="1"/>
  <c r="AL54" i="1"/>
  <c r="AL470" i="1"/>
  <c r="V9" i="5"/>
  <c r="AM361" i="1"/>
  <c r="AK115" i="1"/>
  <c r="AM212" i="1"/>
  <c r="AN446" i="1"/>
  <c r="AM68" i="1"/>
  <c r="AM500" i="1"/>
  <c r="AM489" i="1"/>
  <c r="AN333" i="1"/>
  <c r="AM273" i="1"/>
  <c r="AN438" i="1"/>
  <c r="AM268" i="1"/>
  <c r="AM429" i="1"/>
  <c r="AM17" i="1"/>
  <c r="AM134" i="1"/>
  <c r="AK79" i="1"/>
  <c r="AM408" i="1"/>
  <c r="AL408" i="1" s="1"/>
  <c r="AK503" i="1"/>
  <c r="AK238" i="1"/>
  <c r="AK375" i="1"/>
  <c r="AK99" i="1"/>
  <c r="AM340" i="1"/>
  <c r="AN486" i="1"/>
  <c r="AK259" i="1"/>
  <c r="AK98" i="1"/>
  <c r="AK319" i="1"/>
  <c r="AM184" i="1"/>
  <c r="AL157" i="1"/>
  <c r="AM157" i="1"/>
  <c r="AK419" i="1"/>
  <c r="AK303" i="1"/>
  <c r="AM456" i="1"/>
  <c r="AM396" i="1"/>
  <c r="AK467" i="1"/>
  <c r="AK130" i="1"/>
  <c r="AM504" i="1"/>
  <c r="AL504" i="1" s="1"/>
  <c r="AM124" i="1"/>
  <c r="AM293" i="1"/>
  <c r="AK55" i="1"/>
  <c r="AK158" i="1"/>
  <c r="AK267" i="1"/>
  <c r="AK415" i="1"/>
  <c r="AM324" i="1"/>
  <c r="AL324" i="1" s="1"/>
  <c r="AN346" i="1"/>
  <c r="AM376" i="1"/>
  <c r="AL376" i="1" s="1"/>
  <c r="AM185" i="1"/>
  <c r="AL185" i="1"/>
  <c r="AM428" i="1"/>
  <c r="AM248" i="1"/>
  <c r="AN22" i="1"/>
  <c r="AM197" i="1"/>
  <c r="AM401" i="1"/>
  <c r="AK403" i="1"/>
  <c r="AN494" i="1"/>
  <c r="AN213" i="1"/>
  <c r="AK239" i="1"/>
  <c r="AN21" i="1"/>
  <c r="AL209" i="1"/>
  <c r="AM209" i="1"/>
  <c r="AK199" i="1"/>
  <c r="AN10" i="1"/>
  <c r="AL381" i="1"/>
  <c r="AM381" i="1"/>
  <c r="AM256" i="1"/>
  <c r="AK327" i="1"/>
  <c r="AK46" i="1"/>
  <c r="AK95" i="1"/>
  <c r="AK323" i="1"/>
  <c r="AM393" i="1"/>
  <c r="AN450" i="1"/>
  <c r="AM108" i="1"/>
  <c r="AN370" i="1"/>
  <c r="AK275" i="1"/>
  <c r="AM477" i="1"/>
  <c r="AN314" i="1"/>
  <c r="AM496" i="1"/>
  <c r="AM357" i="1"/>
  <c r="AK34" i="1"/>
  <c r="AM484" i="1"/>
  <c r="AL484" i="1" s="1"/>
  <c r="AK447" i="1"/>
  <c r="AM337" i="1"/>
  <c r="AL337" i="1"/>
  <c r="AK283" i="1"/>
  <c r="AM148" i="1"/>
  <c r="AL148" i="1" s="1"/>
  <c r="AM326" i="1"/>
  <c r="AL326" i="1"/>
  <c r="AK471" i="1"/>
  <c r="AM344" i="1"/>
  <c r="AM5" i="1"/>
  <c r="AN350" i="1"/>
  <c r="AM468" i="1"/>
  <c r="AK291" i="1"/>
  <c r="AK119" i="1"/>
  <c r="AN490" i="1"/>
  <c r="AM230" i="1"/>
  <c r="AK242" i="1"/>
  <c r="AK254" i="1"/>
  <c r="AM144" i="1"/>
  <c r="AM320" i="1"/>
  <c r="AK459" i="1"/>
  <c r="AM48" i="1"/>
  <c r="AL48" i="1" s="1"/>
  <c r="AM249" i="1"/>
  <c r="AM464" i="1"/>
  <c r="AK287" i="1"/>
  <c r="AK142" i="1"/>
  <c r="AM6" i="1"/>
  <c r="AN138" i="1"/>
  <c r="V138" i="5" s="1"/>
  <c r="AM153" i="1"/>
  <c r="AK274" i="1"/>
  <c r="AM460" i="1"/>
  <c r="AM312" i="1"/>
  <c r="AK103" i="1"/>
  <c r="AM345" i="1"/>
  <c r="AM64" i="1"/>
  <c r="AK318" i="1"/>
  <c r="AK190" i="1"/>
  <c r="AM416" i="1"/>
  <c r="AK222" i="1"/>
  <c r="AK334" i="1"/>
  <c r="AK179" i="1"/>
  <c r="AM377" i="1"/>
  <c r="AK139" i="1"/>
  <c r="AN498" i="1"/>
  <c r="AM240" i="1"/>
  <c r="AM284" i="1"/>
  <c r="AM76" i="1"/>
  <c r="AM24" i="1"/>
  <c r="AK302" i="1"/>
  <c r="AM317" i="1"/>
  <c r="AK451" i="1"/>
  <c r="AL446" i="1"/>
  <c r="AM81" i="1"/>
  <c r="AK30" i="1"/>
  <c r="AM28" i="1"/>
  <c r="AL333" i="1"/>
  <c r="AL438" i="1"/>
  <c r="AK18" i="1"/>
  <c r="AK487" i="1"/>
  <c r="AK475" i="1"/>
  <c r="AK183" i="1"/>
  <c r="AK147" i="1"/>
  <c r="AM253" i="1"/>
  <c r="AM236" i="1"/>
  <c r="AN394" i="1"/>
  <c r="AN173" i="1"/>
  <c r="AN422" i="1"/>
  <c r="AM125" i="1"/>
  <c r="AK175" i="1"/>
  <c r="AL486" i="1"/>
  <c r="AM444" i="1"/>
  <c r="AM412" i="1"/>
  <c r="AL421" i="1"/>
  <c r="AM421" i="1"/>
  <c r="AN398" i="1"/>
  <c r="AM140" i="1"/>
  <c r="AM349" i="1"/>
  <c r="AK379" i="1"/>
  <c r="AM128" i="1"/>
  <c r="AM89" i="1"/>
  <c r="AL89" i="1" s="1"/>
  <c r="AK299" i="1"/>
  <c r="AN53" i="1"/>
  <c r="AK251" i="1"/>
  <c r="AK87" i="1"/>
  <c r="AN282" i="1"/>
  <c r="AK227" i="1"/>
  <c r="AK423" i="1"/>
  <c r="AN26" i="1"/>
  <c r="AM369" i="1"/>
  <c r="AK162" i="1"/>
  <c r="AM292" i="1"/>
  <c r="AL292" i="1" s="1"/>
  <c r="AK255" i="1"/>
  <c r="AM188" i="1"/>
  <c r="AK167" i="1"/>
  <c r="AK439" i="1"/>
  <c r="AK15" i="1"/>
  <c r="AL346" i="1"/>
  <c r="AN454" i="1"/>
  <c r="AN418" i="1"/>
  <c r="AM69" i="1"/>
  <c r="AM88" i="1"/>
  <c r="AL88" i="1" s="1"/>
  <c r="AL22" i="1"/>
  <c r="AK59" i="1"/>
  <c r="AM404" i="1"/>
  <c r="AK383" i="1"/>
  <c r="AL494" i="1"/>
  <c r="AK159" i="1"/>
  <c r="AN278" i="1"/>
  <c r="AN358" i="1"/>
  <c r="AM121" i="1"/>
  <c r="AK123" i="1"/>
  <c r="AM101" i="1"/>
  <c r="AL101" i="1"/>
  <c r="AL450" i="1"/>
  <c r="AM156" i="1"/>
  <c r="AL370" i="1"/>
  <c r="AK187" i="1"/>
  <c r="AK247" i="1"/>
  <c r="AN106" i="1"/>
  <c r="AM388" i="1"/>
  <c r="AL388" i="1"/>
  <c r="AM177" i="1"/>
  <c r="AN246" i="1"/>
  <c r="AM384" i="1"/>
  <c r="AM280" i="1"/>
  <c r="AN202" i="1"/>
  <c r="AM38" i="1"/>
  <c r="AL38" i="1" s="1"/>
  <c r="AM380" i="1"/>
  <c r="AN330" i="1"/>
  <c r="V330" i="5" s="1"/>
  <c r="AM453" i="1"/>
  <c r="AK231" i="1"/>
  <c r="AK335" i="1"/>
  <c r="AK263" i="1"/>
  <c r="AK338" i="1"/>
  <c r="AK211" i="1"/>
  <c r="AK495" i="1"/>
  <c r="AN117" i="1"/>
  <c r="AM353" i="1"/>
  <c r="AK395" i="1"/>
  <c r="AM425" i="1"/>
  <c r="AK163" i="1"/>
  <c r="AN301" i="1"/>
  <c r="AM49" i="1"/>
  <c r="AK443" i="1"/>
  <c r="AL350" i="1"/>
  <c r="AK270" i="1"/>
  <c r="AK111" i="1"/>
  <c r="AN42" i="1"/>
  <c r="AN374" i="1"/>
  <c r="AK62" i="1"/>
  <c r="AL490" i="1"/>
  <c r="AN74" i="1"/>
  <c r="AM493" i="1"/>
  <c r="AK322" i="1"/>
  <c r="AK391" i="1"/>
  <c r="AM356" i="1"/>
  <c r="AL356" i="1" s="1"/>
  <c r="AK491" i="1"/>
  <c r="AM198" i="1"/>
  <c r="AK243" i="1"/>
  <c r="AK479" i="1"/>
  <c r="AK146" i="1"/>
  <c r="AM70" i="1"/>
  <c r="AL481" i="1"/>
  <c r="AM481" i="1"/>
  <c r="AK27" i="1"/>
  <c r="AK195" i="1"/>
  <c r="AN298" i="1"/>
  <c r="AN297" i="1"/>
  <c r="V297" i="5" s="1"/>
  <c r="AM389" i="1"/>
  <c r="AK178" i="1"/>
  <c r="AK206" i="1"/>
  <c r="AK371" i="1"/>
  <c r="AM281" i="1"/>
  <c r="AK363" i="1"/>
  <c r="AM32" i="1"/>
  <c r="AL498" i="1"/>
  <c r="AK235" i="1"/>
  <c r="AM152" i="1"/>
  <c r="AL152" i="1"/>
  <c r="AM176" i="1"/>
  <c r="AK107" i="1"/>
  <c r="AM172" i="1"/>
  <c r="AK367" i="1"/>
  <c r="AN386" i="1"/>
  <c r="AM180" i="1"/>
  <c r="AM348" i="1"/>
  <c r="AN237" i="1"/>
  <c r="AM488" i="1"/>
  <c r="AL488" i="1" s="1"/>
  <c r="AM294" i="1"/>
  <c r="AK483" i="1"/>
  <c r="AN214" i="1"/>
  <c r="AN502" i="1"/>
  <c r="AM472" i="1"/>
  <c r="AM497" i="1"/>
  <c r="AM262" i="1"/>
  <c r="AM272" i="1"/>
  <c r="AM120" i="1"/>
  <c r="AK295" i="1"/>
  <c r="AK307" i="1"/>
  <c r="AN277" i="1"/>
  <c r="AN154" i="1"/>
  <c r="AK339" i="1"/>
  <c r="AM364" i="1"/>
  <c r="AM116" i="1"/>
  <c r="AM16" i="1"/>
  <c r="AL16" i="1" s="1"/>
  <c r="AK143" i="1"/>
  <c r="AK7" i="1"/>
  <c r="AK19" i="1"/>
  <c r="AK399" i="1"/>
  <c r="AM308" i="1"/>
  <c r="AN170" i="1"/>
  <c r="AN410" i="1"/>
  <c r="AN366" i="1"/>
  <c r="AN186" i="1"/>
  <c r="AM160" i="1"/>
  <c r="AL160" i="1"/>
  <c r="AM473" i="1"/>
  <c r="AN442" i="1"/>
  <c r="AM505" i="1"/>
  <c r="AM20" i="1"/>
  <c r="AN462" i="1"/>
  <c r="AM244" i="1"/>
  <c r="AK67" i="1"/>
  <c r="AN13" i="1"/>
  <c r="AK315" i="1"/>
  <c r="AN250" i="1"/>
  <c r="AK39" i="1"/>
  <c r="AK351" i="1"/>
  <c r="AK14" i="1"/>
  <c r="AM417" i="1"/>
  <c r="AM92" i="1"/>
  <c r="AN341" i="1"/>
  <c r="AK191" i="1"/>
  <c r="AM80" i="1"/>
  <c r="AM336" i="1"/>
  <c r="AM400" i="1"/>
  <c r="AM100" i="1"/>
  <c r="AL100" i="1" s="1"/>
  <c r="AM397" i="1"/>
  <c r="AM220" i="1"/>
  <c r="AN149" i="1"/>
  <c r="AN382" i="1"/>
  <c r="AK194" i="1"/>
  <c r="AN482" i="1"/>
  <c r="AM452" i="1"/>
  <c r="AM508" i="1"/>
  <c r="AN378" i="1"/>
  <c r="AK226" i="1"/>
  <c r="AM432" i="1"/>
  <c r="AK499" i="1"/>
  <c r="AN58" i="1"/>
  <c r="AK71" i="1"/>
  <c r="AM84" i="1"/>
  <c r="AL84" i="1" s="1"/>
  <c r="AM164" i="1"/>
  <c r="AL164" i="1"/>
  <c r="AN109" i="1"/>
  <c r="AM102" i="1"/>
  <c r="AM228" i="1"/>
  <c r="AL228" i="1"/>
  <c r="AM132" i="1"/>
  <c r="AM441" i="1"/>
  <c r="AM461" i="1"/>
  <c r="AN362" i="1"/>
  <c r="AM145" i="1"/>
  <c r="AK151" i="1"/>
  <c r="AN474" i="1"/>
  <c r="AK507" i="1"/>
  <c r="AM360" i="1"/>
  <c r="AM372" i="1"/>
  <c r="AN430" i="1"/>
  <c r="AK435" i="1"/>
  <c r="AM457" i="1"/>
  <c r="AN77" i="1"/>
  <c r="AM57" i="1"/>
  <c r="AM409" i="1"/>
  <c r="AM300" i="1"/>
  <c r="AK91" i="1"/>
  <c r="AN234" i="1"/>
  <c r="AM25" i="1"/>
  <c r="AK171" i="1"/>
  <c r="AK174" i="1"/>
  <c r="AN309" i="1"/>
  <c r="AN406" i="1"/>
  <c r="AN86" i="1"/>
  <c r="AK43" i="1"/>
  <c r="AN41" i="1"/>
  <c r="V41" i="5" s="1"/>
  <c r="AM12" i="1"/>
  <c r="AN266" i="1"/>
  <c r="AM52" i="1"/>
  <c r="AN205" i="1"/>
  <c r="AM217" i="1"/>
  <c r="AM252" i="1"/>
  <c r="AN414" i="1"/>
  <c r="AN354" i="1"/>
  <c r="AM96" i="1"/>
  <c r="AN310" i="1"/>
  <c r="AM165" i="1"/>
  <c r="AM60" i="1"/>
  <c r="AM433" i="1"/>
  <c r="AK331" i="1"/>
  <c r="AK207" i="1"/>
  <c r="AM276" i="1"/>
  <c r="AK127" i="1"/>
  <c r="AK359" i="1"/>
  <c r="AM61" i="1"/>
  <c r="AN402" i="1"/>
  <c r="AM436" i="1"/>
  <c r="AN122" i="1"/>
  <c r="AK219" i="1"/>
  <c r="AM229" i="1"/>
  <c r="AM469" i="1"/>
  <c r="AM448" i="1"/>
  <c r="AL448" i="1" s="1"/>
  <c r="AK407" i="1"/>
  <c r="AL386" i="1"/>
  <c r="AM368" i="1"/>
  <c r="AL368" i="1"/>
  <c r="AL237" i="1"/>
  <c r="AL373" i="1"/>
  <c r="AM373" i="1"/>
  <c r="AL485" i="1"/>
  <c r="AM485" i="1"/>
  <c r="AK126" i="1"/>
  <c r="AL214" i="1"/>
  <c r="AL502" i="1"/>
  <c r="AK463" i="1"/>
  <c r="AM221" i="1"/>
  <c r="AK31" i="1"/>
  <c r="AK135" i="1"/>
  <c r="AM166" i="1"/>
  <c r="AK286" i="1"/>
  <c r="AM29" i="1"/>
  <c r="AM37" i="1"/>
  <c r="AL37" i="1"/>
  <c r="AM260" i="1"/>
  <c r="AK258" i="1"/>
  <c r="AK290" i="1"/>
  <c r="AN45" i="1"/>
  <c r="AN342" i="1"/>
  <c r="AM424" i="1"/>
  <c r="AK66" i="1"/>
  <c r="AM492" i="1"/>
  <c r="AL492" i="1"/>
  <c r="AM413" i="1"/>
  <c r="AM316" i="1"/>
  <c r="AL410" i="1"/>
  <c r="AL366" i="1"/>
  <c r="AM332" i="1"/>
  <c r="AM261" i="1"/>
  <c r="AK51" i="1"/>
  <c r="AK155" i="1"/>
  <c r="AM93" i="1"/>
  <c r="AN466" i="1"/>
  <c r="AK11" i="1"/>
  <c r="AK271" i="1"/>
  <c r="AL442" i="1"/>
  <c r="AN245" i="1"/>
  <c r="AM133" i="1"/>
  <c r="AM365" i="1"/>
  <c r="AL462" i="1"/>
  <c r="AK47" i="1"/>
  <c r="AN390" i="1"/>
  <c r="AN141" i="1"/>
  <c r="AK210" i="1"/>
  <c r="AK347" i="1"/>
  <c r="AK427" i="1"/>
  <c r="AL13" i="1"/>
  <c r="AN269" i="1"/>
  <c r="AM392" i="1"/>
  <c r="AK306" i="1"/>
  <c r="AM216" i="1"/>
  <c r="AL405" i="1"/>
  <c r="AM405" i="1"/>
  <c r="AL341" i="1"/>
  <c r="AK387" i="1"/>
  <c r="AN478" i="1"/>
  <c r="AL21" i="1"/>
  <c r="AM449" i="1"/>
  <c r="AM112" i="1"/>
  <c r="AL10" i="1"/>
  <c r="AN506" i="1"/>
  <c r="AN434" i="1"/>
  <c r="AM288" i="1"/>
  <c r="AN150" i="1"/>
  <c r="AM420" i="1"/>
  <c r="AL420" i="1" s="1"/>
  <c r="AK223" i="1"/>
  <c r="AK78" i="1"/>
  <c r="AK50" i="1"/>
  <c r="AK431" i="1"/>
  <c r="AK23" i="1"/>
  <c r="AK35" i="1"/>
  <c r="AL314" i="1"/>
  <c r="AN169" i="1"/>
  <c r="V169" i="5" s="1"/>
  <c r="AM285" i="1"/>
  <c r="AM437" i="1"/>
  <c r="AM304" i="1"/>
  <c r="AK114" i="1"/>
  <c r="AN182" i="1"/>
  <c r="AM36" i="1"/>
  <c r="AL382" i="1"/>
  <c r="AM480" i="1"/>
  <c r="AM224" i="1"/>
  <c r="AN181" i="1"/>
  <c r="AL482" i="1"/>
  <c r="AM465" i="1"/>
  <c r="AL378" i="1"/>
  <c r="AN218" i="1"/>
  <c r="AM241" i="1"/>
  <c r="AK94" i="1"/>
  <c r="AK75" i="1"/>
  <c r="AL109" i="1"/>
  <c r="AK311" i="1"/>
  <c r="AK411" i="1"/>
  <c r="AM208" i="1"/>
  <c r="AK343" i="1"/>
  <c r="AL362" i="1"/>
  <c r="AM44" i="1"/>
  <c r="AN90" i="1"/>
  <c r="AM313" i="1"/>
  <c r="AL474" i="1"/>
  <c r="AL430" i="1"/>
  <c r="AM192" i="1"/>
  <c r="AM476" i="1"/>
  <c r="AL77" i="1"/>
  <c r="AM385" i="1"/>
  <c r="AM204" i="1"/>
  <c r="AM305" i="1"/>
  <c r="AM196" i="1"/>
  <c r="AK110" i="1"/>
  <c r="AK355" i="1"/>
  <c r="AM325" i="1"/>
  <c r="AN458" i="1"/>
  <c r="AM56" i="1"/>
  <c r="AL56" i="1" s="1"/>
  <c r="AK455" i="1"/>
  <c r="AL406" i="1"/>
  <c r="AK63" i="1"/>
  <c r="AM440" i="1"/>
  <c r="AK131" i="1"/>
  <c r="AL86" i="1"/>
  <c r="AN426" i="1"/>
  <c r="AL205" i="1"/>
  <c r="AM501" i="1"/>
  <c r="AL414" i="1"/>
  <c r="AL354" i="1"/>
  <c r="AM113" i="1"/>
  <c r="AN85" i="1"/>
  <c r="AK215" i="1"/>
  <c r="AK83" i="1"/>
  <c r="AL310" i="1"/>
  <c r="AN118" i="1"/>
  <c r="V118" i="5" s="1"/>
  <c r="AK203" i="1"/>
  <c r="AK279" i="1"/>
  <c r="AK82" i="1"/>
  <c r="AM445" i="1"/>
  <c r="AN54" i="1"/>
  <c r="V54" i="5" s="1"/>
  <c r="AN470" i="1"/>
  <c r="AM352" i="1"/>
  <c r="AM189" i="1"/>
  <c r="V298" i="5" l="1"/>
  <c r="V106" i="5"/>
  <c r="V234" i="5"/>
  <c r="V74" i="5"/>
  <c r="V266" i="5"/>
  <c r="V202" i="5"/>
  <c r="V201" i="5"/>
  <c r="AL501" i="1"/>
  <c r="V182" i="5"/>
  <c r="AL304" i="1"/>
  <c r="AL276" i="1"/>
  <c r="AL165" i="1"/>
  <c r="V86" i="5"/>
  <c r="AL57" i="1"/>
  <c r="AL336" i="1"/>
  <c r="AL20" i="1"/>
  <c r="AL308" i="1"/>
  <c r="AL70" i="1"/>
  <c r="AL280" i="1"/>
  <c r="AL156" i="1"/>
  <c r="AL349" i="1"/>
  <c r="AL284" i="1"/>
  <c r="AL416" i="1"/>
  <c r="AL312" i="1"/>
  <c r="AL464" i="1"/>
  <c r="AL230" i="1"/>
  <c r="AL396" i="1"/>
  <c r="AL68" i="1"/>
  <c r="AL192" i="1"/>
  <c r="AL208" i="1"/>
  <c r="AL224" i="1"/>
  <c r="AL285" i="1"/>
  <c r="AL316" i="1"/>
  <c r="AL221" i="1"/>
  <c r="AL229" i="1"/>
  <c r="AL61" i="1"/>
  <c r="AL433" i="1"/>
  <c r="AL132" i="1"/>
  <c r="AL220" i="1"/>
  <c r="AL389" i="1"/>
  <c r="AL425" i="1"/>
  <c r="AL353" i="1"/>
  <c r="AL384" i="1"/>
  <c r="AL69" i="1"/>
  <c r="AL236" i="1"/>
  <c r="AL249" i="1"/>
  <c r="AL320" i="1"/>
  <c r="AL256" i="1"/>
  <c r="AL401" i="1"/>
  <c r="AL428" i="1"/>
  <c r="AL273" i="1"/>
  <c r="AN4" i="1"/>
  <c r="AL440" i="1"/>
  <c r="AL305" i="1"/>
  <c r="AL465" i="1"/>
  <c r="AL36" i="1"/>
  <c r="AL288" i="1"/>
  <c r="AL112" i="1"/>
  <c r="AL392" i="1"/>
  <c r="AL261" i="1"/>
  <c r="AL424" i="1"/>
  <c r="AL166" i="1"/>
  <c r="V310" i="5"/>
  <c r="AL96" i="1"/>
  <c r="AL409" i="1"/>
  <c r="AL432" i="1"/>
  <c r="AL452" i="1"/>
  <c r="AL400" i="1"/>
  <c r="AL80" i="1"/>
  <c r="AL92" i="1"/>
  <c r="AL473" i="1"/>
  <c r="V170" i="5"/>
  <c r="AL262" i="1"/>
  <c r="AL472" i="1"/>
  <c r="V214" i="5"/>
  <c r="AL348" i="1"/>
  <c r="AL281" i="1"/>
  <c r="V42" i="5"/>
  <c r="AL404" i="1"/>
  <c r="AL444" i="1"/>
  <c r="V10" i="5"/>
  <c r="AL293" i="1"/>
  <c r="AL340" i="1"/>
  <c r="AL500" i="1"/>
  <c r="V342" i="5"/>
  <c r="AL189" i="1"/>
  <c r="AL196" i="1"/>
  <c r="AL44" i="1"/>
  <c r="AL480" i="1"/>
  <c r="V150" i="5"/>
  <c r="AL449" i="1"/>
  <c r="AL216" i="1"/>
  <c r="AL133" i="1"/>
  <c r="AL260" i="1"/>
  <c r="AL436" i="1"/>
  <c r="AL252" i="1"/>
  <c r="AL52" i="1"/>
  <c r="AL12" i="1"/>
  <c r="AL508" i="1"/>
  <c r="AL505" i="1"/>
  <c r="AL364" i="1"/>
  <c r="AL180" i="1"/>
  <c r="AL176" i="1"/>
  <c r="AL32" i="1"/>
  <c r="V246" i="5"/>
  <c r="V278" i="5"/>
  <c r="AL369" i="1"/>
  <c r="AL140" i="1"/>
  <c r="AL412" i="1"/>
  <c r="AL125" i="1"/>
  <c r="AL253" i="1"/>
  <c r="AL64" i="1"/>
  <c r="AL460" i="1"/>
  <c r="AL153" i="1"/>
  <c r="AL144" i="1"/>
  <c r="AL468" i="1"/>
  <c r="AL5" i="1"/>
  <c r="AL108" i="1"/>
  <c r="AL248" i="1"/>
  <c r="AL184" i="1"/>
  <c r="AL268" i="1"/>
  <c r="V105" i="5"/>
  <c r="AL385" i="1"/>
  <c r="AL365" i="1"/>
  <c r="AL332" i="1"/>
  <c r="AL397" i="1"/>
  <c r="AL116" i="1"/>
  <c r="AL497" i="1"/>
  <c r="AL204" i="1"/>
  <c r="AL441" i="1"/>
  <c r="AL493" i="1"/>
  <c r="AM203" i="1"/>
  <c r="AN113" i="1"/>
  <c r="AN60" i="1"/>
  <c r="AN360" i="1"/>
  <c r="AN417" i="1"/>
  <c r="AN244" i="1"/>
  <c r="AM295" i="1"/>
  <c r="AN272" i="1"/>
  <c r="AN172" i="1"/>
  <c r="AM371" i="1"/>
  <c r="AM195" i="1"/>
  <c r="AM111" i="1"/>
  <c r="AN49" i="1"/>
  <c r="AM211" i="1"/>
  <c r="AM338" i="1"/>
  <c r="AM335" i="1"/>
  <c r="AN453" i="1"/>
  <c r="AN380" i="1"/>
  <c r="AM247" i="1"/>
  <c r="AM123" i="1"/>
  <c r="AN121" i="1"/>
  <c r="AM59" i="1"/>
  <c r="AM439" i="1"/>
  <c r="AN188" i="1"/>
  <c r="AM255" i="1"/>
  <c r="AM162" i="1"/>
  <c r="AM423" i="1"/>
  <c r="AM251" i="1"/>
  <c r="AN128" i="1"/>
  <c r="AM475" i="1"/>
  <c r="AL18" i="1"/>
  <c r="AM18" i="1"/>
  <c r="AN81" i="1"/>
  <c r="AN317" i="1"/>
  <c r="AM302" i="1"/>
  <c r="AN24" i="1"/>
  <c r="AN240" i="1"/>
  <c r="AM318" i="1"/>
  <c r="AN345" i="1"/>
  <c r="AM459" i="1"/>
  <c r="AL459" i="1"/>
  <c r="AN344" i="1"/>
  <c r="AM283" i="1"/>
  <c r="AN357" i="1"/>
  <c r="AN496" i="1"/>
  <c r="AN477" i="1"/>
  <c r="AM275" i="1"/>
  <c r="AM46" i="1"/>
  <c r="AM199" i="1"/>
  <c r="AN197" i="1"/>
  <c r="AM267" i="1"/>
  <c r="AN456" i="1"/>
  <c r="AM259" i="1"/>
  <c r="AM99" i="1"/>
  <c r="AM79" i="1"/>
  <c r="AN212" i="1"/>
  <c r="AN361" i="1"/>
  <c r="AM82" i="1"/>
  <c r="AM427" i="1"/>
  <c r="AN413" i="1"/>
  <c r="AM135" i="1"/>
  <c r="AM219" i="1"/>
  <c r="AN372" i="1"/>
  <c r="AN102" i="1"/>
  <c r="AL113" i="1"/>
  <c r="AM455" i="1"/>
  <c r="AL455" i="1"/>
  <c r="AN192" i="1"/>
  <c r="AM94" i="1"/>
  <c r="AN241" i="1"/>
  <c r="AM114" i="1"/>
  <c r="AN304" i="1"/>
  <c r="AL437" i="1"/>
  <c r="AL50" i="1"/>
  <c r="AM50" i="1"/>
  <c r="AN420" i="1"/>
  <c r="AN112" i="1"/>
  <c r="AM306" i="1"/>
  <c r="AN392" i="1"/>
  <c r="AN133" i="1"/>
  <c r="AN93" i="1"/>
  <c r="AM155" i="1"/>
  <c r="AM51" i="1"/>
  <c r="AN261" i="1"/>
  <c r="AN332" i="1"/>
  <c r="AL413" i="1"/>
  <c r="AM66" i="1"/>
  <c r="AN29" i="1"/>
  <c r="AM286" i="1"/>
  <c r="AN368" i="1"/>
  <c r="AM407" i="1"/>
  <c r="AN448" i="1"/>
  <c r="AL469" i="1"/>
  <c r="AN229" i="1"/>
  <c r="AM127" i="1"/>
  <c r="AN276" i="1"/>
  <c r="AM331" i="1"/>
  <c r="AL60" i="1"/>
  <c r="AN165" i="1"/>
  <c r="AN96" i="1"/>
  <c r="AM43" i="1"/>
  <c r="AM91" i="1"/>
  <c r="AL300" i="1"/>
  <c r="AN457" i="1"/>
  <c r="AM435" i="1"/>
  <c r="AN145" i="1"/>
  <c r="AN461" i="1"/>
  <c r="AN228" i="1"/>
  <c r="AL102" i="1"/>
  <c r="AN508" i="1"/>
  <c r="AN100" i="1"/>
  <c r="AL417" i="1"/>
  <c r="AN308" i="1"/>
  <c r="V309" i="5" s="1"/>
  <c r="AN116" i="1"/>
  <c r="AN294" i="1"/>
  <c r="AN348" i="1"/>
  <c r="AN180" i="1"/>
  <c r="AL172" i="1"/>
  <c r="AM107" i="1"/>
  <c r="AN152" i="1"/>
  <c r="AM235" i="1"/>
  <c r="AM363" i="1"/>
  <c r="AL363" i="1"/>
  <c r="AN281" i="1"/>
  <c r="AN198" i="1"/>
  <c r="AM491" i="1"/>
  <c r="AN356" i="1"/>
  <c r="AM391" i="1"/>
  <c r="AM270" i="1"/>
  <c r="AM443" i="1"/>
  <c r="AL49" i="1"/>
  <c r="AM495" i="1"/>
  <c r="AM231" i="1"/>
  <c r="AL453" i="1"/>
  <c r="AN177" i="1"/>
  <c r="AN101" i="1"/>
  <c r="V101" i="5" s="1"/>
  <c r="AN88" i="1"/>
  <c r="AM15" i="1"/>
  <c r="AM167" i="1"/>
  <c r="AL188" i="1"/>
  <c r="AN292" i="1"/>
  <c r="AM87" i="1"/>
  <c r="AM147" i="1"/>
  <c r="AM183" i="1"/>
  <c r="AM487" i="1"/>
  <c r="AN28" i="1"/>
  <c r="AL30" i="1"/>
  <c r="AM30" i="1"/>
  <c r="AL81" i="1"/>
  <c r="AM451" i="1"/>
  <c r="AL317" i="1"/>
  <c r="AN76" i="1"/>
  <c r="AN377" i="1"/>
  <c r="AL334" i="1"/>
  <c r="AM334" i="1"/>
  <c r="AM190" i="1"/>
  <c r="AL345" i="1"/>
  <c r="AN6" i="1"/>
  <c r="AN48" i="1"/>
  <c r="AN468" i="1"/>
  <c r="AN326" i="1"/>
  <c r="AN148" i="1"/>
  <c r="AM34" i="1"/>
  <c r="AL357" i="1"/>
  <c r="AL477" i="1"/>
  <c r="AN393" i="1"/>
  <c r="AM95" i="1"/>
  <c r="AM327" i="1"/>
  <c r="AN248" i="1"/>
  <c r="AN428" i="1"/>
  <c r="AN185" i="1"/>
  <c r="AN376" i="1"/>
  <c r="AM415" i="1"/>
  <c r="AN124" i="1"/>
  <c r="AM303" i="1"/>
  <c r="AM98" i="1"/>
  <c r="AM503" i="1"/>
  <c r="AN408" i="1"/>
  <c r="AN134" i="1"/>
  <c r="AN17" i="1"/>
  <c r="AN429" i="1"/>
  <c r="AN489" i="1"/>
  <c r="AL361" i="1"/>
  <c r="AN445" i="1"/>
  <c r="AN437" i="1"/>
  <c r="AN217" i="1"/>
  <c r="AN120" i="1"/>
  <c r="AL445" i="1"/>
  <c r="AM279" i="1"/>
  <c r="AN189" i="1"/>
  <c r="AM215" i="1"/>
  <c r="AN56" i="1"/>
  <c r="AM110" i="1"/>
  <c r="AN196" i="1"/>
  <c r="AN305" i="1"/>
  <c r="AN204" i="1"/>
  <c r="AN385" i="1"/>
  <c r="AL313" i="1"/>
  <c r="AM343" i="1"/>
  <c r="AM411" i="1"/>
  <c r="AM311" i="1"/>
  <c r="AM75" i="1"/>
  <c r="AL241" i="1"/>
  <c r="AN465" i="1"/>
  <c r="AN224" i="1"/>
  <c r="AN480" i="1"/>
  <c r="AN285" i="1"/>
  <c r="AM431" i="1"/>
  <c r="AN288" i="1"/>
  <c r="AM387" i="1"/>
  <c r="AN216" i="1"/>
  <c r="AM210" i="1"/>
  <c r="AL93" i="1"/>
  <c r="AN492" i="1"/>
  <c r="AM258" i="1"/>
  <c r="AN260" i="1"/>
  <c r="AN37" i="1"/>
  <c r="AL29" i="1"/>
  <c r="AN166" i="1"/>
  <c r="AN221" i="1"/>
  <c r="AM207" i="1"/>
  <c r="AN12" i="1"/>
  <c r="V13" i="5" s="1"/>
  <c r="AM174" i="1"/>
  <c r="AM171" i="1"/>
  <c r="AL25" i="1"/>
  <c r="AN409" i="1"/>
  <c r="AL457" i="1"/>
  <c r="AM151" i="1"/>
  <c r="AL145" i="1"/>
  <c r="AL461" i="1"/>
  <c r="AN441" i="1"/>
  <c r="AN164" i="1"/>
  <c r="AN84" i="1"/>
  <c r="V85" i="5" s="1"/>
  <c r="AM499" i="1"/>
  <c r="AM226" i="1"/>
  <c r="AN220" i="1"/>
  <c r="AN397" i="1"/>
  <c r="AN400" i="1"/>
  <c r="AN336" i="1"/>
  <c r="AM351" i="1"/>
  <c r="AM315" i="1"/>
  <c r="AN505" i="1"/>
  <c r="AN160" i="1"/>
  <c r="AM19" i="1"/>
  <c r="AM143" i="1"/>
  <c r="AN16" i="1"/>
  <c r="AM339" i="1"/>
  <c r="AN262" i="1"/>
  <c r="V262" i="5" s="1"/>
  <c r="AN497" i="1"/>
  <c r="AM483" i="1"/>
  <c r="AL294" i="1"/>
  <c r="AN488" i="1"/>
  <c r="AN176" i="1"/>
  <c r="AN32" i="1"/>
  <c r="AM178" i="1"/>
  <c r="AN481" i="1"/>
  <c r="AM146" i="1"/>
  <c r="AM479" i="1"/>
  <c r="AM243" i="1"/>
  <c r="AL198" i="1"/>
  <c r="AM322" i="1"/>
  <c r="AN493" i="1"/>
  <c r="AM62" i="1"/>
  <c r="AN425" i="1"/>
  <c r="AM395" i="1"/>
  <c r="AN353" i="1"/>
  <c r="AL177" i="1"/>
  <c r="AN388" i="1"/>
  <c r="AN69" i="1"/>
  <c r="AM299" i="1"/>
  <c r="AN89" i="1"/>
  <c r="V89" i="5" s="1"/>
  <c r="AN349" i="1"/>
  <c r="AN140" i="1"/>
  <c r="AN421" i="1"/>
  <c r="V421" i="5" s="1"/>
  <c r="AN125" i="1"/>
  <c r="AL28" i="1"/>
  <c r="AL76" i="1"/>
  <c r="AM139" i="1"/>
  <c r="AL377" i="1"/>
  <c r="AM179" i="1"/>
  <c r="AM222" i="1"/>
  <c r="AN416" i="1"/>
  <c r="AN64" i="1"/>
  <c r="AM274" i="1"/>
  <c r="AN153" i="1"/>
  <c r="V153" i="5" s="1"/>
  <c r="AL6" i="1"/>
  <c r="AN320" i="1"/>
  <c r="AN144" i="1"/>
  <c r="AM242" i="1"/>
  <c r="AN230" i="1"/>
  <c r="AM291" i="1"/>
  <c r="AN5" i="1"/>
  <c r="V5" i="5" s="1"/>
  <c r="AN337" i="1"/>
  <c r="V337" i="5" s="1"/>
  <c r="AM447" i="1"/>
  <c r="AN484" i="1"/>
  <c r="AN108" i="1"/>
  <c r="AL393" i="1"/>
  <c r="AM323" i="1"/>
  <c r="AM239" i="1"/>
  <c r="AN401" i="1"/>
  <c r="AN324" i="1"/>
  <c r="AM55" i="1"/>
  <c r="AN293" i="1"/>
  <c r="V293" i="5" s="1"/>
  <c r="AL124" i="1"/>
  <c r="AN504" i="1"/>
  <c r="AM467" i="1"/>
  <c r="AL467" i="1"/>
  <c r="AN396" i="1"/>
  <c r="AN157" i="1"/>
  <c r="AM319" i="1"/>
  <c r="AN340" i="1"/>
  <c r="AM238" i="1"/>
  <c r="AL134" i="1"/>
  <c r="AL17" i="1"/>
  <c r="AL429" i="1"/>
  <c r="AN273" i="1"/>
  <c r="AL489" i="1"/>
  <c r="AN500" i="1"/>
  <c r="AN352" i="1"/>
  <c r="AM63" i="1"/>
  <c r="AN325" i="1"/>
  <c r="AN476" i="1"/>
  <c r="AM78" i="1"/>
  <c r="AN449" i="1"/>
  <c r="V449" i="5" s="1"/>
  <c r="AM271" i="1"/>
  <c r="AN316" i="1"/>
  <c r="AM126" i="1"/>
  <c r="AN469" i="1"/>
  <c r="V469" i="5" s="1"/>
  <c r="AN433" i="1"/>
  <c r="AN300" i="1"/>
  <c r="AN92" i="1"/>
  <c r="AM67" i="1"/>
  <c r="AL352" i="1"/>
  <c r="AM83" i="1"/>
  <c r="AN501" i="1"/>
  <c r="V502" i="5" s="1"/>
  <c r="AM131" i="1"/>
  <c r="AN440" i="1"/>
  <c r="AL325" i="1"/>
  <c r="AM355" i="1"/>
  <c r="AL476" i="1"/>
  <c r="AN313" i="1"/>
  <c r="AN44" i="1"/>
  <c r="AN208" i="1"/>
  <c r="AN36" i="1"/>
  <c r="AM35" i="1"/>
  <c r="AM23" i="1"/>
  <c r="AM223" i="1"/>
  <c r="AN405" i="1"/>
  <c r="V406" i="5" s="1"/>
  <c r="AM347" i="1"/>
  <c r="AM47" i="1"/>
  <c r="AN365" i="1"/>
  <c r="AM11" i="1"/>
  <c r="AN424" i="1"/>
  <c r="AM290" i="1"/>
  <c r="AM31" i="1"/>
  <c r="AM463" i="1"/>
  <c r="AN485" i="1"/>
  <c r="V485" i="5" s="1"/>
  <c r="AN373" i="1"/>
  <c r="AN436" i="1"/>
  <c r="AN61" i="1"/>
  <c r="AM359" i="1"/>
  <c r="AN252" i="1"/>
  <c r="AL217" i="1"/>
  <c r="AN52" i="1"/>
  <c r="AN25" i="1"/>
  <c r="AN57" i="1"/>
  <c r="AL372" i="1"/>
  <c r="AL360" i="1"/>
  <c r="AM507" i="1"/>
  <c r="AN132" i="1"/>
  <c r="AM71" i="1"/>
  <c r="AN432" i="1"/>
  <c r="AN452" i="1"/>
  <c r="AM194" i="1"/>
  <c r="AN80" i="1"/>
  <c r="AM191" i="1"/>
  <c r="AM14" i="1"/>
  <c r="AM39" i="1"/>
  <c r="AL244" i="1"/>
  <c r="AN20" i="1"/>
  <c r="AN473" i="1"/>
  <c r="AM399" i="1"/>
  <c r="AM7" i="1"/>
  <c r="AN364" i="1"/>
  <c r="AM307" i="1"/>
  <c r="AL120" i="1"/>
  <c r="AL272" i="1"/>
  <c r="AN472" i="1"/>
  <c r="AM367" i="1"/>
  <c r="AM206" i="1"/>
  <c r="AN389" i="1"/>
  <c r="AM27" i="1"/>
  <c r="AN70" i="1"/>
  <c r="AM163" i="1"/>
  <c r="AM263" i="1"/>
  <c r="AL380" i="1"/>
  <c r="AN38" i="1"/>
  <c r="V38" i="5" s="1"/>
  <c r="AN280" i="1"/>
  <c r="AN384" i="1"/>
  <c r="AM187" i="1"/>
  <c r="AN156" i="1"/>
  <c r="AL121" i="1"/>
  <c r="AM159" i="1"/>
  <c r="AM383" i="1"/>
  <c r="AN404" i="1"/>
  <c r="AN369" i="1"/>
  <c r="V369" i="5" s="1"/>
  <c r="AM227" i="1"/>
  <c r="AL128" i="1"/>
  <c r="AM379" i="1"/>
  <c r="AN412" i="1"/>
  <c r="AN444" i="1"/>
  <c r="AM175" i="1"/>
  <c r="AN236" i="1"/>
  <c r="AN253" i="1"/>
  <c r="V253" i="5" s="1"/>
  <c r="AL24" i="1"/>
  <c r="AN284" i="1"/>
  <c r="AL240" i="1"/>
  <c r="AM103" i="1"/>
  <c r="AN312" i="1"/>
  <c r="AN460" i="1"/>
  <c r="AM142" i="1"/>
  <c r="AM287" i="1"/>
  <c r="AN464" i="1"/>
  <c r="AN249" i="1"/>
  <c r="AM254" i="1"/>
  <c r="AM119" i="1"/>
  <c r="AL344" i="1"/>
  <c r="AM471" i="1"/>
  <c r="AL471" i="1"/>
  <c r="AL496" i="1"/>
  <c r="AN256" i="1"/>
  <c r="AN381" i="1"/>
  <c r="V382" i="5" s="1"/>
  <c r="AN209" i="1"/>
  <c r="AM403" i="1"/>
  <c r="AL403" i="1"/>
  <c r="AL197" i="1"/>
  <c r="AL158" i="1"/>
  <c r="AM158" i="1"/>
  <c r="AM130" i="1"/>
  <c r="AL456" i="1"/>
  <c r="AM419" i="1"/>
  <c r="AN184" i="1"/>
  <c r="AM375" i="1"/>
  <c r="AN268" i="1"/>
  <c r="AN68" i="1"/>
  <c r="AL212" i="1"/>
  <c r="AM115" i="1"/>
  <c r="V409" i="5" l="1"/>
  <c r="V305" i="5"/>
  <c r="V57" i="5"/>
  <c r="V166" i="5"/>
  <c r="V478" i="5"/>
  <c r="V458" i="5"/>
  <c r="V245" i="5"/>
  <c r="AL254" i="1"/>
  <c r="AL379" i="1"/>
  <c r="V389" i="5"/>
  <c r="V373" i="5"/>
  <c r="AL479" i="1"/>
  <c r="V161" i="5"/>
  <c r="AL431" i="1"/>
  <c r="AL411" i="1"/>
  <c r="V437" i="5"/>
  <c r="V445" i="5"/>
  <c r="V489" i="5"/>
  <c r="AL98" i="1"/>
  <c r="AL451" i="1"/>
  <c r="V177" i="5"/>
  <c r="AL270" i="1"/>
  <c r="V145" i="5"/>
  <c r="V93" i="5"/>
  <c r="V49" i="5"/>
  <c r="V113" i="5"/>
  <c r="V497" i="5"/>
  <c r="V362" i="5"/>
  <c r="V22" i="5"/>
  <c r="V374" i="5"/>
  <c r="V506" i="5"/>
  <c r="V250" i="5"/>
  <c r="V474" i="5"/>
  <c r="AL367" i="1"/>
  <c r="AL463" i="1"/>
  <c r="V365" i="5"/>
  <c r="AL347" i="1"/>
  <c r="V493" i="5"/>
  <c r="V198" i="5"/>
  <c r="V505" i="5"/>
  <c r="V441" i="5"/>
  <c r="V37" i="5"/>
  <c r="AL258" i="1"/>
  <c r="V385" i="5"/>
  <c r="AL110" i="1"/>
  <c r="V17" i="5"/>
  <c r="AL415" i="1"/>
  <c r="V393" i="5"/>
  <c r="AL190" i="1"/>
  <c r="V461" i="5"/>
  <c r="V165" i="5"/>
  <c r="AL114" i="1"/>
  <c r="V357" i="5"/>
  <c r="AL318" i="1"/>
  <c r="AL302" i="1"/>
  <c r="V81" i="5"/>
  <c r="V121" i="5"/>
  <c r="AL371" i="1"/>
  <c r="V125" i="5"/>
  <c r="V186" i="5"/>
  <c r="V189" i="5"/>
  <c r="V269" i="5"/>
  <c r="V370" i="5"/>
  <c r="V481" i="5"/>
  <c r="V249" i="5"/>
  <c r="V53" i="5"/>
  <c r="V358" i="5"/>
  <c r="V154" i="5"/>
  <c r="V333" i="5"/>
  <c r="V349" i="5"/>
  <c r="V257" i="5"/>
  <c r="V404" i="5"/>
  <c r="AL206" i="1"/>
  <c r="V61" i="5"/>
  <c r="V313" i="5"/>
  <c r="V325" i="5"/>
  <c r="V157" i="5"/>
  <c r="V65" i="5"/>
  <c r="AL178" i="1"/>
  <c r="V285" i="5"/>
  <c r="V217" i="5"/>
  <c r="AL503" i="1"/>
  <c r="V6" i="5"/>
  <c r="V377" i="5"/>
  <c r="AL443" i="1"/>
  <c r="AL491" i="1"/>
  <c r="V294" i="5"/>
  <c r="V229" i="5"/>
  <c r="AL66" i="1"/>
  <c r="V102" i="5"/>
  <c r="V361" i="5"/>
  <c r="AL46" i="1"/>
  <c r="V417" i="5"/>
  <c r="V277" i="5"/>
  <c r="V462" i="5"/>
  <c r="V218" i="5"/>
  <c r="V90" i="5"/>
  <c r="V426" i="5"/>
  <c r="V350" i="5"/>
  <c r="V301" i="5"/>
  <c r="V273" i="5"/>
  <c r="V422" i="5"/>
  <c r="V209" i="5"/>
  <c r="V230" i="5"/>
  <c r="V77" i="5"/>
  <c r="V45" i="5"/>
  <c r="AL419" i="1"/>
  <c r="V460" i="5"/>
  <c r="AL507" i="1"/>
  <c r="AL355" i="1"/>
  <c r="AL126" i="1"/>
  <c r="AL447" i="1"/>
  <c r="V69" i="5"/>
  <c r="AL226" i="1"/>
  <c r="V241" i="5"/>
  <c r="V429" i="5"/>
  <c r="V134" i="5"/>
  <c r="AL34" i="1"/>
  <c r="AL487" i="1"/>
  <c r="AL391" i="1"/>
  <c r="V29" i="5"/>
  <c r="V133" i="5"/>
  <c r="V413" i="5"/>
  <c r="AL427" i="1"/>
  <c r="AL82" i="1"/>
  <c r="V197" i="5"/>
  <c r="V345" i="5"/>
  <c r="V317" i="5"/>
  <c r="AL475" i="1"/>
  <c r="AL423" i="1"/>
  <c r="AL439" i="1"/>
  <c r="V490" i="5"/>
  <c r="V26" i="5"/>
  <c r="V346" i="5"/>
  <c r="V58" i="5"/>
  <c r="V402" i="5"/>
  <c r="V390" i="5"/>
  <c r="V205" i="5"/>
  <c r="V486" i="5"/>
  <c r="V21" i="5"/>
  <c r="V173" i="5"/>
  <c r="V454" i="5"/>
  <c r="V282" i="5"/>
  <c r="V149" i="5"/>
  <c r="V430" i="5"/>
  <c r="V414" i="5"/>
  <c r="V442" i="5"/>
  <c r="V341" i="5"/>
  <c r="V213" i="5"/>
  <c r="V410" i="5"/>
  <c r="V221" i="5"/>
  <c r="V141" i="5"/>
  <c r="V70" i="5"/>
  <c r="V237" i="5"/>
  <c r="V482" i="5"/>
  <c r="AL399" i="1"/>
  <c r="AL71" i="1"/>
  <c r="AN71" i="1"/>
  <c r="AN290" i="1"/>
  <c r="AL83" i="1"/>
  <c r="AN83" i="1"/>
  <c r="AL67" i="1"/>
  <c r="AN67" i="1"/>
  <c r="AL271" i="1"/>
  <c r="AN271" i="1"/>
  <c r="AL63" i="1"/>
  <c r="AN63" i="1"/>
  <c r="AN238" i="1"/>
  <c r="AL239" i="1"/>
  <c r="AN239" i="1"/>
  <c r="AN395" i="1"/>
  <c r="AN62" i="1"/>
  <c r="AN146" i="1"/>
  <c r="AN483" i="1"/>
  <c r="AL339" i="1"/>
  <c r="AN339" i="1"/>
  <c r="AN351" i="1"/>
  <c r="AN499" i="1"/>
  <c r="AL151" i="1"/>
  <c r="AN151" i="1"/>
  <c r="AN387" i="1"/>
  <c r="AL215" i="1"/>
  <c r="AN215" i="1"/>
  <c r="AL183" i="1"/>
  <c r="AN183" i="1"/>
  <c r="AL15" i="1"/>
  <c r="AN15" i="1"/>
  <c r="AL231" i="1"/>
  <c r="AN231" i="1"/>
  <c r="AN495" i="1"/>
  <c r="AL235" i="1"/>
  <c r="AN235" i="1"/>
  <c r="AN435" i="1"/>
  <c r="AL127" i="1"/>
  <c r="AN127" i="1"/>
  <c r="AN407" i="1"/>
  <c r="AN306" i="1"/>
  <c r="AN94" i="1"/>
  <c r="AN162" i="1"/>
  <c r="AL59" i="1"/>
  <c r="AN59" i="1"/>
  <c r="AL123" i="1"/>
  <c r="AN123" i="1"/>
  <c r="AL338" i="1"/>
  <c r="AN338" i="1"/>
  <c r="AL195" i="1"/>
  <c r="AN195" i="1"/>
  <c r="AN359" i="1"/>
  <c r="AL115" i="1"/>
  <c r="AN115" i="1"/>
  <c r="AN419" i="1"/>
  <c r="AN471" i="1"/>
  <c r="V472" i="5" s="1"/>
  <c r="AL227" i="1"/>
  <c r="AN227" i="1"/>
  <c r="AL383" i="1"/>
  <c r="AL159" i="1"/>
  <c r="AN159" i="1"/>
  <c r="AN206" i="1"/>
  <c r="V206" i="5" s="1"/>
  <c r="AN367" i="1"/>
  <c r="AL307" i="1"/>
  <c r="AN307" i="1"/>
  <c r="AL7" i="1"/>
  <c r="AN7" i="1"/>
  <c r="AN399" i="1"/>
  <c r="AL290" i="1"/>
  <c r="AL35" i="1"/>
  <c r="AN35" i="1"/>
  <c r="AN126" i="1"/>
  <c r="AL238" i="1"/>
  <c r="AL55" i="1"/>
  <c r="AN55" i="1"/>
  <c r="AN447" i="1"/>
  <c r="AL62" i="1"/>
  <c r="AL322" i="1"/>
  <c r="AN322" i="1"/>
  <c r="AL243" i="1"/>
  <c r="AN243" i="1"/>
  <c r="AN479" i="1"/>
  <c r="AL146" i="1"/>
  <c r="AL19" i="1"/>
  <c r="AN19" i="1"/>
  <c r="AN258" i="1"/>
  <c r="AL343" i="1"/>
  <c r="AN343" i="1"/>
  <c r="AN98" i="1"/>
  <c r="AN415" i="1"/>
  <c r="V415" i="5" s="1"/>
  <c r="AL95" i="1"/>
  <c r="AN95" i="1"/>
  <c r="AN34" i="1"/>
  <c r="V34" i="5" s="1"/>
  <c r="AN190" i="1"/>
  <c r="V190" i="5" s="1"/>
  <c r="AN451" i="1"/>
  <c r="V451" i="5" s="1"/>
  <c r="AN30" i="1"/>
  <c r="AN487" i="1"/>
  <c r="AL167" i="1"/>
  <c r="AN167" i="1"/>
  <c r="AN270" i="1"/>
  <c r="V270" i="5" s="1"/>
  <c r="AN491" i="1"/>
  <c r="AL107" i="1"/>
  <c r="AN107" i="1"/>
  <c r="V107" i="5" s="1"/>
  <c r="AN66" i="1"/>
  <c r="V66" i="5" s="1"/>
  <c r="AL155" i="1"/>
  <c r="AN155" i="1"/>
  <c r="AL306" i="1"/>
  <c r="AL94" i="1"/>
  <c r="AN46" i="1"/>
  <c r="V46" i="5" s="1"/>
  <c r="AN459" i="1"/>
  <c r="V459" i="5" s="1"/>
  <c r="AN18" i="1"/>
  <c r="V18" i="5" s="1"/>
  <c r="AL162" i="1"/>
  <c r="AN439" i="1"/>
  <c r="AL335" i="1"/>
  <c r="AN335" i="1"/>
  <c r="AL111" i="1"/>
  <c r="AN111" i="1"/>
  <c r="AL187" i="1"/>
  <c r="AN187" i="1"/>
  <c r="AN130" i="1"/>
  <c r="AN142" i="1"/>
  <c r="AL103" i="1"/>
  <c r="AN103" i="1"/>
  <c r="AL175" i="1"/>
  <c r="AN175" i="1"/>
  <c r="AN379" i="1"/>
  <c r="V380" i="5" s="1"/>
  <c r="AL263" i="1"/>
  <c r="AN263" i="1"/>
  <c r="AN14" i="1"/>
  <c r="AN194" i="1"/>
  <c r="AN507" i="1"/>
  <c r="V507" i="5" s="1"/>
  <c r="AN463" i="1"/>
  <c r="AL23" i="1"/>
  <c r="AN23" i="1"/>
  <c r="AL131" i="1"/>
  <c r="AN131" i="1"/>
  <c r="AN78" i="1"/>
  <c r="AN242" i="1"/>
  <c r="AN274" i="1"/>
  <c r="AN222" i="1"/>
  <c r="AL179" i="1"/>
  <c r="AN179" i="1"/>
  <c r="AL139" i="1"/>
  <c r="AN139" i="1"/>
  <c r="AL143" i="1"/>
  <c r="AN143" i="1"/>
  <c r="AL315" i="1"/>
  <c r="AN315" i="1"/>
  <c r="AN174" i="1"/>
  <c r="AN210" i="1"/>
  <c r="AN431" i="1"/>
  <c r="AL311" i="1"/>
  <c r="AN311" i="1"/>
  <c r="V311" i="5" s="1"/>
  <c r="AN411" i="1"/>
  <c r="AL279" i="1"/>
  <c r="AN279" i="1"/>
  <c r="AN503" i="1"/>
  <c r="AL303" i="1"/>
  <c r="AN303" i="1"/>
  <c r="AL327" i="1"/>
  <c r="AN327" i="1"/>
  <c r="AL87" i="1"/>
  <c r="AN87" i="1"/>
  <c r="AN443" i="1"/>
  <c r="AN391" i="1"/>
  <c r="AL331" i="1"/>
  <c r="AN331" i="1"/>
  <c r="AN286" i="1"/>
  <c r="AL51" i="1"/>
  <c r="AN51" i="1"/>
  <c r="AL219" i="1"/>
  <c r="AN219" i="1"/>
  <c r="V219" i="5" s="1"/>
  <c r="AN427" i="1"/>
  <c r="V427" i="5" s="1"/>
  <c r="AL79" i="1"/>
  <c r="AN79" i="1"/>
  <c r="AL267" i="1"/>
  <c r="AN267" i="1"/>
  <c r="AL275" i="1"/>
  <c r="AN275" i="1"/>
  <c r="AL283" i="1"/>
  <c r="AN283" i="1"/>
  <c r="AN475" i="1"/>
  <c r="AL255" i="1"/>
  <c r="AN255" i="1"/>
  <c r="AN371" i="1"/>
  <c r="AN375" i="1"/>
  <c r="AL119" i="1"/>
  <c r="AN119" i="1"/>
  <c r="AN383" i="1"/>
  <c r="AL375" i="1"/>
  <c r="AL130" i="1"/>
  <c r="AN158" i="1"/>
  <c r="V158" i="5" s="1"/>
  <c r="AN403" i="1"/>
  <c r="V403" i="5" s="1"/>
  <c r="AN254" i="1"/>
  <c r="AL287" i="1"/>
  <c r="AN287" i="1"/>
  <c r="AL142" i="1"/>
  <c r="AL163" i="1"/>
  <c r="AN163" i="1"/>
  <c r="AL27" i="1"/>
  <c r="AN27" i="1"/>
  <c r="AL39" i="1"/>
  <c r="AN39" i="1"/>
  <c r="AL14" i="1"/>
  <c r="AL191" i="1"/>
  <c r="AN191" i="1"/>
  <c r="AL194" i="1"/>
  <c r="AL359" i="1"/>
  <c r="AL31" i="1"/>
  <c r="AN31" i="1"/>
  <c r="AL11" i="1"/>
  <c r="AN11" i="1"/>
  <c r="AL47" i="1"/>
  <c r="AN47" i="1"/>
  <c r="AN347" i="1"/>
  <c r="V347" i="5" s="1"/>
  <c r="AL223" i="1"/>
  <c r="AN223" i="1"/>
  <c r="AN355" i="1"/>
  <c r="AL78" i="1"/>
  <c r="AL319" i="1"/>
  <c r="AN319" i="1"/>
  <c r="AN467" i="1"/>
  <c r="AL323" i="1"/>
  <c r="AN323" i="1"/>
  <c r="AL291" i="1"/>
  <c r="AN291" i="1"/>
  <c r="AL242" i="1"/>
  <c r="AL274" i="1"/>
  <c r="AL222" i="1"/>
  <c r="AL299" i="1"/>
  <c r="AN299" i="1"/>
  <c r="AL395" i="1"/>
  <c r="AN178" i="1"/>
  <c r="AL483" i="1"/>
  <c r="AL351" i="1"/>
  <c r="AN226" i="1"/>
  <c r="V226" i="5" s="1"/>
  <c r="AL499" i="1"/>
  <c r="AL171" i="1"/>
  <c r="AN171" i="1"/>
  <c r="AL174" i="1"/>
  <c r="AL207" i="1"/>
  <c r="AN207" i="1"/>
  <c r="AL210" i="1"/>
  <c r="AL387" i="1"/>
  <c r="AL75" i="1"/>
  <c r="AN75" i="1"/>
  <c r="AN110" i="1"/>
  <c r="V110" i="5" s="1"/>
  <c r="AN334" i="1"/>
  <c r="V334" i="5" s="1"/>
  <c r="AL147" i="1"/>
  <c r="AN147" i="1"/>
  <c r="AL495" i="1"/>
  <c r="AN363" i="1"/>
  <c r="V363" i="5" s="1"/>
  <c r="AL435" i="1"/>
  <c r="AL91" i="1"/>
  <c r="AN91" i="1"/>
  <c r="AL43" i="1"/>
  <c r="AN43" i="1"/>
  <c r="AL407" i="1"/>
  <c r="AL286" i="1"/>
  <c r="AN50" i="1"/>
  <c r="AN114" i="1"/>
  <c r="AN455" i="1"/>
  <c r="V455" i="5" s="1"/>
  <c r="AL135" i="1"/>
  <c r="AN135" i="1"/>
  <c r="AN82" i="1"/>
  <c r="AL99" i="1"/>
  <c r="AN99" i="1"/>
  <c r="AL259" i="1"/>
  <c r="AN259" i="1"/>
  <c r="AL199" i="1"/>
  <c r="AN199" i="1"/>
  <c r="AN318" i="1"/>
  <c r="AN302" i="1"/>
  <c r="AL251" i="1"/>
  <c r="AN251" i="1"/>
  <c r="AN423" i="1"/>
  <c r="V423" i="5" s="1"/>
  <c r="AL247" i="1"/>
  <c r="AN247" i="1"/>
  <c r="AL211" i="1"/>
  <c r="AN211" i="1"/>
  <c r="AL295" i="1"/>
  <c r="AN295" i="1"/>
  <c r="AL203" i="1"/>
  <c r="AN203" i="1"/>
  <c r="V43" i="5" l="1"/>
  <c r="V33" i="5"/>
  <c r="V411" i="5"/>
  <c r="V431" i="5"/>
  <c r="V399" i="5"/>
  <c r="V450" i="5"/>
  <c r="V122" i="5"/>
  <c r="V25" i="5"/>
  <c r="V366" i="5"/>
  <c r="V302" i="5"/>
  <c r="V30" i="5"/>
  <c r="V126" i="5"/>
  <c r="V109" i="5"/>
  <c r="V289" i="5"/>
  <c r="V321" i="5"/>
  <c r="V343" i="5"/>
  <c r="V322" i="5"/>
  <c r="V59" i="5"/>
  <c r="V470" i="5"/>
  <c r="V193" i="5"/>
  <c r="V155" i="5"/>
  <c r="V95" i="5"/>
  <c r="V247" i="5"/>
  <c r="V211" i="5"/>
  <c r="V11" i="5"/>
  <c r="V27" i="5"/>
  <c r="V283" i="5"/>
  <c r="V139" i="5"/>
  <c r="V31" i="5"/>
  <c r="V119" i="5"/>
  <c r="V331" i="5"/>
  <c r="V130" i="5"/>
  <c r="V111" i="5"/>
  <c r="V62" i="5"/>
  <c r="V314" i="5"/>
  <c r="V91" i="5"/>
  <c r="V267" i="5"/>
  <c r="V146" i="5"/>
  <c r="V466" i="5"/>
  <c r="V498" i="5"/>
  <c r="V438" i="5"/>
  <c r="V465" i="5"/>
  <c r="V401" i="5"/>
  <c r="V499" i="5"/>
  <c r="V457" i="5"/>
  <c r="V272" i="5"/>
  <c r="V181" i="5"/>
  <c r="V127" i="5"/>
  <c r="V495" i="5"/>
  <c r="V453" i="5"/>
  <c r="V326" i="5"/>
  <c r="V251" i="5"/>
  <c r="V387" i="5"/>
  <c r="V203" i="5"/>
  <c r="V82" i="5"/>
  <c r="V207" i="5"/>
  <c r="V171" i="5"/>
  <c r="V178" i="5"/>
  <c r="V291" i="5"/>
  <c r="V319" i="5"/>
  <c r="V47" i="5"/>
  <c r="V254" i="5"/>
  <c r="V383" i="5"/>
  <c r="V255" i="5"/>
  <c r="V475" i="5"/>
  <c r="V286" i="5"/>
  <c r="V391" i="5"/>
  <c r="V303" i="5"/>
  <c r="V279" i="5"/>
  <c r="V179" i="5"/>
  <c r="V242" i="5"/>
  <c r="V23" i="5"/>
  <c r="V463" i="5"/>
  <c r="V263" i="5"/>
  <c r="V264" i="5"/>
  <c r="V142" i="5"/>
  <c r="V167" i="5"/>
  <c r="V168" i="5"/>
  <c r="V55" i="5"/>
  <c r="V7" i="5"/>
  <c r="V227" i="5"/>
  <c r="V338" i="5"/>
  <c r="V235" i="5"/>
  <c r="V183" i="5"/>
  <c r="V215" i="5"/>
  <c r="V339" i="5"/>
  <c r="V395" i="5"/>
  <c r="V238" i="5"/>
  <c r="V63" i="5"/>
  <c r="V83" i="5"/>
  <c r="V434" i="5"/>
  <c r="V386" i="5"/>
  <c r="V52" i="5"/>
  <c r="V240" i="5"/>
  <c r="V56" i="5"/>
  <c r="V225" i="5"/>
  <c r="V20" i="5"/>
  <c r="V418" i="5"/>
  <c r="V494" i="5"/>
  <c r="V428" i="5"/>
  <c r="V433" i="5"/>
  <c r="V424" i="5"/>
  <c r="V80" i="5"/>
  <c r="V378" i="5"/>
  <c r="V344" i="5"/>
  <c r="V188" i="5"/>
  <c r="V397" i="5"/>
  <c r="V464" i="5"/>
  <c r="V446" i="5"/>
  <c r="V129" i="5"/>
  <c r="V185" i="5"/>
  <c r="V353" i="5"/>
  <c r="V473" i="5"/>
  <c r="V412" i="5"/>
  <c r="V191" i="5"/>
  <c r="V143" i="5"/>
  <c r="V477" i="5"/>
  <c r="V96" i="5"/>
  <c r="V318" i="5"/>
  <c r="V483" i="5"/>
  <c r="V467" i="5"/>
  <c r="V274" i="5"/>
  <c r="V78" i="5"/>
  <c r="V14" i="5"/>
  <c r="V335" i="5"/>
  <c r="V439" i="5"/>
  <c r="V98" i="5"/>
  <c r="V479" i="5"/>
  <c r="V160" i="5"/>
  <c r="V435" i="5"/>
  <c r="V351" i="5"/>
  <c r="V290" i="5"/>
  <c r="V456" i="5"/>
  <c r="V152" i="5"/>
  <c r="V176" i="5"/>
  <c r="V501" i="5"/>
  <c r="V381" i="5"/>
  <c r="V398" i="5"/>
  <c r="V196" i="5"/>
  <c r="V180" i="5"/>
  <c r="V261" i="5"/>
  <c r="V276" i="5"/>
  <c r="V491" i="5"/>
  <c r="V492" i="5"/>
  <c r="V124" i="5"/>
  <c r="V503" i="5"/>
  <c r="V504" i="5"/>
  <c r="V244" i="5"/>
  <c r="V44" i="5"/>
  <c r="V448" i="5"/>
  <c r="V312" i="5"/>
  <c r="V128" i="5"/>
  <c r="V304" i="5"/>
  <c r="V368" i="5"/>
  <c r="V97" i="5"/>
  <c r="V228" i="5"/>
  <c r="V388" i="5"/>
  <c r="V396" i="5"/>
  <c r="V452" i="5"/>
  <c r="V364" i="5"/>
  <c r="V24" i="5"/>
  <c r="V295" i="5"/>
  <c r="V296" i="5"/>
  <c r="V259" i="5"/>
  <c r="V163" i="5"/>
  <c r="V371" i="5"/>
  <c r="V419" i="5"/>
  <c r="V151" i="5"/>
  <c r="V60" i="5"/>
  <c r="V488" i="5"/>
  <c r="V84" i="5"/>
  <c r="V440" i="5"/>
  <c r="V64" i="5"/>
  <c r="V132" i="5"/>
  <c r="V204" i="5"/>
  <c r="V436" i="5"/>
  <c r="V99" i="5"/>
  <c r="V135" i="5"/>
  <c r="V136" i="5"/>
  <c r="V114" i="5"/>
  <c r="V50" i="5"/>
  <c r="V75" i="5"/>
  <c r="V223" i="5"/>
  <c r="V39" i="5"/>
  <c r="V40" i="5"/>
  <c r="V287" i="5"/>
  <c r="V375" i="5"/>
  <c r="V275" i="5"/>
  <c r="V79" i="5"/>
  <c r="V51" i="5"/>
  <c r="V443" i="5"/>
  <c r="V87" i="5"/>
  <c r="V88" i="5"/>
  <c r="V210" i="5"/>
  <c r="V174" i="5"/>
  <c r="V315" i="5"/>
  <c r="V222" i="5"/>
  <c r="V194" i="5"/>
  <c r="V379" i="5"/>
  <c r="V187" i="5"/>
  <c r="V487" i="5"/>
  <c r="V258" i="5"/>
  <c r="V19" i="5"/>
  <c r="V243" i="5"/>
  <c r="V447" i="5"/>
  <c r="V35" i="5"/>
  <c r="V307" i="5"/>
  <c r="V367" i="5"/>
  <c r="V159" i="5"/>
  <c r="V471" i="5"/>
  <c r="V359" i="5"/>
  <c r="V195" i="5"/>
  <c r="V123" i="5"/>
  <c r="V162" i="5"/>
  <c r="V94" i="5"/>
  <c r="V306" i="5"/>
  <c r="V407" i="5"/>
  <c r="V239" i="5"/>
  <c r="V271" i="5"/>
  <c r="V67" i="5"/>
  <c r="V36" i="5"/>
  <c r="V192" i="5"/>
  <c r="V468" i="5"/>
  <c r="V288" i="5"/>
  <c r="V416" i="5"/>
  <c r="V355" i="5"/>
  <c r="V356" i="5"/>
  <c r="V184" i="5"/>
  <c r="V336" i="5"/>
  <c r="V68" i="5"/>
  <c r="V117" i="5"/>
  <c r="V281" i="5"/>
  <c r="V28" i="5"/>
  <c r="V405" i="5"/>
  <c r="V432" i="5"/>
  <c r="V392" i="5"/>
  <c r="V48" i="5"/>
  <c r="V120" i="5"/>
  <c r="V480" i="5"/>
  <c r="V316" i="5"/>
  <c r="V252" i="5"/>
  <c r="V236" i="5"/>
  <c r="V354" i="5"/>
  <c r="V394" i="5"/>
  <c r="V496" i="5"/>
  <c r="V372" i="5"/>
  <c r="V112" i="5"/>
  <c r="V164" i="5"/>
  <c r="V16" i="5"/>
  <c r="V425" i="5"/>
  <c r="V76" i="5"/>
  <c r="V352" i="5"/>
  <c r="V280" i="5" l="1"/>
  <c r="V484" i="5"/>
  <c r="V384" i="5"/>
  <c r="V292" i="5"/>
  <c r="V8" i="5"/>
  <c r="V208" i="5"/>
  <c r="V148" i="5"/>
  <c r="V308" i="5"/>
  <c r="V348" i="5"/>
  <c r="V248" i="5"/>
  <c r="V144" i="5"/>
  <c r="V172" i="5"/>
  <c r="V108" i="5"/>
  <c r="V156" i="5"/>
  <c r="V116" i="5"/>
  <c r="V340" i="5"/>
  <c r="V376" i="5"/>
  <c r="V104" i="5"/>
  <c r="V131" i="5"/>
  <c r="V476" i="5"/>
  <c r="V32" i="5"/>
  <c r="V420" i="5"/>
  <c r="V15" i="5"/>
  <c r="V320" i="5"/>
  <c r="V115" i="5"/>
  <c r="V103" i="5"/>
  <c r="V299" i="5"/>
  <c r="V147" i="5"/>
  <c r="V324" i="5"/>
  <c r="V284" i="5"/>
  <c r="V332" i="5"/>
  <c r="V256" i="5"/>
  <c r="V268" i="5"/>
  <c r="V220" i="5"/>
  <c r="V72" i="5"/>
  <c r="V323" i="5"/>
  <c r="V300" i="5"/>
  <c r="V12" i="5"/>
  <c r="V232" i="5"/>
  <c r="V175" i="5"/>
  <c r="V92" i="5"/>
  <c r="V216" i="5"/>
  <c r="V260" i="5"/>
  <c r="V71" i="5"/>
  <c r="V328" i="5"/>
  <c r="V500" i="5"/>
  <c r="V200" i="5"/>
  <c r="V212" i="5"/>
  <c r="V408" i="5"/>
  <c r="V444" i="5"/>
  <c r="V224" i="5"/>
  <c r="V231" i="5"/>
  <c r="V400" i="5"/>
  <c r="V140" i="5"/>
  <c r="V360" i="5"/>
  <c r="V100" i="5"/>
  <c r="V327" i="5"/>
  <c r="V199" i="5"/>
  <c r="W92" i="5" l="1"/>
  <c r="W209" i="5"/>
  <c r="W249" i="5"/>
  <c r="W136" i="5"/>
  <c r="W214" i="5"/>
  <c r="W142" i="5"/>
  <c r="W82" i="5"/>
  <c r="AT11" i="5"/>
  <c r="AU11" i="5" s="1"/>
  <c r="W240" i="5"/>
  <c r="AT60" i="5"/>
  <c r="AU60" i="5" s="1"/>
  <c r="AT110" i="5"/>
  <c r="AU110" i="5" s="1"/>
  <c r="W6" i="5"/>
  <c r="G234" i="8"/>
  <c r="H234" i="8" s="1"/>
  <c r="BH225" i="5"/>
  <c r="BI225" i="5" s="1"/>
  <c r="AT225" i="5"/>
  <c r="AU225" i="5" s="1"/>
  <c r="AM225" i="5"/>
  <c r="BA225" i="5"/>
  <c r="BB225" i="5" s="1"/>
  <c r="AF225" i="5"/>
  <c r="AG225" i="5" s="1"/>
  <c r="G22" i="8"/>
  <c r="H22" i="8" s="1"/>
  <c r="BH13" i="5"/>
  <c r="BI13" i="5" s="1"/>
  <c r="BA13" i="5"/>
  <c r="BB13" i="5" s="1"/>
  <c r="AT13" i="5"/>
  <c r="AU13" i="5" s="1"/>
  <c r="AM13" i="5"/>
  <c r="AF13" i="5"/>
  <c r="AG13" i="5" s="1"/>
  <c r="G136" i="8"/>
  <c r="H136" i="8" s="1"/>
  <c r="BH127" i="5"/>
  <c r="BI127" i="5" s="1"/>
  <c r="BA127" i="5"/>
  <c r="BB127" i="5" s="1"/>
  <c r="AT127" i="5"/>
  <c r="AU127" i="5" s="1"/>
  <c r="AM127" i="5"/>
  <c r="AF127" i="5"/>
  <c r="AG127" i="5" s="1"/>
  <c r="BA11" i="5"/>
  <c r="BB11" i="5" s="1"/>
  <c r="AM11" i="5"/>
  <c r="AF11" i="5"/>
  <c r="AG11" i="5" s="1"/>
  <c r="G162" i="8"/>
  <c r="H162" i="8" s="1"/>
  <c r="BH153" i="5"/>
  <c r="BI153" i="5" s="1"/>
  <c r="AT153" i="5"/>
  <c r="AU153" i="5" s="1"/>
  <c r="AM153" i="5"/>
  <c r="BA153" i="5"/>
  <c r="BB153" i="5" s="1"/>
  <c r="AF153" i="5"/>
  <c r="AG153" i="5" s="1"/>
  <c r="G216" i="8"/>
  <c r="H216" i="8" s="1"/>
  <c r="BH207" i="5"/>
  <c r="BI207" i="5" s="1"/>
  <c r="BA207" i="5"/>
  <c r="BB207" i="5" s="1"/>
  <c r="AT207" i="5"/>
  <c r="AU207" i="5" s="1"/>
  <c r="AM207" i="5"/>
  <c r="AF207" i="5"/>
  <c r="AG207" i="5" s="1"/>
  <c r="G185" i="8"/>
  <c r="H185" i="8" s="1"/>
  <c r="BH176" i="5"/>
  <c r="BI176" i="5" s="1"/>
  <c r="BA176" i="5"/>
  <c r="BB176" i="5" s="1"/>
  <c r="AT176" i="5"/>
  <c r="AU176" i="5" s="1"/>
  <c r="AM176" i="5"/>
  <c r="AF176" i="5"/>
  <c r="AG176" i="5" s="1"/>
  <c r="AM110" i="5"/>
  <c r="AF110" i="5"/>
  <c r="AG110" i="5" s="1"/>
  <c r="G35" i="8"/>
  <c r="H35" i="8" s="1"/>
  <c r="BA26" i="5"/>
  <c r="BB26" i="5" s="1"/>
  <c r="BH26" i="5"/>
  <c r="BI26" i="5" s="1"/>
  <c r="AT26" i="5"/>
  <c r="AU26" i="5" s="1"/>
  <c r="AM26" i="5"/>
  <c r="AF26" i="5"/>
  <c r="AG26" i="5" s="1"/>
  <c r="W223" i="5"/>
  <c r="W199" i="5"/>
  <c r="W174" i="5"/>
  <c r="Y174" i="5" s="1"/>
  <c r="W146" i="5"/>
  <c r="W171" i="5"/>
  <c r="W185" i="5"/>
  <c r="W144" i="5"/>
  <c r="W108" i="5"/>
  <c r="W10" i="5"/>
  <c r="Y10" i="5" s="1"/>
  <c r="W110" i="5"/>
  <c r="W81" i="5"/>
  <c r="W169" i="5"/>
  <c r="W187" i="5"/>
  <c r="W95" i="5"/>
  <c r="W243" i="5"/>
  <c r="W227" i="5"/>
  <c r="W98" i="5"/>
  <c r="W74" i="5"/>
  <c r="W38" i="5"/>
  <c r="W34" i="5"/>
  <c r="W93" i="5"/>
  <c r="W35" i="5"/>
  <c r="W47" i="5"/>
  <c r="W15" i="5"/>
  <c r="W20" i="5"/>
  <c r="Y20" i="5" s="1"/>
  <c r="W220" i="5"/>
  <c r="W188" i="5"/>
  <c r="W152" i="5"/>
  <c r="Y152" i="5" s="1"/>
  <c r="W232" i="5"/>
  <c r="W234" i="5"/>
  <c r="W190" i="5"/>
  <c r="W85" i="5"/>
  <c r="W28" i="5"/>
  <c r="Y28" i="5" s="1"/>
  <c r="W29" i="5"/>
  <c r="W46" i="5"/>
  <c r="W141" i="5"/>
  <c r="W181" i="5"/>
  <c r="W62" i="5"/>
  <c r="W97" i="5"/>
  <c r="W150" i="5"/>
  <c r="W50" i="5"/>
  <c r="W116" i="5"/>
  <c r="W75" i="5"/>
  <c r="W48" i="5"/>
  <c r="W109" i="5"/>
  <c r="Y109" i="5" s="1"/>
  <c r="W210" i="5"/>
  <c r="W252" i="5"/>
  <c r="W178" i="5"/>
  <c r="W226" i="5"/>
  <c r="W222" i="5"/>
  <c r="W158" i="5"/>
  <c r="Y92" i="5"/>
  <c r="W45" i="5"/>
  <c r="W198" i="5"/>
  <c r="W196" i="5"/>
  <c r="W197" i="5"/>
  <c r="Y197" i="5" s="1"/>
  <c r="W139" i="5"/>
  <c r="W215" i="5"/>
  <c r="W231" i="5"/>
  <c r="W71" i="5"/>
  <c r="W14" i="5"/>
  <c r="W130" i="5"/>
  <c r="W115" i="5"/>
  <c r="W143" i="5"/>
  <c r="W147" i="5"/>
  <c r="W204" i="5"/>
  <c r="Y204" i="5" s="1"/>
  <c r="W25" i="5"/>
  <c r="Y25" i="5" s="1"/>
  <c r="W57" i="5"/>
  <c r="W40" i="5"/>
  <c r="W168" i="5"/>
  <c r="W241" i="5"/>
  <c r="Y241" i="5" s="1"/>
  <c r="W237" i="5"/>
  <c r="Y237" i="5" s="1"/>
  <c r="W72" i="5"/>
  <c r="W193" i="5"/>
  <c r="Y193" i="5" s="1"/>
  <c r="W132" i="5"/>
  <c r="W64" i="5"/>
  <c r="W32" i="5"/>
  <c r="W94" i="5"/>
  <c r="W117" i="5"/>
  <c r="W61" i="5"/>
  <c r="AT255" i="5"/>
  <c r="AU255" i="5" s="1"/>
  <c r="W54" i="5"/>
  <c r="W55" i="5"/>
  <c r="W159" i="5"/>
  <c r="W43" i="5"/>
  <c r="W83" i="5"/>
  <c r="W134" i="5"/>
  <c r="W78" i="5"/>
  <c r="W18" i="5"/>
  <c r="W191" i="5"/>
  <c r="W119" i="5"/>
  <c r="W80" i="5"/>
  <c r="Y80" i="5" s="1"/>
  <c r="W208" i="5"/>
  <c r="W44" i="5"/>
  <c r="W88" i="5"/>
  <c r="W246" i="5"/>
  <c r="Y246" i="5" s="1"/>
  <c r="W202" i="5"/>
  <c r="Y202" i="5" s="1"/>
  <c r="Y142" i="5"/>
  <c r="W162" i="5"/>
  <c r="Y162" i="5" s="1"/>
  <c r="W221" i="5"/>
  <c r="Y221" i="5" s="1"/>
  <c r="W161" i="5"/>
  <c r="Y161" i="5" s="1"/>
  <c r="W205" i="5"/>
  <c r="W189" i="5"/>
  <c r="Y189" i="5" s="1"/>
  <c r="W24" i="5"/>
  <c r="W138" i="5"/>
  <c r="W90" i="5"/>
  <c r="W213" i="5"/>
  <c r="W19" i="5"/>
  <c r="W13" i="5"/>
  <c r="W195" i="5"/>
  <c r="W59" i="5"/>
  <c r="Y59" i="5" s="1"/>
  <c r="W113" i="5"/>
  <c r="W183" i="5"/>
  <c r="W172" i="5"/>
  <c r="W56" i="5"/>
  <c r="W120" i="5"/>
  <c r="Y120" i="5" s="1"/>
  <c r="W5" i="5"/>
  <c r="W91" i="5"/>
  <c r="W11" i="5"/>
  <c r="W219" i="5"/>
  <c r="W217" i="5"/>
  <c r="Y217" i="5" s="1"/>
  <c r="W218" i="5"/>
  <c r="Y218" i="5" s="1"/>
  <c r="W216" i="5"/>
  <c r="W102" i="5"/>
  <c r="W101" i="5"/>
  <c r="W100" i="5"/>
  <c r="W103" i="5"/>
  <c r="W155" i="5"/>
  <c r="W247" i="5"/>
  <c r="W207" i="5"/>
  <c r="W17" i="5"/>
  <c r="Y17" i="5" s="1"/>
  <c r="W225" i="5"/>
  <c r="W41" i="5"/>
  <c r="Y41" i="5" s="1"/>
  <c r="W42" i="5"/>
  <c r="W154" i="5"/>
  <c r="W8" i="5"/>
  <c r="Y8" i="5" s="1"/>
  <c r="W30" i="5"/>
  <c r="W167" i="5"/>
  <c r="W239" i="5"/>
  <c r="W128" i="5"/>
  <c r="W179" i="5"/>
  <c r="W127" i="5"/>
  <c r="W131" i="5"/>
  <c r="W49" i="5"/>
  <c r="W37" i="5"/>
  <c r="W27" i="5"/>
  <c r="W251" i="5"/>
  <c r="W156" i="5"/>
  <c r="W124" i="5"/>
  <c r="Y124" i="5" s="1"/>
  <c r="W160" i="5"/>
  <c r="Y160" i="5" s="1"/>
  <c r="W254" i="5"/>
  <c r="Y254" i="5" s="1"/>
  <c r="W184" i="5"/>
  <c r="Y184" i="5" s="1"/>
  <c r="W84" i="5"/>
  <c r="W33" i="5"/>
  <c r="W164" i="5"/>
  <c r="Y164" i="5" s="1"/>
  <c r="W36" i="5"/>
  <c r="Y36" i="5" s="1"/>
  <c r="W121" i="5"/>
  <c r="W201" i="5"/>
  <c r="Y201" i="5" s="1"/>
  <c r="W22" i="5"/>
  <c r="W77" i="5"/>
  <c r="W151" i="5"/>
  <c r="W149" i="5"/>
  <c r="W135" i="5"/>
  <c r="W87" i="5"/>
  <c r="W66" i="5"/>
  <c r="W111" i="5"/>
  <c r="W212" i="5"/>
  <c r="Y212" i="5" s="1"/>
  <c r="W192" i="5"/>
  <c r="Y192" i="5" s="1"/>
  <c r="W137" i="5"/>
  <c r="W206" i="5"/>
  <c r="Y206" i="5" s="1"/>
  <c r="W253" i="5"/>
  <c r="Y253" i="5" s="1"/>
  <c r="W166" i="5"/>
  <c r="Y166" i="5" s="1"/>
  <c r="W236" i="5"/>
  <c r="W244" i="5"/>
  <c r="Y244" i="5" s="1"/>
  <c r="W76" i="5"/>
  <c r="Y76" i="5" s="1"/>
  <c r="W99" i="5"/>
  <c r="W230" i="5"/>
  <c r="Y230" i="5" s="1"/>
  <c r="W229" i="5"/>
  <c r="Y229" i="5" s="1"/>
  <c r="W228" i="5"/>
  <c r="Y228" i="5" s="1"/>
  <c r="W211" i="5"/>
  <c r="W70" i="5"/>
  <c r="W68" i="5"/>
  <c r="Y68" i="5" s="1"/>
  <c r="W69" i="5"/>
  <c r="Y69" i="5" s="1"/>
  <c r="W114" i="5"/>
  <c r="W31" i="5"/>
  <c r="W107" i="5"/>
  <c r="W104" i="5"/>
  <c r="W106" i="5"/>
  <c r="Y106" i="5" s="1"/>
  <c r="W105" i="5"/>
  <c r="Y105" i="5" s="1"/>
  <c r="W89" i="5"/>
  <c r="W165" i="5"/>
  <c r="W16" i="5"/>
  <c r="Y16" i="5" s="1"/>
  <c r="W9" i="5"/>
  <c r="Y9" i="5" s="1"/>
  <c r="W250" i="5"/>
  <c r="Y250" i="5" s="1"/>
  <c r="W170" i="5"/>
  <c r="Y170" i="5" s="1"/>
  <c r="W73" i="5"/>
  <c r="Y73" i="5" s="1"/>
  <c r="W173" i="5"/>
  <c r="Y173" i="5" s="1"/>
  <c r="W186" i="5"/>
  <c r="Y186" i="5" s="1"/>
  <c r="W194" i="5"/>
  <c r="Y194" i="5" s="1"/>
  <c r="W238" i="5"/>
  <c r="Y238" i="5" s="1"/>
  <c r="W65" i="5"/>
  <c r="Y65" i="5" s="1"/>
  <c r="W21" i="5"/>
  <c r="Y21" i="5" s="1"/>
  <c r="W140" i="5"/>
  <c r="Y140" i="5" s="1"/>
  <c r="W58" i="5"/>
  <c r="Y58" i="5" s="1"/>
  <c r="W26" i="5"/>
  <c r="Y26" i="5" s="1"/>
  <c r="W118" i="5"/>
  <c r="Y118" i="5" s="1"/>
  <c r="W145" i="5"/>
  <c r="Y145" i="5" s="1"/>
  <c r="W53" i="5"/>
  <c r="Y53" i="5" s="1"/>
  <c r="W233" i="5"/>
  <c r="Y233" i="5" s="1"/>
  <c r="W79" i="5"/>
  <c r="Y79" i="5" s="1"/>
  <c r="W123" i="5"/>
  <c r="Y123" i="5" s="1"/>
  <c r="W23" i="5"/>
  <c r="Y23" i="5" s="1"/>
  <c r="W203" i="5"/>
  <c r="Y203" i="5" s="1"/>
  <c r="W39" i="5"/>
  <c r="Y39" i="5" s="1"/>
  <c r="W86" i="5"/>
  <c r="Y86" i="5" s="1"/>
  <c r="W122" i="5"/>
  <c r="Y122" i="5" s="1"/>
  <c r="W67" i="5"/>
  <c r="Y67" i="5" s="1"/>
  <c r="W235" i="5"/>
  <c r="Y235" i="5" s="1"/>
  <c r="W157" i="5"/>
  <c r="Y157" i="5" s="1"/>
  <c r="W112" i="5"/>
  <c r="Y112" i="5" s="1"/>
  <c r="W245" i="5"/>
  <c r="Y245" i="5" s="1"/>
  <c r="W180" i="5"/>
  <c r="Y180" i="5" s="1"/>
  <c r="W200" i="5"/>
  <c r="Y200" i="5" s="1"/>
  <c r="W177" i="5"/>
  <c r="Y177" i="5" s="1"/>
  <c r="W182" i="5"/>
  <c r="Y182" i="5" s="1"/>
  <c r="W224" i="5"/>
  <c r="Y224" i="5" s="1"/>
  <c r="W242" i="5"/>
  <c r="Y242" i="5" s="1"/>
  <c r="W153" i="5"/>
  <c r="Y153" i="5" s="1"/>
  <c r="W52" i="5"/>
  <c r="Y52" i="5" s="1"/>
  <c r="W248" i="5"/>
  <c r="Y248" i="5" s="1"/>
  <c r="W125" i="5"/>
  <c r="Y125" i="5" s="1"/>
  <c r="W129" i="5"/>
  <c r="Y129" i="5" s="1"/>
  <c r="W126" i="5"/>
  <c r="Y126" i="5" s="1"/>
  <c r="Y214" i="5"/>
  <c r="W51" i="5"/>
  <c r="Y51" i="5" s="1"/>
  <c r="W12" i="5"/>
  <c r="Y12" i="5" s="1"/>
  <c r="W175" i="5"/>
  <c r="Y175" i="5" s="1"/>
  <c r="W96" i="5"/>
  <c r="Y96" i="5" s="1"/>
  <c r="W63" i="5"/>
  <c r="Y63" i="5" s="1"/>
  <c r="W163" i="5"/>
  <c r="Y163" i="5" s="1"/>
  <c r="W60" i="5"/>
  <c r="Y60" i="5" s="1"/>
  <c r="W133" i="5"/>
  <c r="Y133" i="5" s="1"/>
  <c r="W176" i="5"/>
  <c r="Y176" i="5" s="1"/>
  <c r="W148" i="5"/>
  <c r="Y148" i="5" s="1"/>
  <c r="B134" i="2"/>
  <c r="B139" i="2" s="1"/>
  <c r="B106" i="2"/>
  <c r="B111" i="2" s="1"/>
  <c r="B21" i="2"/>
  <c r="B50" i="2"/>
  <c r="B55" i="2" s="1"/>
  <c r="B77" i="2"/>
  <c r="B22" i="2"/>
  <c r="B27" i="2" s="1"/>
  <c r="B105" i="2"/>
  <c r="B49" i="2"/>
  <c r="B133" i="2"/>
  <c r="B78" i="2"/>
  <c r="B83" i="2" s="1"/>
  <c r="G119" i="8" l="1"/>
  <c r="H119" i="8" s="1"/>
  <c r="Y64" i="5"/>
  <c r="BA110" i="5"/>
  <c r="BB110" i="5" s="1"/>
  <c r="G20" i="8"/>
  <c r="H20" i="8" s="1"/>
  <c r="Y215" i="5"/>
  <c r="BH110" i="5"/>
  <c r="BI110" i="5" s="1"/>
  <c r="BH11" i="5"/>
  <c r="BI11" i="5" s="1"/>
  <c r="BA60" i="5"/>
  <c r="BB60" i="5" s="1"/>
  <c r="Y130" i="5"/>
  <c r="Y71" i="5"/>
  <c r="AD72" i="5" s="1"/>
  <c r="Y196" i="5"/>
  <c r="AK197" i="5" s="1"/>
  <c r="Y104" i="5"/>
  <c r="AF60" i="5"/>
  <c r="AG60" i="5" s="1"/>
  <c r="BH60" i="5"/>
  <c r="BI60" i="5" s="1"/>
  <c r="B108" i="2"/>
  <c r="B109" i="2" s="1"/>
  <c r="AM60" i="5"/>
  <c r="G69" i="8"/>
  <c r="H69" i="8" s="1"/>
  <c r="AD215" i="5"/>
  <c r="BF215" i="5"/>
  <c r="AR215" i="5"/>
  <c r="E224" i="8"/>
  <c r="AK215" i="5"/>
  <c r="AY215" i="5"/>
  <c r="AY93" i="5"/>
  <c r="AR93" i="5"/>
  <c r="BF93" i="5"/>
  <c r="AK93" i="5"/>
  <c r="AD93" i="5"/>
  <c r="E102" i="8"/>
  <c r="AD143" i="5"/>
  <c r="AK143" i="5"/>
  <c r="AR143" i="5"/>
  <c r="AY143" i="5"/>
  <c r="E152" i="8"/>
  <c r="BF143" i="5"/>
  <c r="G168" i="8"/>
  <c r="H168" i="8" s="1"/>
  <c r="BH159" i="5"/>
  <c r="BI159" i="5" s="1"/>
  <c r="BA159" i="5"/>
  <c r="BB159" i="5" s="1"/>
  <c r="AT159" i="5"/>
  <c r="AU159" i="5" s="1"/>
  <c r="AM159" i="5"/>
  <c r="AF159" i="5"/>
  <c r="AG159" i="5" s="1"/>
  <c r="AD176" i="5"/>
  <c r="AK176" i="5"/>
  <c r="AR176" i="5"/>
  <c r="BF176" i="5"/>
  <c r="AY176" i="5"/>
  <c r="E185" i="8"/>
  <c r="G121" i="8"/>
  <c r="H121" i="8" s="1"/>
  <c r="BH112" i="5"/>
  <c r="BI112" i="5" s="1"/>
  <c r="BA112" i="5"/>
  <c r="BB112" i="5" s="1"/>
  <c r="AT112" i="5"/>
  <c r="AU112" i="5" s="1"/>
  <c r="AM112" i="5"/>
  <c r="AF112" i="5"/>
  <c r="AG112" i="5" s="1"/>
  <c r="BF149" i="5"/>
  <c r="AR149" i="5"/>
  <c r="AD149" i="5"/>
  <c r="AK149" i="5"/>
  <c r="AY149" i="5"/>
  <c r="E158" i="8"/>
  <c r="G43" i="8"/>
  <c r="H43" i="8" s="1"/>
  <c r="BA34" i="5"/>
  <c r="BB34" i="5" s="1"/>
  <c r="BH34" i="5"/>
  <c r="BI34" i="5" s="1"/>
  <c r="AT34" i="5"/>
  <c r="AU34" i="5" s="1"/>
  <c r="AM34" i="5"/>
  <c r="AF34" i="5"/>
  <c r="AG34" i="5" s="1"/>
  <c r="G232" i="8"/>
  <c r="H232" i="8" s="1"/>
  <c r="BH223" i="5"/>
  <c r="BI223" i="5" s="1"/>
  <c r="BA223" i="5"/>
  <c r="BB223" i="5" s="1"/>
  <c r="AT223" i="5"/>
  <c r="AU223" i="5" s="1"/>
  <c r="AM223" i="5"/>
  <c r="AF223" i="5"/>
  <c r="AG223" i="5" s="1"/>
  <c r="AK13" i="5"/>
  <c r="AD13" i="5"/>
  <c r="BF13" i="5"/>
  <c r="AY13" i="5"/>
  <c r="AR13" i="5"/>
  <c r="E22" i="8"/>
  <c r="G188" i="8"/>
  <c r="H188" i="8" s="1"/>
  <c r="BH179" i="5"/>
  <c r="BI179" i="5" s="1"/>
  <c r="BA179" i="5"/>
  <c r="BB179" i="5" s="1"/>
  <c r="AT179" i="5"/>
  <c r="AU179" i="5" s="1"/>
  <c r="AM179" i="5"/>
  <c r="AF179" i="5"/>
  <c r="AG179" i="5" s="1"/>
  <c r="G147" i="8"/>
  <c r="H147" i="8" s="1"/>
  <c r="BA138" i="5"/>
  <c r="BB138" i="5" s="1"/>
  <c r="BH138" i="5"/>
  <c r="BI138" i="5" s="1"/>
  <c r="AT138" i="5"/>
  <c r="AU138" i="5" s="1"/>
  <c r="AM138" i="5"/>
  <c r="AF138" i="5"/>
  <c r="AG138" i="5" s="1"/>
  <c r="AD53" i="5"/>
  <c r="AK53" i="5"/>
  <c r="AR53" i="5"/>
  <c r="E62" i="8"/>
  <c r="AY53" i="5"/>
  <c r="BF53" i="5"/>
  <c r="G76" i="8"/>
  <c r="H76" i="8" s="1"/>
  <c r="BH67" i="5"/>
  <c r="BI67" i="5" s="1"/>
  <c r="BA67" i="5"/>
  <c r="BB67" i="5" s="1"/>
  <c r="AT67" i="5"/>
  <c r="AU67" i="5" s="1"/>
  <c r="AM67" i="5"/>
  <c r="AF67" i="5"/>
  <c r="AG67" i="5" s="1"/>
  <c r="G159" i="8"/>
  <c r="H159" i="8" s="1"/>
  <c r="BA150" i="5"/>
  <c r="BB150" i="5" s="1"/>
  <c r="BH150" i="5"/>
  <c r="BI150" i="5" s="1"/>
  <c r="AT150" i="5"/>
  <c r="AU150" i="5" s="1"/>
  <c r="AM150" i="5"/>
  <c r="AF150" i="5"/>
  <c r="AG150" i="5" s="1"/>
  <c r="AD183" i="5"/>
  <c r="AK183" i="5"/>
  <c r="AY183" i="5"/>
  <c r="E192" i="8"/>
  <c r="BF183" i="5"/>
  <c r="AR183" i="5"/>
  <c r="AR201" i="5"/>
  <c r="AK201" i="5"/>
  <c r="AY201" i="5"/>
  <c r="BF201" i="5"/>
  <c r="AD201" i="5"/>
  <c r="E210" i="8"/>
  <c r="AD113" i="5"/>
  <c r="AR113" i="5"/>
  <c r="AY113" i="5"/>
  <c r="BF113" i="5"/>
  <c r="E122" i="8"/>
  <c r="AK113" i="5"/>
  <c r="G15" i="8"/>
  <c r="H15" i="8" s="1"/>
  <c r="AF6" i="5"/>
  <c r="AG6" i="5" s="1"/>
  <c r="BA6" i="5"/>
  <c r="BB6" i="5" s="1"/>
  <c r="BH6" i="5"/>
  <c r="BI6" i="5" s="1"/>
  <c r="AT6" i="5"/>
  <c r="AU6" i="5" s="1"/>
  <c r="AM6" i="5"/>
  <c r="BF87" i="5"/>
  <c r="AR87" i="5"/>
  <c r="AY87" i="5"/>
  <c r="AD87" i="5"/>
  <c r="AK87" i="5"/>
  <c r="E96" i="8"/>
  <c r="AK24" i="5"/>
  <c r="AD24" i="5"/>
  <c r="AR24" i="5"/>
  <c r="BF24" i="5"/>
  <c r="AY24" i="5"/>
  <c r="E33" i="8"/>
  <c r="G244" i="8"/>
  <c r="H244" i="8" s="1"/>
  <c r="BH235" i="5"/>
  <c r="BI235" i="5" s="1"/>
  <c r="BA235" i="5"/>
  <c r="BB235" i="5" s="1"/>
  <c r="AT235" i="5"/>
  <c r="AU235" i="5" s="1"/>
  <c r="AM235" i="5"/>
  <c r="AF235" i="5"/>
  <c r="AG235" i="5" s="1"/>
  <c r="AK119" i="5"/>
  <c r="AR119" i="5"/>
  <c r="BF119" i="5"/>
  <c r="AY119" i="5"/>
  <c r="AD119" i="5"/>
  <c r="E128" i="8"/>
  <c r="G70" i="8"/>
  <c r="H70" i="8" s="1"/>
  <c r="BH61" i="5"/>
  <c r="BI61" i="5" s="1"/>
  <c r="BA61" i="5"/>
  <c r="BB61" i="5" s="1"/>
  <c r="AT61" i="5"/>
  <c r="AU61" i="5" s="1"/>
  <c r="AM61" i="5"/>
  <c r="AF61" i="5"/>
  <c r="AG61" i="5" s="1"/>
  <c r="AR66" i="5"/>
  <c r="AY66" i="5"/>
  <c r="AD66" i="5"/>
  <c r="AK66" i="5"/>
  <c r="BF66" i="5"/>
  <c r="E75" i="8"/>
  <c r="BF195" i="5"/>
  <c r="AY195" i="5"/>
  <c r="AD195" i="5"/>
  <c r="AK195" i="5"/>
  <c r="E204" i="8"/>
  <c r="AR195" i="5"/>
  <c r="AR74" i="5"/>
  <c r="AY74" i="5"/>
  <c r="AD74" i="5"/>
  <c r="BF74" i="5"/>
  <c r="AK74" i="5"/>
  <c r="E83" i="8"/>
  <c r="G189" i="8"/>
  <c r="H189" i="8" s="1"/>
  <c r="BH180" i="5"/>
  <c r="BI180" i="5" s="1"/>
  <c r="BA180" i="5"/>
  <c r="BB180" i="5" s="1"/>
  <c r="AT180" i="5"/>
  <c r="AU180" i="5" s="1"/>
  <c r="AM180" i="5"/>
  <c r="AF180" i="5"/>
  <c r="AG180" i="5" s="1"/>
  <c r="AK171" i="5"/>
  <c r="AY171" i="5"/>
  <c r="AR171" i="5"/>
  <c r="AD171" i="5"/>
  <c r="BF171" i="5"/>
  <c r="E180" i="8"/>
  <c r="AD10" i="5"/>
  <c r="AK10" i="5"/>
  <c r="AR10" i="5"/>
  <c r="AY10" i="5"/>
  <c r="E19" i="8"/>
  <c r="BF10" i="5"/>
  <c r="AD17" i="5"/>
  <c r="AK17" i="5"/>
  <c r="AR17" i="5"/>
  <c r="AY17" i="5"/>
  <c r="BF17" i="5"/>
  <c r="E26" i="8"/>
  <c r="G215" i="8"/>
  <c r="H215" i="8" s="1"/>
  <c r="BA206" i="5"/>
  <c r="BB206" i="5" s="1"/>
  <c r="BH206" i="5"/>
  <c r="BI206" i="5" s="1"/>
  <c r="AT206" i="5"/>
  <c r="AU206" i="5" s="1"/>
  <c r="AM206" i="5"/>
  <c r="AF206" i="5"/>
  <c r="AG206" i="5" s="1"/>
  <c r="AD106" i="5"/>
  <c r="AK106" i="5"/>
  <c r="AR106" i="5"/>
  <c r="AY106" i="5"/>
  <c r="BF106" i="5"/>
  <c r="E115" i="8"/>
  <c r="G115" i="8"/>
  <c r="H115" i="8" s="1"/>
  <c r="BA106" i="5"/>
  <c r="BB106" i="5" s="1"/>
  <c r="BH106" i="5"/>
  <c r="BI106" i="5" s="1"/>
  <c r="AT106" i="5"/>
  <c r="AU106" i="5" s="1"/>
  <c r="AM106" i="5"/>
  <c r="AF106" i="5"/>
  <c r="AG106" i="5" s="1"/>
  <c r="Y31" i="5"/>
  <c r="G78" i="8"/>
  <c r="H78" i="8" s="1"/>
  <c r="BH69" i="5"/>
  <c r="BI69" i="5" s="1"/>
  <c r="BA69" i="5"/>
  <c r="BB69" i="5" s="1"/>
  <c r="AT69" i="5"/>
  <c r="AU69" i="5" s="1"/>
  <c r="AM69" i="5"/>
  <c r="AF69" i="5"/>
  <c r="AG69" i="5" s="1"/>
  <c r="Y70" i="5"/>
  <c r="G238" i="8"/>
  <c r="H238" i="8" s="1"/>
  <c r="BH229" i="5"/>
  <c r="BI229" i="5" s="1"/>
  <c r="AT229" i="5"/>
  <c r="AU229" i="5" s="1"/>
  <c r="AM229" i="5"/>
  <c r="BA229" i="5"/>
  <c r="BB229" i="5" s="1"/>
  <c r="AF229" i="5"/>
  <c r="AG229" i="5" s="1"/>
  <c r="G240" i="8"/>
  <c r="H240" i="8" s="1"/>
  <c r="BH231" i="5"/>
  <c r="BI231" i="5" s="1"/>
  <c r="BA231" i="5"/>
  <c r="BB231" i="5" s="1"/>
  <c r="AT231" i="5"/>
  <c r="AU231" i="5" s="1"/>
  <c r="AM231" i="5"/>
  <c r="AF231" i="5"/>
  <c r="AG231" i="5" s="1"/>
  <c r="AR77" i="5"/>
  <c r="AK77" i="5"/>
  <c r="AD77" i="5"/>
  <c r="BF77" i="5"/>
  <c r="AY77" i="5"/>
  <c r="E86" i="8"/>
  <c r="Y236" i="5"/>
  <c r="G23" i="8"/>
  <c r="H23" i="8" s="1"/>
  <c r="BA14" i="5"/>
  <c r="BB14" i="5" s="1"/>
  <c r="BH14" i="5"/>
  <c r="BI14" i="5" s="1"/>
  <c r="AT14" i="5"/>
  <c r="AU14" i="5" s="1"/>
  <c r="AM14" i="5"/>
  <c r="AF14" i="5"/>
  <c r="AG14" i="5" s="1"/>
  <c r="AK167" i="5"/>
  <c r="BF167" i="5"/>
  <c r="AR167" i="5"/>
  <c r="AY167" i="5"/>
  <c r="AD167" i="5"/>
  <c r="E176" i="8"/>
  <c r="G148" i="8"/>
  <c r="H148" i="8" s="1"/>
  <c r="BH139" i="5"/>
  <c r="BI139" i="5" s="1"/>
  <c r="BA139" i="5"/>
  <c r="BB139" i="5" s="1"/>
  <c r="AT139" i="5"/>
  <c r="AU139" i="5" s="1"/>
  <c r="AM139" i="5"/>
  <c r="AF139" i="5"/>
  <c r="AG139" i="5" s="1"/>
  <c r="G67" i="8"/>
  <c r="H67" i="8" s="1"/>
  <c r="BA58" i="5"/>
  <c r="BB58" i="5" s="1"/>
  <c r="BH58" i="5"/>
  <c r="BI58" i="5" s="1"/>
  <c r="AT58" i="5"/>
  <c r="AU58" i="5" s="1"/>
  <c r="AM58" i="5"/>
  <c r="AF58" i="5"/>
  <c r="AG58" i="5" s="1"/>
  <c r="Y111" i="5"/>
  <c r="Y135" i="5"/>
  <c r="G192" i="8"/>
  <c r="H192" i="8" s="1"/>
  <c r="BH183" i="5"/>
  <c r="BI183" i="5" s="1"/>
  <c r="BA183" i="5"/>
  <c r="BB183" i="5" s="1"/>
  <c r="AT183" i="5"/>
  <c r="AU183" i="5" s="1"/>
  <c r="AM183" i="5"/>
  <c r="AF183" i="5"/>
  <c r="AG183" i="5" s="1"/>
  <c r="G190" i="8"/>
  <c r="H190" i="8" s="1"/>
  <c r="BH181" i="5"/>
  <c r="BI181" i="5" s="1"/>
  <c r="AT181" i="5"/>
  <c r="AU181" i="5" s="1"/>
  <c r="AM181" i="5"/>
  <c r="BA181" i="5"/>
  <c r="BB181" i="5" s="1"/>
  <c r="AF181" i="5"/>
  <c r="AG181" i="5" s="1"/>
  <c r="AK165" i="5"/>
  <c r="AD165" i="5"/>
  <c r="BF165" i="5"/>
  <c r="AR165" i="5"/>
  <c r="E174" i="8"/>
  <c r="AY165" i="5"/>
  <c r="G201" i="8"/>
  <c r="H201" i="8" s="1"/>
  <c r="BH192" i="5"/>
  <c r="BI192" i="5" s="1"/>
  <c r="BA192" i="5"/>
  <c r="BB192" i="5" s="1"/>
  <c r="AT192" i="5"/>
  <c r="AU192" i="5" s="1"/>
  <c r="AM192" i="5"/>
  <c r="AF192" i="5"/>
  <c r="AG192" i="5" s="1"/>
  <c r="G144" i="8"/>
  <c r="H144" i="8" s="1"/>
  <c r="BH135" i="5"/>
  <c r="BI135" i="5" s="1"/>
  <c r="BA135" i="5"/>
  <c r="BB135" i="5" s="1"/>
  <c r="AT135" i="5"/>
  <c r="AU135" i="5" s="1"/>
  <c r="AM135" i="5"/>
  <c r="AF135" i="5"/>
  <c r="AG135" i="5" s="1"/>
  <c r="AK185" i="5"/>
  <c r="AY185" i="5"/>
  <c r="AR185" i="5"/>
  <c r="AD185" i="5"/>
  <c r="BF185" i="5"/>
  <c r="E194" i="8"/>
  <c r="G42" i="8"/>
  <c r="H42" i="8" s="1"/>
  <c r="BH33" i="5"/>
  <c r="BI33" i="5" s="1"/>
  <c r="BA33" i="5"/>
  <c r="BB33" i="5" s="1"/>
  <c r="AT33" i="5"/>
  <c r="AU33" i="5" s="1"/>
  <c r="AM33" i="5"/>
  <c r="AF33" i="5"/>
  <c r="AG33" i="5" s="1"/>
  <c r="G235" i="8"/>
  <c r="H235" i="8" s="1"/>
  <c r="BA226" i="5"/>
  <c r="BB226" i="5" s="1"/>
  <c r="BH226" i="5"/>
  <c r="BI226" i="5" s="1"/>
  <c r="AT226" i="5"/>
  <c r="AU226" i="5" s="1"/>
  <c r="AM226" i="5"/>
  <c r="AF226" i="5"/>
  <c r="AG226" i="5" s="1"/>
  <c r="Y27" i="5"/>
  <c r="G183" i="8"/>
  <c r="H183" i="8" s="1"/>
  <c r="BA174" i="5"/>
  <c r="BB174" i="5" s="1"/>
  <c r="BH174" i="5"/>
  <c r="BI174" i="5" s="1"/>
  <c r="AT174" i="5"/>
  <c r="AU174" i="5" s="1"/>
  <c r="AM174" i="5"/>
  <c r="AF174" i="5"/>
  <c r="AG174" i="5" s="1"/>
  <c r="Y131" i="5"/>
  <c r="Y239" i="5"/>
  <c r="G260" i="8"/>
  <c r="H260" i="8" s="1"/>
  <c r="BH251" i="5"/>
  <c r="BI251" i="5" s="1"/>
  <c r="BA251" i="5"/>
  <c r="BB251" i="5" s="1"/>
  <c r="AT251" i="5"/>
  <c r="AU251" i="5" s="1"/>
  <c r="AM251" i="5"/>
  <c r="AF251" i="5"/>
  <c r="AG251" i="5" s="1"/>
  <c r="Y42" i="5"/>
  <c r="Y225" i="5"/>
  <c r="Y207" i="5"/>
  <c r="Y155" i="5"/>
  <c r="Y100" i="5"/>
  <c r="Y102" i="5"/>
  <c r="G227" i="8"/>
  <c r="H227" i="8" s="1"/>
  <c r="BA218" i="5"/>
  <c r="BB218" i="5" s="1"/>
  <c r="BH218" i="5"/>
  <c r="BI218" i="5" s="1"/>
  <c r="AT218" i="5"/>
  <c r="AU218" i="5" s="1"/>
  <c r="AM218" i="5"/>
  <c r="AF218" i="5"/>
  <c r="AG218" i="5" s="1"/>
  <c r="Y219" i="5"/>
  <c r="Y91" i="5"/>
  <c r="G62" i="8"/>
  <c r="H62" i="8" s="1"/>
  <c r="BH53" i="5"/>
  <c r="BI53" i="5" s="1"/>
  <c r="BA53" i="5"/>
  <c r="BB53" i="5" s="1"/>
  <c r="AT53" i="5"/>
  <c r="AU53" i="5" s="1"/>
  <c r="AM53" i="5"/>
  <c r="AF53" i="5"/>
  <c r="AG53" i="5" s="1"/>
  <c r="G219" i="8"/>
  <c r="H219" i="8" s="1"/>
  <c r="BA210" i="5"/>
  <c r="BB210" i="5" s="1"/>
  <c r="BH210" i="5"/>
  <c r="BI210" i="5" s="1"/>
  <c r="AT210" i="5"/>
  <c r="AU210" i="5" s="1"/>
  <c r="AM210" i="5"/>
  <c r="AF210" i="5"/>
  <c r="AG210" i="5" s="1"/>
  <c r="Y13" i="5"/>
  <c r="BH254" i="5"/>
  <c r="BI254" i="5" s="1"/>
  <c r="AT254" i="5"/>
  <c r="AU254" i="5" s="1"/>
  <c r="AM254" i="5"/>
  <c r="BA254" i="5"/>
  <c r="BB254" i="5" s="1"/>
  <c r="AF254" i="5"/>
  <c r="AG254" i="5" s="1"/>
  <c r="G202" i="8"/>
  <c r="H202" i="8" s="1"/>
  <c r="BH193" i="5"/>
  <c r="BI193" i="5" s="1"/>
  <c r="AT193" i="5"/>
  <c r="AU193" i="5" s="1"/>
  <c r="AM193" i="5"/>
  <c r="BA193" i="5"/>
  <c r="BB193" i="5" s="1"/>
  <c r="AF193" i="5"/>
  <c r="AG193" i="5" s="1"/>
  <c r="Y205" i="5"/>
  <c r="AD222" i="5"/>
  <c r="BF222" i="5"/>
  <c r="AR222" i="5"/>
  <c r="E231" i="8"/>
  <c r="AK222" i="5"/>
  <c r="AY222" i="5"/>
  <c r="G107" i="8"/>
  <c r="H107" i="8" s="1"/>
  <c r="BA98" i="5"/>
  <c r="BB98" i="5" s="1"/>
  <c r="BH98" i="5"/>
  <c r="BI98" i="5" s="1"/>
  <c r="AT98" i="5"/>
  <c r="AU98" i="5" s="1"/>
  <c r="AM98" i="5"/>
  <c r="AF98" i="5"/>
  <c r="AG98" i="5" s="1"/>
  <c r="G151" i="8"/>
  <c r="H151" i="8" s="1"/>
  <c r="BA142" i="5"/>
  <c r="BB142" i="5" s="1"/>
  <c r="BH142" i="5"/>
  <c r="BI142" i="5" s="1"/>
  <c r="AT142" i="5"/>
  <c r="AU142" i="5" s="1"/>
  <c r="AM142" i="5"/>
  <c r="AF142" i="5"/>
  <c r="AG142" i="5" s="1"/>
  <c r="AD247" i="5"/>
  <c r="AK247" i="5"/>
  <c r="BF247" i="5"/>
  <c r="AR247" i="5"/>
  <c r="AY247" i="5"/>
  <c r="E256" i="8"/>
  <c r="Y208" i="5"/>
  <c r="Y119" i="5"/>
  <c r="Y78" i="5"/>
  <c r="Y159" i="5"/>
  <c r="Y54" i="5"/>
  <c r="Y94" i="5"/>
  <c r="BF65" i="5"/>
  <c r="AD65" i="5"/>
  <c r="AK65" i="5"/>
  <c r="AR65" i="5"/>
  <c r="AY65" i="5"/>
  <c r="E74" i="8"/>
  <c r="G57" i="8"/>
  <c r="H57" i="8" s="1"/>
  <c r="BH48" i="5"/>
  <c r="BI48" i="5" s="1"/>
  <c r="BA48" i="5"/>
  <c r="BB48" i="5" s="1"/>
  <c r="AT48" i="5"/>
  <c r="AU48" i="5" s="1"/>
  <c r="AM48" i="5"/>
  <c r="AF48" i="5"/>
  <c r="AG48" i="5" s="1"/>
  <c r="BF194" i="5"/>
  <c r="AR194" i="5"/>
  <c r="AK194" i="5"/>
  <c r="AY194" i="5"/>
  <c r="AD194" i="5"/>
  <c r="E203" i="8"/>
  <c r="G108" i="8"/>
  <c r="H108" i="8" s="1"/>
  <c r="BH99" i="5"/>
  <c r="BI99" i="5" s="1"/>
  <c r="BA99" i="5"/>
  <c r="BB99" i="5" s="1"/>
  <c r="AT99" i="5"/>
  <c r="AU99" i="5" s="1"/>
  <c r="AM99" i="5"/>
  <c r="AF99" i="5"/>
  <c r="AG99" i="5" s="1"/>
  <c r="G197" i="8"/>
  <c r="H197" i="8" s="1"/>
  <c r="BH188" i="5"/>
  <c r="BI188" i="5" s="1"/>
  <c r="BA188" i="5"/>
  <c r="BB188" i="5" s="1"/>
  <c r="AT188" i="5"/>
  <c r="AU188" i="5" s="1"/>
  <c r="AM188" i="5"/>
  <c r="AF188" i="5"/>
  <c r="AG188" i="5" s="1"/>
  <c r="G91" i="8"/>
  <c r="H91" i="8" s="1"/>
  <c r="BA82" i="5"/>
  <c r="BB82" i="5" s="1"/>
  <c r="BH82" i="5"/>
  <c r="BI82" i="5" s="1"/>
  <c r="AT82" i="5"/>
  <c r="AU82" i="5" s="1"/>
  <c r="AM82" i="5"/>
  <c r="AF82" i="5"/>
  <c r="AG82" i="5" s="1"/>
  <c r="Y40" i="5"/>
  <c r="G186" i="8"/>
  <c r="H186" i="8" s="1"/>
  <c r="BH177" i="5"/>
  <c r="BI177" i="5" s="1"/>
  <c r="AT177" i="5"/>
  <c r="AU177" i="5" s="1"/>
  <c r="AM177" i="5"/>
  <c r="BA177" i="5"/>
  <c r="BB177" i="5" s="1"/>
  <c r="AF177" i="5"/>
  <c r="AG177" i="5" s="1"/>
  <c r="Y147" i="5"/>
  <c r="Y115" i="5"/>
  <c r="Y14" i="5"/>
  <c r="Y231" i="5"/>
  <c r="Y139" i="5"/>
  <c r="AD197" i="5"/>
  <c r="AR197" i="5"/>
  <c r="Y45" i="5"/>
  <c r="G46" i="8"/>
  <c r="H46" i="8" s="1"/>
  <c r="BH37" i="5"/>
  <c r="BI37" i="5" s="1"/>
  <c r="BA37" i="5"/>
  <c r="BB37" i="5" s="1"/>
  <c r="AT37" i="5"/>
  <c r="AU37" i="5" s="1"/>
  <c r="AM37" i="5"/>
  <c r="AF37" i="5"/>
  <c r="AG37" i="5" s="1"/>
  <c r="Y222" i="5"/>
  <c r="Y226" i="5"/>
  <c r="Y210" i="5"/>
  <c r="AD110" i="5"/>
  <c r="AR110" i="5"/>
  <c r="BF110" i="5"/>
  <c r="AK110" i="5"/>
  <c r="AY110" i="5"/>
  <c r="E119" i="8"/>
  <c r="G171" i="8"/>
  <c r="H171" i="8" s="1"/>
  <c r="BA162" i="5"/>
  <c r="BB162" i="5" s="1"/>
  <c r="BH162" i="5"/>
  <c r="BI162" i="5" s="1"/>
  <c r="AT162" i="5"/>
  <c r="AU162" i="5" s="1"/>
  <c r="AM162" i="5"/>
  <c r="AF162" i="5"/>
  <c r="AG162" i="5" s="1"/>
  <c r="G172" i="8"/>
  <c r="H172" i="8" s="1"/>
  <c r="BH163" i="5"/>
  <c r="BI163" i="5" s="1"/>
  <c r="BA163" i="5"/>
  <c r="BB163" i="5" s="1"/>
  <c r="AT163" i="5"/>
  <c r="AU163" i="5" s="1"/>
  <c r="AM163" i="5"/>
  <c r="AF163" i="5"/>
  <c r="AG163" i="5" s="1"/>
  <c r="Y141" i="5"/>
  <c r="G256" i="8"/>
  <c r="H256" i="8" s="1"/>
  <c r="BH247" i="5"/>
  <c r="BI247" i="5" s="1"/>
  <c r="BA247" i="5"/>
  <c r="BB247" i="5" s="1"/>
  <c r="AT247" i="5"/>
  <c r="AU247" i="5" s="1"/>
  <c r="AM247" i="5"/>
  <c r="AF247" i="5"/>
  <c r="AG247" i="5" s="1"/>
  <c r="G158" i="8"/>
  <c r="H158" i="8" s="1"/>
  <c r="BH149" i="5"/>
  <c r="BI149" i="5" s="1"/>
  <c r="AT149" i="5"/>
  <c r="AU149" i="5" s="1"/>
  <c r="AM149" i="5"/>
  <c r="BA149" i="5"/>
  <c r="BB149" i="5" s="1"/>
  <c r="AF149" i="5"/>
  <c r="AG149" i="5" s="1"/>
  <c r="G77" i="8"/>
  <c r="H77" i="8" s="1"/>
  <c r="BH68" i="5"/>
  <c r="BI68" i="5" s="1"/>
  <c r="BA68" i="5"/>
  <c r="BB68" i="5" s="1"/>
  <c r="AT68" i="5"/>
  <c r="AU68" i="5" s="1"/>
  <c r="AM68" i="5"/>
  <c r="AF68" i="5"/>
  <c r="AG68" i="5" s="1"/>
  <c r="G49" i="8"/>
  <c r="H49" i="8" s="1"/>
  <c r="BH40" i="5"/>
  <c r="BI40" i="5" s="1"/>
  <c r="BA40" i="5"/>
  <c r="BB40" i="5" s="1"/>
  <c r="AT40" i="5"/>
  <c r="AU40" i="5" s="1"/>
  <c r="AM40" i="5"/>
  <c r="AF40" i="5"/>
  <c r="AG40" i="5" s="1"/>
  <c r="Y190" i="5"/>
  <c r="G63" i="8"/>
  <c r="H63" i="8" s="1"/>
  <c r="BA54" i="5"/>
  <c r="BB54" i="5" s="1"/>
  <c r="BH54" i="5"/>
  <c r="BI54" i="5" s="1"/>
  <c r="AT54" i="5"/>
  <c r="AU54" i="5" s="1"/>
  <c r="AM54" i="5"/>
  <c r="AF54" i="5"/>
  <c r="AG54" i="5" s="1"/>
  <c r="G68" i="8"/>
  <c r="H68" i="8" s="1"/>
  <c r="BH59" i="5"/>
  <c r="BI59" i="5" s="1"/>
  <c r="BA59" i="5"/>
  <c r="BB59" i="5" s="1"/>
  <c r="AT59" i="5"/>
  <c r="AU59" i="5" s="1"/>
  <c r="AM59" i="5"/>
  <c r="AF59" i="5"/>
  <c r="AG59" i="5" s="1"/>
  <c r="AK21" i="5"/>
  <c r="AR21" i="5"/>
  <c r="AD21" i="5"/>
  <c r="AY21" i="5"/>
  <c r="BF21" i="5"/>
  <c r="E30" i="8"/>
  <c r="Y47" i="5"/>
  <c r="G203" i="8"/>
  <c r="H203" i="8" s="1"/>
  <c r="BA194" i="5"/>
  <c r="BB194" i="5" s="1"/>
  <c r="BH194" i="5"/>
  <c r="BI194" i="5" s="1"/>
  <c r="AT194" i="5"/>
  <c r="AU194" i="5" s="1"/>
  <c r="AM194" i="5"/>
  <c r="AF194" i="5"/>
  <c r="AG194" i="5" s="1"/>
  <c r="Y98" i="5"/>
  <c r="Y187" i="5"/>
  <c r="Y81" i="5"/>
  <c r="Y108" i="5"/>
  <c r="G30" i="8"/>
  <c r="H30" i="8" s="1"/>
  <c r="BH21" i="5"/>
  <c r="BI21" i="5" s="1"/>
  <c r="BA21" i="5"/>
  <c r="BB21" i="5" s="1"/>
  <c r="AT21" i="5"/>
  <c r="AU21" i="5" s="1"/>
  <c r="AM21" i="5"/>
  <c r="AF21" i="5"/>
  <c r="AG21" i="5" s="1"/>
  <c r="G75" i="8"/>
  <c r="H75" i="8" s="1"/>
  <c r="BA66" i="5"/>
  <c r="BB66" i="5" s="1"/>
  <c r="BH66" i="5"/>
  <c r="BI66" i="5" s="1"/>
  <c r="AT66" i="5"/>
  <c r="AU66" i="5" s="1"/>
  <c r="AM66" i="5"/>
  <c r="AF66" i="5"/>
  <c r="AG66" i="5" s="1"/>
  <c r="G156" i="8"/>
  <c r="H156" i="8" s="1"/>
  <c r="BH147" i="5"/>
  <c r="BI147" i="5" s="1"/>
  <c r="BA147" i="5"/>
  <c r="BB147" i="5" s="1"/>
  <c r="AT147" i="5"/>
  <c r="AU147" i="5" s="1"/>
  <c r="AM147" i="5"/>
  <c r="AF147" i="5"/>
  <c r="AG147" i="5" s="1"/>
  <c r="G209" i="8"/>
  <c r="H209" i="8" s="1"/>
  <c r="BH200" i="5"/>
  <c r="BI200" i="5" s="1"/>
  <c r="BA200" i="5"/>
  <c r="BB200" i="5" s="1"/>
  <c r="AT200" i="5"/>
  <c r="AU200" i="5" s="1"/>
  <c r="AM200" i="5"/>
  <c r="AF200" i="5"/>
  <c r="AG200" i="5" s="1"/>
  <c r="Y209" i="5"/>
  <c r="BF177" i="5"/>
  <c r="AK177" i="5"/>
  <c r="AY177" i="5"/>
  <c r="AD177" i="5"/>
  <c r="E186" i="8"/>
  <c r="AR177" i="5"/>
  <c r="AY64" i="5"/>
  <c r="BF64" i="5"/>
  <c r="AR64" i="5"/>
  <c r="AD64" i="5"/>
  <c r="AK64" i="5"/>
  <c r="E73" i="8"/>
  <c r="AY52" i="5"/>
  <c r="AD52" i="5"/>
  <c r="AK52" i="5"/>
  <c r="AR52" i="5"/>
  <c r="E61" i="8"/>
  <c r="BF52" i="5"/>
  <c r="G262" i="8"/>
  <c r="H262" i="8" s="1"/>
  <c r="BH253" i="5"/>
  <c r="BI253" i="5" s="1"/>
  <c r="AT253" i="5"/>
  <c r="AU253" i="5" s="1"/>
  <c r="AM253" i="5"/>
  <c r="BA253" i="5"/>
  <c r="BB253" i="5" s="1"/>
  <c r="AF253" i="5"/>
  <c r="AG253" i="5" s="1"/>
  <c r="G220" i="8"/>
  <c r="H220" i="8" s="1"/>
  <c r="BH211" i="5"/>
  <c r="BI211" i="5" s="1"/>
  <c r="BA211" i="5"/>
  <c r="BB211" i="5" s="1"/>
  <c r="AT211" i="5"/>
  <c r="AU211" i="5" s="1"/>
  <c r="AM211" i="5"/>
  <c r="AF211" i="5"/>
  <c r="AG211" i="5" s="1"/>
  <c r="G99" i="8"/>
  <c r="H99" i="8" s="1"/>
  <c r="BA90" i="5"/>
  <c r="BB90" i="5" s="1"/>
  <c r="BH90" i="5"/>
  <c r="BI90" i="5" s="1"/>
  <c r="AT90" i="5"/>
  <c r="AU90" i="5" s="1"/>
  <c r="AM90" i="5"/>
  <c r="AF90" i="5"/>
  <c r="AG90" i="5" s="1"/>
  <c r="AD243" i="5"/>
  <c r="AK243" i="5"/>
  <c r="AY243" i="5"/>
  <c r="BF243" i="5"/>
  <c r="AR243" i="5"/>
  <c r="E252" i="8"/>
  <c r="G161" i="8"/>
  <c r="H161" i="8" s="1"/>
  <c r="BH152" i="5"/>
  <c r="BI152" i="5" s="1"/>
  <c r="BA152" i="5"/>
  <c r="BB152" i="5" s="1"/>
  <c r="AT152" i="5"/>
  <c r="AU152" i="5" s="1"/>
  <c r="AM152" i="5"/>
  <c r="AF152" i="5"/>
  <c r="AG152" i="5" s="1"/>
  <c r="G16" i="8"/>
  <c r="H16" i="8" s="1"/>
  <c r="BH7" i="5"/>
  <c r="BI7" i="5" s="1"/>
  <c r="BA7" i="5"/>
  <c r="BB7" i="5" s="1"/>
  <c r="AT7" i="5"/>
  <c r="AU7" i="5" s="1"/>
  <c r="AM7" i="5"/>
  <c r="AF7" i="5"/>
  <c r="AG7" i="5" s="1"/>
  <c r="BF181" i="5"/>
  <c r="AR181" i="5"/>
  <c r="AK181" i="5"/>
  <c r="AD181" i="5"/>
  <c r="AY181" i="5"/>
  <c r="E190" i="8"/>
  <c r="H14" i="8"/>
  <c r="AF5" i="5"/>
  <c r="AG5" i="5" s="1"/>
  <c r="BH5" i="5"/>
  <c r="BI5" i="5" s="1"/>
  <c r="BA5" i="5"/>
  <c r="BB5" i="5" s="1"/>
  <c r="AT5" i="5"/>
  <c r="AU5" i="5" s="1"/>
  <c r="AM5" i="5"/>
  <c r="AK236" i="5"/>
  <c r="AD236" i="5"/>
  <c r="BF236" i="5"/>
  <c r="AY236" i="5"/>
  <c r="AR236" i="5"/>
  <c r="E245" i="8"/>
  <c r="G94" i="8"/>
  <c r="H94" i="8" s="1"/>
  <c r="BH85" i="5"/>
  <c r="BI85" i="5" s="1"/>
  <c r="BA85" i="5"/>
  <c r="BB85" i="5" s="1"/>
  <c r="AT85" i="5"/>
  <c r="AU85" i="5" s="1"/>
  <c r="AM85" i="5"/>
  <c r="AF85" i="5"/>
  <c r="AG85" i="5" s="1"/>
  <c r="AK124" i="5"/>
  <c r="AY124" i="5"/>
  <c r="E133" i="8"/>
  <c r="BF124" i="5"/>
  <c r="AR124" i="5"/>
  <c r="AD124" i="5"/>
  <c r="BF234" i="5"/>
  <c r="AY234" i="5"/>
  <c r="AK234" i="5"/>
  <c r="E243" i="8"/>
  <c r="AD234" i="5"/>
  <c r="AR234" i="5"/>
  <c r="AR27" i="5"/>
  <c r="AD27" i="5"/>
  <c r="AK27" i="5"/>
  <c r="AY27" i="5"/>
  <c r="BF27" i="5"/>
  <c r="E36" i="8"/>
  <c r="G175" i="8"/>
  <c r="H175" i="8" s="1"/>
  <c r="BA166" i="5"/>
  <c r="BB166" i="5" s="1"/>
  <c r="BH166" i="5"/>
  <c r="BI166" i="5" s="1"/>
  <c r="AT166" i="5"/>
  <c r="AU166" i="5" s="1"/>
  <c r="AM166" i="5"/>
  <c r="AF166" i="5"/>
  <c r="AG166" i="5" s="1"/>
  <c r="G261" i="8"/>
  <c r="H261" i="8" s="1"/>
  <c r="BH252" i="5"/>
  <c r="BI252" i="5" s="1"/>
  <c r="BA252" i="5"/>
  <c r="BB252" i="5" s="1"/>
  <c r="AT252" i="5"/>
  <c r="AU252" i="5" s="1"/>
  <c r="AM252" i="5"/>
  <c r="AF252" i="5"/>
  <c r="AG252" i="5" s="1"/>
  <c r="AR187" i="5"/>
  <c r="AK187" i="5"/>
  <c r="BF187" i="5"/>
  <c r="E196" i="8"/>
  <c r="AD187" i="5"/>
  <c r="AY187" i="5"/>
  <c r="G59" i="8"/>
  <c r="H59" i="8" s="1"/>
  <c r="BA50" i="5"/>
  <c r="BB50" i="5" s="1"/>
  <c r="BH50" i="5"/>
  <c r="BI50" i="5" s="1"/>
  <c r="AT50" i="5"/>
  <c r="AU50" i="5" s="1"/>
  <c r="AM50" i="5"/>
  <c r="AF50" i="5"/>
  <c r="AG50" i="5" s="1"/>
  <c r="G138" i="8"/>
  <c r="H138" i="8" s="1"/>
  <c r="BH129" i="5"/>
  <c r="BI129" i="5" s="1"/>
  <c r="AT129" i="5"/>
  <c r="AU129" i="5" s="1"/>
  <c r="AM129" i="5"/>
  <c r="BA129" i="5"/>
  <c r="BB129" i="5" s="1"/>
  <c r="AF129" i="5"/>
  <c r="AG129" i="5" s="1"/>
  <c r="G179" i="8"/>
  <c r="H179" i="8" s="1"/>
  <c r="BA170" i="5"/>
  <c r="BB170" i="5" s="1"/>
  <c r="BH170" i="5"/>
  <c r="BI170" i="5" s="1"/>
  <c r="AT170" i="5"/>
  <c r="AU170" i="5" s="1"/>
  <c r="AM170" i="5"/>
  <c r="AF170" i="5"/>
  <c r="AG170" i="5" s="1"/>
  <c r="G164" i="8"/>
  <c r="H164" i="8" s="1"/>
  <c r="BH155" i="5"/>
  <c r="BI155" i="5" s="1"/>
  <c r="BA155" i="5"/>
  <c r="BB155" i="5" s="1"/>
  <c r="AT155" i="5"/>
  <c r="AU155" i="5" s="1"/>
  <c r="AM155" i="5"/>
  <c r="AF155" i="5"/>
  <c r="AG155" i="5" s="1"/>
  <c r="Y165" i="5"/>
  <c r="G166" i="8"/>
  <c r="H166" i="8" s="1"/>
  <c r="BH157" i="5"/>
  <c r="BI157" i="5" s="1"/>
  <c r="AT157" i="5"/>
  <c r="AU157" i="5" s="1"/>
  <c r="AM157" i="5"/>
  <c r="BA157" i="5"/>
  <c r="BB157" i="5" s="1"/>
  <c r="AF157" i="5"/>
  <c r="AG157" i="5" s="1"/>
  <c r="AR107" i="5"/>
  <c r="AY107" i="5"/>
  <c r="AD107" i="5"/>
  <c r="AK107" i="5"/>
  <c r="E116" i="8"/>
  <c r="BF107" i="5"/>
  <c r="G114" i="8"/>
  <c r="H114" i="8" s="1"/>
  <c r="BH105" i="5"/>
  <c r="BI105" i="5" s="1"/>
  <c r="BA105" i="5"/>
  <c r="BB105" i="5" s="1"/>
  <c r="AT105" i="5"/>
  <c r="AU105" i="5" s="1"/>
  <c r="AM105" i="5"/>
  <c r="AF105" i="5"/>
  <c r="AG105" i="5" s="1"/>
  <c r="G41" i="8"/>
  <c r="H41" i="8" s="1"/>
  <c r="BH32" i="5"/>
  <c r="BI32" i="5" s="1"/>
  <c r="BA32" i="5"/>
  <c r="BB32" i="5" s="1"/>
  <c r="AT32" i="5"/>
  <c r="AU32" i="5" s="1"/>
  <c r="AM32" i="5"/>
  <c r="AF32" i="5"/>
  <c r="AG32" i="5" s="1"/>
  <c r="AD70" i="5"/>
  <c r="BF70" i="5"/>
  <c r="AK70" i="5"/>
  <c r="AR70" i="5"/>
  <c r="AY70" i="5"/>
  <c r="E79" i="8"/>
  <c r="G80" i="8"/>
  <c r="H80" i="8" s="1"/>
  <c r="BH71" i="5"/>
  <c r="BI71" i="5" s="1"/>
  <c r="BA71" i="5"/>
  <c r="BB71" i="5" s="1"/>
  <c r="AT71" i="5"/>
  <c r="AU71" i="5" s="1"/>
  <c r="AM71" i="5"/>
  <c r="AF71" i="5"/>
  <c r="AG71" i="5" s="1"/>
  <c r="AK229" i="5"/>
  <c r="AD229" i="5"/>
  <c r="BF229" i="5"/>
  <c r="AY229" i="5"/>
  <c r="E238" i="8"/>
  <c r="AR229" i="5"/>
  <c r="AK231" i="5"/>
  <c r="BF231" i="5"/>
  <c r="AR231" i="5"/>
  <c r="E240" i="8"/>
  <c r="AD231" i="5"/>
  <c r="AY231" i="5"/>
  <c r="BF245" i="5"/>
  <c r="AY245" i="5"/>
  <c r="AK245" i="5"/>
  <c r="AR245" i="5"/>
  <c r="E254" i="8"/>
  <c r="AD245" i="5"/>
  <c r="G193" i="8"/>
  <c r="H193" i="8" s="1"/>
  <c r="BH184" i="5"/>
  <c r="BI184" i="5" s="1"/>
  <c r="BA184" i="5"/>
  <c r="BB184" i="5" s="1"/>
  <c r="AT184" i="5"/>
  <c r="AU184" i="5" s="1"/>
  <c r="AM184" i="5"/>
  <c r="AF184" i="5"/>
  <c r="AG184" i="5" s="1"/>
  <c r="G29" i="8"/>
  <c r="H29" i="8" s="1"/>
  <c r="BH20" i="5"/>
  <c r="BI20" i="5" s="1"/>
  <c r="BA20" i="5"/>
  <c r="BB20" i="5" s="1"/>
  <c r="AT20" i="5"/>
  <c r="AU20" i="5" s="1"/>
  <c r="AM20" i="5"/>
  <c r="AF20" i="5"/>
  <c r="AG20" i="5" s="1"/>
  <c r="AD254" i="5"/>
  <c r="AK254" i="5"/>
  <c r="BF254" i="5"/>
  <c r="AR254" i="5"/>
  <c r="AY254" i="5"/>
  <c r="Y137" i="5"/>
  <c r="G218" i="8"/>
  <c r="H218" i="8" s="1"/>
  <c r="BH209" i="5"/>
  <c r="BI209" i="5" s="1"/>
  <c r="AT209" i="5"/>
  <c r="AU209" i="5" s="1"/>
  <c r="AM209" i="5"/>
  <c r="BA209" i="5"/>
  <c r="BB209" i="5" s="1"/>
  <c r="AF209" i="5"/>
  <c r="AG209" i="5" s="1"/>
  <c r="Y66" i="5"/>
  <c r="Y149" i="5"/>
  <c r="Y22" i="5"/>
  <c r="G255" i="8"/>
  <c r="H255" i="8" s="1"/>
  <c r="BH246" i="5"/>
  <c r="BI246" i="5" s="1"/>
  <c r="AT246" i="5"/>
  <c r="AU246" i="5" s="1"/>
  <c r="AM246" i="5"/>
  <c r="BA246" i="5"/>
  <c r="BB246" i="5" s="1"/>
  <c r="AF246" i="5"/>
  <c r="AG246" i="5" s="1"/>
  <c r="Y33" i="5"/>
  <c r="G28" i="8"/>
  <c r="H28" i="8" s="1"/>
  <c r="BH19" i="5"/>
  <c r="BI19" i="5" s="1"/>
  <c r="BA19" i="5"/>
  <c r="BB19" i="5" s="1"/>
  <c r="AT19" i="5"/>
  <c r="AU19" i="5" s="1"/>
  <c r="AM19" i="5"/>
  <c r="AF19" i="5"/>
  <c r="AG19" i="5" s="1"/>
  <c r="G93" i="8"/>
  <c r="H93" i="8" s="1"/>
  <c r="BH84" i="5"/>
  <c r="BI84" i="5" s="1"/>
  <c r="BA84" i="5"/>
  <c r="BB84" i="5" s="1"/>
  <c r="AT84" i="5"/>
  <c r="AU84" i="5" s="1"/>
  <c r="AM84" i="5"/>
  <c r="AF84" i="5"/>
  <c r="AG84" i="5" s="1"/>
  <c r="G65" i="8"/>
  <c r="H65" i="8" s="1"/>
  <c r="BH56" i="5"/>
  <c r="BI56" i="5" s="1"/>
  <c r="BA56" i="5"/>
  <c r="BB56" i="5" s="1"/>
  <c r="AT56" i="5"/>
  <c r="AU56" i="5" s="1"/>
  <c r="AM56" i="5"/>
  <c r="AF56" i="5"/>
  <c r="AG56" i="5" s="1"/>
  <c r="G71" i="8"/>
  <c r="H71" i="8" s="1"/>
  <c r="BA62" i="5"/>
  <c r="BB62" i="5" s="1"/>
  <c r="BH62" i="5"/>
  <c r="BI62" i="5" s="1"/>
  <c r="AT62" i="5"/>
  <c r="AU62" i="5" s="1"/>
  <c r="AM62" i="5"/>
  <c r="AF62" i="5"/>
  <c r="AG62" i="5" s="1"/>
  <c r="AY161" i="5"/>
  <c r="AD161" i="5"/>
  <c r="BF161" i="5"/>
  <c r="AK161" i="5"/>
  <c r="AR161" i="5"/>
  <c r="E170" i="8"/>
  <c r="Y156" i="5"/>
  <c r="G248" i="8"/>
  <c r="H248" i="8" s="1"/>
  <c r="BH239" i="5"/>
  <c r="BI239" i="5" s="1"/>
  <c r="BA239" i="5"/>
  <c r="BB239" i="5" s="1"/>
  <c r="AT239" i="5"/>
  <c r="AU239" i="5" s="1"/>
  <c r="AM239" i="5"/>
  <c r="AF239" i="5"/>
  <c r="AG239" i="5" s="1"/>
  <c r="Y37" i="5"/>
  <c r="Y127" i="5"/>
  <c r="Y167" i="5"/>
  <c r="Y30" i="5"/>
  <c r="AD42" i="5"/>
  <c r="AR42" i="5"/>
  <c r="AY42" i="5"/>
  <c r="BF42" i="5"/>
  <c r="AK42" i="5"/>
  <c r="E51" i="8"/>
  <c r="G250" i="8"/>
  <c r="H250" i="8" s="1"/>
  <c r="BH241" i="5"/>
  <c r="BI241" i="5" s="1"/>
  <c r="AT241" i="5"/>
  <c r="AU241" i="5" s="1"/>
  <c r="AM241" i="5"/>
  <c r="BA241" i="5"/>
  <c r="BB241" i="5" s="1"/>
  <c r="AF241" i="5"/>
  <c r="AG241" i="5" s="1"/>
  <c r="G217" i="8"/>
  <c r="H217" i="8" s="1"/>
  <c r="BH208" i="5"/>
  <c r="BI208" i="5" s="1"/>
  <c r="BA208" i="5"/>
  <c r="BB208" i="5" s="1"/>
  <c r="AT208" i="5"/>
  <c r="AU208" i="5" s="1"/>
  <c r="AM208" i="5"/>
  <c r="AF208" i="5"/>
  <c r="AG208" i="5" s="1"/>
  <c r="G165" i="8"/>
  <c r="H165" i="8" s="1"/>
  <c r="BH156" i="5"/>
  <c r="BI156" i="5" s="1"/>
  <c r="BA156" i="5"/>
  <c r="BB156" i="5" s="1"/>
  <c r="AT156" i="5"/>
  <c r="AU156" i="5" s="1"/>
  <c r="AM156" i="5"/>
  <c r="AF156" i="5"/>
  <c r="AG156" i="5" s="1"/>
  <c r="G110" i="8"/>
  <c r="H110" i="8" s="1"/>
  <c r="BH101" i="5"/>
  <c r="BI101" i="5" s="1"/>
  <c r="BA101" i="5"/>
  <c r="BB101" i="5" s="1"/>
  <c r="AT101" i="5"/>
  <c r="AU101" i="5" s="1"/>
  <c r="AM101" i="5"/>
  <c r="AF101" i="5"/>
  <c r="AG101" i="5" s="1"/>
  <c r="G112" i="8"/>
  <c r="H112" i="8" s="1"/>
  <c r="BH103" i="5"/>
  <c r="BI103" i="5" s="1"/>
  <c r="BA103" i="5"/>
  <c r="BB103" i="5" s="1"/>
  <c r="AT103" i="5"/>
  <c r="AU103" i="5" s="1"/>
  <c r="AM103" i="5"/>
  <c r="AF103" i="5"/>
  <c r="AG103" i="5" s="1"/>
  <c r="G226" i="8"/>
  <c r="H226" i="8" s="1"/>
  <c r="BH217" i="5"/>
  <c r="BI217" i="5" s="1"/>
  <c r="AT217" i="5"/>
  <c r="AU217" i="5" s="1"/>
  <c r="AM217" i="5"/>
  <c r="BA217" i="5"/>
  <c r="BB217" i="5" s="1"/>
  <c r="AF217" i="5"/>
  <c r="AG217" i="5" s="1"/>
  <c r="G229" i="8"/>
  <c r="H229" i="8" s="1"/>
  <c r="BH220" i="5"/>
  <c r="BI220" i="5" s="1"/>
  <c r="BA220" i="5"/>
  <c r="BB220" i="5" s="1"/>
  <c r="AT220" i="5"/>
  <c r="AU220" i="5" s="1"/>
  <c r="AM220" i="5"/>
  <c r="AF220" i="5"/>
  <c r="AG220" i="5" s="1"/>
  <c r="G101" i="8"/>
  <c r="H101" i="8" s="1"/>
  <c r="BH92" i="5"/>
  <c r="BI92" i="5" s="1"/>
  <c r="BA92" i="5"/>
  <c r="BB92" i="5" s="1"/>
  <c r="AT92" i="5"/>
  <c r="AU92" i="5" s="1"/>
  <c r="AM92" i="5"/>
  <c r="AF92" i="5"/>
  <c r="AG92" i="5" s="1"/>
  <c r="Y56" i="5"/>
  <c r="Y113" i="5"/>
  <c r="Y19" i="5"/>
  <c r="Y90" i="5"/>
  <c r="Y24" i="5"/>
  <c r="G85" i="8"/>
  <c r="H85" i="8" s="1"/>
  <c r="BH76" i="5"/>
  <c r="BI76" i="5" s="1"/>
  <c r="BA76" i="5"/>
  <c r="BB76" i="5" s="1"/>
  <c r="AT76" i="5"/>
  <c r="AU76" i="5" s="1"/>
  <c r="AM76" i="5"/>
  <c r="AF76" i="5"/>
  <c r="AG76" i="5" s="1"/>
  <c r="G60" i="8"/>
  <c r="H60" i="8" s="1"/>
  <c r="BH51" i="5"/>
  <c r="BI51" i="5" s="1"/>
  <c r="BA51" i="5"/>
  <c r="BB51" i="5" s="1"/>
  <c r="AT51" i="5"/>
  <c r="AU51" i="5" s="1"/>
  <c r="AM51" i="5"/>
  <c r="AF51" i="5"/>
  <c r="AG51" i="5" s="1"/>
  <c r="G152" i="8"/>
  <c r="H152" i="8" s="1"/>
  <c r="BH143" i="5"/>
  <c r="BI143" i="5" s="1"/>
  <c r="BA143" i="5"/>
  <c r="BB143" i="5" s="1"/>
  <c r="AT143" i="5"/>
  <c r="AU143" i="5" s="1"/>
  <c r="AM143" i="5"/>
  <c r="AF143" i="5"/>
  <c r="AG143" i="5" s="1"/>
  <c r="G56" i="8"/>
  <c r="H56" i="8" s="1"/>
  <c r="BH47" i="5"/>
  <c r="BI47" i="5" s="1"/>
  <c r="BA47" i="5"/>
  <c r="BB47" i="5" s="1"/>
  <c r="AT47" i="5"/>
  <c r="AU47" i="5" s="1"/>
  <c r="AM47" i="5"/>
  <c r="AF47" i="5"/>
  <c r="AG47" i="5" s="1"/>
  <c r="G39" i="8"/>
  <c r="H39" i="8" s="1"/>
  <c r="BA30" i="5"/>
  <c r="BB30" i="5" s="1"/>
  <c r="BH30" i="5"/>
  <c r="BI30" i="5" s="1"/>
  <c r="AT30" i="5"/>
  <c r="AU30" i="5" s="1"/>
  <c r="AM30" i="5"/>
  <c r="AF30" i="5"/>
  <c r="AG30" i="5" s="1"/>
  <c r="AK81" i="5"/>
  <c r="AR81" i="5"/>
  <c r="AY81" i="5"/>
  <c r="AD81" i="5"/>
  <c r="BF81" i="5"/>
  <c r="E90" i="8"/>
  <c r="Y191" i="5"/>
  <c r="Y134" i="5"/>
  <c r="G194" i="8"/>
  <c r="H194" i="8" s="1"/>
  <c r="BH185" i="5"/>
  <c r="BI185" i="5" s="1"/>
  <c r="AT185" i="5"/>
  <c r="AU185" i="5" s="1"/>
  <c r="AM185" i="5"/>
  <c r="BA185" i="5"/>
  <c r="BB185" i="5" s="1"/>
  <c r="AF185" i="5"/>
  <c r="AG185" i="5" s="1"/>
  <c r="Y32" i="5"/>
  <c r="G45" i="8"/>
  <c r="H45" i="8" s="1"/>
  <c r="BH36" i="5"/>
  <c r="BI36" i="5" s="1"/>
  <c r="BA36" i="5"/>
  <c r="BB36" i="5" s="1"/>
  <c r="AT36" i="5"/>
  <c r="AU36" i="5" s="1"/>
  <c r="AM36" i="5"/>
  <c r="AF36" i="5"/>
  <c r="AG36" i="5" s="1"/>
  <c r="G48" i="8"/>
  <c r="H48" i="8" s="1"/>
  <c r="BH39" i="5"/>
  <c r="BI39" i="5" s="1"/>
  <c r="BA39" i="5"/>
  <c r="BB39" i="5" s="1"/>
  <c r="AT39" i="5"/>
  <c r="AU39" i="5" s="1"/>
  <c r="AM39" i="5"/>
  <c r="AF39" i="5"/>
  <c r="AG39" i="5" s="1"/>
  <c r="G237" i="8"/>
  <c r="H237" i="8" s="1"/>
  <c r="BH228" i="5"/>
  <c r="BI228" i="5" s="1"/>
  <c r="BA228" i="5"/>
  <c r="BB228" i="5" s="1"/>
  <c r="AT228" i="5"/>
  <c r="AU228" i="5" s="1"/>
  <c r="AM228" i="5"/>
  <c r="AF228" i="5"/>
  <c r="AG228" i="5" s="1"/>
  <c r="AK238" i="5"/>
  <c r="BF238" i="5"/>
  <c r="AR238" i="5"/>
  <c r="AY238" i="5"/>
  <c r="AD238" i="5"/>
  <c r="E247" i="8"/>
  <c r="G120" i="8"/>
  <c r="H120" i="8" s="1"/>
  <c r="BH111" i="5"/>
  <c r="BI111" i="5" s="1"/>
  <c r="BA111" i="5"/>
  <c r="BB111" i="5" s="1"/>
  <c r="AT111" i="5"/>
  <c r="AU111" i="5" s="1"/>
  <c r="AM111" i="5"/>
  <c r="AF111" i="5"/>
  <c r="AG111" i="5" s="1"/>
  <c r="G254" i="8"/>
  <c r="H254" i="8" s="1"/>
  <c r="BH245" i="5"/>
  <c r="BI245" i="5" s="1"/>
  <c r="AT245" i="5"/>
  <c r="AU245" i="5" s="1"/>
  <c r="AM245" i="5"/>
  <c r="BA245" i="5"/>
  <c r="BB245" i="5" s="1"/>
  <c r="AF245" i="5"/>
  <c r="AG245" i="5" s="1"/>
  <c r="AD26" i="5"/>
  <c r="AK26" i="5"/>
  <c r="BF26" i="5"/>
  <c r="AR26" i="5"/>
  <c r="AY26" i="5"/>
  <c r="E35" i="8"/>
  <c r="G157" i="8"/>
  <c r="H157" i="8" s="1"/>
  <c r="BH148" i="5"/>
  <c r="BI148" i="5" s="1"/>
  <c r="BA148" i="5"/>
  <c r="BB148" i="5" s="1"/>
  <c r="AT148" i="5"/>
  <c r="AU148" i="5" s="1"/>
  <c r="AM148" i="5"/>
  <c r="AF148" i="5"/>
  <c r="AG148" i="5" s="1"/>
  <c r="G125" i="8"/>
  <c r="H125" i="8" s="1"/>
  <c r="BH116" i="5"/>
  <c r="BI116" i="5" s="1"/>
  <c r="BA116" i="5"/>
  <c r="BB116" i="5" s="1"/>
  <c r="AT116" i="5"/>
  <c r="AU116" i="5" s="1"/>
  <c r="AM116" i="5"/>
  <c r="AF116" i="5"/>
  <c r="AG116" i="5" s="1"/>
  <c r="G24" i="8"/>
  <c r="H24" i="8" s="1"/>
  <c r="BH15" i="5"/>
  <c r="BI15" i="5" s="1"/>
  <c r="BA15" i="5"/>
  <c r="BB15" i="5" s="1"/>
  <c r="AT15" i="5"/>
  <c r="AU15" i="5" s="1"/>
  <c r="AM15" i="5"/>
  <c r="AF15" i="5"/>
  <c r="AG15" i="5" s="1"/>
  <c r="G241" i="8"/>
  <c r="H241" i="8" s="1"/>
  <c r="BH232" i="5"/>
  <c r="BI232" i="5" s="1"/>
  <c r="BA232" i="5"/>
  <c r="BB232" i="5" s="1"/>
  <c r="AT232" i="5"/>
  <c r="AU232" i="5" s="1"/>
  <c r="AM232" i="5"/>
  <c r="AF232" i="5"/>
  <c r="AG232" i="5" s="1"/>
  <c r="G149" i="8"/>
  <c r="H149" i="8" s="1"/>
  <c r="BH140" i="5"/>
  <c r="BI140" i="5" s="1"/>
  <c r="BA140" i="5"/>
  <c r="BB140" i="5" s="1"/>
  <c r="AT140" i="5"/>
  <c r="AU140" i="5" s="1"/>
  <c r="AM140" i="5"/>
  <c r="AF140" i="5"/>
  <c r="AG140" i="5" s="1"/>
  <c r="G207" i="8"/>
  <c r="H207" i="8" s="1"/>
  <c r="BA198" i="5"/>
  <c r="BB198" i="5" s="1"/>
  <c r="BH198" i="5"/>
  <c r="BI198" i="5" s="1"/>
  <c r="AT198" i="5"/>
  <c r="AU198" i="5" s="1"/>
  <c r="AM198" i="5"/>
  <c r="AF198" i="5"/>
  <c r="AG198" i="5" s="1"/>
  <c r="G27" i="8"/>
  <c r="H27" i="8" s="1"/>
  <c r="BA18" i="5"/>
  <c r="BB18" i="5" s="1"/>
  <c r="BH18" i="5"/>
  <c r="BI18" i="5" s="1"/>
  <c r="AT18" i="5"/>
  <c r="AU18" i="5" s="1"/>
  <c r="AM18" i="5"/>
  <c r="AF18" i="5"/>
  <c r="AG18" i="5" s="1"/>
  <c r="G90" i="8"/>
  <c r="H90" i="8" s="1"/>
  <c r="BH81" i="5"/>
  <c r="BI81" i="5" s="1"/>
  <c r="BA81" i="5"/>
  <c r="BB81" i="5" s="1"/>
  <c r="AT81" i="5"/>
  <c r="AU81" i="5" s="1"/>
  <c r="AM81" i="5"/>
  <c r="AF81" i="5"/>
  <c r="AG81" i="5" s="1"/>
  <c r="G73" i="8"/>
  <c r="H73" i="8" s="1"/>
  <c r="BH64" i="5"/>
  <c r="BI64" i="5" s="1"/>
  <c r="BA64" i="5"/>
  <c r="BB64" i="5" s="1"/>
  <c r="AT64" i="5"/>
  <c r="AU64" i="5" s="1"/>
  <c r="AM64" i="5"/>
  <c r="AF64" i="5"/>
  <c r="AG64" i="5" s="1"/>
  <c r="Y178" i="5"/>
  <c r="G135" i="8"/>
  <c r="H135" i="8" s="1"/>
  <c r="BA126" i="5"/>
  <c r="BB126" i="5" s="1"/>
  <c r="BH126" i="5"/>
  <c r="BI126" i="5" s="1"/>
  <c r="AT126" i="5"/>
  <c r="AU126" i="5" s="1"/>
  <c r="AM126" i="5"/>
  <c r="AF126" i="5"/>
  <c r="AG126" i="5" s="1"/>
  <c r="Y48" i="5"/>
  <c r="G231" i="8"/>
  <c r="H231" i="8" s="1"/>
  <c r="BA222" i="5"/>
  <c r="BB222" i="5" s="1"/>
  <c r="BH222" i="5"/>
  <c r="BI222" i="5" s="1"/>
  <c r="AT222" i="5"/>
  <c r="AU222" i="5" s="1"/>
  <c r="AM222" i="5"/>
  <c r="AF222" i="5"/>
  <c r="AG222" i="5" s="1"/>
  <c r="Y97" i="5"/>
  <c r="Y46" i="5"/>
  <c r="Y29" i="5"/>
  <c r="AR29" i="5"/>
  <c r="BF29" i="5"/>
  <c r="AK29" i="5"/>
  <c r="AD29" i="5"/>
  <c r="AY29" i="5"/>
  <c r="E38" i="8"/>
  <c r="G132" i="8"/>
  <c r="H132" i="8" s="1"/>
  <c r="BH123" i="5"/>
  <c r="BI123" i="5" s="1"/>
  <c r="BA123" i="5"/>
  <c r="BB123" i="5" s="1"/>
  <c r="AT123" i="5"/>
  <c r="AU123" i="5" s="1"/>
  <c r="AM123" i="5"/>
  <c r="AF123" i="5"/>
  <c r="AG123" i="5" s="1"/>
  <c r="G213" i="8"/>
  <c r="H213" i="8" s="1"/>
  <c r="BH204" i="5"/>
  <c r="BI204" i="5" s="1"/>
  <c r="BA204" i="5"/>
  <c r="BB204" i="5" s="1"/>
  <c r="AT204" i="5"/>
  <c r="AU204" i="5" s="1"/>
  <c r="AM204" i="5"/>
  <c r="AF204" i="5"/>
  <c r="AG204" i="5" s="1"/>
  <c r="G89" i="8"/>
  <c r="H89" i="8" s="1"/>
  <c r="BH80" i="5"/>
  <c r="BI80" i="5" s="1"/>
  <c r="BA80" i="5"/>
  <c r="BB80" i="5" s="1"/>
  <c r="AT80" i="5"/>
  <c r="AU80" i="5" s="1"/>
  <c r="AM80" i="5"/>
  <c r="AF80" i="5"/>
  <c r="AG80" i="5" s="1"/>
  <c r="G155" i="8"/>
  <c r="H155" i="8" s="1"/>
  <c r="BA146" i="5"/>
  <c r="BB146" i="5" s="1"/>
  <c r="BH146" i="5"/>
  <c r="BI146" i="5" s="1"/>
  <c r="AT146" i="5"/>
  <c r="AU146" i="5" s="1"/>
  <c r="AM146" i="5"/>
  <c r="AF146" i="5"/>
  <c r="AG146" i="5" s="1"/>
  <c r="AR153" i="5"/>
  <c r="AK153" i="5"/>
  <c r="AD153" i="5"/>
  <c r="E162" i="8"/>
  <c r="AY153" i="5"/>
  <c r="BF153" i="5"/>
  <c r="G38" i="8"/>
  <c r="H38" i="8" s="1"/>
  <c r="BH29" i="5"/>
  <c r="BI29" i="5" s="1"/>
  <c r="BA29" i="5"/>
  <c r="BB29" i="5" s="1"/>
  <c r="AT29" i="5"/>
  <c r="AU29" i="5" s="1"/>
  <c r="AM29" i="5"/>
  <c r="AF29" i="5"/>
  <c r="AG29" i="5" s="1"/>
  <c r="Y35" i="5"/>
  <c r="Y38" i="5"/>
  <c r="Y227" i="5"/>
  <c r="G247" i="8"/>
  <c r="H247" i="8" s="1"/>
  <c r="BH238" i="5"/>
  <c r="BI238" i="5" s="1"/>
  <c r="AT238" i="5"/>
  <c r="AU238" i="5" s="1"/>
  <c r="AM238" i="5"/>
  <c r="BA238" i="5"/>
  <c r="BB238" i="5" s="1"/>
  <c r="AF238" i="5"/>
  <c r="AG238" i="5" s="1"/>
  <c r="Y110" i="5"/>
  <c r="G51" i="8"/>
  <c r="H51" i="8" s="1"/>
  <c r="BA42" i="5"/>
  <c r="BB42" i="5" s="1"/>
  <c r="BH42" i="5"/>
  <c r="BI42" i="5" s="1"/>
  <c r="AT42" i="5"/>
  <c r="AU42" i="5" s="1"/>
  <c r="AM42" i="5"/>
  <c r="AF42" i="5"/>
  <c r="AG42" i="5" s="1"/>
  <c r="G259" i="8"/>
  <c r="H259" i="8" s="1"/>
  <c r="BH250" i="5"/>
  <c r="BI250" i="5" s="1"/>
  <c r="AT250" i="5"/>
  <c r="AU250" i="5" s="1"/>
  <c r="AM250" i="5"/>
  <c r="BA250" i="5"/>
  <c r="BB250" i="5" s="1"/>
  <c r="AF250" i="5"/>
  <c r="AG250" i="5" s="1"/>
  <c r="Y171" i="5"/>
  <c r="G184" i="8"/>
  <c r="H184" i="8" s="1"/>
  <c r="BH175" i="5"/>
  <c r="BI175" i="5" s="1"/>
  <c r="BA175" i="5"/>
  <c r="BB175" i="5" s="1"/>
  <c r="AT175" i="5"/>
  <c r="AU175" i="5" s="1"/>
  <c r="AM175" i="5"/>
  <c r="AF175" i="5"/>
  <c r="AG175" i="5" s="1"/>
  <c r="Y223" i="5"/>
  <c r="G58" i="8"/>
  <c r="H58" i="8" s="1"/>
  <c r="BH49" i="5"/>
  <c r="BI49" i="5" s="1"/>
  <c r="BA49" i="5"/>
  <c r="BB49" i="5" s="1"/>
  <c r="AT49" i="5"/>
  <c r="AU49" i="5" s="1"/>
  <c r="AM49" i="5"/>
  <c r="AF49" i="5"/>
  <c r="AG49" i="5" s="1"/>
  <c r="BF134" i="5"/>
  <c r="AY134" i="5"/>
  <c r="AD134" i="5"/>
  <c r="AK134" i="5"/>
  <c r="E143" i="8"/>
  <c r="AR134" i="5"/>
  <c r="BF164" i="5"/>
  <c r="AY164" i="5"/>
  <c r="E173" i="8"/>
  <c r="AR164" i="5"/>
  <c r="AK164" i="5"/>
  <c r="AD164" i="5"/>
  <c r="AD97" i="5"/>
  <c r="AK97" i="5"/>
  <c r="AR97" i="5"/>
  <c r="AY97" i="5"/>
  <c r="BF97" i="5"/>
  <c r="E106" i="8"/>
  <c r="G224" i="8"/>
  <c r="H224" i="8" s="1"/>
  <c r="BH215" i="5"/>
  <c r="BI215" i="5" s="1"/>
  <c r="BA215" i="5"/>
  <c r="BB215" i="5" s="1"/>
  <c r="AT215" i="5"/>
  <c r="AU215" i="5" s="1"/>
  <c r="AM215" i="5"/>
  <c r="AF215" i="5"/>
  <c r="AG215" i="5" s="1"/>
  <c r="BF127" i="5"/>
  <c r="AY127" i="5"/>
  <c r="E136" i="8"/>
  <c r="AK127" i="5"/>
  <c r="AD127" i="5"/>
  <c r="AR127" i="5"/>
  <c r="AK126" i="5"/>
  <c r="AR126" i="5"/>
  <c r="BF126" i="5"/>
  <c r="AY126" i="5"/>
  <c r="AD126" i="5"/>
  <c r="E135" i="8"/>
  <c r="BF154" i="5"/>
  <c r="AK154" i="5"/>
  <c r="AD154" i="5"/>
  <c r="AY154" i="5"/>
  <c r="E163" i="8"/>
  <c r="AR154" i="5"/>
  <c r="G97" i="8"/>
  <c r="H97" i="8" s="1"/>
  <c r="BH88" i="5"/>
  <c r="BI88" i="5" s="1"/>
  <c r="BA88" i="5"/>
  <c r="BB88" i="5" s="1"/>
  <c r="AT88" i="5"/>
  <c r="AU88" i="5" s="1"/>
  <c r="AM88" i="5"/>
  <c r="AF88" i="5"/>
  <c r="AG88" i="5" s="1"/>
  <c r="G87" i="8"/>
  <c r="H87" i="8" s="1"/>
  <c r="BA78" i="5"/>
  <c r="BB78" i="5" s="1"/>
  <c r="BH78" i="5"/>
  <c r="BI78" i="5" s="1"/>
  <c r="AT78" i="5"/>
  <c r="AU78" i="5" s="1"/>
  <c r="AM78" i="5"/>
  <c r="AF78" i="5"/>
  <c r="AG78" i="5" s="1"/>
  <c r="G32" i="8"/>
  <c r="H32" i="8" s="1"/>
  <c r="BH23" i="5"/>
  <c r="BI23" i="5" s="1"/>
  <c r="BA23" i="5"/>
  <c r="BB23" i="5" s="1"/>
  <c r="AT23" i="5"/>
  <c r="AU23" i="5" s="1"/>
  <c r="AM23" i="5"/>
  <c r="AF23" i="5"/>
  <c r="AG23" i="5" s="1"/>
  <c r="BF246" i="5"/>
  <c r="AY246" i="5"/>
  <c r="AR246" i="5"/>
  <c r="AD246" i="5"/>
  <c r="AK246" i="5"/>
  <c r="E255" i="8"/>
  <c r="AD158" i="5"/>
  <c r="AY158" i="5"/>
  <c r="AR158" i="5"/>
  <c r="AK158" i="5"/>
  <c r="E167" i="8"/>
  <c r="BF158" i="5"/>
  <c r="BF68" i="5"/>
  <c r="AY68" i="5"/>
  <c r="AR68" i="5"/>
  <c r="AD68" i="5"/>
  <c r="AK68" i="5"/>
  <c r="E77" i="8"/>
  <c r="AY40" i="5"/>
  <c r="AK40" i="5"/>
  <c r="AR40" i="5"/>
  <c r="BF40" i="5"/>
  <c r="AD40" i="5"/>
  <c r="E49" i="8"/>
  <c r="G200" i="8"/>
  <c r="H200" i="8" s="1"/>
  <c r="BH191" i="5"/>
  <c r="BI191" i="5" s="1"/>
  <c r="BA191" i="5"/>
  <c r="BB191" i="5" s="1"/>
  <c r="AT191" i="5"/>
  <c r="AU191" i="5" s="1"/>
  <c r="AM191" i="5"/>
  <c r="AF191" i="5"/>
  <c r="AG191" i="5" s="1"/>
  <c r="BF54" i="5"/>
  <c r="AK54" i="5"/>
  <c r="AR54" i="5"/>
  <c r="AY54" i="5"/>
  <c r="AD54" i="5"/>
  <c r="E63" i="8"/>
  <c r="AR59" i="5"/>
  <c r="AD59" i="5"/>
  <c r="AK59" i="5"/>
  <c r="BF59" i="5"/>
  <c r="AY59" i="5"/>
  <c r="E68" i="8"/>
  <c r="AK141" i="5"/>
  <c r="AR141" i="5"/>
  <c r="BF141" i="5"/>
  <c r="AD141" i="5"/>
  <c r="AY141" i="5"/>
  <c r="E150" i="8"/>
  <c r="G37" i="8"/>
  <c r="H37" i="8" s="1"/>
  <c r="BH28" i="5"/>
  <c r="BI28" i="5" s="1"/>
  <c r="BA28" i="5"/>
  <c r="BB28" i="5" s="1"/>
  <c r="AT28" i="5"/>
  <c r="AU28" i="5" s="1"/>
  <c r="AM28" i="5"/>
  <c r="AF28" i="5"/>
  <c r="AG28" i="5" s="1"/>
  <c r="AK174" i="5"/>
  <c r="AY174" i="5"/>
  <c r="AR174" i="5"/>
  <c r="BF174" i="5"/>
  <c r="E183" i="8"/>
  <c r="AD174" i="5"/>
  <c r="G141" i="8"/>
  <c r="H141" i="8" s="1"/>
  <c r="BH132" i="5"/>
  <c r="BI132" i="5" s="1"/>
  <c r="BA132" i="5"/>
  <c r="BB132" i="5" s="1"/>
  <c r="AT132" i="5"/>
  <c r="AU132" i="5" s="1"/>
  <c r="AM132" i="5"/>
  <c r="AF132" i="5"/>
  <c r="AG132" i="5" s="1"/>
  <c r="G249" i="8"/>
  <c r="H249" i="8" s="1"/>
  <c r="BH240" i="5"/>
  <c r="BI240" i="5" s="1"/>
  <c r="BA240" i="5"/>
  <c r="BB240" i="5" s="1"/>
  <c r="AT240" i="5"/>
  <c r="AU240" i="5" s="1"/>
  <c r="AM240" i="5"/>
  <c r="AF240" i="5"/>
  <c r="AG240" i="5" s="1"/>
  <c r="AR251" i="5"/>
  <c r="AK251" i="5"/>
  <c r="E260" i="8"/>
  <c r="AD251" i="5"/>
  <c r="AY251" i="5"/>
  <c r="BF251" i="5"/>
  <c r="G52" i="8"/>
  <c r="H52" i="8" s="1"/>
  <c r="BH43" i="5"/>
  <c r="BI43" i="5" s="1"/>
  <c r="BA43" i="5"/>
  <c r="BB43" i="5" s="1"/>
  <c r="AT43" i="5"/>
  <c r="AU43" i="5" s="1"/>
  <c r="AM43" i="5"/>
  <c r="AF43" i="5"/>
  <c r="AG43" i="5" s="1"/>
  <c r="G150" i="8"/>
  <c r="H150" i="8" s="1"/>
  <c r="BH141" i="5"/>
  <c r="BI141" i="5" s="1"/>
  <c r="AT141" i="5"/>
  <c r="AU141" i="5" s="1"/>
  <c r="AM141" i="5"/>
  <c r="BA141" i="5"/>
  <c r="BB141" i="5" s="1"/>
  <c r="AF141" i="5"/>
  <c r="AG141" i="5" s="1"/>
  <c r="Y7" i="5"/>
  <c r="G116" i="8"/>
  <c r="H116" i="8" s="1"/>
  <c r="BH107" i="5"/>
  <c r="BI107" i="5" s="1"/>
  <c r="BA107" i="5"/>
  <c r="BB107" i="5" s="1"/>
  <c r="AT107" i="5"/>
  <c r="AU107" i="5" s="1"/>
  <c r="AM107" i="5"/>
  <c r="AF107" i="5"/>
  <c r="AG107" i="5" s="1"/>
  <c r="Y107" i="5"/>
  <c r="Y114" i="5"/>
  <c r="G79" i="8"/>
  <c r="H79" i="8" s="1"/>
  <c r="BA70" i="5"/>
  <c r="BB70" i="5" s="1"/>
  <c r="BH70" i="5"/>
  <c r="BI70" i="5" s="1"/>
  <c r="AT70" i="5"/>
  <c r="AU70" i="5" s="1"/>
  <c r="AM70" i="5"/>
  <c r="AF70" i="5"/>
  <c r="AG70" i="5" s="1"/>
  <c r="Y211" i="5"/>
  <c r="G239" i="8"/>
  <c r="H239" i="8" s="1"/>
  <c r="BA230" i="5"/>
  <c r="BB230" i="5" s="1"/>
  <c r="BH230" i="5"/>
  <c r="BI230" i="5" s="1"/>
  <c r="AT230" i="5"/>
  <c r="AU230" i="5" s="1"/>
  <c r="AM230" i="5"/>
  <c r="AF230" i="5"/>
  <c r="AG230" i="5" s="1"/>
  <c r="Y99" i="5"/>
  <c r="G198" i="8"/>
  <c r="H198" i="8" s="1"/>
  <c r="BH189" i="5"/>
  <c r="BI189" i="5" s="1"/>
  <c r="AT189" i="5"/>
  <c r="AU189" i="5" s="1"/>
  <c r="AM189" i="5"/>
  <c r="BA189" i="5"/>
  <c r="BB189" i="5" s="1"/>
  <c r="AF189" i="5"/>
  <c r="AG189" i="5" s="1"/>
  <c r="G123" i="8"/>
  <c r="H123" i="8" s="1"/>
  <c r="BA114" i="5"/>
  <c r="BB114" i="5" s="1"/>
  <c r="BH114" i="5"/>
  <c r="BI114" i="5" s="1"/>
  <c r="AT114" i="5"/>
  <c r="AU114" i="5" s="1"/>
  <c r="AM114" i="5"/>
  <c r="AF114" i="5"/>
  <c r="AG114" i="5" s="1"/>
  <c r="G92" i="8"/>
  <c r="H92" i="8" s="1"/>
  <c r="BH83" i="5"/>
  <c r="BI83" i="5" s="1"/>
  <c r="BA83" i="5"/>
  <c r="BB83" i="5" s="1"/>
  <c r="AT83" i="5"/>
  <c r="AU83" i="5" s="1"/>
  <c r="AM83" i="5"/>
  <c r="AF83" i="5"/>
  <c r="AG83" i="5" s="1"/>
  <c r="BF207" i="5"/>
  <c r="AY207" i="5"/>
  <c r="AR207" i="5"/>
  <c r="AD207" i="5"/>
  <c r="AK207" i="5"/>
  <c r="E216" i="8"/>
  <c r="AD193" i="5"/>
  <c r="AY193" i="5"/>
  <c r="AR193" i="5"/>
  <c r="AK193" i="5"/>
  <c r="BF193" i="5"/>
  <c r="E202" i="8"/>
  <c r="BF213" i="5"/>
  <c r="AY213" i="5"/>
  <c r="AD213" i="5"/>
  <c r="AR213" i="5"/>
  <c r="E222" i="8"/>
  <c r="AK213" i="5"/>
  <c r="G252" i="8"/>
  <c r="H252" i="8" s="1"/>
  <c r="BH243" i="5"/>
  <c r="BI243" i="5" s="1"/>
  <c r="BA243" i="5"/>
  <c r="BB243" i="5" s="1"/>
  <c r="AT243" i="5"/>
  <c r="AU243" i="5" s="1"/>
  <c r="AM243" i="5"/>
  <c r="AF243" i="5"/>
  <c r="AG243" i="5" s="1"/>
  <c r="Y151" i="5"/>
  <c r="G187" i="8"/>
  <c r="H187" i="8" s="1"/>
  <c r="BA178" i="5"/>
  <c r="BB178" i="5" s="1"/>
  <c r="BH178" i="5"/>
  <c r="BI178" i="5" s="1"/>
  <c r="AT178" i="5"/>
  <c r="AU178" i="5" s="1"/>
  <c r="AM178" i="5"/>
  <c r="AF178" i="5"/>
  <c r="AG178" i="5" s="1"/>
  <c r="Y121" i="5"/>
  <c r="G86" i="8"/>
  <c r="H86" i="8" s="1"/>
  <c r="BH77" i="5"/>
  <c r="BI77" i="5" s="1"/>
  <c r="BA77" i="5"/>
  <c r="BB77" i="5" s="1"/>
  <c r="AT77" i="5"/>
  <c r="AU77" i="5" s="1"/>
  <c r="AM77" i="5"/>
  <c r="AF77" i="5"/>
  <c r="AG77" i="5" s="1"/>
  <c r="Y84" i="5"/>
  <c r="G53" i="8"/>
  <c r="H53" i="8" s="1"/>
  <c r="BH44" i="5"/>
  <c r="BI44" i="5" s="1"/>
  <c r="BA44" i="5"/>
  <c r="BB44" i="5" s="1"/>
  <c r="AT44" i="5"/>
  <c r="AU44" i="5" s="1"/>
  <c r="AM44" i="5"/>
  <c r="AF44" i="5"/>
  <c r="AG44" i="5" s="1"/>
  <c r="G243" i="8"/>
  <c r="H243" i="8" s="1"/>
  <c r="BH234" i="5"/>
  <c r="BI234" i="5" s="1"/>
  <c r="BA234" i="5"/>
  <c r="BB234" i="5" s="1"/>
  <c r="AT234" i="5"/>
  <c r="AU234" i="5" s="1"/>
  <c r="AM234" i="5"/>
  <c r="AF234" i="5"/>
  <c r="AG234" i="5" s="1"/>
  <c r="G127" i="8"/>
  <c r="H127" i="8" s="1"/>
  <c r="BA118" i="5"/>
  <c r="BB118" i="5" s="1"/>
  <c r="BH118" i="5"/>
  <c r="BI118" i="5" s="1"/>
  <c r="AT118" i="5"/>
  <c r="AU118" i="5" s="1"/>
  <c r="AM118" i="5"/>
  <c r="AF118" i="5"/>
  <c r="AG118" i="5" s="1"/>
  <c r="G54" i="8"/>
  <c r="H54" i="8" s="1"/>
  <c r="BH45" i="5"/>
  <c r="BI45" i="5" s="1"/>
  <c r="BA45" i="5"/>
  <c r="BB45" i="5" s="1"/>
  <c r="AT45" i="5"/>
  <c r="AU45" i="5" s="1"/>
  <c r="AM45" i="5"/>
  <c r="AF45" i="5"/>
  <c r="AG45" i="5" s="1"/>
  <c r="G98" i="8"/>
  <c r="H98" i="8" s="1"/>
  <c r="BH89" i="5"/>
  <c r="BI89" i="5" s="1"/>
  <c r="BA89" i="5"/>
  <c r="BB89" i="5" s="1"/>
  <c r="AT89" i="5"/>
  <c r="AU89" i="5" s="1"/>
  <c r="AM89" i="5"/>
  <c r="AF89" i="5"/>
  <c r="AG89" i="5" s="1"/>
  <c r="G204" i="8"/>
  <c r="H204" i="8" s="1"/>
  <c r="BH195" i="5"/>
  <c r="BI195" i="5" s="1"/>
  <c r="BA195" i="5"/>
  <c r="BB195" i="5" s="1"/>
  <c r="AT195" i="5"/>
  <c r="AU195" i="5" s="1"/>
  <c r="AM195" i="5"/>
  <c r="AF195" i="5"/>
  <c r="AG195" i="5" s="1"/>
  <c r="G82" i="8"/>
  <c r="H82" i="8" s="1"/>
  <c r="BH73" i="5"/>
  <c r="BI73" i="5" s="1"/>
  <c r="BA73" i="5"/>
  <c r="BB73" i="5" s="1"/>
  <c r="AT73" i="5"/>
  <c r="AU73" i="5" s="1"/>
  <c r="AM73" i="5"/>
  <c r="AF73" i="5"/>
  <c r="AG73" i="5" s="1"/>
  <c r="Y179" i="5"/>
  <c r="G180" i="8"/>
  <c r="H180" i="8" s="1"/>
  <c r="BH171" i="5"/>
  <c r="BI171" i="5" s="1"/>
  <c r="BA171" i="5"/>
  <c r="BB171" i="5" s="1"/>
  <c r="AT171" i="5"/>
  <c r="AU171" i="5" s="1"/>
  <c r="AM171" i="5"/>
  <c r="AF171" i="5"/>
  <c r="AG171" i="5" s="1"/>
  <c r="AD9" i="5"/>
  <c r="AK9" i="5"/>
  <c r="AY9" i="5"/>
  <c r="AR9" i="5"/>
  <c r="BF9" i="5"/>
  <c r="E18" i="8"/>
  <c r="G258" i="8"/>
  <c r="H258" i="8" s="1"/>
  <c r="BH249" i="5"/>
  <c r="BI249" i="5" s="1"/>
  <c r="AT249" i="5"/>
  <c r="AU249" i="5" s="1"/>
  <c r="AM249" i="5"/>
  <c r="BA249" i="5"/>
  <c r="BB249" i="5" s="1"/>
  <c r="AF249" i="5"/>
  <c r="AG249" i="5" s="1"/>
  <c r="BF18" i="5"/>
  <c r="AY18" i="5"/>
  <c r="E27" i="8"/>
  <c r="AR18" i="5"/>
  <c r="AD18" i="5"/>
  <c r="AK18" i="5"/>
  <c r="Y247" i="5"/>
  <c r="Y103" i="5"/>
  <c r="Y101" i="5"/>
  <c r="Y216" i="5"/>
  <c r="G228" i="8"/>
  <c r="H228" i="8" s="1"/>
  <c r="BH219" i="5"/>
  <c r="BI219" i="5" s="1"/>
  <c r="BA219" i="5"/>
  <c r="BB219" i="5" s="1"/>
  <c r="AT219" i="5"/>
  <c r="AU219" i="5" s="1"/>
  <c r="AM219" i="5"/>
  <c r="AF219" i="5"/>
  <c r="AG219" i="5" s="1"/>
  <c r="Y11" i="5"/>
  <c r="Y5" i="5"/>
  <c r="Y172" i="5"/>
  <c r="AY60" i="5"/>
  <c r="AR60" i="5"/>
  <c r="AK60" i="5"/>
  <c r="AD60" i="5"/>
  <c r="BF60" i="5"/>
  <c r="E69" i="8"/>
  <c r="Y213" i="5"/>
  <c r="Y138" i="5"/>
  <c r="AD190" i="5"/>
  <c r="AK190" i="5"/>
  <c r="AR190" i="5"/>
  <c r="AY190" i="5"/>
  <c r="E199" i="8"/>
  <c r="BF190" i="5"/>
  <c r="G126" i="8"/>
  <c r="H126" i="8" s="1"/>
  <c r="BH117" i="5"/>
  <c r="BI117" i="5" s="1"/>
  <c r="BA117" i="5"/>
  <c r="BB117" i="5" s="1"/>
  <c r="AT117" i="5"/>
  <c r="AU117" i="5" s="1"/>
  <c r="AM117" i="5"/>
  <c r="AF117" i="5"/>
  <c r="AG117" i="5" s="1"/>
  <c r="G160" i="8"/>
  <c r="H160" i="8" s="1"/>
  <c r="BH151" i="5"/>
  <c r="BI151" i="5" s="1"/>
  <c r="BA151" i="5"/>
  <c r="BB151" i="5" s="1"/>
  <c r="AT151" i="5"/>
  <c r="AU151" i="5" s="1"/>
  <c r="AM151" i="5"/>
  <c r="AF151" i="5"/>
  <c r="AG151" i="5" s="1"/>
  <c r="G72" i="8"/>
  <c r="H72" i="8" s="1"/>
  <c r="BH63" i="5"/>
  <c r="BI63" i="5" s="1"/>
  <c r="BA63" i="5"/>
  <c r="BB63" i="5" s="1"/>
  <c r="AT63" i="5"/>
  <c r="AU63" i="5" s="1"/>
  <c r="AM63" i="5"/>
  <c r="AF63" i="5"/>
  <c r="AG63" i="5" s="1"/>
  <c r="AY203" i="5"/>
  <c r="AK203" i="5"/>
  <c r="AD203" i="5"/>
  <c r="E212" i="8"/>
  <c r="AR203" i="5"/>
  <c r="BF203" i="5"/>
  <c r="Y88" i="5"/>
  <c r="G130" i="8"/>
  <c r="H130" i="8" s="1"/>
  <c r="BH121" i="5"/>
  <c r="BI121" i="5" s="1"/>
  <c r="AT121" i="5"/>
  <c r="AU121" i="5" s="1"/>
  <c r="AM121" i="5"/>
  <c r="BA121" i="5"/>
  <c r="BB121" i="5" s="1"/>
  <c r="AF121" i="5"/>
  <c r="AG121" i="5" s="1"/>
  <c r="Y18" i="5"/>
  <c r="Y83" i="5"/>
  <c r="Y55" i="5"/>
  <c r="Y61" i="5"/>
  <c r="G122" i="8"/>
  <c r="H122" i="8" s="1"/>
  <c r="BH113" i="5"/>
  <c r="BI113" i="5" s="1"/>
  <c r="BA113" i="5"/>
  <c r="BB113" i="5" s="1"/>
  <c r="AT113" i="5"/>
  <c r="AU113" i="5" s="1"/>
  <c r="AM113" i="5"/>
  <c r="AF113" i="5"/>
  <c r="AG113" i="5" s="1"/>
  <c r="Y132" i="5"/>
  <c r="G103" i="8"/>
  <c r="H103" i="8" s="1"/>
  <c r="BA94" i="5"/>
  <c r="BB94" i="5" s="1"/>
  <c r="BH94" i="5"/>
  <c r="BI94" i="5" s="1"/>
  <c r="AT94" i="5"/>
  <c r="AU94" i="5" s="1"/>
  <c r="AM94" i="5"/>
  <c r="AF94" i="5"/>
  <c r="AG94" i="5" s="1"/>
  <c r="G84" i="8"/>
  <c r="H84" i="8" s="1"/>
  <c r="BH75" i="5"/>
  <c r="BI75" i="5" s="1"/>
  <c r="BA75" i="5"/>
  <c r="BB75" i="5" s="1"/>
  <c r="AT75" i="5"/>
  <c r="AU75" i="5" s="1"/>
  <c r="AM75" i="5"/>
  <c r="AF75" i="5"/>
  <c r="AG75" i="5" s="1"/>
  <c r="G253" i="8"/>
  <c r="H253" i="8" s="1"/>
  <c r="BH244" i="5"/>
  <c r="BI244" i="5" s="1"/>
  <c r="BA244" i="5"/>
  <c r="BB244" i="5" s="1"/>
  <c r="AT244" i="5"/>
  <c r="AU244" i="5" s="1"/>
  <c r="AM244" i="5"/>
  <c r="AF244" i="5"/>
  <c r="AG244" i="5" s="1"/>
  <c r="AK242" i="5"/>
  <c r="AR242" i="5"/>
  <c r="AY242" i="5"/>
  <c r="E251" i="8"/>
  <c r="AD242" i="5"/>
  <c r="BF242" i="5"/>
  <c r="G19" i="8"/>
  <c r="H19" i="8" s="1"/>
  <c r="BA10" i="5"/>
  <c r="BB10" i="5" s="1"/>
  <c r="BH10" i="5"/>
  <c r="BI10" i="5" s="1"/>
  <c r="AT10" i="5"/>
  <c r="AU10" i="5" s="1"/>
  <c r="AM10" i="5"/>
  <c r="AF10" i="5"/>
  <c r="AG10" i="5" s="1"/>
  <c r="Y57" i="5"/>
  <c r="G31" i="8"/>
  <c r="H31" i="8" s="1"/>
  <c r="BA22" i="5"/>
  <c r="BB22" i="5" s="1"/>
  <c r="BH22" i="5"/>
  <c r="BI22" i="5" s="1"/>
  <c r="AT22" i="5"/>
  <c r="AU22" i="5" s="1"/>
  <c r="AM22" i="5"/>
  <c r="AF22" i="5"/>
  <c r="AG22" i="5" s="1"/>
  <c r="Y143" i="5"/>
  <c r="AD131" i="5"/>
  <c r="AK131" i="5"/>
  <c r="AR131" i="5"/>
  <c r="E140" i="8"/>
  <c r="BF131" i="5"/>
  <c r="AY131" i="5"/>
  <c r="E81" i="8"/>
  <c r="AR216" i="5"/>
  <c r="AD216" i="5"/>
  <c r="BF216" i="5"/>
  <c r="AK216" i="5"/>
  <c r="AY216" i="5"/>
  <c r="E225" i="8"/>
  <c r="AR198" i="5"/>
  <c r="AD198" i="5"/>
  <c r="BF198" i="5"/>
  <c r="AK198" i="5"/>
  <c r="AY198" i="5"/>
  <c r="E207" i="8"/>
  <c r="G208" i="8"/>
  <c r="H208" i="8" s="1"/>
  <c r="BH199" i="5"/>
  <c r="BI199" i="5" s="1"/>
  <c r="BA199" i="5"/>
  <c r="BB199" i="5" s="1"/>
  <c r="AT199" i="5"/>
  <c r="AU199" i="5" s="1"/>
  <c r="AM199" i="5"/>
  <c r="AF199" i="5"/>
  <c r="AG199" i="5" s="1"/>
  <c r="G154" i="8"/>
  <c r="H154" i="8" s="1"/>
  <c r="BH145" i="5"/>
  <c r="BI145" i="5" s="1"/>
  <c r="AT145" i="5"/>
  <c r="AU145" i="5" s="1"/>
  <c r="AM145" i="5"/>
  <c r="BA145" i="5"/>
  <c r="BB145" i="5" s="1"/>
  <c r="AF145" i="5"/>
  <c r="AG145" i="5" s="1"/>
  <c r="G173" i="8"/>
  <c r="H173" i="8" s="1"/>
  <c r="BH164" i="5"/>
  <c r="BI164" i="5" s="1"/>
  <c r="BA164" i="5"/>
  <c r="BB164" i="5" s="1"/>
  <c r="AT164" i="5"/>
  <c r="AU164" i="5" s="1"/>
  <c r="AM164" i="5"/>
  <c r="AF164" i="5"/>
  <c r="AG164" i="5" s="1"/>
  <c r="G106" i="8"/>
  <c r="H106" i="8" s="1"/>
  <c r="BH97" i="5"/>
  <c r="BI97" i="5" s="1"/>
  <c r="BA97" i="5"/>
  <c r="BB97" i="5" s="1"/>
  <c r="AT97" i="5"/>
  <c r="AU97" i="5" s="1"/>
  <c r="AM97" i="5"/>
  <c r="AF97" i="5"/>
  <c r="AG97" i="5" s="1"/>
  <c r="Y252" i="5"/>
  <c r="G26" i="8"/>
  <c r="H26" i="8" s="1"/>
  <c r="BH17" i="5"/>
  <c r="BI17" i="5" s="1"/>
  <c r="BA17" i="5"/>
  <c r="BB17" i="5" s="1"/>
  <c r="AT17" i="5"/>
  <c r="AU17" i="5" s="1"/>
  <c r="AM17" i="5"/>
  <c r="AF17" i="5"/>
  <c r="AG17" i="5" s="1"/>
  <c r="Y75" i="5"/>
  <c r="Y50" i="5"/>
  <c r="Y62" i="5"/>
  <c r="G212" i="8"/>
  <c r="H212" i="8" s="1"/>
  <c r="BH203" i="5"/>
  <c r="BI203" i="5" s="1"/>
  <c r="BA203" i="5"/>
  <c r="BB203" i="5" s="1"/>
  <c r="AT203" i="5"/>
  <c r="AU203" i="5" s="1"/>
  <c r="AM203" i="5"/>
  <c r="AF203" i="5"/>
  <c r="AG203" i="5" s="1"/>
  <c r="G170" i="8"/>
  <c r="H170" i="8" s="1"/>
  <c r="BH161" i="5"/>
  <c r="BI161" i="5" s="1"/>
  <c r="AT161" i="5"/>
  <c r="AU161" i="5" s="1"/>
  <c r="AM161" i="5"/>
  <c r="BA161" i="5"/>
  <c r="BB161" i="5" s="1"/>
  <c r="AF161" i="5"/>
  <c r="AG161" i="5" s="1"/>
  <c r="G163" i="8"/>
  <c r="H163" i="8" s="1"/>
  <c r="BA154" i="5"/>
  <c r="BB154" i="5" s="1"/>
  <c r="BH154" i="5"/>
  <c r="BI154" i="5" s="1"/>
  <c r="AT154" i="5"/>
  <c r="AU154" i="5" s="1"/>
  <c r="AM154" i="5"/>
  <c r="AF154" i="5"/>
  <c r="AG154" i="5" s="1"/>
  <c r="G96" i="8"/>
  <c r="H96" i="8" s="1"/>
  <c r="BH87" i="5"/>
  <c r="BI87" i="5" s="1"/>
  <c r="BA87" i="5"/>
  <c r="BB87" i="5" s="1"/>
  <c r="AT87" i="5"/>
  <c r="AU87" i="5" s="1"/>
  <c r="AM87" i="5"/>
  <c r="AF87" i="5"/>
  <c r="AG87" i="5" s="1"/>
  <c r="G33" i="8"/>
  <c r="H33" i="8" s="1"/>
  <c r="BH24" i="5"/>
  <c r="BI24" i="5" s="1"/>
  <c r="BA24" i="5"/>
  <c r="BB24" i="5" s="1"/>
  <c r="AT24" i="5"/>
  <c r="AU24" i="5" s="1"/>
  <c r="AM24" i="5"/>
  <c r="AF24" i="5"/>
  <c r="AG24" i="5" s="1"/>
  <c r="Y234" i="5"/>
  <c r="G128" i="8"/>
  <c r="H128" i="8" s="1"/>
  <c r="BH119" i="5"/>
  <c r="BI119" i="5" s="1"/>
  <c r="BA119" i="5"/>
  <c r="BB119" i="5" s="1"/>
  <c r="AT119" i="5"/>
  <c r="AU119" i="5" s="1"/>
  <c r="AM119" i="5"/>
  <c r="AF119" i="5"/>
  <c r="AG119" i="5" s="1"/>
  <c r="Y188" i="5"/>
  <c r="G214" i="8"/>
  <c r="H214" i="8" s="1"/>
  <c r="BH205" i="5"/>
  <c r="BI205" i="5" s="1"/>
  <c r="AT205" i="5"/>
  <c r="AU205" i="5" s="1"/>
  <c r="AM205" i="5"/>
  <c r="BA205" i="5"/>
  <c r="BB205" i="5" s="1"/>
  <c r="AF205" i="5"/>
  <c r="AG205" i="5" s="1"/>
  <c r="Y93" i="5"/>
  <c r="Y74" i="5"/>
  <c r="Y243" i="5"/>
  <c r="G251" i="8"/>
  <c r="H251" i="8" s="1"/>
  <c r="BH242" i="5"/>
  <c r="BI242" i="5" s="1"/>
  <c r="AT242" i="5"/>
  <c r="AU242" i="5" s="1"/>
  <c r="AM242" i="5"/>
  <c r="BA242" i="5"/>
  <c r="BB242" i="5" s="1"/>
  <c r="AF242" i="5"/>
  <c r="AG242" i="5" s="1"/>
  <c r="BF11" i="5"/>
  <c r="AD11" i="5"/>
  <c r="AY11" i="5"/>
  <c r="AR11" i="5"/>
  <c r="AK11" i="5"/>
  <c r="E20" i="8"/>
  <c r="Y144" i="5"/>
  <c r="G222" i="8"/>
  <c r="H222" i="8" s="1"/>
  <c r="BH213" i="5"/>
  <c r="BI213" i="5" s="1"/>
  <c r="AT213" i="5"/>
  <c r="AU213" i="5" s="1"/>
  <c r="AM213" i="5"/>
  <c r="BA213" i="5"/>
  <c r="BB213" i="5" s="1"/>
  <c r="AF213" i="5"/>
  <c r="AG213" i="5" s="1"/>
  <c r="G181" i="8"/>
  <c r="H181" i="8" s="1"/>
  <c r="BH172" i="5"/>
  <c r="BI172" i="5" s="1"/>
  <c r="BA172" i="5"/>
  <c r="BB172" i="5" s="1"/>
  <c r="AT172" i="5"/>
  <c r="AU172" i="5" s="1"/>
  <c r="AM172" i="5"/>
  <c r="AF172" i="5"/>
  <c r="AG172" i="5" s="1"/>
  <c r="BF175" i="5"/>
  <c r="AR175" i="5"/>
  <c r="AY175" i="5"/>
  <c r="AD175" i="5"/>
  <c r="AK175" i="5"/>
  <c r="E184" i="8"/>
  <c r="G233" i="8"/>
  <c r="H233" i="8" s="1"/>
  <c r="BH224" i="5"/>
  <c r="BI224" i="5" s="1"/>
  <c r="BA224" i="5"/>
  <c r="BB224" i="5" s="1"/>
  <c r="AT224" i="5"/>
  <c r="AU224" i="5" s="1"/>
  <c r="AM224" i="5"/>
  <c r="AF224" i="5"/>
  <c r="AG224" i="5" s="1"/>
  <c r="Y82" i="5"/>
  <c r="Y249" i="5"/>
  <c r="AR61" i="5"/>
  <c r="BF61" i="5"/>
  <c r="AY61" i="5"/>
  <c r="AD61" i="5"/>
  <c r="E70" i="8"/>
  <c r="AK61" i="5"/>
  <c r="G236" i="8"/>
  <c r="H236" i="8" s="1"/>
  <c r="BH227" i="5"/>
  <c r="BI227" i="5" s="1"/>
  <c r="BA227" i="5"/>
  <c r="BB227" i="5" s="1"/>
  <c r="AT227" i="5"/>
  <c r="AU227" i="5" s="1"/>
  <c r="AM227" i="5"/>
  <c r="AF227" i="5"/>
  <c r="AG227" i="5" s="1"/>
  <c r="AD130" i="5"/>
  <c r="AK130" i="5"/>
  <c r="AR130" i="5"/>
  <c r="BF130" i="5"/>
  <c r="AY130" i="5"/>
  <c r="E139" i="8"/>
  <c r="AK249" i="5"/>
  <c r="AY249" i="5"/>
  <c r="AD249" i="5"/>
  <c r="E258" i="8"/>
  <c r="AR249" i="5"/>
  <c r="BF249" i="5"/>
  <c r="G145" i="8"/>
  <c r="H145" i="8" s="1"/>
  <c r="BH136" i="5"/>
  <c r="BI136" i="5" s="1"/>
  <c r="BA136" i="5"/>
  <c r="BB136" i="5" s="1"/>
  <c r="AT136" i="5"/>
  <c r="AU136" i="5" s="1"/>
  <c r="AM136" i="5"/>
  <c r="AF136" i="5"/>
  <c r="AG136" i="5" s="1"/>
  <c r="AR225" i="5"/>
  <c r="AD225" i="5"/>
  <c r="BF225" i="5"/>
  <c r="AK225" i="5"/>
  <c r="AY225" i="5"/>
  <c r="E234" i="8"/>
  <c r="AK178" i="5"/>
  <c r="AR178" i="5"/>
  <c r="BF178" i="5"/>
  <c r="AD178" i="5"/>
  <c r="E187" i="8"/>
  <c r="AY178" i="5"/>
  <c r="G131" i="8"/>
  <c r="H131" i="8" s="1"/>
  <c r="BA122" i="5"/>
  <c r="BB122" i="5" s="1"/>
  <c r="BH122" i="5"/>
  <c r="BI122" i="5" s="1"/>
  <c r="AT122" i="5"/>
  <c r="AU122" i="5" s="1"/>
  <c r="AM122" i="5"/>
  <c r="AF122" i="5"/>
  <c r="AG122" i="5" s="1"/>
  <c r="G182" i="8"/>
  <c r="H182" i="8" s="1"/>
  <c r="BH173" i="5"/>
  <c r="BI173" i="5" s="1"/>
  <c r="AT173" i="5"/>
  <c r="AU173" i="5" s="1"/>
  <c r="AM173" i="5"/>
  <c r="BA173" i="5"/>
  <c r="BB173" i="5" s="1"/>
  <c r="AF173" i="5"/>
  <c r="AG173" i="5" s="1"/>
  <c r="AY123" i="5"/>
  <c r="AD123" i="5"/>
  <c r="AK123" i="5"/>
  <c r="AR123" i="5"/>
  <c r="BF123" i="5"/>
  <c r="E132" i="8"/>
  <c r="AK204" i="5"/>
  <c r="AD204" i="5"/>
  <c r="BF204" i="5"/>
  <c r="AY204" i="5"/>
  <c r="AR204" i="5"/>
  <c r="E213" i="8"/>
  <c r="AR80" i="5"/>
  <c r="AY80" i="5"/>
  <c r="BF80" i="5"/>
  <c r="AD80" i="5"/>
  <c r="E89" i="8"/>
  <c r="AK80" i="5"/>
  <c r="AD146" i="5"/>
  <c r="AK146" i="5"/>
  <c r="BF146" i="5"/>
  <c r="E155" i="8"/>
  <c r="AY146" i="5"/>
  <c r="AR146" i="5"/>
  <c r="G66" i="8"/>
  <c r="H66" i="8" s="1"/>
  <c r="BH57" i="5"/>
  <c r="BI57" i="5" s="1"/>
  <c r="BA57" i="5"/>
  <c r="BB57" i="5" s="1"/>
  <c r="AT57" i="5"/>
  <c r="AU57" i="5" s="1"/>
  <c r="AM57" i="5"/>
  <c r="AF57" i="5"/>
  <c r="AG57" i="5" s="1"/>
  <c r="AK22" i="5"/>
  <c r="AR22" i="5"/>
  <c r="AY22" i="5"/>
  <c r="BF22" i="5"/>
  <c r="AD22" i="5"/>
  <c r="E31" i="8"/>
  <c r="BF239" i="5"/>
  <c r="AR239" i="5"/>
  <c r="AY239" i="5"/>
  <c r="AD239" i="5"/>
  <c r="AK239" i="5"/>
  <c r="E248" i="8"/>
  <c r="G47" i="8"/>
  <c r="H47" i="8" s="1"/>
  <c r="BA38" i="5"/>
  <c r="BB38" i="5" s="1"/>
  <c r="BH38" i="5"/>
  <c r="BI38" i="5" s="1"/>
  <c r="AT38" i="5"/>
  <c r="AU38" i="5" s="1"/>
  <c r="AM38" i="5"/>
  <c r="AF38" i="5"/>
  <c r="AG38" i="5" s="1"/>
  <c r="G137" i="8"/>
  <c r="H137" i="8" s="1"/>
  <c r="BH128" i="5"/>
  <c r="BI128" i="5" s="1"/>
  <c r="BA128" i="5"/>
  <c r="BB128" i="5" s="1"/>
  <c r="AT128" i="5"/>
  <c r="AU128" i="5" s="1"/>
  <c r="AM128" i="5"/>
  <c r="AF128" i="5"/>
  <c r="AG128" i="5" s="1"/>
  <c r="G177" i="8"/>
  <c r="H177" i="8" s="1"/>
  <c r="BH168" i="5"/>
  <c r="BI168" i="5" s="1"/>
  <c r="BA168" i="5"/>
  <c r="BB168" i="5" s="1"/>
  <c r="AT168" i="5"/>
  <c r="AU168" i="5" s="1"/>
  <c r="AM168" i="5"/>
  <c r="AF168" i="5"/>
  <c r="AG168" i="5" s="1"/>
  <c r="G40" i="8"/>
  <c r="H40" i="8" s="1"/>
  <c r="BH31" i="5"/>
  <c r="BI31" i="5" s="1"/>
  <c r="BA31" i="5"/>
  <c r="BB31" i="5" s="1"/>
  <c r="AT31" i="5"/>
  <c r="AU31" i="5" s="1"/>
  <c r="AM31" i="5"/>
  <c r="AF31" i="5"/>
  <c r="AG31" i="5" s="1"/>
  <c r="G50" i="8"/>
  <c r="H50" i="8" s="1"/>
  <c r="BH41" i="5"/>
  <c r="BI41" i="5" s="1"/>
  <c r="BA41" i="5"/>
  <c r="BB41" i="5" s="1"/>
  <c r="AT41" i="5"/>
  <c r="AU41" i="5" s="1"/>
  <c r="AM41" i="5"/>
  <c r="AF41" i="5"/>
  <c r="AG41" i="5" s="1"/>
  <c r="Y89" i="5"/>
  <c r="G17" i="8"/>
  <c r="H17" i="8" s="1"/>
  <c r="BH8" i="5"/>
  <c r="BI8" i="5" s="1"/>
  <c r="BA8" i="5"/>
  <c r="BB8" i="5" s="1"/>
  <c r="AT8" i="5"/>
  <c r="AU8" i="5" s="1"/>
  <c r="AM8" i="5"/>
  <c r="AF8" i="5"/>
  <c r="AG8" i="5" s="1"/>
  <c r="AD105" i="5"/>
  <c r="AK105" i="5"/>
  <c r="AR105" i="5"/>
  <c r="E114" i="8"/>
  <c r="AY105" i="5"/>
  <c r="BF105" i="5"/>
  <c r="G117" i="8"/>
  <c r="H117" i="8" s="1"/>
  <c r="BH108" i="5"/>
  <c r="BI108" i="5" s="1"/>
  <c r="BA108" i="5"/>
  <c r="BB108" i="5" s="1"/>
  <c r="AT108" i="5"/>
  <c r="AU108" i="5" s="1"/>
  <c r="AM108" i="5"/>
  <c r="AF108" i="5"/>
  <c r="AG108" i="5" s="1"/>
  <c r="G124" i="8"/>
  <c r="H124" i="8" s="1"/>
  <c r="BH115" i="5"/>
  <c r="BI115" i="5" s="1"/>
  <c r="BA115" i="5"/>
  <c r="BB115" i="5" s="1"/>
  <c r="AT115" i="5"/>
  <c r="AU115" i="5" s="1"/>
  <c r="AM115" i="5"/>
  <c r="AF115" i="5"/>
  <c r="AG115" i="5" s="1"/>
  <c r="AY69" i="5"/>
  <c r="BF69" i="5"/>
  <c r="AK69" i="5"/>
  <c r="AD69" i="5"/>
  <c r="E78" i="8"/>
  <c r="AR69" i="5"/>
  <c r="G221" i="8"/>
  <c r="H221" i="8" s="1"/>
  <c r="BH212" i="5"/>
  <c r="BI212" i="5" s="1"/>
  <c r="BA212" i="5"/>
  <c r="BB212" i="5" s="1"/>
  <c r="AT212" i="5"/>
  <c r="AU212" i="5" s="1"/>
  <c r="AM212" i="5"/>
  <c r="AF212" i="5"/>
  <c r="AG212" i="5" s="1"/>
  <c r="AR230" i="5"/>
  <c r="AD230" i="5"/>
  <c r="AY230" i="5"/>
  <c r="AK230" i="5"/>
  <c r="BF230" i="5"/>
  <c r="E239" i="8"/>
  <c r="G109" i="8"/>
  <c r="H109" i="8" s="1"/>
  <c r="BH100" i="5"/>
  <c r="BI100" i="5" s="1"/>
  <c r="BA100" i="5"/>
  <c r="BB100" i="5" s="1"/>
  <c r="AT100" i="5"/>
  <c r="AU100" i="5" s="1"/>
  <c r="AM100" i="5"/>
  <c r="AF100" i="5"/>
  <c r="AG100" i="5" s="1"/>
  <c r="G195" i="8"/>
  <c r="H195" i="8" s="1"/>
  <c r="BA186" i="5"/>
  <c r="BB186" i="5" s="1"/>
  <c r="BH186" i="5"/>
  <c r="BI186" i="5" s="1"/>
  <c r="AT186" i="5"/>
  <c r="AU186" i="5" s="1"/>
  <c r="AM186" i="5"/>
  <c r="AF186" i="5"/>
  <c r="AG186" i="5" s="1"/>
  <c r="G205" i="8"/>
  <c r="H205" i="8" s="1"/>
  <c r="BH196" i="5"/>
  <c r="BI196" i="5" s="1"/>
  <c r="BA196" i="5"/>
  <c r="BB196" i="5" s="1"/>
  <c r="AT196" i="5"/>
  <c r="AU196" i="5" s="1"/>
  <c r="AM196" i="5"/>
  <c r="AF196" i="5"/>
  <c r="AG196" i="5" s="1"/>
  <c r="G223" i="8"/>
  <c r="H223" i="8" s="1"/>
  <c r="BA214" i="5"/>
  <c r="BB214" i="5" s="1"/>
  <c r="BH214" i="5"/>
  <c r="BI214" i="5" s="1"/>
  <c r="AT214" i="5"/>
  <c r="AU214" i="5" s="1"/>
  <c r="AM214" i="5"/>
  <c r="AF214" i="5"/>
  <c r="AG214" i="5" s="1"/>
  <c r="G100" i="8"/>
  <c r="H100" i="8" s="1"/>
  <c r="BH91" i="5"/>
  <c r="BI91" i="5" s="1"/>
  <c r="BA91" i="5"/>
  <c r="BB91" i="5" s="1"/>
  <c r="AT91" i="5"/>
  <c r="AU91" i="5" s="1"/>
  <c r="AM91" i="5"/>
  <c r="AF91" i="5"/>
  <c r="AG91" i="5" s="1"/>
  <c r="G34" i="8"/>
  <c r="H34" i="8" s="1"/>
  <c r="BH25" i="5"/>
  <c r="BI25" i="5" s="1"/>
  <c r="BA25" i="5"/>
  <c r="BB25" i="5" s="1"/>
  <c r="AT25" i="5"/>
  <c r="AU25" i="5" s="1"/>
  <c r="AM25" i="5"/>
  <c r="AF25" i="5"/>
  <c r="AG25" i="5" s="1"/>
  <c r="G246" i="8"/>
  <c r="H246" i="8" s="1"/>
  <c r="BH237" i="5"/>
  <c r="BI237" i="5" s="1"/>
  <c r="AT237" i="5"/>
  <c r="AU237" i="5" s="1"/>
  <c r="AM237" i="5"/>
  <c r="BA237" i="5"/>
  <c r="BB237" i="5" s="1"/>
  <c r="AF237" i="5"/>
  <c r="AG237" i="5" s="1"/>
  <c r="Y87" i="5"/>
  <c r="Y77" i="5"/>
  <c r="BF202" i="5"/>
  <c r="AD202" i="5"/>
  <c r="E211" i="8"/>
  <c r="AY202" i="5"/>
  <c r="AK202" i="5"/>
  <c r="AR202" i="5"/>
  <c r="AY37" i="5"/>
  <c r="BF37" i="5"/>
  <c r="AR37" i="5"/>
  <c r="AK37" i="5"/>
  <c r="AD37" i="5"/>
  <c r="E46" i="8"/>
  <c r="G129" i="8"/>
  <c r="H129" i="8" s="1"/>
  <c r="BH120" i="5"/>
  <c r="BI120" i="5" s="1"/>
  <c r="BA120" i="5"/>
  <c r="BB120" i="5" s="1"/>
  <c r="AT120" i="5"/>
  <c r="AU120" i="5" s="1"/>
  <c r="AM120" i="5"/>
  <c r="AF120" i="5"/>
  <c r="AG120" i="5" s="1"/>
  <c r="G88" i="8"/>
  <c r="H88" i="8" s="1"/>
  <c r="BH79" i="5"/>
  <c r="BI79" i="5" s="1"/>
  <c r="BA79" i="5"/>
  <c r="BB79" i="5" s="1"/>
  <c r="AT79" i="5"/>
  <c r="AU79" i="5" s="1"/>
  <c r="AM79" i="5"/>
  <c r="AF79" i="5"/>
  <c r="AG79" i="5" s="1"/>
  <c r="G169" i="8"/>
  <c r="H169" i="8" s="1"/>
  <c r="BH160" i="5"/>
  <c r="BI160" i="5" s="1"/>
  <c r="BA160" i="5"/>
  <c r="BB160" i="5" s="1"/>
  <c r="AT160" i="5"/>
  <c r="AU160" i="5" s="1"/>
  <c r="AM160" i="5"/>
  <c r="AF160" i="5"/>
  <c r="AG160" i="5" s="1"/>
  <c r="G64" i="8"/>
  <c r="H64" i="8" s="1"/>
  <c r="BH55" i="5"/>
  <c r="BI55" i="5" s="1"/>
  <c r="BA55" i="5"/>
  <c r="BB55" i="5" s="1"/>
  <c r="AT55" i="5"/>
  <c r="AU55" i="5" s="1"/>
  <c r="AM55" i="5"/>
  <c r="AF55" i="5"/>
  <c r="AG55" i="5" s="1"/>
  <c r="G104" i="8"/>
  <c r="H104" i="8" s="1"/>
  <c r="BH95" i="5"/>
  <c r="BI95" i="5" s="1"/>
  <c r="BA95" i="5"/>
  <c r="BB95" i="5" s="1"/>
  <c r="AT95" i="5"/>
  <c r="AU95" i="5" s="1"/>
  <c r="AM95" i="5"/>
  <c r="AF95" i="5"/>
  <c r="AG95" i="5" s="1"/>
  <c r="AD125" i="5"/>
  <c r="AY125" i="5"/>
  <c r="AR125" i="5"/>
  <c r="BF125" i="5"/>
  <c r="AK125" i="5"/>
  <c r="E134" i="8"/>
  <c r="Y251" i="5"/>
  <c r="G196" i="8"/>
  <c r="H196" i="8" s="1"/>
  <c r="BH187" i="5"/>
  <c r="BI187" i="5" s="1"/>
  <c r="BA187" i="5"/>
  <c r="BB187" i="5" s="1"/>
  <c r="AT187" i="5"/>
  <c r="AU187" i="5" s="1"/>
  <c r="AM187" i="5"/>
  <c r="AF187" i="5"/>
  <c r="AG187" i="5" s="1"/>
  <c r="Y49" i="5"/>
  <c r="Y128" i="5"/>
  <c r="G178" i="8"/>
  <c r="H178" i="8" s="1"/>
  <c r="BH169" i="5"/>
  <c r="BI169" i="5" s="1"/>
  <c r="AT169" i="5"/>
  <c r="AU169" i="5" s="1"/>
  <c r="AM169" i="5"/>
  <c r="BA169" i="5"/>
  <c r="BB169" i="5" s="1"/>
  <c r="AF169" i="5"/>
  <c r="AG169" i="5" s="1"/>
  <c r="Y154" i="5"/>
  <c r="G134" i="8"/>
  <c r="H134" i="8" s="1"/>
  <c r="BH125" i="5"/>
  <c r="BI125" i="5" s="1"/>
  <c r="AT125" i="5"/>
  <c r="AU125" i="5" s="1"/>
  <c r="AM125" i="5"/>
  <c r="BA125" i="5"/>
  <c r="BB125" i="5" s="1"/>
  <c r="AF125" i="5"/>
  <c r="AG125" i="5" s="1"/>
  <c r="G142" i="8"/>
  <c r="H142" i="8" s="1"/>
  <c r="BH133" i="5"/>
  <c r="BI133" i="5" s="1"/>
  <c r="AT133" i="5"/>
  <c r="AU133" i="5" s="1"/>
  <c r="AM133" i="5"/>
  <c r="BA133" i="5"/>
  <c r="BB133" i="5" s="1"/>
  <c r="AF133" i="5"/>
  <c r="AG133" i="5" s="1"/>
  <c r="G257" i="8"/>
  <c r="H257" i="8" s="1"/>
  <c r="BH248" i="5"/>
  <c r="BI248" i="5" s="1"/>
  <c r="BA248" i="5"/>
  <c r="BB248" i="5" s="1"/>
  <c r="AT248" i="5"/>
  <c r="AU248" i="5" s="1"/>
  <c r="AM248" i="5"/>
  <c r="AF248" i="5"/>
  <c r="AG248" i="5" s="1"/>
  <c r="G113" i="8"/>
  <c r="H113" i="8" s="1"/>
  <c r="BH104" i="5"/>
  <c r="BI104" i="5" s="1"/>
  <c r="BA104" i="5"/>
  <c r="BB104" i="5" s="1"/>
  <c r="AT104" i="5"/>
  <c r="AU104" i="5" s="1"/>
  <c r="AM104" i="5"/>
  <c r="AF104" i="5"/>
  <c r="AG104" i="5" s="1"/>
  <c r="G111" i="8"/>
  <c r="H111" i="8" s="1"/>
  <c r="BA102" i="5"/>
  <c r="BB102" i="5" s="1"/>
  <c r="BH102" i="5"/>
  <c r="BI102" i="5" s="1"/>
  <c r="AT102" i="5"/>
  <c r="AU102" i="5" s="1"/>
  <c r="AM102" i="5"/>
  <c r="AF102" i="5"/>
  <c r="AG102" i="5" s="1"/>
  <c r="AR219" i="5"/>
  <c r="AY219" i="5"/>
  <c r="BF219" i="5"/>
  <c r="E228" i="8"/>
  <c r="AK219" i="5"/>
  <c r="AD219" i="5"/>
  <c r="AY218" i="5"/>
  <c r="AK218" i="5"/>
  <c r="AD218" i="5"/>
  <c r="BF218" i="5"/>
  <c r="E227" i="8"/>
  <c r="AR218" i="5"/>
  <c r="G21" i="8"/>
  <c r="H21" i="8" s="1"/>
  <c r="BH12" i="5"/>
  <c r="BI12" i="5" s="1"/>
  <c r="BA12" i="5"/>
  <c r="BB12" i="5" s="1"/>
  <c r="AT12" i="5"/>
  <c r="AU12" i="5" s="1"/>
  <c r="AM12" i="5"/>
  <c r="AF12" i="5"/>
  <c r="AG12" i="5" s="1"/>
  <c r="AY121" i="5"/>
  <c r="AR121" i="5"/>
  <c r="BF121" i="5"/>
  <c r="AK121" i="5"/>
  <c r="AD121" i="5"/>
  <c r="E130" i="8"/>
  <c r="Y183" i="5"/>
  <c r="Y195" i="5"/>
  <c r="G176" i="8"/>
  <c r="H176" i="8" s="1"/>
  <c r="BH167" i="5"/>
  <c r="BI167" i="5" s="1"/>
  <c r="BA167" i="5"/>
  <c r="BB167" i="5" s="1"/>
  <c r="AT167" i="5"/>
  <c r="AU167" i="5" s="1"/>
  <c r="AM167" i="5"/>
  <c r="AF167" i="5"/>
  <c r="AG167" i="5" s="1"/>
  <c r="G146" i="8"/>
  <c r="H146" i="8" s="1"/>
  <c r="BH137" i="5"/>
  <c r="BI137" i="5" s="1"/>
  <c r="AT137" i="5"/>
  <c r="AU137" i="5" s="1"/>
  <c r="AM137" i="5"/>
  <c r="BA137" i="5"/>
  <c r="BB137" i="5" s="1"/>
  <c r="AF137" i="5"/>
  <c r="AG137" i="5" s="1"/>
  <c r="G167" i="8"/>
  <c r="H167" i="8" s="1"/>
  <c r="BA158" i="5"/>
  <c r="BB158" i="5" s="1"/>
  <c r="BH158" i="5"/>
  <c r="BI158" i="5" s="1"/>
  <c r="AT158" i="5"/>
  <c r="AU158" i="5" s="1"/>
  <c r="AM158" i="5"/>
  <c r="AF158" i="5"/>
  <c r="AG158" i="5" s="1"/>
  <c r="AR162" i="5"/>
  <c r="BF162" i="5"/>
  <c r="AY162" i="5"/>
  <c r="AK162" i="5"/>
  <c r="AD162" i="5"/>
  <c r="E171" i="8"/>
  <c r="AY163" i="5"/>
  <c r="BF163" i="5"/>
  <c r="AK163" i="5"/>
  <c r="AR163" i="5"/>
  <c r="AD163" i="5"/>
  <c r="E172" i="8"/>
  <c r="G191" i="8"/>
  <c r="H191" i="8" s="1"/>
  <c r="BA182" i="5"/>
  <c r="BB182" i="5" s="1"/>
  <c r="BH182" i="5"/>
  <c r="BI182" i="5" s="1"/>
  <c r="AT182" i="5"/>
  <c r="AU182" i="5" s="1"/>
  <c r="AM182" i="5"/>
  <c r="AF182" i="5"/>
  <c r="AG182" i="5" s="1"/>
  <c r="G210" i="8"/>
  <c r="H210" i="8" s="1"/>
  <c r="BH201" i="5"/>
  <c r="BI201" i="5" s="1"/>
  <c r="AT201" i="5"/>
  <c r="AU201" i="5" s="1"/>
  <c r="AM201" i="5"/>
  <c r="BA201" i="5"/>
  <c r="BB201" i="5" s="1"/>
  <c r="AF201" i="5"/>
  <c r="AG201" i="5" s="1"/>
  <c r="Y44" i="5"/>
  <c r="G55" i="8"/>
  <c r="H55" i="8" s="1"/>
  <c r="BA46" i="5"/>
  <c r="BB46" i="5" s="1"/>
  <c r="BH46" i="5"/>
  <c r="BI46" i="5" s="1"/>
  <c r="AT46" i="5"/>
  <c r="AU46" i="5" s="1"/>
  <c r="AM46" i="5"/>
  <c r="AF46" i="5"/>
  <c r="AG46" i="5" s="1"/>
  <c r="G95" i="8"/>
  <c r="H95" i="8" s="1"/>
  <c r="BA86" i="5"/>
  <c r="BB86" i="5" s="1"/>
  <c r="BH86" i="5"/>
  <c r="BI86" i="5" s="1"/>
  <c r="AT86" i="5"/>
  <c r="AU86" i="5" s="1"/>
  <c r="AM86" i="5"/>
  <c r="AF86" i="5"/>
  <c r="AG86" i="5" s="1"/>
  <c r="Y43" i="5"/>
  <c r="G242" i="8"/>
  <c r="H242" i="8" s="1"/>
  <c r="BH233" i="5"/>
  <c r="BI233" i="5" s="1"/>
  <c r="AT233" i="5"/>
  <c r="AU233" i="5" s="1"/>
  <c r="AM233" i="5"/>
  <c r="BA233" i="5"/>
  <c r="BB233" i="5" s="1"/>
  <c r="AF233" i="5"/>
  <c r="AG233" i="5" s="1"/>
  <c r="Y117" i="5"/>
  <c r="G143" i="8"/>
  <c r="H143" i="8" s="1"/>
  <c r="BA134" i="5"/>
  <c r="BB134" i="5" s="1"/>
  <c r="BH134" i="5"/>
  <c r="BI134" i="5" s="1"/>
  <c r="AT134" i="5"/>
  <c r="AU134" i="5" s="1"/>
  <c r="AM134" i="5"/>
  <c r="AF134" i="5"/>
  <c r="AG134" i="5" s="1"/>
  <c r="G25" i="8"/>
  <c r="H25" i="8" s="1"/>
  <c r="BH16" i="5"/>
  <c r="BI16" i="5" s="1"/>
  <c r="BA16" i="5"/>
  <c r="BB16" i="5" s="1"/>
  <c r="AT16" i="5"/>
  <c r="AU16" i="5" s="1"/>
  <c r="AM16" i="5"/>
  <c r="AF16" i="5"/>
  <c r="AG16" i="5" s="1"/>
  <c r="G44" i="8"/>
  <c r="H44" i="8" s="1"/>
  <c r="BH35" i="5"/>
  <c r="BI35" i="5" s="1"/>
  <c r="BA35" i="5"/>
  <c r="BB35" i="5" s="1"/>
  <c r="AT35" i="5"/>
  <c r="AU35" i="5" s="1"/>
  <c r="AM35" i="5"/>
  <c r="AF35" i="5"/>
  <c r="AG35" i="5" s="1"/>
  <c r="Y72" i="5"/>
  <c r="G105" i="8"/>
  <c r="H105" i="8" s="1"/>
  <c r="BH96" i="5"/>
  <c r="BI96" i="5" s="1"/>
  <c r="BA96" i="5"/>
  <c r="BB96" i="5" s="1"/>
  <c r="AT96" i="5"/>
  <c r="AU96" i="5" s="1"/>
  <c r="AM96" i="5"/>
  <c r="AF96" i="5"/>
  <c r="AG96" i="5" s="1"/>
  <c r="Y168" i="5"/>
  <c r="G118" i="8"/>
  <c r="H118" i="8" s="1"/>
  <c r="BH109" i="5"/>
  <c r="BI109" i="5" s="1"/>
  <c r="BA109" i="5"/>
  <c r="BB109" i="5" s="1"/>
  <c r="AT109" i="5"/>
  <c r="AU109" i="5" s="1"/>
  <c r="AM109" i="5"/>
  <c r="AF109" i="5"/>
  <c r="AG109" i="5" s="1"/>
  <c r="G74" i="8"/>
  <c r="H74" i="8" s="1"/>
  <c r="BH65" i="5"/>
  <c r="BI65" i="5" s="1"/>
  <c r="BA65" i="5"/>
  <c r="BB65" i="5" s="1"/>
  <c r="AT65" i="5"/>
  <c r="AU65" i="5" s="1"/>
  <c r="AM65" i="5"/>
  <c r="AF65" i="5"/>
  <c r="AG65" i="5" s="1"/>
  <c r="AY205" i="5"/>
  <c r="AD205" i="5"/>
  <c r="BF205" i="5"/>
  <c r="AR205" i="5"/>
  <c r="AK205" i="5"/>
  <c r="E214" i="8"/>
  <c r="G153" i="8"/>
  <c r="H153" i="8" s="1"/>
  <c r="BH144" i="5"/>
  <c r="BI144" i="5" s="1"/>
  <c r="BA144" i="5"/>
  <c r="BB144" i="5" s="1"/>
  <c r="AT144" i="5"/>
  <c r="AU144" i="5" s="1"/>
  <c r="AM144" i="5"/>
  <c r="AF144" i="5"/>
  <c r="AG144" i="5" s="1"/>
  <c r="G140" i="8"/>
  <c r="H140" i="8" s="1"/>
  <c r="BH131" i="5"/>
  <c r="BI131" i="5" s="1"/>
  <c r="BA131" i="5"/>
  <c r="BB131" i="5" s="1"/>
  <c r="AT131" i="5"/>
  <c r="AU131" i="5" s="1"/>
  <c r="AM131" i="5"/>
  <c r="AF131" i="5"/>
  <c r="AG131" i="5" s="1"/>
  <c r="G81" i="8"/>
  <c r="H81" i="8" s="1"/>
  <c r="BH72" i="5"/>
  <c r="BI72" i="5" s="1"/>
  <c r="BA72" i="5"/>
  <c r="BB72" i="5" s="1"/>
  <c r="AT72" i="5"/>
  <c r="AU72" i="5" s="1"/>
  <c r="AM72" i="5"/>
  <c r="AF72" i="5"/>
  <c r="AG72" i="5" s="1"/>
  <c r="G225" i="8"/>
  <c r="H225" i="8" s="1"/>
  <c r="BH216" i="5"/>
  <c r="BI216" i="5" s="1"/>
  <c r="BA216" i="5"/>
  <c r="BB216" i="5" s="1"/>
  <c r="AT216" i="5"/>
  <c r="AU216" i="5" s="1"/>
  <c r="AM216" i="5"/>
  <c r="AF216" i="5"/>
  <c r="AG216" i="5" s="1"/>
  <c r="G206" i="8"/>
  <c r="H206" i="8" s="1"/>
  <c r="BH197" i="5"/>
  <c r="BI197" i="5" s="1"/>
  <c r="AT197" i="5"/>
  <c r="AU197" i="5" s="1"/>
  <c r="AM197" i="5"/>
  <c r="BA197" i="5"/>
  <c r="BB197" i="5" s="1"/>
  <c r="AF197" i="5"/>
  <c r="AG197" i="5" s="1"/>
  <c r="Y198" i="5"/>
  <c r="G102" i="8"/>
  <c r="H102" i="8" s="1"/>
  <c r="BH93" i="5"/>
  <c r="BI93" i="5" s="1"/>
  <c r="BA93" i="5"/>
  <c r="BB93" i="5" s="1"/>
  <c r="AT93" i="5"/>
  <c r="AU93" i="5" s="1"/>
  <c r="AM93" i="5"/>
  <c r="AF93" i="5"/>
  <c r="AG93" i="5" s="1"/>
  <c r="Y158" i="5"/>
  <c r="G61" i="8"/>
  <c r="H61" i="8" s="1"/>
  <c r="BH52" i="5"/>
  <c r="BI52" i="5" s="1"/>
  <c r="BA52" i="5"/>
  <c r="BB52" i="5" s="1"/>
  <c r="AT52" i="5"/>
  <c r="AU52" i="5" s="1"/>
  <c r="AM52" i="5"/>
  <c r="AF52" i="5"/>
  <c r="AG52" i="5" s="1"/>
  <c r="G139" i="8"/>
  <c r="H139" i="8" s="1"/>
  <c r="BA130" i="5"/>
  <c r="BB130" i="5" s="1"/>
  <c r="BH130" i="5"/>
  <c r="BI130" i="5" s="1"/>
  <c r="AT130" i="5"/>
  <c r="AU130" i="5" s="1"/>
  <c r="AM130" i="5"/>
  <c r="AF130" i="5"/>
  <c r="AG130" i="5" s="1"/>
  <c r="G174" i="8"/>
  <c r="H174" i="8" s="1"/>
  <c r="BH165" i="5"/>
  <c r="BI165" i="5" s="1"/>
  <c r="AT165" i="5"/>
  <c r="AU165" i="5" s="1"/>
  <c r="AM165" i="5"/>
  <c r="BA165" i="5"/>
  <c r="BB165" i="5" s="1"/>
  <c r="AF165" i="5"/>
  <c r="AG165" i="5" s="1"/>
  <c r="Y116" i="5"/>
  <c r="Y150" i="5"/>
  <c r="Y181" i="5"/>
  <c r="G211" i="8"/>
  <c r="H211" i="8" s="1"/>
  <c r="BA202" i="5"/>
  <c r="BB202" i="5" s="1"/>
  <c r="BH202" i="5"/>
  <c r="BI202" i="5" s="1"/>
  <c r="AT202" i="5"/>
  <c r="AU202" i="5" s="1"/>
  <c r="AM202" i="5"/>
  <c r="AF202" i="5"/>
  <c r="AG202" i="5" s="1"/>
  <c r="G230" i="8"/>
  <c r="H230" i="8" s="1"/>
  <c r="BH221" i="5"/>
  <c r="BI221" i="5" s="1"/>
  <c r="AT221" i="5"/>
  <c r="AU221" i="5" s="1"/>
  <c r="AM221" i="5"/>
  <c r="BA221" i="5"/>
  <c r="BB221" i="5" s="1"/>
  <c r="AF221" i="5"/>
  <c r="AG221" i="5" s="1"/>
  <c r="G245" i="8"/>
  <c r="H245" i="8" s="1"/>
  <c r="BH236" i="5"/>
  <c r="BI236" i="5" s="1"/>
  <c r="BA236" i="5"/>
  <c r="BB236" i="5" s="1"/>
  <c r="AT236" i="5"/>
  <c r="AU236" i="5" s="1"/>
  <c r="AM236" i="5"/>
  <c r="AF236" i="5"/>
  <c r="AG236" i="5" s="1"/>
  <c r="Y85" i="5"/>
  <c r="G133" i="8"/>
  <c r="H133" i="8" s="1"/>
  <c r="BH124" i="5"/>
  <c r="BI124" i="5" s="1"/>
  <c r="BA124" i="5"/>
  <c r="BB124" i="5" s="1"/>
  <c r="AT124" i="5"/>
  <c r="AU124" i="5" s="1"/>
  <c r="AM124" i="5"/>
  <c r="AF124" i="5"/>
  <c r="AG124" i="5" s="1"/>
  <c r="Y232" i="5"/>
  <c r="G36" i="8"/>
  <c r="H36" i="8" s="1"/>
  <c r="BH27" i="5"/>
  <c r="BI27" i="5" s="1"/>
  <c r="BA27" i="5"/>
  <c r="BB27" i="5" s="1"/>
  <c r="AT27" i="5"/>
  <c r="AU27" i="5" s="1"/>
  <c r="AM27" i="5"/>
  <c r="AF27" i="5"/>
  <c r="AG27" i="5" s="1"/>
  <c r="Y220" i="5"/>
  <c r="Y15" i="5"/>
  <c r="Y34" i="5"/>
  <c r="G83" i="8"/>
  <c r="H83" i="8" s="1"/>
  <c r="BA74" i="5"/>
  <c r="BB74" i="5" s="1"/>
  <c r="BH74" i="5"/>
  <c r="BI74" i="5" s="1"/>
  <c r="AT74" i="5"/>
  <c r="AU74" i="5" s="1"/>
  <c r="AM74" i="5"/>
  <c r="AF74" i="5"/>
  <c r="AG74" i="5" s="1"/>
  <c r="Y95" i="5"/>
  <c r="Y169" i="5"/>
  <c r="AF9" i="5"/>
  <c r="AG9" i="5" s="1"/>
  <c r="G18" i="8"/>
  <c r="H18" i="8" s="1"/>
  <c r="BH9" i="5"/>
  <c r="BI9" i="5" s="1"/>
  <c r="BA9" i="5"/>
  <c r="BB9" i="5" s="1"/>
  <c r="AT9" i="5"/>
  <c r="AU9" i="5" s="1"/>
  <c r="AM9" i="5"/>
  <c r="G199" i="8"/>
  <c r="H199" i="8" s="1"/>
  <c r="BA190" i="5"/>
  <c r="BB190" i="5" s="1"/>
  <c r="BH190" i="5"/>
  <c r="BI190" i="5" s="1"/>
  <c r="AT190" i="5"/>
  <c r="AU190" i="5" s="1"/>
  <c r="AM190" i="5"/>
  <c r="AF190" i="5"/>
  <c r="AG190" i="5" s="1"/>
  <c r="Y185" i="5"/>
  <c r="Y146" i="5"/>
  <c r="Y199" i="5"/>
  <c r="Y6" i="5"/>
  <c r="Y240" i="5"/>
  <c r="Y136" i="5"/>
  <c r="B136" i="2"/>
  <c r="B137" i="2" s="1"/>
  <c r="B52" i="2"/>
  <c r="B53" i="2" s="1"/>
  <c r="B80" i="2"/>
  <c r="B81" i="2" s="1"/>
  <c r="B24" i="2"/>
  <c r="B25" i="2" s="1"/>
  <c r="BF197" i="5" l="1"/>
  <c r="E206" i="8"/>
  <c r="F206" i="8" s="1"/>
  <c r="AY197" i="5"/>
  <c r="AZ197" i="5" s="1"/>
  <c r="AK72" i="5"/>
  <c r="AL72" i="5" s="1"/>
  <c r="AN72" i="5" s="1"/>
  <c r="AY72" i="5"/>
  <c r="AR72" i="5"/>
  <c r="AS72" i="5" s="1"/>
  <c r="BF72" i="5"/>
  <c r="BG72" i="5" s="1"/>
  <c r="AD200" i="5"/>
  <c r="AE200" i="5" s="1"/>
  <c r="AY200" i="5"/>
  <c r="AK200" i="5"/>
  <c r="AL200" i="5" s="1"/>
  <c r="AN200" i="5" s="1"/>
  <c r="AR200" i="5"/>
  <c r="AS200" i="5" s="1"/>
  <c r="BF200" i="5"/>
  <c r="BG200" i="5" s="1"/>
  <c r="E209" i="8"/>
  <c r="AK96" i="5"/>
  <c r="AL96" i="5" s="1"/>
  <c r="AN96" i="5" s="1"/>
  <c r="AY96" i="5"/>
  <c r="AZ96" i="5" s="1"/>
  <c r="BF96" i="5"/>
  <c r="BG96" i="5" s="1"/>
  <c r="AD96" i="5"/>
  <c r="E105" i="8"/>
  <c r="AR96" i="5"/>
  <c r="AS96" i="5" s="1"/>
  <c r="AR16" i="5"/>
  <c r="AS16" i="5" s="1"/>
  <c r="AY16" i="5"/>
  <c r="BF16" i="5"/>
  <c r="BG16" i="5" s="1"/>
  <c r="E25" i="8"/>
  <c r="I25" i="8" s="1"/>
  <c r="AD16" i="5"/>
  <c r="AE16" i="5" s="1"/>
  <c r="AK16" i="5"/>
  <c r="AK233" i="5"/>
  <c r="AL233" i="5" s="1"/>
  <c r="AN233" i="5" s="1"/>
  <c r="AY233" i="5"/>
  <c r="AZ233" i="5" s="1"/>
  <c r="AR233" i="5"/>
  <c r="AS233" i="5" s="1"/>
  <c r="BF233" i="5"/>
  <c r="AD233" i="5"/>
  <c r="AE233" i="5" s="1"/>
  <c r="E242" i="8"/>
  <c r="AK117" i="5"/>
  <c r="AL117" i="5" s="1"/>
  <c r="AN117" i="5" s="1"/>
  <c r="AD117" i="5"/>
  <c r="E126" i="8"/>
  <c r="AY117" i="5"/>
  <c r="AZ117" i="5" s="1"/>
  <c r="BF117" i="5"/>
  <c r="BG117" i="5" s="1"/>
  <c r="AR117" i="5"/>
  <c r="AD44" i="5"/>
  <c r="AE44" i="5" s="1"/>
  <c r="BF44" i="5"/>
  <c r="BG44" i="5" s="1"/>
  <c r="AR44" i="5"/>
  <c r="AS44" i="5" s="1"/>
  <c r="AY44" i="5"/>
  <c r="AK44" i="5"/>
  <c r="AL44" i="5" s="1"/>
  <c r="AN44" i="5" s="1"/>
  <c r="E53" i="8"/>
  <c r="F171" i="8"/>
  <c r="I171" i="8"/>
  <c r="BF196" i="5"/>
  <c r="BG196" i="5" s="1"/>
  <c r="AD196" i="5"/>
  <c r="AE196" i="5" s="1"/>
  <c r="AR196" i="5"/>
  <c r="AS196" i="5" s="1"/>
  <c r="AY196" i="5"/>
  <c r="AK196" i="5"/>
  <c r="AL196" i="5" s="1"/>
  <c r="AN196" i="5" s="1"/>
  <c r="E205" i="8"/>
  <c r="AR155" i="5"/>
  <c r="AS155" i="5" s="1"/>
  <c r="AY155" i="5"/>
  <c r="BF155" i="5"/>
  <c r="BG155" i="5" s="1"/>
  <c r="E164" i="8"/>
  <c r="AK155" i="5"/>
  <c r="AL155" i="5" s="1"/>
  <c r="AN155" i="5" s="1"/>
  <c r="AD155" i="5"/>
  <c r="AE155" i="5" s="1"/>
  <c r="AR50" i="5"/>
  <c r="AS50" i="5" s="1"/>
  <c r="BF50" i="5"/>
  <c r="BG50" i="5" s="1"/>
  <c r="AD50" i="5"/>
  <c r="AE50" i="5" s="1"/>
  <c r="AK50" i="5"/>
  <c r="AY50" i="5"/>
  <c r="AZ50" i="5" s="1"/>
  <c r="E59" i="8"/>
  <c r="F134" i="8"/>
  <c r="I134" i="8"/>
  <c r="F46" i="8"/>
  <c r="I46" i="8"/>
  <c r="AK78" i="5"/>
  <c r="AL78" i="5" s="1"/>
  <c r="AN78" i="5" s="1"/>
  <c r="AR78" i="5"/>
  <c r="AD78" i="5"/>
  <c r="AE78" i="5" s="1"/>
  <c r="AY78" i="5"/>
  <c r="AZ78" i="5" s="1"/>
  <c r="BF78" i="5"/>
  <c r="BG78" i="5" s="1"/>
  <c r="E87" i="8"/>
  <c r="F239" i="8"/>
  <c r="I239" i="8"/>
  <c r="F114" i="8"/>
  <c r="I114" i="8"/>
  <c r="F187" i="8"/>
  <c r="I187" i="8"/>
  <c r="F70" i="8"/>
  <c r="I70" i="8"/>
  <c r="F20" i="8"/>
  <c r="I20" i="8"/>
  <c r="AY244" i="5"/>
  <c r="AZ244" i="5" s="1"/>
  <c r="AD244" i="5"/>
  <c r="AR244" i="5"/>
  <c r="AS244" i="5" s="1"/>
  <c r="E253" i="8"/>
  <c r="AK244" i="5"/>
  <c r="AL244" i="5" s="1"/>
  <c r="AN244" i="5" s="1"/>
  <c r="BF244" i="5"/>
  <c r="AK235" i="5"/>
  <c r="AL235" i="5" s="1"/>
  <c r="AN235" i="5" s="1"/>
  <c r="AY235" i="5"/>
  <c r="AZ235" i="5" s="1"/>
  <c r="AR235" i="5"/>
  <c r="AS235" i="5" s="1"/>
  <c r="AD235" i="5"/>
  <c r="E244" i="8"/>
  <c r="BF235" i="5"/>
  <c r="BG235" i="5" s="1"/>
  <c r="AK51" i="5"/>
  <c r="AL51" i="5" s="1"/>
  <c r="AN51" i="5" s="1"/>
  <c r="BF51" i="5"/>
  <c r="AY51" i="5"/>
  <c r="AZ51" i="5" s="1"/>
  <c r="AD51" i="5"/>
  <c r="AE51" i="5" s="1"/>
  <c r="E60" i="8"/>
  <c r="AR51" i="5"/>
  <c r="BF253" i="5"/>
  <c r="AR253" i="5"/>
  <c r="AS253" i="5" s="1"/>
  <c r="AY253" i="5"/>
  <c r="AZ253" i="5" s="1"/>
  <c r="AD253" i="5"/>
  <c r="AK253" i="5"/>
  <c r="E262" i="8"/>
  <c r="BF58" i="5"/>
  <c r="BG58" i="5" s="1"/>
  <c r="AK58" i="5"/>
  <c r="AD58" i="5"/>
  <c r="AE58" i="5" s="1"/>
  <c r="E67" i="8"/>
  <c r="AR58" i="5"/>
  <c r="AS58" i="5" s="1"/>
  <c r="AY58" i="5"/>
  <c r="AD84" i="5"/>
  <c r="AE84" i="5" s="1"/>
  <c r="AK84" i="5"/>
  <c r="AL84" i="5" s="1"/>
  <c r="AN84" i="5" s="1"/>
  <c r="AY84" i="5"/>
  <c r="AZ84" i="5" s="1"/>
  <c r="BF84" i="5"/>
  <c r="AR84" i="5"/>
  <c r="AS84" i="5" s="1"/>
  <c r="E93" i="8"/>
  <c r="AK89" i="5"/>
  <c r="AL89" i="5" s="1"/>
  <c r="AN89" i="5" s="1"/>
  <c r="BF89" i="5"/>
  <c r="AR89" i="5"/>
  <c r="AS89" i="5" s="1"/>
  <c r="AY89" i="5"/>
  <c r="AZ89" i="5" s="1"/>
  <c r="E98" i="8"/>
  <c r="AD89" i="5"/>
  <c r="AY214" i="5"/>
  <c r="AZ214" i="5" s="1"/>
  <c r="BF214" i="5"/>
  <c r="BG214" i="5" s="1"/>
  <c r="AD214" i="5"/>
  <c r="AE214" i="5" s="1"/>
  <c r="E223" i="8"/>
  <c r="AR214" i="5"/>
  <c r="AS214" i="5" s="1"/>
  <c r="AK214" i="5"/>
  <c r="AL214" i="5" s="1"/>
  <c r="AN214" i="5" s="1"/>
  <c r="AK6" i="5"/>
  <c r="AL6" i="5" s="1"/>
  <c r="AN6" i="5" s="1"/>
  <c r="AY6" i="5"/>
  <c r="AD6" i="5"/>
  <c r="AE6" i="5" s="1"/>
  <c r="BF6" i="5"/>
  <c r="BG6" i="5" s="1"/>
  <c r="AR6" i="5"/>
  <c r="AS6" i="5" s="1"/>
  <c r="E15" i="8"/>
  <c r="AR217" i="5"/>
  <c r="AS217" i="5" s="1"/>
  <c r="AD217" i="5"/>
  <c r="AE217" i="5" s="1"/>
  <c r="AY217" i="5"/>
  <c r="AZ217" i="5" s="1"/>
  <c r="BF217" i="5"/>
  <c r="AK217" i="5"/>
  <c r="AL217" i="5" s="1"/>
  <c r="AN217" i="5" s="1"/>
  <c r="E226" i="8"/>
  <c r="F18" i="8"/>
  <c r="I18" i="8"/>
  <c r="AR180" i="5"/>
  <c r="AS180" i="5" s="1"/>
  <c r="AD180" i="5"/>
  <c r="AE180" i="5" s="1"/>
  <c r="AY180" i="5"/>
  <c r="AZ180" i="5" s="1"/>
  <c r="BF180" i="5"/>
  <c r="E189" i="8"/>
  <c r="AK180" i="5"/>
  <c r="AL180" i="5" s="1"/>
  <c r="AN180" i="5" s="1"/>
  <c r="F216" i="8"/>
  <c r="I216" i="8"/>
  <c r="AY100" i="5"/>
  <c r="AZ100" i="5" s="1"/>
  <c r="AR100" i="5"/>
  <c r="AS100" i="5" s="1"/>
  <c r="AK100" i="5"/>
  <c r="AL100" i="5" s="1"/>
  <c r="AN100" i="5" s="1"/>
  <c r="BF100" i="5"/>
  <c r="AD100" i="5"/>
  <c r="AE100" i="5" s="1"/>
  <c r="E109" i="8"/>
  <c r="F163" i="8"/>
  <c r="I163" i="8"/>
  <c r="F173" i="8"/>
  <c r="I173" i="8"/>
  <c r="F143" i="8"/>
  <c r="I143" i="8"/>
  <c r="AR36" i="5"/>
  <c r="AS36" i="5" s="1"/>
  <c r="AY36" i="5"/>
  <c r="AZ36" i="5" s="1"/>
  <c r="BF36" i="5"/>
  <c r="BG36" i="5" s="1"/>
  <c r="AK36" i="5"/>
  <c r="E45" i="8"/>
  <c r="AD36" i="5"/>
  <c r="AE36" i="5" s="1"/>
  <c r="AY47" i="5"/>
  <c r="AZ47" i="5" s="1"/>
  <c r="AK47" i="5"/>
  <c r="AR47" i="5"/>
  <c r="AS47" i="5" s="1"/>
  <c r="AD47" i="5"/>
  <c r="AE47" i="5" s="1"/>
  <c r="BF47" i="5"/>
  <c r="BG47" i="5" s="1"/>
  <c r="E56" i="8"/>
  <c r="AD49" i="5"/>
  <c r="AE49" i="5" s="1"/>
  <c r="AK49" i="5"/>
  <c r="AL49" i="5" s="1"/>
  <c r="AN49" i="5" s="1"/>
  <c r="AR49" i="5"/>
  <c r="AS49" i="5" s="1"/>
  <c r="AY49" i="5"/>
  <c r="BF49" i="5"/>
  <c r="BG49" i="5" s="1"/>
  <c r="E58" i="8"/>
  <c r="F247" i="8"/>
  <c r="I247" i="8"/>
  <c r="AK5" i="5"/>
  <c r="AL5" i="5" s="1"/>
  <c r="AN5" i="5" s="1"/>
  <c r="BF5" i="5"/>
  <c r="BG5" i="5" s="1"/>
  <c r="AY5" i="5"/>
  <c r="AZ5" i="5" s="1"/>
  <c r="AR5" i="5"/>
  <c r="AD5" i="5"/>
  <c r="AE5" i="5" s="1"/>
  <c r="AY135" i="5"/>
  <c r="AZ135" i="5" s="1"/>
  <c r="AD135" i="5"/>
  <c r="AE135" i="5" s="1"/>
  <c r="AK135" i="5"/>
  <c r="AR135" i="5"/>
  <c r="AS135" i="5" s="1"/>
  <c r="BF135" i="5"/>
  <c r="BG135" i="5" s="1"/>
  <c r="E144" i="8"/>
  <c r="AD20" i="5"/>
  <c r="AK20" i="5"/>
  <c r="AL20" i="5" s="1"/>
  <c r="AN20" i="5" s="1"/>
  <c r="AY20" i="5"/>
  <c r="AZ20" i="5" s="1"/>
  <c r="BF20" i="5"/>
  <c r="BG20" i="5" s="1"/>
  <c r="AR20" i="5"/>
  <c r="E29" i="8"/>
  <c r="AY38" i="5"/>
  <c r="AZ38" i="5" s="1"/>
  <c r="AD38" i="5"/>
  <c r="AK38" i="5"/>
  <c r="AR38" i="5"/>
  <c r="AS38" i="5" s="1"/>
  <c r="E47" i="8"/>
  <c r="BF38" i="5"/>
  <c r="BG38" i="5" s="1"/>
  <c r="F170" i="8"/>
  <c r="I170" i="8"/>
  <c r="F240" i="8"/>
  <c r="I240" i="8"/>
  <c r="F79" i="8"/>
  <c r="I79" i="8"/>
  <c r="F133" i="8"/>
  <c r="I133" i="8"/>
  <c r="F61" i="8"/>
  <c r="I61" i="8"/>
  <c r="F186" i="8"/>
  <c r="I186" i="8"/>
  <c r="BF188" i="5"/>
  <c r="AR188" i="5"/>
  <c r="AS188" i="5" s="1"/>
  <c r="AK188" i="5"/>
  <c r="AL188" i="5" s="1"/>
  <c r="AN188" i="5" s="1"/>
  <c r="E197" i="8"/>
  <c r="AD188" i="5"/>
  <c r="AY188" i="5"/>
  <c r="AZ188" i="5" s="1"/>
  <c r="AD48" i="5"/>
  <c r="AE48" i="5" s="1"/>
  <c r="AR48" i="5"/>
  <c r="AS48" i="5" s="1"/>
  <c r="AK48" i="5"/>
  <c r="E57" i="8"/>
  <c r="AY48" i="5"/>
  <c r="AZ48" i="5" s="1"/>
  <c r="BF48" i="5"/>
  <c r="BG48" i="5" s="1"/>
  <c r="AK142" i="5"/>
  <c r="AR142" i="5"/>
  <c r="AS142" i="5" s="1"/>
  <c r="BF142" i="5"/>
  <c r="BG142" i="5" s="1"/>
  <c r="AD142" i="5"/>
  <c r="AE142" i="5" s="1"/>
  <c r="E151" i="8"/>
  <c r="AY142" i="5"/>
  <c r="AZ142" i="5" s="1"/>
  <c r="AY227" i="5"/>
  <c r="AZ227" i="5" s="1"/>
  <c r="BF227" i="5"/>
  <c r="BG227" i="5" s="1"/>
  <c r="AK227" i="5"/>
  <c r="E236" i="8"/>
  <c r="AD227" i="5"/>
  <c r="AE227" i="5" s="1"/>
  <c r="AR227" i="5"/>
  <c r="AD46" i="5"/>
  <c r="AK46" i="5"/>
  <c r="AL46" i="5" s="1"/>
  <c r="AN46" i="5" s="1"/>
  <c r="AR46" i="5"/>
  <c r="AS46" i="5" s="1"/>
  <c r="BF46" i="5"/>
  <c r="BG46" i="5" s="1"/>
  <c r="AY46" i="5"/>
  <c r="E55" i="8"/>
  <c r="AR232" i="5"/>
  <c r="AS232" i="5" s="1"/>
  <c r="BF232" i="5"/>
  <c r="BG232" i="5" s="1"/>
  <c r="AK232" i="5"/>
  <c r="AL232" i="5" s="1"/>
  <c r="AN232" i="5" s="1"/>
  <c r="AD232" i="5"/>
  <c r="AE232" i="5" s="1"/>
  <c r="AY232" i="5"/>
  <c r="AZ232" i="5" s="1"/>
  <c r="E241" i="8"/>
  <c r="BF55" i="5"/>
  <c r="BG55" i="5" s="1"/>
  <c r="AK55" i="5"/>
  <c r="AL55" i="5" s="1"/>
  <c r="AN55" i="5" s="1"/>
  <c r="AD55" i="5"/>
  <c r="AE55" i="5" s="1"/>
  <c r="AR55" i="5"/>
  <c r="AS55" i="5" s="1"/>
  <c r="AY55" i="5"/>
  <c r="AZ55" i="5" s="1"/>
  <c r="E64" i="8"/>
  <c r="BF209" i="5"/>
  <c r="BG209" i="5" s="1"/>
  <c r="AK209" i="5"/>
  <c r="AL209" i="5" s="1"/>
  <c r="AN209" i="5" s="1"/>
  <c r="AD209" i="5"/>
  <c r="AE209" i="5" s="1"/>
  <c r="E218" i="8"/>
  <c r="AR209" i="5"/>
  <c r="AS209" i="5" s="1"/>
  <c r="AY209" i="5"/>
  <c r="AZ209" i="5" s="1"/>
  <c r="BF156" i="5"/>
  <c r="BG156" i="5" s="1"/>
  <c r="AR156" i="5"/>
  <c r="AS156" i="5" s="1"/>
  <c r="AD156" i="5"/>
  <c r="AE156" i="5" s="1"/>
  <c r="AY156" i="5"/>
  <c r="AZ156" i="5" s="1"/>
  <c r="E165" i="8"/>
  <c r="AK156" i="5"/>
  <c r="AL156" i="5" s="1"/>
  <c r="AN156" i="5" s="1"/>
  <c r="AY112" i="5"/>
  <c r="AZ112" i="5" s="1"/>
  <c r="AD112" i="5"/>
  <c r="AE112" i="5" s="1"/>
  <c r="AK112" i="5"/>
  <c r="AL112" i="5" s="1"/>
  <c r="AN112" i="5" s="1"/>
  <c r="AR112" i="5"/>
  <c r="AS112" i="5" s="1"/>
  <c r="E121" i="8"/>
  <c r="BF112" i="5"/>
  <c r="BG112" i="5" s="1"/>
  <c r="AR71" i="5"/>
  <c r="AS71" i="5" s="1"/>
  <c r="AK71" i="5"/>
  <c r="AL71" i="5" s="1"/>
  <c r="AN71" i="5" s="1"/>
  <c r="AY71" i="5"/>
  <c r="AZ71" i="5" s="1"/>
  <c r="AD71" i="5"/>
  <c r="AE71" i="5" s="1"/>
  <c r="BF71" i="5"/>
  <c r="BG71" i="5" s="1"/>
  <c r="E80" i="8"/>
  <c r="F96" i="8"/>
  <c r="I96" i="8"/>
  <c r="F62" i="8"/>
  <c r="I62" i="8"/>
  <c r="F22" i="8"/>
  <c r="I22" i="8"/>
  <c r="F102" i="8"/>
  <c r="I102" i="8"/>
  <c r="F224" i="8"/>
  <c r="I224" i="8"/>
  <c r="AD137" i="5"/>
  <c r="AE137" i="5" s="1"/>
  <c r="AY137" i="5"/>
  <c r="AZ137" i="5" s="1"/>
  <c r="AR137" i="5"/>
  <c r="AS137" i="5" s="1"/>
  <c r="BF137" i="5"/>
  <c r="BG137" i="5" s="1"/>
  <c r="E146" i="8"/>
  <c r="AK137" i="5"/>
  <c r="AL137" i="5" s="1"/>
  <c r="AN137" i="5" s="1"/>
  <c r="AK147" i="5"/>
  <c r="AL147" i="5" s="1"/>
  <c r="AN147" i="5" s="1"/>
  <c r="AD147" i="5"/>
  <c r="AE147" i="5" s="1"/>
  <c r="BF147" i="5"/>
  <c r="BG147" i="5" s="1"/>
  <c r="AY147" i="5"/>
  <c r="AZ147" i="5" s="1"/>
  <c r="AR147" i="5"/>
  <c r="AS147" i="5" s="1"/>
  <c r="E156" i="8"/>
  <c r="AR221" i="5"/>
  <c r="AS221" i="5" s="1"/>
  <c r="BF221" i="5"/>
  <c r="BG221" i="5" s="1"/>
  <c r="AK221" i="5"/>
  <c r="AL221" i="5" s="1"/>
  <c r="AN221" i="5" s="1"/>
  <c r="E230" i="8"/>
  <c r="AY221" i="5"/>
  <c r="AZ221" i="5" s="1"/>
  <c r="AD221" i="5"/>
  <c r="AE221" i="5" s="1"/>
  <c r="F214" i="8"/>
  <c r="I214" i="8"/>
  <c r="AD118" i="5"/>
  <c r="AE118" i="5" s="1"/>
  <c r="AK118" i="5"/>
  <c r="AL118" i="5" s="1"/>
  <c r="AN118" i="5" s="1"/>
  <c r="AR118" i="5"/>
  <c r="AS118" i="5" s="1"/>
  <c r="BF118" i="5"/>
  <c r="BG118" i="5" s="1"/>
  <c r="AY118" i="5"/>
  <c r="AZ118" i="5" s="1"/>
  <c r="E127" i="8"/>
  <c r="AY45" i="5"/>
  <c r="AZ45" i="5" s="1"/>
  <c r="AD45" i="5"/>
  <c r="AE45" i="5" s="1"/>
  <c r="AK45" i="5"/>
  <c r="AL45" i="5" s="1"/>
  <c r="AN45" i="5" s="1"/>
  <c r="AR45" i="5"/>
  <c r="AS45" i="5" s="1"/>
  <c r="BF45" i="5"/>
  <c r="BG45" i="5" s="1"/>
  <c r="E54" i="8"/>
  <c r="AY184" i="5"/>
  <c r="AD184" i="5"/>
  <c r="BF184" i="5"/>
  <c r="BG184" i="5" s="1"/>
  <c r="AK184" i="5"/>
  <c r="AL184" i="5" s="1"/>
  <c r="AN184" i="5" s="1"/>
  <c r="E193" i="8"/>
  <c r="AR184" i="5"/>
  <c r="AS184" i="5" s="1"/>
  <c r="F211" i="8"/>
  <c r="I211" i="8"/>
  <c r="AK88" i="5"/>
  <c r="AL88" i="5" s="1"/>
  <c r="AN88" i="5" s="1"/>
  <c r="AD88" i="5"/>
  <c r="AE88" i="5" s="1"/>
  <c r="AR88" i="5"/>
  <c r="AS88" i="5" s="1"/>
  <c r="BF88" i="5"/>
  <c r="BG88" i="5" s="1"/>
  <c r="AY88" i="5"/>
  <c r="AZ88" i="5" s="1"/>
  <c r="E97" i="8"/>
  <c r="F78" i="8"/>
  <c r="I78" i="8"/>
  <c r="F248" i="8"/>
  <c r="I248" i="8"/>
  <c r="F155" i="8"/>
  <c r="I155" i="8"/>
  <c r="F132" i="8"/>
  <c r="I132" i="8"/>
  <c r="F234" i="8"/>
  <c r="I234" i="8"/>
  <c r="AD250" i="5"/>
  <c r="AE250" i="5" s="1"/>
  <c r="AY250" i="5"/>
  <c r="AZ250" i="5" s="1"/>
  <c r="AK250" i="5"/>
  <c r="AL250" i="5" s="1"/>
  <c r="AN250" i="5" s="1"/>
  <c r="AR250" i="5"/>
  <c r="AS250" i="5" s="1"/>
  <c r="E259" i="8"/>
  <c r="BF250" i="5"/>
  <c r="BG250" i="5" s="1"/>
  <c r="F184" i="8"/>
  <c r="I184" i="8"/>
  <c r="AY75" i="5"/>
  <c r="AZ75" i="5" s="1"/>
  <c r="BF75" i="5"/>
  <c r="BG75" i="5" s="1"/>
  <c r="AR75" i="5"/>
  <c r="AS75" i="5" s="1"/>
  <c r="AK75" i="5"/>
  <c r="AL75" i="5" s="1"/>
  <c r="AN75" i="5" s="1"/>
  <c r="AD75" i="5"/>
  <c r="AE75" i="5" s="1"/>
  <c r="E84" i="8"/>
  <c r="BF189" i="5"/>
  <c r="BG189" i="5" s="1"/>
  <c r="AR189" i="5"/>
  <c r="AS189" i="5" s="1"/>
  <c r="AY189" i="5"/>
  <c r="AZ189" i="5" s="1"/>
  <c r="AD189" i="5"/>
  <c r="AE189" i="5" s="1"/>
  <c r="AK189" i="5"/>
  <c r="AL189" i="5" s="1"/>
  <c r="AN189" i="5" s="1"/>
  <c r="E198" i="8"/>
  <c r="BF76" i="5"/>
  <c r="BG76" i="5" s="1"/>
  <c r="AD76" i="5"/>
  <c r="AY76" i="5"/>
  <c r="AZ76" i="5" s="1"/>
  <c r="AK76" i="5"/>
  <c r="AL76" i="5" s="1"/>
  <c r="AN76" i="5" s="1"/>
  <c r="AR76" i="5"/>
  <c r="AS76" i="5" s="1"/>
  <c r="E85" i="8"/>
  <c r="F207" i="8"/>
  <c r="I207" i="8"/>
  <c r="F140" i="8"/>
  <c r="I140" i="8"/>
  <c r="AD144" i="5"/>
  <c r="AE144" i="5" s="1"/>
  <c r="AY144" i="5"/>
  <c r="AZ144" i="5" s="1"/>
  <c r="AR144" i="5"/>
  <c r="AS144" i="5" s="1"/>
  <c r="BF144" i="5"/>
  <c r="BG144" i="5" s="1"/>
  <c r="AK144" i="5"/>
  <c r="AL144" i="5" s="1"/>
  <c r="AN144" i="5" s="1"/>
  <c r="E153" i="8"/>
  <c r="F251" i="8"/>
  <c r="I251" i="8"/>
  <c r="AD19" i="5"/>
  <c r="AE19" i="5" s="1"/>
  <c r="BF19" i="5"/>
  <c r="BG19" i="5" s="1"/>
  <c r="AK19" i="5"/>
  <c r="AL19" i="5" s="1"/>
  <c r="AN19" i="5" s="1"/>
  <c r="AR19" i="5"/>
  <c r="AS19" i="5" s="1"/>
  <c r="E28" i="8"/>
  <c r="AY19" i="5"/>
  <c r="AZ19" i="5" s="1"/>
  <c r="F69" i="8"/>
  <c r="I69" i="8"/>
  <c r="BF12" i="5"/>
  <c r="BG12" i="5" s="1"/>
  <c r="AD12" i="5"/>
  <c r="AE12" i="5" s="1"/>
  <c r="AY12" i="5"/>
  <c r="AZ12" i="5" s="1"/>
  <c r="AK12" i="5"/>
  <c r="AL12" i="5" s="1"/>
  <c r="AN12" i="5" s="1"/>
  <c r="AR12" i="5"/>
  <c r="AS12" i="5" s="1"/>
  <c r="E21" i="8"/>
  <c r="AY102" i="5"/>
  <c r="AZ102" i="5" s="1"/>
  <c r="BF102" i="5"/>
  <c r="BG102" i="5" s="1"/>
  <c r="AD102" i="5"/>
  <c r="AE102" i="5" s="1"/>
  <c r="AK102" i="5"/>
  <c r="AL102" i="5" s="1"/>
  <c r="AN102" i="5" s="1"/>
  <c r="AR102" i="5"/>
  <c r="AS102" i="5" s="1"/>
  <c r="E111" i="8"/>
  <c r="AY152" i="5"/>
  <c r="AZ152" i="5" s="1"/>
  <c r="AD152" i="5"/>
  <c r="AE152" i="5" s="1"/>
  <c r="BF152" i="5"/>
  <c r="BG152" i="5" s="1"/>
  <c r="AK152" i="5"/>
  <c r="AR152" i="5"/>
  <c r="AS152" i="5" s="1"/>
  <c r="E161" i="8"/>
  <c r="F222" i="8"/>
  <c r="I222" i="8"/>
  <c r="F150" i="8"/>
  <c r="I150" i="8"/>
  <c r="F63" i="8"/>
  <c r="I63" i="8"/>
  <c r="F49" i="8"/>
  <c r="I49" i="8"/>
  <c r="F135" i="8"/>
  <c r="I135" i="8"/>
  <c r="F162" i="8"/>
  <c r="I162" i="8"/>
  <c r="F38" i="8"/>
  <c r="I38" i="8"/>
  <c r="AD98" i="5"/>
  <c r="AE98" i="5" s="1"/>
  <c r="AK98" i="5"/>
  <c r="AL98" i="5" s="1"/>
  <c r="AN98" i="5" s="1"/>
  <c r="AR98" i="5"/>
  <c r="AS98" i="5" s="1"/>
  <c r="E107" i="8"/>
  <c r="AY98" i="5"/>
  <c r="AZ98" i="5" s="1"/>
  <c r="BF98" i="5"/>
  <c r="BG98" i="5" s="1"/>
  <c r="AD33" i="5"/>
  <c r="AE33" i="5" s="1"/>
  <c r="AK33" i="5"/>
  <c r="AL33" i="5" s="1"/>
  <c r="AN33" i="5" s="1"/>
  <c r="AR33" i="5"/>
  <c r="AS33" i="5" s="1"/>
  <c r="AY33" i="5"/>
  <c r="AZ33" i="5" s="1"/>
  <c r="BF33" i="5"/>
  <c r="BG33" i="5" s="1"/>
  <c r="E42" i="8"/>
  <c r="AY192" i="5"/>
  <c r="AZ192" i="5" s="1"/>
  <c r="AK192" i="5"/>
  <c r="AL192" i="5" s="1"/>
  <c r="AN192" i="5" s="1"/>
  <c r="AR192" i="5"/>
  <c r="AS192" i="5" s="1"/>
  <c r="E201" i="8"/>
  <c r="AD192" i="5"/>
  <c r="BF192" i="5"/>
  <c r="BG192" i="5" s="1"/>
  <c r="AR114" i="5"/>
  <c r="AS114" i="5" s="1"/>
  <c r="AY114" i="5"/>
  <c r="AZ114" i="5" s="1"/>
  <c r="BF114" i="5"/>
  <c r="BG114" i="5" s="1"/>
  <c r="AD114" i="5"/>
  <c r="AE114" i="5" s="1"/>
  <c r="AK114" i="5"/>
  <c r="AL114" i="5" s="1"/>
  <c r="AN114" i="5" s="1"/>
  <c r="E123" i="8"/>
  <c r="AD31" i="5"/>
  <c r="AE31" i="5" s="1"/>
  <c r="BF31" i="5"/>
  <c r="BG31" i="5" s="1"/>
  <c r="AK31" i="5"/>
  <c r="AL31" i="5" s="1"/>
  <c r="AN31" i="5" s="1"/>
  <c r="AR31" i="5"/>
  <c r="AS31" i="5" s="1"/>
  <c r="E40" i="8"/>
  <c r="AY31" i="5"/>
  <c r="AZ31" i="5" s="1"/>
  <c r="BF23" i="5"/>
  <c r="BG23" i="5" s="1"/>
  <c r="AR23" i="5"/>
  <c r="AS23" i="5" s="1"/>
  <c r="AY23" i="5"/>
  <c r="AZ23" i="5" s="1"/>
  <c r="AK23" i="5"/>
  <c r="AL23" i="5" s="1"/>
  <c r="AN23" i="5" s="1"/>
  <c r="AD23" i="5"/>
  <c r="AE23" i="5" s="1"/>
  <c r="E32" i="8"/>
  <c r="F254" i="8"/>
  <c r="I254" i="8"/>
  <c r="F238" i="8"/>
  <c r="I238" i="8"/>
  <c r="F196" i="8"/>
  <c r="I196" i="8"/>
  <c r="F36" i="8"/>
  <c r="I36" i="8"/>
  <c r="F243" i="8"/>
  <c r="I243" i="8"/>
  <c r="F245" i="8"/>
  <c r="I245" i="8"/>
  <c r="F190" i="8"/>
  <c r="I190" i="8"/>
  <c r="F73" i="8"/>
  <c r="I73" i="8"/>
  <c r="AK210" i="5"/>
  <c r="AL210" i="5" s="1"/>
  <c r="AN210" i="5" s="1"/>
  <c r="AY210" i="5"/>
  <c r="AZ210" i="5" s="1"/>
  <c r="AD210" i="5"/>
  <c r="E219" i="8"/>
  <c r="AR210" i="5"/>
  <c r="AS210" i="5" s="1"/>
  <c r="BF210" i="5"/>
  <c r="BG210" i="5" s="1"/>
  <c r="AD99" i="5"/>
  <c r="AK99" i="5"/>
  <c r="AL99" i="5" s="1"/>
  <c r="AN99" i="5" s="1"/>
  <c r="AR99" i="5"/>
  <c r="AS99" i="5" s="1"/>
  <c r="AY99" i="5"/>
  <c r="AZ99" i="5" s="1"/>
  <c r="BF99" i="5"/>
  <c r="BG99" i="5" s="1"/>
  <c r="E108" i="8"/>
  <c r="F30" i="8"/>
  <c r="I30" i="8"/>
  <c r="F119" i="8"/>
  <c r="I119" i="8"/>
  <c r="AR223" i="5"/>
  <c r="AY223" i="5"/>
  <c r="AZ223" i="5" s="1"/>
  <c r="AD223" i="5"/>
  <c r="AE223" i="5" s="1"/>
  <c r="BF223" i="5"/>
  <c r="BG223" i="5" s="1"/>
  <c r="AK223" i="5"/>
  <c r="AL223" i="5" s="1"/>
  <c r="AN223" i="5" s="1"/>
  <c r="E232" i="8"/>
  <c r="BF15" i="5"/>
  <c r="BG15" i="5" s="1"/>
  <c r="AD15" i="5"/>
  <c r="AE15" i="5" s="1"/>
  <c r="AR15" i="5"/>
  <c r="AS15" i="5" s="1"/>
  <c r="AY15" i="5"/>
  <c r="AZ15" i="5" s="1"/>
  <c r="AK15" i="5"/>
  <c r="AL15" i="5" s="1"/>
  <c r="AN15" i="5" s="1"/>
  <c r="E24" i="8"/>
  <c r="F203" i="8"/>
  <c r="I203" i="8"/>
  <c r="F74" i="8"/>
  <c r="I74" i="8"/>
  <c r="AY160" i="5"/>
  <c r="AZ160" i="5" s="1"/>
  <c r="AD160" i="5"/>
  <c r="AE160" i="5" s="1"/>
  <c r="E169" i="8"/>
  <c r="AR160" i="5"/>
  <c r="BF160" i="5"/>
  <c r="BG160" i="5" s="1"/>
  <c r="AK160" i="5"/>
  <c r="F256" i="8"/>
  <c r="I256" i="8"/>
  <c r="F231" i="8"/>
  <c r="I231" i="8"/>
  <c r="BF206" i="5"/>
  <c r="BG206" i="5" s="1"/>
  <c r="AR206" i="5"/>
  <c r="AS206" i="5" s="1"/>
  <c r="AK206" i="5"/>
  <c r="AL206" i="5" s="1"/>
  <c r="AN206" i="5" s="1"/>
  <c r="AD206" i="5"/>
  <c r="AE206" i="5" s="1"/>
  <c r="AY206" i="5"/>
  <c r="E215" i="8"/>
  <c r="AR14" i="5"/>
  <c r="AS14" i="5" s="1"/>
  <c r="AD14" i="5"/>
  <c r="AE14" i="5" s="1"/>
  <c r="AK14" i="5"/>
  <c r="AL14" i="5" s="1"/>
  <c r="AN14" i="5" s="1"/>
  <c r="AY14" i="5"/>
  <c r="BF14" i="5"/>
  <c r="BG14" i="5" s="1"/>
  <c r="E23" i="8"/>
  <c r="AD208" i="5"/>
  <c r="AE208" i="5" s="1"/>
  <c r="AK208" i="5"/>
  <c r="AY208" i="5"/>
  <c r="AZ208" i="5" s="1"/>
  <c r="AR208" i="5"/>
  <c r="AS208" i="5" s="1"/>
  <c r="E217" i="8"/>
  <c r="BF208" i="5"/>
  <c r="F176" i="8"/>
  <c r="I176" i="8"/>
  <c r="AY237" i="5"/>
  <c r="AZ237" i="5" s="1"/>
  <c r="AD237" i="5"/>
  <c r="AE237" i="5" s="1"/>
  <c r="AR237" i="5"/>
  <c r="AS237" i="5" s="1"/>
  <c r="BF237" i="5"/>
  <c r="BG237" i="5" s="1"/>
  <c r="AK237" i="5"/>
  <c r="AL237" i="5" s="1"/>
  <c r="AN237" i="5" s="1"/>
  <c r="E246" i="8"/>
  <c r="F19" i="8"/>
  <c r="I19" i="8"/>
  <c r="F204" i="8"/>
  <c r="I204" i="8"/>
  <c r="F122" i="8"/>
  <c r="I122" i="8"/>
  <c r="AD186" i="5"/>
  <c r="AE186" i="5" s="1"/>
  <c r="BF186" i="5"/>
  <c r="BG186" i="5" s="1"/>
  <c r="AK186" i="5"/>
  <c r="AL186" i="5" s="1"/>
  <c r="AN186" i="5" s="1"/>
  <c r="AR186" i="5"/>
  <c r="AS186" i="5" s="1"/>
  <c r="E195" i="8"/>
  <c r="AY186" i="5"/>
  <c r="AZ186" i="5" s="1"/>
  <c r="AY182" i="5"/>
  <c r="AZ182" i="5" s="1"/>
  <c r="BF182" i="5"/>
  <c r="BG182" i="5" s="1"/>
  <c r="AR182" i="5"/>
  <c r="AS182" i="5" s="1"/>
  <c r="AD182" i="5"/>
  <c r="AE182" i="5" s="1"/>
  <c r="AK182" i="5"/>
  <c r="AL182" i="5" s="1"/>
  <c r="AN182" i="5" s="1"/>
  <c r="E191" i="8"/>
  <c r="BF199" i="5"/>
  <c r="BG199" i="5" s="1"/>
  <c r="AR199" i="5"/>
  <c r="AK199" i="5"/>
  <c r="AL199" i="5" s="1"/>
  <c r="AN199" i="5" s="1"/>
  <c r="AD199" i="5"/>
  <c r="AE199" i="5" s="1"/>
  <c r="E208" i="8"/>
  <c r="AY199" i="5"/>
  <c r="AZ199" i="5" s="1"/>
  <c r="AR73" i="5"/>
  <c r="AS73" i="5" s="1"/>
  <c r="AY73" i="5"/>
  <c r="AZ73" i="5" s="1"/>
  <c r="AD73" i="5"/>
  <c r="AE73" i="5" s="1"/>
  <c r="BF73" i="5"/>
  <c r="BG73" i="5" s="1"/>
  <c r="E82" i="8"/>
  <c r="AK73" i="5"/>
  <c r="AL73" i="5" s="1"/>
  <c r="AN73" i="5" s="1"/>
  <c r="F172" i="8"/>
  <c r="I172" i="8"/>
  <c r="F130" i="8"/>
  <c r="I130" i="8"/>
  <c r="F228" i="8"/>
  <c r="I228" i="8"/>
  <c r="AK90" i="5"/>
  <c r="AL90" i="5" s="1"/>
  <c r="AN90" i="5" s="1"/>
  <c r="AD90" i="5"/>
  <c r="AE90" i="5" s="1"/>
  <c r="AR90" i="5"/>
  <c r="AS90" i="5" s="1"/>
  <c r="AY90" i="5"/>
  <c r="AZ90" i="5" s="1"/>
  <c r="BF90" i="5"/>
  <c r="E99" i="8"/>
  <c r="F89" i="8"/>
  <c r="I89" i="8"/>
  <c r="AK83" i="5"/>
  <c r="AL83" i="5" s="1"/>
  <c r="AN83" i="5" s="1"/>
  <c r="BF83" i="5"/>
  <c r="BG83" i="5" s="1"/>
  <c r="AD83" i="5"/>
  <c r="AE83" i="5" s="1"/>
  <c r="AR83" i="5"/>
  <c r="AS83" i="5" s="1"/>
  <c r="AY83" i="5"/>
  <c r="AZ83" i="5" s="1"/>
  <c r="E92" i="8"/>
  <c r="AY94" i="5"/>
  <c r="AZ94" i="5" s="1"/>
  <c r="BF94" i="5"/>
  <c r="AR94" i="5"/>
  <c r="AS94" i="5" s="1"/>
  <c r="AK94" i="5"/>
  <c r="AL94" i="5" s="1"/>
  <c r="AN94" i="5" s="1"/>
  <c r="AD94" i="5"/>
  <c r="AE94" i="5" s="1"/>
  <c r="E103" i="8"/>
  <c r="AY62" i="5"/>
  <c r="AZ62" i="5" s="1"/>
  <c r="BF62" i="5"/>
  <c r="BG62" i="5" s="1"/>
  <c r="AD62" i="5"/>
  <c r="AE62" i="5" s="1"/>
  <c r="E71" i="8"/>
  <c r="AK62" i="5"/>
  <c r="AL62" i="5" s="1"/>
  <c r="AN62" i="5" s="1"/>
  <c r="AR62" i="5"/>
  <c r="AS62" i="5" s="1"/>
  <c r="F199" i="8"/>
  <c r="I199" i="8"/>
  <c r="BF104" i="5"/>
  <c r="BG104" i="5" s="1"/>
  <c r="AK104" i="5"/>
  <c r="AL104" i="5" s="1"/>
  <c r="AN104" i="5" s="1"/>
  <c r="AY104" i="5"/>
  <c r="AZ104" i="5" s="1"/>
  <c r="AR104" i="5"/>
  <c r="AD104" i="5"/>
  <c r="AE104" i="5" s="1"/>
  <c r="E113" i="8"/>
  <c r="AY122" i="5"/>
  <c r="AZ122" i="5" s="1"/>
  <c r="AR122" i="5"/>
  <c r="AS122" i="5" s="1"/>
  <c r="BF122" i="5"/>
  <c r="BG122" i="5" s="1"/>
  <c r="E131" i="8"/>
  <c r="AD122" i="5"/>
  <c r="AE122" i="5" s="1"/>
  <c r="AK122" i="5"/>
  <c r="AL122" i="5" s="1"/>
  <c r="AN122" i="5" s="1"/>
  <c r="F202" i="8"/>
  <c r="I202" i="8"/>
  <c r="BF115" i="5"/>
  <c r="BG115" i="5" s="1"/>
  <c r="AY115" i="5"/>
  <c r="AZ115" i="5" s="1"/>
  <c r="AK115" i="5"/>
  <c r="AL115" i="5" s="1"/>
  <c r="AN115" i="5" s="1"/>
  <c r="AD115" i="5"/>
  <c r="AE115" i="5" s="1"/>
  <c r="AR115" i="5"/>
  <c r="AS115" i="5" s="1"/>
  <c r="E124" i="8"/>
  <c r="AD8" i="5"/>
  <c r="AE8" i="5" s="1"/>
  <c r="BF8" i="5"/>
  <c r="BG8" i="5" s="1"/>
  <c r="AR8" i="5"/>
  <c r="AS8" i="5" s="1"/>
  <c r="AY8" i="5"/>
  <c r="AZ8" i="5" s="1"/>
  <c r="AK8" i="5"/>
  <c r="AL8" i="5" s="1"/>
  <c r="AN8" i="5" s="1"/>
  <c r="E17" i="8"/>
  <c r="F260" i="8"/>
  <c r="I260" i="8"/>
  <c r="F183" i="8"/>
  <c r="I183" i="8"/>
  <c r="F167" i="8"/>
  <c r="I167" i="8"/>
  <c r="F136" i="8"/>
  <c r="I136" i="8"/>
  <c r="AK172" i="5"/>
  <c r="AL172" i="5" s="1"/>
  <c r="AN172" i="5" s="1"/>
  <c r="AD172" i="5"/>
  <c r="AE172" i="5" s="1"/>
  <c r="BF172" i="5"/>
  <c r="BG172" i="5" s="1"/>
  <c r="AR172" i="5"/>
  <c r="AS172" i="5" s="1"/>
  <c r="AY172" i="5"/>
  <c r="AZ172" i="5" s="1"/>
  <c r="E181" i="8"/>
  <c r="BF228" i="5"/>
  <c r="AR228" i="5"/>
  <c r="AS228" i="5" s="1"/>
  <c r="AD228" i="5"/>
  <c r="AE228" i="5" s="1"/>
  <c r="AY228" i="5"/>
  <c r="AZ228" i="5" s="1"/>
  <c r="E237" i="8"/>
  <c r="AK228" i="5"/>
  <c r="AL228" i="5" s="1"/>
  <c r="AN228" i="5" s="1"/>
  <c r="F35" i="8"/>
  <c r="I35" i="8"/>
  <c r="F90" i="8"/>
  <c r="I90" i="8"/>
  <c r="AK25" i="5"/>
  <c r="AL25" i="5" s="1"/>
  <c r="AN25" i="5" s="1"/>
  <c r="BF25" i="5"/>
  <c r="BG25" i="5" s="1"/>
  <c r="AR25" i="5"/>
  <c r="AS25" i="5" s="1"/>
  <c r="AY25" i="5"/>
  <c r="AZ25" i="5" s="1"/>
  <c r="AD25" i="5"/>
  <c r="AE25" i="5" s="1"/>
  <c r="E34" i="8"/>
  <c r="AY57" i="5"/>
  <c r="AZ57" i="5" s="1"/>
  <c r="BF57" i="5"/>
  <c r="BG57" i="5" s="1"/>
  <c r="AK57" i="5"/>
  <c r="AL57" i="5" s="1"/>
  <c r="AN57" i="5" s="1"/>
  <c r="AD57" i="5"/>
  <c r="E66" i="8"/>
  <c r="AR57" i="5"/>
  <c r="AS57" i="5" s="1"/>
  <c r="AY168" i="5"/>
  <c r="AZ168" i="5" s="1"/>
  <c r="BF168" i="5"/>
  <c r="BG168" i="5" s="1"/>
  <c r="AK168" i="5"/>
  <c r="AL168" i="5" s="1"/>
  <c r="AN168" i="5" s="1"/>
  <c r="AD168" i="5"/>
  <c r="AE168" i="5" s="1"/>
  <c r="AR168" i="5"/>
  <c r="AS168" i="5" s="1"/>
  <c r="E177" i="8"/>
  <c r="AD34" i="5"/>
  <c r="AE34" i="5" s="1"/>
  <c r="AK34" i="5"/>
  <c r="AL34" i="5" s="1"/>
  <c r="AN34" i="5" s="1"/>
  <c r="AR34" i="5"/>
  <c r="AS34" i="5" s="1"/>
  <c r="AY34" i="5"/>
  <c r="AZ34" i="5" s="1"/>
  <c r="BF34" i="5"/>
  <c r="BG34" i="5" s="1"/>
  <c r="E43" i="8"/>
  <c r="BF150" i="5"/>
  <c r="BG150" i="5" s="1"/>
  <c r="AY150" i="5"/>
  <c r="AZ150" i="5" s="1"/>
  <c r="AD150" i="5"/>
  <c r="AE150" i="5" s="1"/>
  <c r="E159" i="8"/>
  <c r="AR150" i="5"/>
  <c r="AS150" i="5" s="1"/>
  <c r="AK150" i="5"/>
  <c r="AL150" i="5" s="1"/>
  <c r="AN150" i="5" s="1"/>
  <c r="AD138" i="5"/>
  <c r="AE138" i="5" s="1"/>
  <c r="AK138" i="5"/>
  <c r="AL138" i="5" s="1"/>
  <c r="AN138" i="5" s="1"/>
  <c r="AR138" i="5"/>
  <c r="AS138" i="5" s="1"/>
  <c r="BF138" i="5"/>
  <c r="BG138" i="5" s="1"/>
  <c r="AY138" i="5"/>
  <c r="AZ138" i="5" s="1"/>
  <c r="E147" i="8"/>
  <c r="AR166" i="5"/>
  <c r="AS166" i="5" s="1"/>
  <c r="AD166" i="5"/>
  <c r="AE166" i="5" s="1"/>
  <c r="BF166" i="5"/>
  <c r="BG166" i="5" s="1"/>
  <c r="AY166" i="5"/>
  <c r="AZ166" i="5" s="1"/>
  <c r="AK166" i="5"/>
  <c r="AL166" i="5" s="1"/>
  <c r="AN166" i="5" s="1"/>
  <c r="E175" i="8"/>
  <c r="AR109" i="5"/>
  <c r="AS109" i="5" s="1"/>
  <c r="BF109" i="5"/>
  <c r="BG109" i="5" s="1"/>
  <c r="AK109" i="5"/>
  <c r="AL109" i="5" s="1"/>
  <c r="AN109" i="5" s="1"/>
  <c r="AD109" i="5"/>
  <c r="AE109" i="5" s="1"/>
  <c r="AY109" i="5"/>
  <c r="AZ109" i="5" s="1"/>
  <c r="E118" i="8"/>
  <c r="BF116" i="5"/>
  <c r="BG116" i="5" s="1"/>
  <c r="AD116" i="5"/>
  <c r="AE116" i="5" s="1"/>
  <c r="AK116" i="5"/>
  <c r="AL116" i="5" s="1"/>
  <c r="AN116" i="5" s="1"/>
  <c r="AY116" i="5"/>
  <c r="AZ116" i="5" s="1"/>
  <c r="AR116" i="5"/>
  <c r="AS116" i="5" s="1"/>
  <c r="E125" i="8"/>
  <c r="AD41" i="5"/>
  <c r="AE41" i="5" s="1"/>
  <c r="AY41" i="5"/>
  <c r="AZ41" i="5" s="1"/>
  <c r="AR41" i="5"/>
  <c r="AS41" i="5" s="1"/>
  <c r="AK41" i="5"/>
  <c r="AL41" i="5" s="1"/>
  <c r="AN41" i="5" s="1"/>
  <c r="E50" i="8"/>
  <c r="BF41" i="5"/>
  <c r="BG41" i="5" s="1"/>
  <c r="AK79" i="5"/>
  <c r="AL79" i="5" s="1"/>
  <c r="AN79" i="5" s="1"/>
  <c r="AR79" i="5"/>
  <c r="AS79" i="5" s="1"/>
  <c r="AY79" i="5"/>
  <c r="AZ79" i="5" s="1"/>
  <c r="AD79" i="5"/>
  <c r="AE79" i="5" s="1"/>
  <c r="BF79" i="5"/>
  <c r="BG79" i="5" s="1"/>
  <c r="E88" i="8"/>
  <c r="AR92" i="5"/>
  <c r="AS92" i="5" s="1"/>
  <c r="AY92" i="5"/>
  <c r="AZ92" i="5" s="1"/>
  <c r="AD92" i="5"/>
  <c r="AE92" i="5" s="1"/>
  <c r="BF92" i="5"/>
  <c r="E101" i="8"/>
  <c r="AK92" i="5"/>
  <c r="AL92" i="5" s="1"/>
  <c r="AN92" i="5" s="1"/>
  <c r="AD103" i="5"/>
  <c r="AE103" i="5" s="1"/>
  <c r="AY103" i="5"/>
  <c r="AR103" i="5"/>
  <c r="AS103" i="5" s="1"/>
  <c r="AK103" i="5"/>
  <c r="AL103" i="5" s="1"/>
  <c r="AN103" i="5" s="1"/>
  <c r="BF103" i="5"/>
  <c r="BG103" i="5" s="1"/>
  <c r="E112" i="8"/>
  <c r="AR226" i="5"/>
  <c r="AS226" i="5" s="1"/>
  <c r="AY226" i="5"/>
  <c r="AZ226" i="5" s="1"/>
  <c r="BF226" i="5"/>
  <c r="BG226" i="5" s="1"/>
  <c r="AK226" i="5"/>
  <c r="AL226" i="5" s="1"/>
  <c r="AN226" i="5" s="1"/>
  <c r="AD226" i="5"/>
  <c r="AE226" i="5" s="1"/>
  <c r="E235" i="8"/>
  <c r="AK240" i="5"/>
  <c r="AL240" i="5" s="1"/>
  <c r="AN240" i="5" s="1"/>
  <c r="AY240" i="5"/>
  <c r="AZ240" i="5" s="1"/>
  <c r="AD240" i="5"/>
  <c r="AE240" i="5" s="1"/>
  <c r="BF240" i="5"/>
  <c r="BG240" i="5" s="1"/>
  <c r="E249" i="8"/>
  <c r="AR240" i="5"/>
  <c r="AS240" i="5" s="1"/>
  <c r="AR28" i="5"/>
  <c r="AS28" i="5" s="1"/>
  <c r="AY28" i="5"/>
  <c r="AZ28" i="5" s="1"/>
  <c r="AK28" i="5"/>
  <c r="AL28" i="5" s="1"/>
  <c r="AN28" i="5" s="1"/>
  <c r="AD28" i="5"/>
  <c r="AE28" i="5" s="1"/>
  <c r="BF28" i="5"/>
  <c r="BG28" i="5" s="1"/>
  <c r="E37" i="8"/>
  <c r="F174" i="8"/>
  <c r="I174" i="8"/>
  <c r="F86" i="8"/>
  <c r="I86" i="8"/>
  <c r="F115" i="8"/>
  <c r="I115" i="8"/>
  <c r="F26" i="8"/>
  <c r="I26" i="8"/>
  <c r="F180" i="8"/>
  <c r="I180" i="8"/>
  <c r="F83" i="8"/>
  <c r="I83" i="8"/>
  <c r="F75" i="8"/>
  <c r="I75" i="8"/>
  <c r="F128" i="8"/>
  <c r="I128" i="8"/>
  <c r="F33" i="8"/>
  <c r="I33" i="8"/>
  <c r="F210" i="8"/>
  <c r="I210" i="8"/>
  <c r="F192" i="8"/>
  <c r="I192" i="8"/>
  <c r="F158" i="8"/>
  <c r="I158" i="8"/>
  <c r="F185" i="8"/>
  <c r="I185" i="8"/>
  <c r="BF241" i="5"/>
  <c r="BG241" i="5" s="1"/>
  <c r="AK241" i="5"/>
  <c r="AL241" i="5" s="1"/>
  <c r="AN241" i="5" s="1"/>
  <c r="AR241" i="5"/>
  <c r="AS241" i="5" s="1"/>
  <c r="E250" i="8"/>
  <c r="AD241" i="5"/>
  <c r="AE241" i="5" s="1"/>
  <c r="AY241" i="5"/>
  <c r="AZ241" i="5" s="1"/>
  <c r="AY7" i="5"/>
  <c r="AZ7" i="5" s="1"/>
  <c r="AR7" i="5"/>
  <c r="AS7" i="5" s="1"/>
  <c r="AD7" i="5"/>
  <c r="AE7" i="5" s="1"/>
  <c r="BF7" i="5"/>
  <c r="BG7" i="5" s="1"/>
  <c r="E16" i="8"/>
  <c r="AK7" i="5"/>
  <c r="AL7" i="5" s="1"/>
  <c r="AN7" i="5" s="1"/>
  <c r="AY170" i="5"/>
  <c r="AZ170" i="5" s="1"/>
  <c r="BF170" i="5"/>
  <c r="BG170" i="5" s="1"/>
  <c r="AK170" i="5"/>
  <c r="AL170" i="5" s="1"/>
  <c r="AN170" i="5" s="1"/>
  <c r="E179" i="8"/>
  <c r="AR170" i="5"/>
  <c r="AS170" i="5" s="1"/>
  <c r="AD170" i="5"/>
  <c r="AE170" i="5" s="1"/>
  <c r="AY35" i="5"/>
  <c r="AZ35" i="5" s="1"/>
  <c r="AR35" i="5"/>
  <c r="AS35" i="5" s="1"/>
  <c r="AD35" i="5"/>
  <c r="AK35" i="5"/>
  <c r="AL35" i="5" s="1"/>
  <c r="AN35" i="5" s="1"/>
  <c r="BF35" i="5"/>
  <c r="BG35" i="5" s="1"/>
  <c r="E44" i="8"/>
  <c r="AK86" i="5"/>
  <c r="AL86" i="5" s="1"/>
  <c r="AN86" i="5" s="1"/>
  <c r="AR86" i="5"/>
  <c r="AS86" i="5" s="1"/>
  <c r="AY86" i="5"/>
  <c r="AZ86" i="5" s="1"/>
  <c r="BF86" i="5"/>
  <c r="E95" i="8"/>
  <c r="AD86" i="5"/>
  <c r="AE86" i="5" s="1"/>
  <c r="AD151" i="5"/>
  <c r="AE151" i="5" s="1"/>
  <c r="BF151" i="5"/>
  <c r="BG151" i="5" s="1"/>
  <c r="AR151" i="5"/>
  <c r="AS151" i="5" s="1"/>
  <c r="AY151" i="5"/>
  <c r="AZ151" i="5" s="1"/>
  <c r="E160" i="8"/>
  <c r="AK151" i="5"/>
  <c r="AL151" i="5" s="1"/>
  <c r="AN151" i="5" s="1"/>
  <c r="AR159" i="5"/>
  <c r="AS159" i="5" s="1"/>
  <c r="AY159" i="5"/>
  <c r="AZ159" i="5" s="1"/>
  <c r="AD159" i="5"/>
  <c r="AE159" i="5" s="1"/>
  <c r="AK159" i="5"/>
  <c r="AL159" i="5" s="1"/>
  <c r="AN159" i="5" s="1"/>
  <c r="E168" i="8"/>
  <c r="BF159" i="5"/>
  <c r="BG159" i="5" s="1"/>
  <c r="AK169" i="5"/>
  <c r="AL169" i="5" s="1"/>
  <c r="AN169" i="5" s="1"/>
  <c r="AY169" i="5"/>
  <c r="AZ169" i="5" s="1"/>
  <c r="AR169" i="5"/>
  <c r="AS169" i="5" s="1"/>
  <c r="BF169" i="5"/>
  <c r="BG169" i="5" s="1"/>
  <c r="E178" i="8"/>
  <c r="AD169" i="5"/>
  <c r="AE169" i="5" s="1"/>
  <c r="F227" i="8"/>
  <c r="I227" i="8"/>
  <c r="AK129" i="5"/>
  <c r="AL129" i="5" s="1"/>
  <c r="AN129" i="5" s="1"/>
  <c r="BF129" i="5"/>
  <c r="BG129" i="5" s="1"/>
  <c r="AD129" i="5"/>
  <c r="AR129" i="5"/>
  <c r="AS129" i="5" s="1"/>
  <c r="AY129" i="5"/>
  <c r="AZ129" i="5" s="1"/>
  <c r="E138" i="8"/>
  <c r="BF252" i="5"/>
  <c r="BG252" i="5" s="1"/>
  <c r="AY252" i="5"/>
  <c r="AZ252" i="5" s="1"/>
  <c r="AK252" i="5"/>
  <c r="AL252" i="5" s="1"/>
  <c r="AN252" i="5" s="1"/>
  <c r="AD252" i="5"/>
  <c r="AE252" i="5" s="1"/>
  <c r="E261" i="8"/>
  <c r="AR252" i="5"/>
  <c r="AS252" i="5" s="1"/>
  <c r="F31" i="8"/>
  <c r="I31" i="8"/>
  <c r="F213" i="8"/>
  <c r="I213" i="8"/>
  <c r="F258" i="8"/>
  <c r="I258" i="8"/>
  <c r="F139" i="8"/>
  <c r="I139" i="8"/>
  <c r="AD145" i="5"/>
  <c r="AE145" i="5" s="1"/>
  <c r="BF145" i="5"/>
  <c r="AR145" i="5"/>
  <c r="AS145" i="5" s="1"/>
  <c r="AK145" i="5"/>
  <c r="AL145" i="5" s="1"/>
  <c r="AN145" i="5" s="1"/>
  <c r="E154" i="8"/>
  <c r="AY145" i="5"/>
  <c r="AZ145" i="5" s="1"/>
  <c r="AD63" i="5"/>
  <c r="AE63" i="5" s="1"/>
  <c r="AY63" i="5"/>
  <c r="AZ63" i="5" s="1"/>
  <c r="E72" i="8"/>
  <c r="BF63" i="5"/>
  <c r="AK63" i="5"/>
  <c r="AL63" i="5" s="1"/>
  <c r="AN63" i="5" s="1"/>
  <c r="AR63" i="5"/>
  <c r="AS63" i="5" s="1"/>
  <c r="F225" i="8"/>
  <c r="I225" i="8"/>
  <c r="F81" i="8"/>
  <c r="I81" i="8"/>
  <c r="AR133" i="5"/>
  <c r="AS133" i="5" s="1"/>
  <c r="AY133" i="5"/>
  <c r="AZ133" i="5" s="1"/>
  <c r="BF133" i="5"/>
  <c r="AK133" i="5"/>
  <c r="AL133" i="5" s="1"/>
  <c r="AN133" i="5" s="1"/>
  <c r="AD133" i="5"/>
  <c r="AE133" i="5" s="1"/>
  <c r="E142" i="8"/>
  <c r="BF56" i="5"/>
  <c r="BG56" i="5" s="1"/>
  <c r="AK56" i="5"/>
  <c r="AL56" i="5" s="1"/>
  <c r="AN56" i="5" s="1"/>
  <c r="AD56" i="5"/>
  <c r="AE56" i="5" s="1"/>
  <c r="AR56" i="5"/>
  <c r="AS56" i="5" s="1"/>
  <c r="AY56" i="5"/>
  <c r="AZ56" i="5" s="1"/>
  <c r="E65" i="8"/>
  <c r="F212" i="8"/>
  <c r="I212" i="8"/>
  <c r="AR139" i="5"/>
  <c r="AS139" i="5" s="1"/>
  <c r="BF139" i="5"/>
  <c r="BG139" i="5" s="1"/>
  <c r="AY139" i="5"/>
  <c r="AZ139" i="5" s="1"/>
  <c r="AD139" i="5"/>
  <c r="AE139" i="5" s="1"/>
  <c r="AK139" i="5"/>
  <c r="AL139" i="5" s="1"/>
  <c r="AN139" i="5" s="1"/>
  <c r="E148" i="8"/>
  <c r="AY173" i="5"/>
  <c r="AZ173" i="5" s="1"/>
  <c r="AD173" i="5"/>
  <c r="AE173" i="5" s="1"/>
  <c r="AR173" i="5"/>
  <c r="E182" i="8"/>
  <c r="BF173" i="5"/>
  <c r="BG173" i="5" s="1"/>
  <c r="AK173" i="5"/>
  <c r="AR248" i="5"/>
  <c r="AS248" i="5" s="1"/>
  <c r="AD248" i="5"/>
  <c r="AE248" i="5" s="1"/>
  <c r="BF248" i="5"/>
  <c r="BG248" i="5" s="1"/>
  <c r="AK248" i="5"/>
  <c r="AL248" i="5" s="1"/>
  <c r="AN248" i="5" s="1"/>
  <c r="E257" i="8"/>
  <c r="AY248" i="5"/>
  <c r="AZ248" i="5" s="1"/>
  <c r="F27" i="8"/>
  <c r="I27" i="8"/>
  <c r="AR85" i="5"/>
  <c r="AS85" i="5" s="1"/>
  <c r="AD85" i="5"/>
  <c r="AE85" i="5" s="1"/>
  <c r="AY85" i="5"/>
  <c r="AZ85" i="5" s="1"/>
  <c r="BF85" i="5"/>
  <c r="BG85" i="5" s="1"/>
  <c r="E94" i="8"/>
  <c r="AK85" i="5"/>
  <c r="AL85" i="5" s="1"/>
  <c r="AN85" i="5" s="1"/>
  <c r="AD212" i="5"/>
  <c r="AE212" i="5" s="1"/>
  <c r="AR212" i="5"/>
  <c r="AS212" i="5" s="1"/>
  <c r="AY212" i="5"/>
  <c r="AZ212" i="5" s="1"/>
  <c r="BF212" i="5"/>
  <c r="BG212" i="5" s="1"/>
  <c r="E221" i="8"/>
  <c r="AK212" i="5"/>
  <c r="AL212" i="5" s="1"/>
  <c r="AN212" i="5" s="1"/>
  <c r="AD108" i="5"/>
  <c r="AE108" i="5" s="1"/>
  <c r="AR108" i="5"/>
  <c r="AS108" i="5" s="1"/>
  <c r="BF108" i="5"/>
  <c r="BG108" i="5" s="1"/>
  <c r="E117" i="8"/>
  <c r="AK108" i="5"/>
  <c r="AL108" i="5" s="1"/>
  <c r="AN108" i="5" s="1"/>
  <c r="AY108" i="5"/>
  <c r="AZ108" i="5" s="1"/>
  <c r="F68" i="8"/>
  <c r="I68" i="8"/>
  <c r="F77" i="8"/>
  <c r="I77" i="8"/>
  <c r="F255" i="8"/>
  <c r="I255" i="8"/>
  <c r="F106" i="8"/>
  <c r="I106" i="8"/>
  <c r="AR224" i="5"/>
  <c r="AS224" i="5" s="1"/>
  <c r="AY224" i="5"/>
  <c r="AZ224" i="5" s="1"/>
  <c r="BF224" i="5"/>
  <c r="BG224" i="5" s="1"/>
  <c r="AK224" i="5"/>
  <c r="AL224" i="5" s="1"/>
  <c r="AN224" i="5" s="1"/>
  <c r="E233" i="8"/>
  <c r="AD224" i="5"/>
  <c r="AE224" i="5" s="1"/>
  <c r="AY111" i="5"/>
  <c r="AZ111" i="5" s="1"/>
  <c r="AD111" i="5"/>
  <c r="AE111" i="5" s="1"/>
  <c r="AK111" i="5"/>
  <c r="AL111" i="5" s="1"/>
  <c r="AN111" i="5" s="1"/>
  <c r="AR111" i="5"/>
  <c r="BF111" i="5"/>
  <c r="BG111" i="5" s="1"/>
  <c r="E120" i="8"/>
  <c r="AD39" i="5"/>
  <c r="AE39" i="5" s="1"/>
  <c r="AK39" i="5"/>
  <c r="AR39" i="5"/>
  <c r="AS39" i="5" s="1"/>
  <c r="AY39" i="5"/>
  <c r="AZ39" i="5" s="1"/>
  <c r="E48" i="8"/>
  <c r="BF39" i="5"/>
  <c r="AK30" i="5"/>
  <c r="AL30" i="5" s="1"/>
  <c r="AN30" i="5" s="1"/>
  <c r="AY30" i="5"/>
  <c r="AZ30" i="5" s="1"/>
  <c r="BF30" i="5"/>
  <c r="BG30" i="5" s="1"/>
  <c r="AR30" i="5"/>
  <c r="AS30" i="5" s="1"/>
  <c r="E39" i="8"/>
  <c r="AD30" i="5"/>
  <c r="AE30" i="5" s="1"/>
  <c r="AD179" i="5"/>
  <c r="AE179" i="5" s="1"/>
  <c r="AK179" i="5"/>
  <c r="AY179" i="5"/>
  <c r="AZ179" i="5" s="1"/>
  <c r="AR179" i="5"/>
  <c r="AS179" i="5" s="1"/>
  <c r="E188" i="8"/>
  <c r="BF179" i="5"/>
  <c r="BG179" i="5" s="1"/>
  <c r="AD91" i="5"/>
  <c r="AE91" i="5" s="1"/>
  <c r="AK91" i="5"/>
  <c r="AL91" i="5" s="1"/>
  <c r="AN91" i="5" s="1"/>
  <c r="AR91" i="5"/>
  <c r="AS91" i="5" s="1"/>
  <c r="AY91" i="5"/>
  <c r="AZ91" i="5" s="1"/>
  <c r="BF91" i="5"/>
  <c r="BG91" i="5" s="1"/>
  <c r="E100" i="8"/>
  <c r="F51" i="8"/>
  <c r="I51" i="8"/>
  <c r="AR128" i="5"/>
  <c r="AS128" i="5" s="1"/>
  <c r="BF128" i="5"/>
  <c r="BG128" i="5" s="1"/>
  <c r="AK128" i="5"/>
  <c r="AL128" i="5" s="1"/>
  <c r="AN128" i="5" s="1"/>
  <c r="AD128" i="5"/>
  <c r="AE128" i="5" s="1"/>
  <c r="AY128" i="5"/>
  <c r="AZ128" i="5" s="1"/>
  <c r="E137" i="8"/>
  <c r="AR157" i="5"/>
  <c r="AS157" i="5" s="1"/>
  <c r="BF157" i="5"/>
  <c r="AY157" i="5"/>
  <c r="AZ157" i="5" s="1"/>
  <c r="AD157" i="5"/>
  <c r="AE157" i="5" s="1"/>
  <c r="AK157" i="5"/>
  <c r="AL157" i="5" s="1"/>
  <c r="AN157" i="5" s="1"/>
  <c r="E166" i="8"/>
  <c r="AR67" i="5"/>
  <c r="AS67" i="5" s="1"/>
  <c r="AD67" i="5"/>
  <c r="AE67" i="5" s="1"/>
  <c r="AY67" i="5"/>
  <c r="AZ67" i="5" s="1"/>
  <c r="BF67" i="5"/>
  <c r="BG67" i="5" s="1"/>
  <c r="AK67" i="5"/>
  <c r="AL67" i="5" s="1"/>
  <c r="AN67" i="5" s="1"/>
  <c r="E76" i="8"/>
  <c r="F116" i="8"/>
  <c r="I116" i="8"/>
  <c r="F252" i="8"/>
  <c r="I252" i="8"/>
  <c r="BF82" i="5"/>
  <c r="BG82" i="5" s="1"/>
  <c r="AR82" i="5"/>
  <c r="AS82" i="5" s="1"/>
  <c r="AY82" i="5"/>
  <c r="AZ82" i="5" s="1"/>
  <c r="AK82" i="5"/>
  <c r="AL82" i="5" s="1"/>
  <c r="AN82" i="5" s="1"/>
  <c r="E91" i="8"/>
  <c r="AD82" i="5"/>
  <c r="AE82" i="5" s="1"/>
  <c r="AR191" i="5"/>
  <c r="AS191" i="5" s="1"/>
  <c r="AY191" i="5"/>
  <c r="AZ191" i="5" s="1"/>
  <c r="AD191" i="5"/>
  <c r="AE191" i="5" s="1"/>
  <c r="BF191" i="5"/>
  <c r="AK191" i="5"/>
  <c r="AL191" i="5" s="1"/>
  <c r="AN191" i="5" s="1"/>
  <c r="E200" i="8"/>
  <c r="AK211" i="5"/>
  <c r="AL211" i="5" s="1"/>
  <c r="AN211" i="5" s="1"/>
  <c r="AD211" i="5"/>
  <c r="AE211" i="5" s="1"/>
  <c r="BF211" i="5"/>
  <c r="BG211" i="5" s="1"/>
  <c r="AR211" i="5"/>
  <c r="AS211" i="5" s="1"/>
  <c r="E220" i="8"/>
  <c r="AY211" i="5"/>
  <c r="AZ211" i="5" s="1"/>
  <c r="AR140" i="5"/>
  <c r="AS140" i="5" s="1"/>
  <c r="BF140" i="5"/>
  <c r="BG140" i="5" s="1"/>
  <c r="AD140" i="5"/>
  <c r="AE140" i="5" s="1"/>
  <c r="AK140" i="5"/>
  <c r="AL140" i="5" s="1"/>
  <c r="AN140" i="5" s="1"/>
  <c r="AY140" i="5"/>
  <c r="AZ140" i="5" s="1"/>
  <c r="E149" i="8"/>
  <c r="AD148" i="5"/>
  <c r="AE148" i="5" s="1"/>
  <c r="AY148" i="5"/>
  <c r="AR148" i="5"/>
  <c r="AS148" i="5" s="1"/>
  <c r="BF148" i="5"/>
  <c r="BG148" i="5" s="1"/>
  <c r="E157" i="8"/>
  <c r="AK148" i="5"/>
  <c r="AL148" i="5" s="1"/>
  <c r="AN148" i="5" s="1"/>
  <c r="AD95" i="5"/>
  <c r="AE95" i="5" s="1"/>
  <c r="BF95" i="5"/>
  <c r="BG95" i="5" s="1"/>
  <c r="AK95" i="5"/>
  <c r="AL95" i="5" s="1"/>
  <c r="AN95" i="5" s="1"/>
  <c r="AR95" i="5"/>
  <c r="AS95" i="5" s="1"/>
  <c r="E104" i="8"/>
  <c r="AY95" i="5"/>
  <c r="AZ95" i="5" s="1"/>
  <c r="AD120" i="5"/>
  <c r="AE120" i="5" s="1"/>
  <c r="AR120" i="5"/>
  <c r="AS120" i="5" s="1"/>
  <c r="BF120" i="5"/>
  <c r="BG120" i="5" s="1"/>
  <c r="AK120" i="5"/>
  <c r="AL120" i="5" s="1"/>
  <c r="AN120" i="5" s="1"/>
  <c r="E129" i="8"/>
  <c r="AY120" i="5"/>
  <c r="AZ120" i="5" s="1"/>
  <c r="BF220" i="5"/>
  <c r="BG220" i="5" s="1"/>
  <c r="AY220" i="5"/>
  <c r="AZ220" i="5" s="1"/>
  <c r="AD220" i="5"/>
  <c r="AE220" i="5" s="1"/>
  <c r="E229" i="8"/>
  <c r="AK220" i="5"/>
  <c r="AL220" i="5" s="1"/>
  <c r="AN220" i="5" s="1"/>
  <c r="AR220" i="5"/>
  <c r="AS220" i="5" s="1"/>
  <c r="AR101" i="5"/>
  <c r="AS101" i="5" s="1"/>
  <c r="AY101" i="5"/>
  <c r="BF101" i="5"/>
  <c r="BG101" i="5" s="1"/>
  <c r="AK101" i="5"/>
  <c r="AL101" i="5" s="1"/>
  <c r="AN101" i="5" s="1"/>
  <c r="AD101" i="5"/>
  <c r="AE101" i="5" s="1"/>
  <c r="E110" i="8"/>
  <c r="BF43" i="5"/>
  <c r="BG43" i="5" s="1"/>
  <c r="AR43" i="5"/>
  <c r="AS43" i="5" s="1"/>
  <c r="AY43" i="5"/>
  <c r="AZ43" i="5" s="1"/>
  <c r="AD43" i="5"/>
  <c r="AK43" i="5"/>
  <c r="AL43" i="5" s="1"/>
  <c r="AN43" i="5" s="1"/>
  <c r="E52" i="8"/>
  <c r="AY132" i="5"/>
  <c r="AZ132" i="5" s="1"/>
  <c r="AR132" i="5"/>
  <c r="AD132" i="5"/>
  <c r="AE132" i="5" s="1"/>
  <c r="BF132" i="5"/>
  <c r="BG132" i="5" s="1"/>
  <c r="AK132" i="5"/>
  <c r="AL132" i="5" s="1"/>
  <c r="AN132" i="5" s="1"/>
  <c r="E141" i="8"/>
  <c r="F194" i="8"/>
  <c r="I194" i="8"/>
  <c r="AK136" i="5"/>
  <c r="AL136" i="5" s="1"/>
  <c r="AN136" i="5" s="1"/>
  <c r="AY136" i="5"/>
  <c r="AZ136" i="5" s="1"/>
  <c r="BF136" i="5"/>
  <c r="BG136" i="5" s="1"/>
  <c r="AD136" i="5"/>
  <c r="AE136" i="5" s="1"/>
  <c r="E145" i="8"/>
  <c r="AR136" i="5"/>
  <c r="AS136" i="5" s="1"/>
  <c r="AD32" i="5"/>
  <c r="AE32" i="5" s="1"/>
  <c r="AK32" i="5"/>
  <c r="AL32" i="5" s="1"/>
  <c r="AN32" i="5" s="1"/>
  <c r="AY32" i="5"/>
  <c r="AZ32" i="5" s="1"/>
  <c r="BF32" i="5"/>
  <c r="BG32" i="5" s="1"/>
  <c r="E41" i="8"/>
  <c r="AR32" i="5"/>
  <c r="AS32" i="5" s="1"/>
  <c r="F152" i="8"/>
  <c r="I152" i="8"/>
  <c r="AE35" i="5"/>
  <c r="AE52" i="5"/>
  <c r="AE123" i="5"/>
  <c r="AE74" i="5"/>
  <c r="AE69" i="5"/>
  <c r="AE42" i="5"/>
  <c r="AE53" i="5"/>
  <c r="AE54" i="5"/>
  <c r="AE29" i="5"/>
  <c r="AE87" i="5"/>
  <c r="AE10" i="5"/>
  <c r="AE43" i="5"/>
  <c r="AE66" i="5"/>
  <c r="AE107" i="5"/>
  <c r="AE17" i="5"/>
  <c r="AE76" i="5"/>
  <c r="AE119" i="5"/>
  <c r="AE117" i="5"/>
  <c r="AE130" i="5"/>
  <c r="AE13" i="5"/>
  <c r="AE9" i="5"/>
  <c r="AE24" i="5"/>
  <c r="AE60" i="5"/>
  <c r="AE181" i="5"/>
  <c r="AE68" i="5"/>
  <c r="AE22" i="5"/>
  <c r="AE146" i="5"/>
  <c r="AE77" i="5"/>
  <c r="AE18" i="5"/>
  <c r="AE61" i="5"/>
  <c r="AE59" i="5"/>
  <c r="AE106" i="5"/>
  <c r="AE125" i="5"/>
  <c r="AE20" i="5"/>
  <c r="AE149" i="5"/>
  <c r="AE27" i="5"/>
  <c r="AE37" i="5"/>
  <c r="AE26" i="5"/>
  <c r="AE238" i="5"/>
  <c r="AE72" i="5"/>
  <c r="AE93" i="5"/>
  <c r="AE143" i="5"/>
  <c r="AE21" i="5"/>
  <c r="AE99" i="5"/>
  <c r="AE193" i="5"/>
  <c r="AE234" i="5"/>
  <c r="AE239" i="5"/>
  <c r="AE247" i="5"/>
  <c r="AE127" i="5"/>
  <c r="AE195" i="5"/>
  <c r="AE81" i="5"/>
  <c r="AE80" i="5"/>
  <c r="AE185" i="5"/>
  <c r="AE244" i="5"/>
  <c r="AE96" i="5"/>
  <c r="AE110" i="5"/>
  <c r="AE207" i="5"/>
  <c r="AE188" i="5"/>
  <c r="AE197" i="5"/>
  <c r="AE174" i="5"/>
  <c r="AE253" i="5"/>
  <c r="AE202" i="5"/>
  <c r="AE131" i="5"/>
  <c r="AE213" i="5"/>
  <c r="AE230" i="5"/>
  <c r="AE205" i="5"/>
  <c r="AE113" i="5"/>
  <c r="AE225" i="5"/>
  <c r="AE176" i="5"/>
  <c r="AE201" i="5"/>
  <c r="AE124" i="5"/>
  <c r="AE163" i="5"/>
  <c r="AE198" i="5"/>
  <c r="AE65" i="5"/>
  <c r="AE177" i="5"/>
  <c r="AE219" i="5"/>
  <c r="AE218" i="5"/>
  <c r="AE154" i="5"/>
  <c r="AE11" i="5"/>
  <c r="AE134" i="5"/>
  <c r="AE70" i="5"/>
  <c r="BG254" i="5"/>
  <c r="BG242" i="5"/>
  <c r="BG230" i="5"/>
  <c r="BG219" i="5"/>
  <c r="BG208" i="5"/>
  <c r="BG203" i="5"/>
  <c r="BG195" i="5"/>
  <c r="BG190" i="5"/>
  <c r="BG174" i="5"/>
  <c r="BG163" i="5"/>
  <c r="BG158" i="5"/>
  <c r="BG131" i="5"/>
  <c r="BG126" i="5"/>
  <c r="BG110" i="5"/>
  <c r="BG94" i="5"/>
  <c r="BG84" i="5"/>
  <c r="BG80" i="5"/>
  <c r="BG68" i="5"/>
  <c r="BG64" i="5"/>
  <c r="BG60" i="5"/>
  <c r="BG52" i="5"/>
  <c r="BG40" i="5"/>
  <c r="BG24" i="5"/>
  <c r="BG246" i="5"/>
  <c r="BG234" i="5"/>
  <c r="BG228" i="5"/>
  <c r="BG218" i="5"/>
  <c r="BG207" i="5"/>
  <c r="BG202" i="5"/>
  <c r="BG198" i="5"/>
  <c r="BG194" i="5"/>
  <c r="BG188" i="5"/>
  <c r="BG183" i="5"/>
  <c r="BG178" i="5"/>
  <c r="BG167" i="5"/>
  <c r="BG162" i="5"/>
  <c r="BG146" i="5"/>
  <c r="BG130" i="5"/>
  <c r="BG124" i="5"/>
  <c r="BG119" i="5"/>
  <c r="BG92" i="5"/>
  <c r="BG87" i="5"/>
  <c r="BG63" i="5"/>
  <c r="BG59" i="5"/>
  <c r="BG51" i="5"/>
  <c r="BG39" i="5"/>
  <c r="BG27" i="5"/>
  <c r="BG11" i="5"/>
  <c r="BG236" i="5"/>
  <c r="BG215" i="5"/>
  <c r="BG204" i="5"/>
  <c r="BG175" i="5"/>
  <c r="BG164" i="5"/>
  <c r="BG154" i="5"/>
  <c r="BG143" i="5"/>
  <c r="BG100" i="5"/>
  <c r="BG90" i="5"/>
  <c r="BG81" i="5"/>
  <c r="BG65" i="5"/>
  <c r="BG17" i="5"/>
  <c r="BG9" i="5"/>
  <c r="AZ251" i="5"/>
  <c r="AZ239" i="5"/>
  <c r="AZ234" i="5"/>
  <c r="AZ218" i="5"/>
  <c r="AZ207" i="5"/>
  <c r="AZ202" i="5"/>
  <c r="AZ196" i="5"/>
  <c r="AZ175" i="5"/>
  <c r="AZ162" i="5"/>
  <c r="AZ158" i="5"/>
  <c r="AZ154" i="5"/>
  <c r="AZ146" i="5"/>
  <c r="AZ134" i="5"/>
  <c r="BG244" i="5"/>
  <c r="BG222" i="5"/>
  <c r="BG201" i="5"/>
  <c r="BG171" i="5"/>
  <c r="BG107" i="5"/>
  <c r="BG86" i="5"/>
  <c r="BG70" i="5"/>
  <c r="BG54" i="5"/>
  <c r="BG22" i="5"/>
  <c r="AZ243" i="5"/>
  <c r="AZ238" i="5"/>
  <c r="AZ222" i="5"/>
  <c r="AZ216" i="5"/>
  <c r="AZ206" i="5"/>
  <c r="AZ200" i="5"/>
  <c r="AZ195" i="5"/>
  <c r="AZ190" i="5"/>
  <c r="AZ184" i="5"/>
  <c r="AZ174" i="5"/>
  <c r="AZ165" i="5"/>
  <c r="AZ161" i="5"/>
  <c r="AZ153" i="5"/>
  <c r="AZ149" i="5"/>
  <c r="AZ141" i="5"/>
  <c r="AZ125" i="5"/>
  <c r="AZ121" i="5"/>
  <c r="AZ113" i="5"/>
  <c r="AZ105" i="5"/>
  <c r="AZ101" i="5"/>
  <c r="AZ97" i="5"/>
  <c r="AZ93" i="5"/>
  <c r="AZ81" i="5"/>
  <c r="AZ77" i="5"/>
  <c r="AZ69" i="5"/>
  <c r="AZ65" i="5"/>
  <c r="AZ61" i="5"/>
  <c r="AZ53" i="5"/>
  <c r="AZ49" i="5"/>
  <c r="BG243" i="5"/>
  <c r="BG231" i="5"/>
  <c r="BG191" i="5"/>
  <c r="BG180" i="5"/>
  <c r="BG127" i="5"/>
  <c r="BG106" i="5"/>
  <c r="BG77" i="5"/>
  <c r="BG69" i="5"/>
  <c r="BG61" i="5"/>
  <c r="BG53" i="5"/>
  <c r="BG37" i="5"/>
  <c r="BG29" i="5"/>
  <c r="BG21" i="5"/>
  <c r="BG13" i="5"/>
  <c r="AS5" i="5"/>
  <c r="AZ254" i="5"/>
  <c r="AZ242" i="5"/>
  <c r="AZ236" i="5"/>
  <c r="AZ231" i="5"/>
  <c r="AZ215" i="5"/>
  <c r="AZ204" i="5"/>
  <c r="AZ194" i="5"/>
  <c r="AZ183" i="5"/>
  <c r="AZ178" i="5"/>
  <c r="AZ164" i="5"/>
  <c r="BG238" i="5"/>
  <c r="BG197" i="5"/>
  <c r="BG74" i="5"/>
  <c r="BG42" i="5"/>
  <c r="BG10" i="5"/>
  <c r="AZ171" i="5"/>
  <c r="AZ148" i="5"/>
  <c r="AZ127" i="5"/>
  <c r="AZ106" i="5"/>
  <c r="AZ74" i="5"/>
  <c r="AZ68" i="5"/>
  <c r="AZ58" i="5"/>
  <c r="AZ52" i="5"/>
  <c r="AZ42" i="5"/>
  <c r="AZ26" i="5"/>
  <c r="AZ10" i="5"/>
  <c r="AS243" i="5"/>
  <c r="AS223" i="5"/>
  <c r="AS215" i="5"/>
  <c r="AS203" i="5"/>
  <c r="AS183" i="5"/>
  <c r="AS178" i="5"/>
  <c r="AS171" i="5"/>
  <c r="AS165" i="5"/>
  <c r="AS158" i="5"/>
  <c r="AS143" i="5"/>
  <c r="AS130" i="5"/>
  <c r="AS107" i="5"/>
  <c r="AS66" i="5"/>
  <c r="AS51" i="5"/>
  <c r="AS27" i="5"/>
  <c r="AS22" i="5"/>
  <c r="AS11" i="5"/>
  <c r="BG187" i="5"/>
  <c r="BG66" i="5"/>
  <c r="AZ230" i="5"/>
  <c r="AZ187" i="5"/>
  <c r="AZ167" i="5"/>
  <c r="AZ155" i="5"/>
  <c r="AZ131" i="5"/>
  <c r="AZ126" i="5"/>
  <c r="AZ110" i="5"/>
  <c r="AZ72" i="5"/>
  <c r="AZ46" i="5"/>
  <c r="AZ40" i="5"/>
  <c r="AZ24" i="5"/>
  <c r="AZ14" i="5"/>
  <c r="AS247" i="5"/>
  <c r="AS242" i="5"/>
  <c r="AS234" i="5"/>
  <c r="AS227" i="5"/>
  <c r="AS222" i="5"/>
  <c r="AS202" i="5"/>
  <c r="AS195" i="5"/>
  <c r="AS190" i="5"/>
  <c r="AS176" i="5"/>
  <c r="AS163" i="5"/>
  <c r="AS149" i="5"/>
  <c r="AS134" i="5"/>
  <c r="AS127" i="5"/>
  <c r="AS119" i="5"/>
  <c r="AS106" i="5"/>
  <c r="AS78" i="5"/>
  <c r="AS70" i="5"/>
  <c r="AS26" i="5"/>
  <c r="AS20" i="5"/>
  <c r="AS10" i="5"/>
  <c r="BG216" i="5"/>
  <c r="BG176" i="5"/>
  <c r="BG134" i="5"/>
  <c r="BG26" i="5"/>
  <c r="AZ247" i="5"/>
  <c r="AZ203" i="5"/>
  <c r="AZ163" i="5"/>
  <c r="AZ130" i="5"/>
  <c r="AZ124" i="5"/>
  <c r="AZ119" i="5"/>
  <c r="AZ103" i="5"/>
  <c r="AZ87" i="5"/>
  <c r="AZ66" i="5"/>
  <c r="AZ60" i="5"/>
  <c r="AZ44" i="5"/>
  <c r="AZ18" i="5"/>
  <c r="AS254" i="5"/>
  <c r="AS246" i="5"/>
  <c r="AS231" i="5"/>
  <c r="AS219" i="5"/>
  <c r="AS207" i="5"/>
  <c r="AS199" i="5"/>
  <c r="AS194" i="5"/>
  <c r="AS187" i="5"/>
  <c r="AS175" i="5"/>
  <c r="AS167" i="5"/>
  <c r="AS162" i="5"/>
  <c r="AS154" i="5"/>
  <c r="AS126" i="5"/>
  <c r="AS111" i="5"/>
  <c r="AS69" i="5"/>
  <c r="AS54" i="5"/>
  <c r="AS42" i="5"/>
  <c r="AS37" i="5"/>
  <c r="AS24" i="5"/>
  <c r="AZ198" i="5"/>
  <c r="AZ143" i="5"/>
  <c r="AZ54" i="5"/>
  <c r="AZ11" i="5"/>
  <c r="AS238" i="5"/>
  <c r="AS131" i="5"/>
  <c r="AS74" i="5"/>
  <c r="AL16" i="5"/>
  <c r="AN16" i="5" s="1"/>
  <c r="AL24" i="5"/>
  <c r="AN24" i="5" s="1"/>
  <c r="AL36" i="5"/>
  <c r="AN36" i="5" s="1"/>
  <c r="AL40" i="5"/>
  <c r="AN40" i="5" s="1"/>
  <c r="AL48" i="5"/>
  <c r="AN48" i="5" s="1"/>
  <c r="AL52" i="5"/>
  <c r="AN52" i="5" s="1"/>
  <c r="AL60" i="5"/>
  <c r="AN60" i="5" s="1"/>
  <c r="AL64" i="5"/>
  <c r="AN64" i="5" s="1"/>
  <c r="AL68" i="5"/>
  <c r="AN68" i="5" s="1"/>
  <c r="AL80" i="5"/>
  <c r="AN80" i="5" s="1"/>
  <c r="AL124" i="5"/>
  <c r="AN124" i="5" s="1"/>
  <c r="AL152" i="5"/>
  <c r="AN152" i="5" s="1"/>
  <c r="AL160" i="5"/>
  <c r="AN160" i="5" s="1"/>
  <c r="AL164" i="5"/>
  <c r="AN164" i="5" s="1"/>
  <c r="AL176" i="5"/>
  <c r="AN176" i="5" s="1"/>
  <c r="AL204" i="5"/>
  <c r="AN204" i="5" s="1"/>
  <c r="AL208" i="5"/>
  <c r="AN208" i="5" s="1"/>
  <c r="AL216" i="5"/>
  <c r="AN216" i="5" s="1"/>
  <c r="AL236" i="5"/>
  <c r="AN236" i="5" s="1"/>
  <c r="BG18" i="5"/>
  <c r="AZ176" i="5"/>
  <c r="AZ70" i="5"/>
  <c r="AZ27" i="5"/>
  <c r="AZ6" i="5"/>
  <c r="AS230" i="5"/>
  <c r="AS123" i="5"/>
  <c r="AS40" i="5"/>
  <c r="AS18" i="5"/>
  <c r="AL9" i="5"/>
  <c r="AN9" i="5" s="1"/>
  <c r="AL13" i="5"/>
  <c r="AN13" i="5" s="1"/>
  <c r="AL17" i="5"/>
  <c r="AN17" i="5" s="1"/>
  <c r="AL21" i="5"/>
  <c r="AN21" i="5" s="1"/>
  <c r="AL29" i="5"/>
  <c r="AN29" i="5" s="1"/>
  <c r="AL37" i="5"/>
  <c r="AN37" i="5" s="1"/>
  <c r="AL53" i="5"/>
  <c r="AN53" i="5" s="1"/>
  <c r="AL61" i="5"/>
  <c r="AN61" i="5" s="1"/>
  <c r="AL65" i="5"/>
  <c r="AN65" i="5" s="1"/>
  <c r="AL69" i="5"/>
  <c r="AN69" i="5" s="1"/>
  <c r="AL77" i="5"/>
  <c r="AN77" i="5" s="1"/>
  <c r="AL81" i="5"/>
  <c r="AN81" i="5" s="1"/>
  <c r="AL93" i="5"/>
  <c r="AN93" i="5" s="1"/>
  <c r="AL97" i="5"/>
  <c r="AN97" i="5" s="1"/>
  <c r="AL105" i="5"/>
  <c r="AN105" i="5" s="1"/>
  <c r="AL113" i="5"/>
  <c r="AN113" i="5" s="1"/>
  <c r="AL121" i="5"/>
  <c r="AN121" i="5" s="1"/>
  <c r="AL125" i="5"/>
  <c r="AN125" i="5" s="1"/>
  <c r="AL141" i="5"/>
  <c r="AN141" i="5" s="1"/>
  <c r="AL149" i="5"/>
  <c r="AN149" i="5" s="1"/>
  <c r="AL153" i="5"/>
  <c r="AN153" i="5" s="1"/>
  <c r="AL161" i="5"/>
  <c r="AN161" i="5" s="1"/>
  <c r="AL165" i="5"/>
  <c r="AN165" i="5" s="1"/>
  <c r="AL173" i="5"/>
  <c r="AN173" i="5" s="1"/>
  <c r="AL177" i="5"/>
  <c r="AN177" i="5" s="1"/>
  <c r="AL181" i="5"/>
  <c r="AN181" i="5" s="1"/>
  <c r="AL185" i="5"/>
  <c r="AN185" i="5" s="1"/>
  <c r="AL193" i="5"/>
  <c r="AN193" i="5" s="1"/>
  <c r="AL197" i="5"/>
  <c r="AN197" i="5" s="1"/>
  <c r="AL201" i="5"/>
  <c r="AN201" i="5" s="1"/>
  <c r="AL205" i="5"/>
  <c r="AN205" i="5" s="1"/>
  <c r="AL213" i="5"/>
  <c r="AN213" i="5" s="1"/>
  <c r="AL225" i="5"/>
  <c r="AN225" i="5" s="1"/>
  <c r="AL229" i="5"/>
  <c r="AN229" i="5" s="1"/>
  <c r="AL245" i="5"/>
  <c r="AN245" i="5" s="1"/>
  <c r="AL249" i="5"/>
  <c r="AN249" i="5" s="1"/>
  <c r="AL253" i="5"/>
  <c r="AN253" i="5" s="1"/>
  <c r="BG123" i="5"/>
  <c r="AZ107" i="5"/>
  <c r="AZ64" i="5"/>
  <c r="AZ22" i="5"/>
  <c r="AS251" i="5"/>
  <c r="AS198" i="5"/>
  <c r="AS174" i="5"/>
  <c r="AS146" i="5"/>
  <c r="AS117" i="5"/>
  <c r="AS87" i="5"/>
  <c r="AS59" i="5"/>
  <c r="AL10" i="5"/>
  <c r="AN10" i="5" s="1"/>
  <c r="AL18" i="5"/>
  <c r="AN18" i="5" s="1"/>
  <c r="AL22" i="5"/>
  <c r="AN22" i="5" s="1"/>
  <c r="AL26" i="5"/>
  <c r="AN26" i="5" s="1"/>
  <c r="AL38" i="5"/>
  <c r="AN38" i="5" s="1"/>
  <c r="AL42" i="5"/>
  <c r="AN42" i="5" s="1"/>
  <c r="AL50" i="5"/>
  <c r="AN50" i="5" s="1"/>
  <c r="AL54" i="5"/>
  <c r="AN54" i="5" s="1"/>
  <c r="AL58" i="5"/>
  <c r="AN58" i="5" s="1"/>
  <c r="AL66" i="5"/>
  <c r="AN66" i="5" s="1"/>
  <c r="AL70" i="5"/>
  <c r="AN70" i="5" s="1"/>
  <c r="AL74" i="5"/>
  <c r="AN74" i="5" s="1"/>
  <c r="AL106" i="5"/>
  <c r="AN106" i="5" s="1"/>
  <c r="AL110" i="5"/>
  <c r="AN110" i="5" s="1"/>
  <c r="AL126" i="5"/>
  <c r="AN126" i="5" s="1"/>
  <c r="AL130" i="5"/>
  <c r="AN130" i="5" s="1"/>
  <c r="AL134" i="5"/>
  <c r="AN134" i="5" s="1"/>
  <c r="AL142" i="5"/>
  <c r="AN142" i="5" s="1"/>
  <c r="AL146" i="5"/>
  <c r="AN146" i="5" s="1"/>
  <c r="AL154" i="5"/>
  <c r="AN154" i="5" s="1"/>
  <c r="AL158" i="5"/>
  <c r="AN158" i="5" s="1"/>
  <c r="AL162" i="5"/>
  <c r="AN162" i="5" s="1"/>
  <c r="AL174" i="5"/>
  <c r="AN174" i="5" s="1"/>
  <c r="AL178" i="5"/>
  <c r="AN178" i="5" s="1"/>
  <c r="AL190" i="5"/>
  <c r="AN190" i="5" s="1"/>
  <c r="AL194" i="5"/>
  <c r="AN194" i="5" s="1"/>
  <c r="AL198" i="5"/>
  <c r="AN198" i="5" s="1"/>
  <c r="AL202" i="5"/>
  <c r="AN202" i="5" s="1"/>
  <c r="AL218" i="5"/>
  <c r="AN218" i="5" s="1"/>
  <c r="AL222" i="5"/>
  <c r="AN222" i="5" s="1"/>
  <c r="AL230" i="5"/>
  <c r="AN230" i="5" s="1"/>
  <c r="AL234" i="5"/>
  <c r="AN234" i="5" s="1"/>
  <c r="AL238" i="5"/>
  <c r="AN238" i="5" s="1"/>
  <c r="AL242" i="5"/>
  <c r="AN242" i="5" s="1"/>
  <c r="AL246" i="5"/>
  <c r="AN246" i="5" s="1"/>
  <c r="AL254" i="5"/>
  <c r="AN254" i="5" s="1"/>
  <c r="BG251" i="5"/>
  <c r="AZ219" i="5"/>
  <c r="AZ123" i="5"/>
  <c r="AZ80" i="5"/>
  <c r="AZ59" i="5"/>
  <c r="AZ16" i="5"/>
  <c r="AS218" i="5"/>
  <c r="AS110" i="5"/>
  <c r="AS53" i="5"/>
  <c r="AL11" i="5"/>
  <c r="AN11" i="5" s="1"/>
  <c r="AL27" i="5"/>
  <c r="AN27" i="5" s="1"/>
  <c r="AL59" i="5"/>
  <c r="AN59" i="5" s="1"/>
  <c r="AL107" i="5"/>
  <c r="AN107" i="5" s="1"/>
  <c r="AL123" i="5"/>
  <c r="AN123" i="5" s="1"/>
  <c r="AL171" i="5"/>
  <c r="AN171" i="5" s="1"/>
  <c r="AL187" i="5"/>
  <c r="AN187" i="5" s="1"/>
  <c r="AL203" i="5"/>
  <c r="AN203" i="5" s="1"/>
  <c r="AL219" i="5"/>
  <c r="AN219" i="5" s="1"/>
  <c r="AL251" i="5"/>
  <c r="AN251" i="5" s="1"/>
  <c r="AL47" i="5"/>
  <c r="AN47" i="5" s="1"/>
  <c r="AL127" i="5"/>
  <c r="AN127" i="5" s="1"/>
  <c r="AL143" i="5"/>
  <c r="AN143" i="5" s="1"/>
  <c r="AL175" i="5"/>
  <c r="AN175" i="5" s="1"/>
  <c r="AL207" i="5"/>
  <c r="AN207" i="5" s="1"/>
  <c r="AL239" i="5"/>
  <c r="AN239" i="5" s="1"/>
  <c r="AL131" i="5"/>
  <c r="AN131" i="5" s="1"/>
  <c r="AL163" i="5"/>
  <c r="AN163" i="5" s="1"/>
  <c r="AL179" i="5"/>
  <c r="AN179" i="5" s="1"/>
  <c r="AL195" i="5"/>
  <c r="AN195" i="5" s="1"/>
  <c r="AL227" i="5"/>
  <c r="AN227" i="5" s="1"/>
  <c r="AL243" i="5"/>
  <c r="AN243" i="5" s="1"/>
  <c r="AL39" i="5"/>
  <c r="AN39" i="5" s="1"/>
  <c r="AL87" i="5"/>
  <c r="AN87" i="5" s="1"/>
  <c r="AL119" i="5"/>
  <c r="AN119" i="5" s="1"/>
  <c r="AL135" i="5"/>
  <c r="AN135" i="5" s="1"/>
  <c r="AL167" i="5"/>
  <c r="AN167" i="5" s="1"/>
  <c r="AL183" i="5"/>
  <c r="AN183" i="5" s="1"/>
  <c r="AL215" i="5"/>
  <c r="AN215" i="5" s="1"/>
  <c r="AL231" i="5"/>
  <c r="AN231" i="5" s="1"/>
  <c r="AL247" i="5"/>
  <c r="AN247" i="5" s="1"/>
  <c r="AS177" i="5"/>
  <c r="AS113" i="5"/>
  <c r="AS93" i="5"/>
  <c r="BG247" i="5"/>
  <c r="AS236" i="5"/>
  <c r="AS204" i="5"/>
  <c r="AS124" i="5"/>
  <c r="AS60" i="5"/>
  <c r="BG225" i="5"/>
  <c r="BG177" i="5"/>
  <c r="BG157" i="5"/>
  <c r="BG141" i="5"/>
  <c r="BG125" i="5"/>
  <c r="BG93" i="5"/>
  <c r="AZ245" i="5"/>
  <c r="AZ229" i="5"/>
  <c r="AZ213" i="5"/>
  <c r="AZ181" i="5"/>
  <c r="AZ37" i="5"/>
  <c r="AZ17" i="5"/>
  <c r="AS245" i="5"/>
  <c r="AS213" i="5"/>
  <c r="AS181" i="5"/>
  <c r="AS9" i="5"/>
  <c r="AS229" i="5"/>
  <c r="AS17" i="5"/>
  <c r="AS249" i="5"/>
  <c r="AS13" i="5"/>
  <c r="AS239" i="5"/>
  <c r="AS205" i="5"/>
  <c r="AS173" i="5"/>
  <c r="AS153" i="5"/>
  <c r="AS65" i="5"/>
  <c r="BG239" i="5"/>
  <c r="AS104" i="5"/>
  <c r="BG253" i="5"/>
  <c r="BG205" i="5"/>
  <c r="BG153" i="5"/>
  <c r="BG121" i="5"/>
  <c r="BG105" i="5"/>
  <c r="BG89" i="5"/>
  <c r="AZ225" i="5"/>
  <c r="AZ193" i="5"/>
  <c r="AZ177" i="5"/>
  <c r="AZ13" i="5"/>
  <c r="AS201" i="5"/>
  <c r="AS21" i="5"/>
  <c r="AS52" i="5"/>
  <c r="BG249" i="5"/>
  <c r="BG217" i="5"/>
  <c r="BG193" i="5"/>
  <c r="BG149" i="5"/>
  <c r="BG133" i="5"/>
  <c r="AZ9" i="5"/>
  <c r="AZ185" i="5"/>
  <c r="AZ246" i="5"/>
  <c r="AS225" i="5"/>
  <c r="AS193" i="5"/>
  <c r="AS125" i="5"/>
  <c r="AS105" i="5"/>
  <c r="AS81" i="5"/>
  <c r="AS61" i="5"/>
  <c r="AZ29" i="5"/>
  <c r="AS164" i="5"/>
  <c r="AS132" i="5"/>
  <c r="AS68" i="5"/>
  <c r="BG233" i="5"/>
  <c r="BG165" i="5"/>
  <c r="AZ205" i="5"/>
  <c r="AS197" i="5"/>
  <c r="AS185" i="5"/>
  <c r="AS161" i="5"/>
  <c r="AS141" i="5"/>
  <c r="AS121" i="5"/>
  <c r="AS97" i="5"/>
  <c r="AS77" i="5"/>
  <c r="AS216" i="5"/>
  <c r="AS160" i="5"/>
  <c r="AS80" i="5"/>
  <c r="AS64" i="5"/>
  <c r="BG181" i="5"/>
  <c r="BG245" i="5"/>
  <c r="BG229" i="5"/>
  <c r="BG213" i="5"/>
  <c r="BG185" i="5"/>
  <c r="BG161" i="5"/>
  <c r="BG145" i="5"/>
  <c r="BG113" i="5"/>
  <c r="BG97" i="5"/>
  <c r="AZ249" i="5"/>
  <c r="AZ201" i="5"/>
  <c r="AZ21" i="5"/>
  <c r="AS29" i="5"/>
  <c r="AE57" i="5"/>
  <c r="AE229" i="5"/>
  <c r="AE141" i="5"/>
  <c r="AE64" i="5"/>
  <c r="AE121" i="5"/>
  <c r="AE183" i="5"/>
  <c r="AE153" i="5"/>
  <c r="AE171" i="5"/>
  <c r="AE184" i="5"/>
  <c r="AE246" i="5"/>
  <c r="AE89" i="5"/>
  <c r="AE236" i="5"/>
  <c r="AE249" i="5"/>
  <c r="AE178" i="5"/>
  <c r="AE161" i="5"/>
  <c r="AE38" i="5"/>
  <c r="AE204" i="5"/>
  <c r="AE235" i="5"/>
  <c r="AE105" i="5"/>
  <c r="AE187" i="5"/>
  <c r="AE40" i="5"/>
  <c r="AE245" i="5"/>
  <c r="AE251" i="5"/>
  <c r="AE210" i="5"/>
  <c r="AE215" i="5"/>
  <c r="AE231" i="5"/>
  <c r="AE242" i="5"/>
  <c r="AE167" i="5"/>
  <c r="AE190" i="5"/>
  <c r="AE165" i="5"/>
  <c r="AE243" i="5"/>
  <c r="AE194" i="5"/>
  <c r="AE175" i="5"/>
  <c r="AE46" i="5"/>
  <c r="AE162" i="5"/>
  <c r="AE192" i="5"/>
  <c r="AE164" i="5"/>
  <c r="AE203" i="5"/>
  <c r="AE158" i="5"/>
  <c r="AE129" i="5"/>
  <c r="AE254" i="5"/>
  <c r="AE126" i="5"/>
  <c r="AE97" i="5"/>
  <c r="AE216" i="5"/>
  <c r="AE222" i="5"/>
  <c r="I206" i="8" l="1"/>
  <c r="F52" i="8"/>
  <c r="I52" i="8"/>
  <c r="F149" i="8"/>
  <c r="I149" i="8"/>
  <c r="F200" i="8"/>
  <c r="I200" i="8"/>
  <c r="F76" i="8"/>
  <c r="I76" i="8"/>
  <c r="F137" i="8"/>
  <c r="I137" i="8"/>
  <c r="F100" i="8"/>
  <c r="I100" i="8"/>
  <c r="F120" i="8"/>
  <c r="I120" i="8"/>
  <c r="F182" i="8"/>
  <c r="I182" i="8"/>
  <c r="F148" i="8"/>
  <c r="I148" i="8"/>
  <c r="F65" i="8"/>
  <c r="I65" i="8"/>
  <c r="F37" i="8"/>
  <c r="I37" i="8"/>
  <c r="F235" i="8"/>
  <c r="I235" i="8"/>
  <c r="F118" i="8"/>
  <c r="I118" i="8"/>
  <c r="F147" i="8"/>
  <c r="I147" i="8"/>
  <c r="F159" i="8"/>
  <c r="I159" i="8"/>
  <c r="F43" i="8"/>
  <c r="I43" i="8"/>
  <c r="F17" i="8"/>
  <c r="I17" i="8"/>
  <c r="F131" i="8"/>
  <c r="I131" i="8"/>
  <c r="F113" i="8"/>
  <c r="I113" i="8"/>
  <c r="F92" i="8"/>
  <c r="I92" i="8"/>
  <c r="F99" i="8"/>
  <c r="I99" i="8"/>
  <c r="F191" i="8"/>
  <c r="I191" i="8"/>
  <c r="F23" i="8"/>
  <c r="I23" i="8"/>
  <c r="F232" i="8"/>
  <c r="I232" i="8"/>
  <c r="F161" i="8"/>
  <c r="I161" i="8"/>
  <c r="F21" i="8"/>
  <c r="I21" i="8"/>
  <c r="F153" i="8"/>
  <c r="I153" i="8"/>
  <c r="F198" i="8"/>
  <c r="I198" i="8"/>
  <c r="F54" i="8"/>
  <c r="I54" i="8"/>
  <c r="F230" i="8"/>
  <c r="I230" i="8"/>
  <c r="F156" i="8"/>
  <c r="I156" i="8"/>
  <c r="F241" i="8"/>
  <c r="I241" i="8"/>
  <c r="F55" i="8"/>
  <c r="I55" i="8"/>
  <c r="F236" i="8"/>
  <c r="I236" i="8"/>
  <c r="F57" i="8"/>
  <c r="I57" i="8"/>
  <c r="F29" i="8"/>
  <c r="I29" i="8"/>
  <c r="F58" i="8"/>
  <c r="I58" i="8"/>
  <c r="F109" i="8"/>
  <c r="I109" i="8"/>
  <c r="F226" i="8"/>
  <c r="I226" i="8"/>
  <c r="F93" i="8"/>
  <c r="I93" i="8"/>
  <c r="F67" i="8"/>
  <c r="I67" i="8"/>
  <c r="F262" i="8"/>
  <c r="I262" i="8"/>
  <c r="F253" i="8"/>
  <c r="I253" i="8"/>
  <c r="F59" i="8"/>
  <c r="I59" i="8"/>
  <c r="F164" i="8"/>
  <c r="I164" i="8"/>
  <c r="F205" i="8"/>
  <c r="I205" i="8"/>
  <c r="F53" i="8"/>
  <c r="I53" i="8"/>
  <c r="F242" i="8"/>
  <c r="I242" i="8"/>
  <c r="F25" i="8"/>
  <c r="F41" i="8"/>
  <c r="I41" i="8"/>
  <c r="F104" i="8"/>
  <c r="I104" i="8"/>
  <c r="F39" i="8"/>
  <c r="I39" i="8"/>
  <c r="F94" i="8"/>
  <c r="I94" i="8"/>
  <c r="F257" i="8"/>
  <c r="I257" i="8"/>
  <c r="F261" i="8"/>
  <c r="I261" i="8"/>
  <c r="F168" i="8"/>
  <c r="I168" i="8"/>
  <c r="F95" i="8"/>
  <c r="I95" i="8"/>
  <c r="F101" i="8"/>
  <c r="I101" i="8"/>
  <c r="F50" i="8"/>
  <c r="I50" i="8"/>
  <c r="F66" i="8"/>
  <c r="I66" i="8"/>
  <c r="F237" i="8"/>
  <c r="I237" i="8"/>
  <c r="F82" i="8"/>
  <c r="I82" i="8"/>
  <c r="F40" i="8"/>
  <c r="I40" i="8"/>
  <c r="F28" i="8"/>
  <c r="I28" i="8"/>
  <c r="F121" i="8"/>
  <c r="I121" i="8"/>
  <c r="F151" i="8"/>
  <c r="I151" i="8"/>
  <c r="I14" i="8"/>
  <c r="F45" i="8"/>
  <c r="I45" i="8"/>
  <c r="F189" i="8"/>
  <c r="I189" i="8"/>
  <c r="F244" i="8"/>
  <c r="I244" i="8"/>
  <c r="F126" i="8"/>
  <c r="I126" i="8"/>
  <c r="F105" i="8"/>
  <c r="I105" i="8"/>
  <c r="F141" i="8"/>
  <c r="I141" i="8"/>
  <c r="F110" i="8"/>
  <c r="I110" i="8"/>
  <c r="F229" i="8"/>
  <c r="I229" i="8"/>
  <c r="F166" i="8"/>
  <c r="I166" i="8"/>
  <c r="F117" i="8"/>
  <c r="I117" i="8"/>
  <c r="F142" i="8"/>
  <c r="I142" i="8"/>
  <c r="F138" i="8"/>
  <c r="I138" i="8"/>
  <c r="F44" i="8"/>
  <c r="I44" i="8"/>
  <c r="F179" i="8"/>
  <c r="I179" i="8"/>
  <c r="F250" i="8"/>
  <c r="I250" i="8"/>
  <c r="F112" i="8"/>
  <c r="I112" i="8"/>
  <c r="F88" i="8"/>
  <c r="I88" i="8"/>
  <c r="F125" i="8"/>
  <c r="I125" i="8"/>
  <c r="F175" i="8"/>
  <c r="I175" i="8"/>
  <c r="F177" i="8"/>
  <c r="I177" i="8"/>
  <c r="F34" i="8"/>
  <c r="I34" i="8"/>
  <c r="F181" i="8"/>
  <c r="I181" i="8"/>
  <c r="F124" i="8"/>
  <c r="I124" i="8"/>
  <c r="F71" i="8"/>
  <c r="I71" i="8"/>
  <c r="F103" i="8"/>
  <c r="I103" i="8"/>
  <c r="F246" i="8"/>
  <c r="I246" i="8"/>
  <c r="F215" i="8"/>
  <c r="I215" i="8"/>
  <c r="F24" i="8"/>
  <c r="I24" i="8"/>
  <c r="F108" i="8"/>
  <c r="I108" i="8"/>
  <c r="F219" i="8"/>
  <c r="I219" i="8"/>
  <c r="F32" i="8"/>
  <c r="I32" i="8"/>
  <c r="F123" i="8"/>
  <c r="I123" i="8"/>
  <c r="F201" i="8"/>
  <c r="I201" i="8"/>
  <c r="F42" i="8"/>
  <c r="I42" i="8"/>
  <c r="F107" i="8"/>
  <c r="I107" i="8"/>
  <c r="F111" i="8"/>
  <c r="I111" i="8"/>
  <c r="F85" i="8"/>
  <c r="I85" i="8"/>
  <c r="F84" i="8"/>
  <c r="I84" i="8"/>
  <c r="F97" i="8"/>
  <c r="I97" i="8"/>
  <c r="F127" i="8"/>
  <c r="I127" i="8"/>
  <c r="F80" i="8"/>
  <c r="I80" i="8"/>
  <c r="F218" i="8"/>
  <c r="I218" i="8"/>
  <c r="F64" i="8"/>
  <c r="I64" i="8"/>
  <c r="F197" i="8"/>
  <c r="I197" i="8"/>
  <c r="F144" i="8"/>
  <c r="I144" i="8"/>
  <c r="F56" i="8"/>
  <c r="I56" i="8"/>
  <c r="I15" i="8"/>
  <c r="F15" i="8"/>
  <c r="F223" i="8"/>
  <c r="I223" i="8"/>
  <c r="F87" i="8"/>
  <c r="I87" i="8"/>
  <c r="F209" i="8"/>
  <c r="I209" i="8"/>
  <c r="F145" i="8"/>
  <c r="I145" i="8"/>
  <c r="F129" i="8"/>
  <c r="I129" i="8"/>
  <c r="F157" i="8"/>
  <c r="I157" i="8"/>
  <c r="F220" i="8"/>
  <c r="I220" i="8"/>
  <c r="F91" i="8"/>
  <c r="I91" i="8"/>
  <c r="F188" i="8"/>
  <c r="I188" i="8"/>
  <c r="F48" i="8"/>
  <c r="I48" i="8"/>
  <c r="F233" i="8"/>
  <c r="I233" i="8"/>
  <c r="F221" i="8"/>
  <c r="I221" i="8"/>
  <c r="F72" i="8"/>
  <c r="I72" i="8"/>
  <c r="F154" i="8"/>
  <c r="I154" i="8"/>
  <c r="F178" i="8"/>
  <c r="I178" i="8"/>
  <c r="F160" i="8"/>
  <c r="I160" i="8"/>
  <c r="F16" i="8"/>
  <c r="I16" i="8"/>
  <c r="F249" i="8"/>
  <c r="I249" i="8"/>
  <c r="F208" i="8"/>
  <c r="I208" i="8"/>
  <c r="F195" i="8"/>
  <c r="I195" i="8"/>
  <c r="F217" i="8"/>
  <c r="I217" i="8"/>
  <c r="F169" i="8"/>
  <c r="I169" i="8"/>
  <c r="F259" i="8"/>
  <c r="I259" i="8"/>
  <c r="F193" i="8"/>
  <c r="I193" i="8"/>
  <c r="F146" i="8"/>
  <c r="I146" i="8"/>
  <c r="F165" i="8"/>
  <c r="I165" i="8"/>
  <c r="F47" i="8"/>
  <c r="I47" i="8"/>
  <c r="F98" i="8"/>
  <c r="I98" i="8"/>
  <c r="F60" i="8"/>
  <c r="I60" i="8"/>
  <c r="E7" i="8" l="1"/>
  <c r="F7" i="8" s="1"/>
  <c r="I12" i="8"/>
</calcChain>
</file>

<file path=xl/sharedStrings.xml><?xml version="1.0" encoding="utf-8"?>
<sst xmlns="http://schemas.openxmlformats.org/spreadsheetml/2006/main" count="217" uniqueCount="72">
  <si>
    <t>Дата</t>
  </si>
  <si>
    <t>Maturity, in years</t>
  </si>
  <si>
    <t>Coupon, % per year</t>
  </si>
  <si>
    <t>Pay. frequency, times per year</t>
  </si>
  <si>
    <t>Face value, in %</t>
  </si>
  <si>
    <t>Cashflow number</t>
  </si>
  <si>
    <r>
      <t xml:space="preserve">Terms (s_i), </t>
    </r>
    <r>
      <rPr>
        <sz val="11"/>
        <color rgb="FFFF0000"/>
        <rFont val="Calibri"/>
        <family val="2"/>
        <charset val="204"/>
        <scheme val="minor"/>
      </rPr>
      <t>in years</t>
    </r>
  </si>
  <si>
    <t>Coupon</t>
  </si>
  <si>
    <t>Cashflow</t>
  </si>
  <si>
    <t>Pricing Date</t>
  </si>
  <si>
    <t>Discount factors, d_t</t>
  </si>
  <si>
    <t>Cashflow present value, CF_i</t>
  </si>
  <si>
    <t>Bond value, B_t</t>
  </si>
  <si>
    <r>
      <t>Duration Fisher-Weil D</t>
    </r>
    <r>
      <rPr>
        <vertAlign val="superscript"/>
        <sz val="11"/>
        <color theme="1"/>
        <rFont val="Calibri"/>
        <family val="2"/>
        <charset val="204"/>
        <scheme val="minor"/>
      </rPr>
      <t xml:space="preserve">FW </t>
    </r>
    <r>
      <rPr>
        <sz val="12"/>
        <color theme="1"/>
        <rFont val="Calibri"/>
        <family val="2"/>
        <charset val="204"/>
        <scheme val="minor"/>
      </rPr>
      <t>(sensitivity to parallel curve shift)</t>
    </r>
  </si>
  <si>
    <t>Normal Distribution of h</t>
  </si>
  <si>
    <t>m, Mean (h)</t>
  </si>
  <si>
    <r>
      <rPr>
        <sz val="11"/>
        <color theme="1"/>
        <rFont val="Calibri"/>
        <family val="2"/>
        <charset val="204"/>
      </rPr>
      <t xml:space="preserve">σ, </t>
    </r>
    <r>
      <rPr>
        <sz val="12"/>
        <color theme="1"/>
        <rFont val="Calibri"/>
        <family val="2"/>
        <charset val="204"/>
        <scheme val="minor"/>
      </rPr>
      <t>Sigma (h)</t>
    </r>
  </si>
  <si>
    <t>q_99% for h</t>
  </si>
  <si>
    <t>q^h_99%=(m+σq_99%)</t>
  </si>
  <si>
    <t>1-day VaR_99%, in %</t>
  </si>
  <si>
    <t>alpha</t>
  </si>
  <si>
    <r>
      <t>ES_</t>
    </r>
    <r>
      <rPr>
        <sz val="11"/>
        <color theme="1"/>
        <rFont val="Calibri"/>
        <family val="2"/>
        <charset val="204"/>
      </rPr>
      <t>α for N(0,1)</t>
    </r>
  </si>
  <si>
    <t>ES_prt_1%</t>
  </si>
  <si>
    <t>Maturity 1</t>
  </si>
  <si>
    <t>Maturity 3</t>
  </si>
  <si>
    <t>Maturity 5</t>
  </si>
  <si>
    <t>Maturity 10</t>
  </si>
  <si>
    <t>Maturity 20</t>
  </si>
  <si>
    <t xml:space="preserve">Portfolio </t>
  </si>
  <si>
    <t>Max</t>
  </si>
  <si>
    <t>Terms (s_i), in years</t>
  </si>
  <si>
    <t>Discount</t>
  </si>
  <si>
    <t>Duration</t>
  </si>
  <si>
    <t>1st Bond value, B_t</t>
  </si>
  <si>
    <t>Bond_3m</t>
  </si>
  <si>
    <t>Bond_1m</t>
  </si>
  <si>
    <t>Bond_5m</t>
  </si>
  <si>
    <t>10-day VaR_99%, in %</t>
  </si>
  <si>
    <t>2nd Bond value, B_t</t>
  </si>
  <si>
    <t>Bond_10m</t>
  </si>
  <si>
    <t>3rd Bond value, B_t</t>
  </si>
  <si>
    <t>Bond_20m</t>
  </si>
  <si>
    <t>4th Bond value, B_t</t>
  </si>
  <si>
    <t>5th Bond value, B_t</t>
  </si>
  <si>
    <t>Here we estimated VaRs by variance-covariance approach</t>
  </si>
  <si>
    <t>Backtesting horizon, previous trading days</t>
  </si>
  <si>
    <t>Minimum data requirement, length of window for model estimation</t>
  </si>
  <si>
    <t>α (for VaR)</t>
  </si>
  <si>
    <t>ε (for HypothesisTest)</t>
  </si>
  <si>
    <t>Now</t>
  </si>
  <si>
    <t>Portfolio value</t>
  </si>
  <si>
    <t xml:space="preserve">Mean </t>
  </si>
  <si>
    <t>Sigma</t>
  </si>
  <si>
    <t>10_ES_prt_1%</t>
  </si>
  <si>
    <t xml:space="preserve">Return </t>
  </si>
  <si>
    <t>Hit indicator</t>
  </si>
  <si>
    <t>Return</t>
  </si>
  <si>
    <t>Standard (Binomial) Coverage Test</t>
  </si>
  <si>
    <t>Hit number</t>
  </si>
  <si>
    <t>Probabilty to get hit number up to observed one</t>
  </si>
  <si>
    <t>VaR_fixed_port_250_days</t>
  </si>
  <si>
    <t>The null of Backtesting is that VaR was estimated properly at a%. However, in this case we cannot conclude that VaR is correctly found. What is more, we can notice that there is no breakdown in this case. You can notice it from the graph.</t>
  </si>
  <si>
    <t xml:space="preserve">1. List "YieldCurves" consists of values of the yield curve of government bonds. Data was taken from https://www.cbr.ru/hd_base/zcyc_params/?UniDbQuery.Posted=True&amp;UniDbQuery.From=01.02.2016&amp;UniDbQuery.To=01.02.2018.  </t>
  </si>
  <si>
    <t>In the picture you can see the change in the % of bonds.</t>
  </si>
  <si>
    <t xml:space="preserve">2. List "BondVal_all" contains the calculation of 1 day and 10 day Values-at-Risk and Expected Shortfalls for each given bond separately. </t>
  </si>
  <si>
    <t>Now lets look at the structure of the bonds subportfolio. It is given that bonds subportfolio costs 70% of portfolio. Thus, if we have 100 mln unit of money, 70 mln of them goes to the bonds and for each set of bonds we will spend 70mln/5 = 14 mln units of money. Now lets calculate how much of every type of bonds we will be able to buy.</t>
  </si>
  <si>
    <t>Value of bond</t>
  </si>
  <si>
    <t>Money allocation</t>
  </si>
  <si>
    <t>The weight of bond</t>
  </si>
  <si>
    <t>Number of bonds</t>
  </si>
  <si>
    <t xml:space="preserve">First of all, lets look at the bonds we allocate, their cash flows, etc. separately. </t>
  </si>
  <si>
    <t>3. "Prtf_Bond": Then in order to assess the portfolio which contains 5 different bonds we calculated portfolio as weighted sum of Cash Flows made by bonds.  And now we consider the case when only one 1 bond exists (actually it is portfolio). We calculated VaRs and ESs,but according to Backtest,they appear as not correcly 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</si>
</sst>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00%"/>
    <numFmt numFmtId="167" formatCode="0.000"/>
    <numFmt numFmtId="168" formatCode="0.000%"/>
  </numFmts>
  <fonts count="17" x14ac:knownFonts="1">
    <font>
      <sz val="12"/>
      <color theme="1"/>
      <name val="Calibri"/>
      <family val="2"/>
      <charset val="204"/>
      <scheme val="minor"/>
    </font>
    <font>
      <sz val="12"/>
      <color theme="1"/>
      <name val="Calibri"/>
      <family val="2"/>
      <charset val="204"/>
      <scheme val="minor"/>
    </font>
    <font>
      <sz val="12"/>
      <color rgb="FFFF0000"/>
      <name val="Calibri"/>
      <family val="2"/>
      <charset val="204"/>
      <scheme val="minor"/>
    </font>
    <font>
      <sz val="12"/>
      <color rgb="FF2B2E33"/>
      <name val="Arial"/>
      <family val="2"/>
    </font>
    <font>
      <sz val="12"/>
      <color rgb="FF2B2E33"/>
      <name val="Arial"/>
      <family val="2"/>
    </font>
    <font>
      <u/>
      <sz val="12"/>
      <color theme="10"/>
      <name val="Calibri"/>
      <family val="2"/>
      <charset val="204"/>
      <scheme val="minor"/>
    </font>
    <font>
      <sz val="11"/>
      <color rgb="FFFF0000"/>
      <name val="Calibri"/>
      <family val="2"/>
      <charset val="204"/>
      <scheme val="minor"/>
    </font>
    <font>
      <vertAlign val="superscript"/>
      <sz val="11"/>
      <color theme="1"/>
      <name val="Calibri"/>
      <family val="2"/>
      <charset val="204"/>
      <scheme val="minor"/>
    </font>
    <font>
      <b/>
      <sz val="11"/>
      <color theme="1"/>
      <name val="Calibri"/>
      <family val="2"/>
      <charset val="204"/>
      <scheme val="minor"/>
    </font>
    <font>
      <sz val="11"/>
      <color theme="1"/>
      <name val="Calibri"/>
      <family val="2"/>
      <charset val="204"/>
    </font>
    <font>
      <sz val="14"/>
      <color rgb="FF222222"/>
      <name val="Arial"/>
      <family val="2"/>
    </font>
    <font>
      <b/>
      <sz val="12"/>
      <color theme="1"/>
      <name val="Calibri"/>
      <family val="2"/>
      <scheme val="minor"/>
    </font>
    <font>
      <sz val="14"/>
      <color theme="1"/>
      <name val="Calibri"/>
      <family val="2"/>
      <charset val="204"/>
      <scheme val="minor"/>
    </font>
    <font>
      <b/>
      <sz val="11"/>
      <color rgb="FFFF0000"/>
      <name val="Calibri"/>
      <family val="2"/>
      <charset val="204"/>
    </font>
    <font>
      <b/>
      <sz val="11"/>
      <color rgb="FFFF0000"/>
      <name val="Calibri"/>
      <family val="2"/>
      <charset val="204"/>
      <scheme val="minor"/>
    </font>
    <font>
      <sz val="11"/>
      <color rgb="FF0070C0"/>
      <name val="Calibri"/>
      <family val="2"/>
      <charset val="204"/>
    </font>
    <font>
      <sz val="11"/>
      <color rgb="FF0070C0"/>
      <name val="Calibri"/>
      <family val="2"/>
      <charset val="204"/>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101">
    <xf numFmtId="0" fontId="0" fillId="0" borderId="0" xfId="0"/>
    <xf numFmtId="14" fontId="0" fillId="0" borderId="0" xfId="0" applyNumberFormat="1"/>
    <xf numFmtId="14" fontId="5" fillId="0" borderId="0" xfId="2" applyNumberFormat="1"/>
    <xf numFmtId="0" fontId="4" fillId="0" borderId="0" xfId="0" applyFont="1"/>
    <xf numFmtId="0" fontId="3" fillId="2" borderId="1" xfId="0" applyFont="1" applyFill="1" applyBorder="1"/>
    <xf numFmtId="0" fontId="0" fillId="0" borderId="1" xfId="0" applyBorder="1"/>
    <xf numFmtId="9" fontId="0" fillId="0" borderId="1" xfId="0" applyNumberFormat="1" applyBorder="1"/>
    <xf numFmtId="0" fontId="0" fillId="0" borderId="1" xfId="0" applyBorder="1" applyAlignment="1">
      <alignment vertical="center" wrapText="1"/>
    </xf>
    <xf numFmtId="0" fontId="2" fillId="0" borderId="0" xfId="0" applyFont="1"/>
    <xf numFmtId="0" fontId="0" fillId="3" borderId="1" xfId="0" applyFill="1" applyBorder="1"/>
    <xf numFmtId="0" fontId="0" fillId="0" borderId="1" xfId="0" applyFill="1" applyBorder="1"/>
    <xf numFmtId="0" fontId="0" fillId="0" borderId="0" xfId="0" applyFill="1" applyBorder="1"/>
    <xf numFmtId="0" fontId="0" fillId="0" borderId="0" xfId="0" applyBorder="1"/>
    <xf numFmtId="0" fontId="10" fillId="0" borderId="0" xfId="0" applyFont="1"/>
    <xf numFmtId="0" fontId="11" fillId="0" borderId="0" xfId="0" applyFont="1"/>
    <xf numFmtId="0" fontId="0" fillId="0" borderId="3" xfId="0" applyBorder="1"/>
    <xf numFmtId="164" fontId="0" fillId="0" borderId="1" xfId="0" applyNumberFormat="1" applyBorder="1"/>
    <xf numFmtId="0" fontId="0" fillId="0" borderId="2" xfId="0" applyBorder="1"/>
    <xf numFmtId="14" fontId="0" fillId="0" borderId="1" xfId="0" applyNumberFormat="1" applyBorder="1"/>
    <xf numFmtId="0" fontId="2" fillId="0" borderId="1" xfId="0" applyFont="1" applyBorder="1"/>
    <xf numFmtId="10" fontId="0" fillId="0" borderId="0" xfId="1" applyNumberFormat="1" applyFont="1"/>
    <xf numFmtId="167" fontId="0" fillId="0" borderId="0" xfId="0" applyNumberFormat="1"/>
    <xf numFmtId="168" fontId="0" fillId="0" borderId="0" xfId="1" applyNumberFormat="1" applyFont="1"/>
    <xf numFmtId="165" fontId="0" fillId="0" borderId="0" xfId="1" applyNumberFormat="1" applyFont="1"/>
    <xf numFmtId="9" fontId="0" fillId="0" borderId="0" xfId="0" applyNumberFormat="1"/>
    <xf numFmtId="0" fontId="0" fillId="3" borderId="6" xfId="0" applyFill="1" applyBorder="1"/>
    <xf numFmtId="0" fontId="0" fillId="3" borderId="7" xfId="0" applyFill="1" applyBorder="1"/>
    <xf numFmtId="0" fontId="0" fillId="3" borderId="8" xfId="0" applyFill="1" applyBorder="1"/>
    <xf numFmtId="0" fontId="0" fillId="0" borderId="13" xfId="0" applyBorder="1"/>
    <xf numFmtId="10" fontId="0" fillId="0" borderId="14" xfId="1" applyNumberFormat="1" applyFont="1" applyBorder="1"/>
    <xf numFmtId="0" fontId="0" fillId="0" borderId="15" xfId="0" applyBorder="1"/>
    <xf numFmtId="0" fontId="0" fillId="0" borderId="16" xfId="0" applyBorder="1"/>
    <xf numFmtId="10" fontId="0" fillId="0" borderId="17" xfId="1" applyNumberFormat="1" applyFont="1" applyBorder="1"/>
    <xf numFmtId="0" fontId="0" fillId="0" borderId="17" xfId="0" applyBorder="1"/>
    <xf numFmtId="0" fontId="0" fillId="0" borderId="5" xfId="0" applyBorder="1"/>
    <xf numFmtId="166" fontId="0" fillId="0" borderId="0" xfId="1" applyNumberFormat="1" applyFont="1" applyBorder="1"/>
    <xf numFmtId="165" fontId="0" fillId="0" borderId="14" xfId="1" applyNumberFormat="1" applyFont="1" applyBorder="1"/>
    <xf numFmtId="166" fontId="0" fillId="0" borderId="14" xfId="1" applyNumberFormat="1" applyFont="1" applyBorder="1"/>
    <xf numFmtId="0" fontId="0" fillId="0" borderId="18" xfId="0" applyBorder="1"/>
    <xf numFmtId="14" fontId="5" fillId="3" borderId="0" xfId="2" applyNumberFormat="1" applyFill="1"/>
    <xf numFmtId="14" fontId="5" fillId="0" borderId="0" xfId="2" applyNumberFormat="1" applyFill="1"/>
    <xf numFmtId="10" fontId="0" fillId="4" borderId="10" xfId="0" applyNumberFormat="1" applyFill="1" applyBorder="1"/>
    <xf numFmtId="10" fontId="0" fillId="4" borderId="11" xfId="0" applyNumberFormat="1" applyFill="1" applyBorder="1"/>
    <xf numFmtId="0" fontId="0" fillId="4" borderId="11" xfId="0" applyFill="1" applyBorder="1"/>
    <xf numFmtId="0" fontId="0" fillId="4" borderId="12" xfId="0" applyFill="1" applyBorder="1"/>
    <xf numFmtId="10" fontId="0" fillId="0" borderId="13" xfId="0" applyNumberFormat="1" applyBorder="1"/>
    <xf numFmtId="10" fontId="0" fillId="0" borderId="0" xfId="0" applyNumberFormat="1"/>
    <xf numFmtId="10" fontId="14" fillId="0" borderId="1" xfId="0" applyNumberFormat="1" applyFont="1" applyBorder="1"/>
    <xf numFmtId="9" fontId="16" fillId="0" borderId="1" xfId="0" applyNumberFormat="1" applyFont="1" applyBorder="1"/>
    <xf numFmtId="0" fontId="0" fillId="0" borderId="14" xfId="0" applyBorder="1" applyAlignment="1"/>
    <xf numFmtId="0" fontId="0" fillId="0" borderId="0" xfId="0" applyBorder="1" applyAlignment="1">
      <alignment horizontal="center" vertical="center"/>
    </xf>
    <xf numFmtId="0" fontId="0" fillId="3" borderId="21" xfId="0" applyFill="1" applyBorder="1"/>
    <xf numFmtId="0" fontId="0" fillId="3" borderId="4" xfId="0" applyFill="1" applyBorder="1"/>
    <xf numFmtId="10" fontId="0" fillId="0" borderId="0" xfId="1" applyNumberFormat="1" applyFont="1" applyBorder="1"/>
    <xf numFmtId="0" fontId="3" fillId="2" borderId="3" xfId="0" applyFont="1" applyFill="1" applyBorder="1"/>
    <xf numFmtId="0" fontId="0" fillId="3" borderId="1" xfId="0" applyFill="1" applyBorder="1" applyAlignment="1"/>
    <xf numFmtId="0" fontId="0" fillId="0" borderId="5" xfId="0" applyFill="1" applyBorder="1"/>
    <xf numFmtId="9" fontId="0" fillId="3" borderId="9" xfId="1" applyFont="1" applyFill="1" applyBorder="1"/>
    <xf numFmtId="0" fontId="0" fillId="0" borderId="0" xfId="1" applyNumberFormat="1" applyFont="1"/>
    <xf numFmtId="0" fontId="0" fillId="0" borderId="1" xfId="0" applyBorder="1" applyAlignment="1">
      <alignment horizontal="left"/>
    </xf>
    <xf numFmtId="10" fontId="0" fillId="0" borderId="1" xfId="1" applyNumberFormat="1" applyFont="1" applyBorder="1"/>
    <xf numFmtId="14" fontId="5" fillId="3" borderId="22" xfId="2" applyNumberFormat="1" applyFill="1" applyBorder="1"/>
    <xf numFmtId="0" fontId="8" fillId="0" borderId="1" xfId="0" applyFont="1" applyBorder="1"/>
    <xf numFmtId="14" fontId="0" fillId="0" borderId="1" xfId="0" applyNumberFormat="1"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wrapText="1"/>
    </xf>
    <xf numFmtId="0" fontId="3" fillId="2" borderId="1" xfId="0" applyFont="1" applyFill="1" applyBorder="1" applyAlignment="1">
      <alignment horizontal="center"/>
    </xf>
    <xf numFmtId="0" fontId="0" fillId="0" borderId="14" xfId="0" applyBorder="1" applyAlignment="1">
      <alignment horizont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6" xfId="0" applyBorder="1" applyAlignment="1">
      <alignment horizontal="center"/>
    </xf>
    <xf numFmtId="10" fontId="13" fillId="0" borderId="1" xfId="0" applyNumberFormat="1" applyFont="1" applyBorder="1" applyAlignment="1">
      <alignment horizontal="center"/>
    </xf>
    <xf numFmtId="0" fontId="15" fillId="0" borderId="1" xfId="0" applyFont="1" applyBorder="1" applyAlignment="1">
      <alignment horizontal="center"/>
    </xf>
    <xf numFmtId="0" fontId="0" fillId="0" borderId="22" xfId="0" applyBorder="1" applyAlignment="1">
      <alignment horizontal="center"/>
    </xf>
    <xf numFmtId="0" fontId="0" fillId="0" borderId="0" xfId="0"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Fill="1"/>
    <xf numFmtId="3" fontId="0" fillId="0" borderId="0" xfId="0" applyNumberFormat="1" applyFill="1" applyBorder="1" applyAlignment="1">
      <alignment horizontal="center" vertical="center" wrapText="1"/>
    </xf>
    <xf numFmtId="0" fontId="0" fillId="3" borderId="22" xfId="0" applyFill="1" applyBorder="1" applyAlignment="1">
      <alignment horizontal="center" vertical="center" wrapText="1"/>
    </xf>
    <xf numFmtId="9" fontId="0" fillId="3" borderId="23" xfId="1" applyFont="1" applyFill="1" applyBorder="1" applyAlignment="1">
      <alignment horizontal="center" vertical="center" wrapText="1"/>
    </xf>
    <xf numFmtId="9" fontId="0" fillId="3" borderId="24" xfId="1" applyFont="1" applyFill="1" applyBorder="1" applyAlignment="1">
      <alignment horizontal="center" vertical="center" wrapText="1"/>
    </xf>
    <xf numFmtId="0" fontId="0" fillId="3" borderId="23" xfId="0" applyFill="1" applyBorder="1" applyAlignment="1">
      <alignment horizontal="center" vertical="center" wrapText="1"/>
    </xf>
    <xf numFmtId="0" fontId="0" fillId="3" borderId="24" xfId="0" applyFill="1" applyBorder="1" applyAlignment="1">
      <alignment horizontal="center" vertical="center" wrapText="1"/>
    </xf>
    <xf numFmtId="0" fontId="8" fillId="0" borderId="6" xfId="0" applyFont="1" applyFill="1" applyBorder="1"/>
    <xf numFmtId="0" fontId="0" fillId="0" borderId="7" xfId="0" applyFill="1" applyBorder="1"/>
    <xf numFmtId="0" fontId="0" fillId="0" borderId="25" xfId="0" applyFill="1" applyBorder="1"/>
    <xf numFmtId="0" fontId="0" fillId="0" borderId="26" xfId="0" applyFill="1" applyBorder="1"/>
    <xf numFmtId="166" fontId="0" fillId="0" borderId="26" xfId="1" applyNumberFormat="1" applyFont="1" applyFill="1" applyBorder="1"/>
    <xf numFmtId="165" fontId="0" fillId="0" borderId="26" xfId="1" applyNumberFormat="1" applyFont="1" applyFill="1" applyBorder="1"/>
    <xf numFmtId="0" fontId="0" fillId="0" borderId="27" xfId="0" applyFill="1" applyBorder="1"/>
    <xf numFmtId="9" fontId="0" fillId="0" borderId="28" xfId="0" applyNumberFormat="1" applyFill="1" applyBorder="1"/>
    <xf numFmtId="0" fontId="0" fillId="0" borderId="26" xfId="1" applyNumberFormat="1" applyFont="1" applyFill="1" applyBorder="1"/>
    <xf numFmtId="0" fontId="12" fillId="0" borderId="0" xfId="0" applyFont="1" applyAlignment="1">
      <alignment vertical="center" wrapText="1"/>
    </xf>
    <xf numFmtId="0" fontId="12" fillId="3" borderId="3" xfId="0" applyFont="1" applyFill="1" applyBorder="1" applyAlignment="1">
      <alignment horizontal="center" vertical="center" wrapText="1"/>
    </xf>
    <xf numFmtId="0" fontId="12" fillId="3" borderId="29"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0" fillId="0" borderId="0" xfId="0" applyBorder="1" applyAlignment="1">
      <alignment wrapText="1"/>
    </xf>
    <xf numFmtId="9" fontId="0" fillId="0" borderId="0" xfId="0" applyNumberFormat="1" applyBorder="1"/>
  </cellXfs>
  <cellStyles count="3">
    <cellStyle name="Гиперссылка" xfId="2" builtinId="8"/>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1 год</c:v>
          </c:tx>
          <c:spPr>
            <a:ln w="28575" cap="rnd">
              <a:solidFill>
                <a:schemeClr val="accent1"/>
              </a:solidFill>
              <a:round/>
            </a:ln>
            <a:effectLst/>
          </c:spPr>
          <c:marker>
            <c:symbol val="none"/>
          </c:marker>
          <c:cat>
            <c:numRef>
              <c:f>'Yield Curves'!$A$3:$A$508</c:f>
              <c:numCache>
                <c:formatCode>m/d/yy</c:formatCode>
                <c:ptCount val="506"/>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pt idx="249">
                  <c:v>42768</c:v>
                </c:pt>
                <c:pt idx="250">
                  <c:v>42767</c:v>
                </c:pt>
                <c:pt idx="251">
                  <c:v>42766</c:v>
                </c:pt>
                <c:pt idx="252">
                  <c:v>42765</c:v>
                </c:pt>
                <c:pt idx="253">
                  <c:v>42762</c:v>
                </c:pt>
                <c:pt idx="254">
                  <c:v>42761</c:v>
                </c:pt>
                <c:pt idx="255">
                  <c:v>42760</c:v>
                </c:pt>
                <c:pt idx="256">
                  <c:v>42759</c:v>
                </c:pt>
                <c:pt idx="257">
                  <c:v>42758</c:v>
                </c:pt>
                <c:pt idx="258">
                  <c:v>42755</c:v>
                </c:pt>
                <c:pt idx="259">
                  <c:v>42754</c:v>
                </c:pt>
                <c:pt idx="260">
                  <c:v>42753</c:v>
                </c:pt>
                <c:pt idx="261">
                  <c:v>42752</c:v>
                </c:pt>
                <c:pt idx="262">
                  <c:v>42751</c:v>
                </c:pt>
                <c:pt idx="263">
                  <c:v>42748</c:v>
                </c:pt>
                <c:pt idx="264">
                  <c:v>42747</c:v>
                </c:pt>
                <c:pt idx="265">
                  <c:v>42746</c:v>
                </c:pt>
                <c:pt idx="266">
                  <c:v>42745</c:v>
                </c:pt>
                <c:pt idx="267">
                  <c:v>42744</c:v>
                </c:pt>
                <c:pt idx="268">
                  <c:v>42741</c:v>
                </c:pt>
                <c:pt idx="269">
                  <c:v>42740</c:v>
                </c:pt>
                <c:pt idx="270">
                  <c:v>42739</c:v>
                </c:pt>
                <c:pt idx="271">
                  <c:v>42738</c:v>
                </c:pt>
                <c:pt idx="272">
                  <c:v>42734</c:v>
                </c:pt>
                <c:pt idx="273">
                  <c:v>42733</c:v>
                </c:pt>
                <c:pt idx="274">
                  <c:v>42732</c:v>
                </c:pt>
                <c:pt idx="275">
                  <c:v>42731</c:v>
                </c:pt>
                <c:pt idx="276">
                  <c:v>42730</c:v>
                </c:pt>
                <c:pt idx="277">
                  <c:v>42727</c:v>
                </c:pt>
                <c:pt idx="278">
                  <c:v>42726</c:v>
                </c:pt>
                <c:pt idx="279">
                  <c:v>42725</c:v>
                </c:pt>
                <c:pt idx="280">
                  <c:v>42724</c:v>
                </c:pt>
                <c:pt idx="281">
                  <c:v>42723</c:v>
                </c:pt>
                <c:pt idx="282">
                  <c:v>42720</c:v>
                </c:pt>
                <c:pt idx="283">
                  <c:v>42719</c:v>
                </c:pt>
                <c:pt idx="284">
                  <c:v>42718</c:v>
                </c:pt>
                <c:pt idx="285">
                  <c:v>42717</c:v>
                </c:pt>
                <c:pt idx="286">
                  <c:v>42716</c:v>
                </c:pt>
                <c:pt idx="287">
                  <c:v>42713</c:v>
                </c:pt>
                <c:pt idx="288">
                  <c:v>42712</c:v>
                </c:pt>
                <c:pt idx="289">
                  <c:v>42711</c:v>
                </c:pt>
                <c:pt idx="290">
                  <c:v>42710</c:v>
                </c:pt>
                <c:pt idx="291">
                  <c:v>42709</c:v>
                </c:pt>
                <c:pt idx="292">
                  <c:v>42706</c:v>
                </c:pt>
                <c:pt idx="293">
                  <c:v>42705</c:v>
                </c:pt>
                <c:pt idx="294">
                  <c:v>42704</c:v>
                </c:pt>
                <c:pt idx="295">
                  <c:v>42703</c:v>
                </c:pt>
                <c:pt idx="296">
                  <c:v>42702</c:v>
                </c:pt>
                <c:pt idx="297">
                  <c:v>42699</c:v>
                </c:pt>
                <c:pt idx="298">
                  <c:v>42698</c:v>
                </c:pt>
                <c:pt idx="299">
                  <c:v>42697</c:v>
                </c:pt>
                <c:pt idx="300">
                  <c:v>42696</c:v>
                </c:pt>
                <c:pt idx="301">
                  <c:v>42695</c:v>
                </c:pt>
                <c:pt idx="302">
                  <c:v>42692</c:v>
                </c:pt>
                <c:pt idx="303">
                  <c:v>42691</c:v>
                </c:pt>
                <c:pt idx="304">
                  <c:v>42690</c:v>
                </c:pt>
                <c:pt idx="305">
                  <c:v>42689</c:v>
                </c:pt>
                <c:pt idx="306">
                  <c:v>42688</c:v>
                </c:pt>
                <c:pt idx="307">
                  <c:v>42685</c:v>
                </c:pt>
                <c:pt idx="308">
                  <c:v>42684</c:v>
                </c:pt>
                <c:pt idx="309">
                  <c:v>42683</c:v>
                </c:pt>
                <c:pt idx="310">
                  <c:v>42682</c:v>
                </c:pt>
                <c:pt idx="311">
                  <c:v>42681</c:v>
                </c:pt>
                <c:pt idx="312">
                  <c:v>42677</c:v>
                </c:pt>
                <c:pt idx="313">
                  <c:v>42676</c:v>
                </c:pt>
                <c:pt idx="314">
                  <c:v>42675</c:v>
                </c:pt>
                <c:pt idx="315">
                  <c:v>42674</c:v>
                </c:pt>
                <c:pt idx="316">
                  <c:v>42671</c:v>
                </c:pt>
                <c:pt idx="317">
                  <c:v>42670</c:v>
                </c:pt>
                <c:pt idx="318">
                  <c:v>42669</c:v>
                </c:pt>
                <c:pt idx="319">
                  <c:v>42668</c:v>
                </c:pt>
                <c:pt idx="320">
                  <c:v>42667</c:v>
                </c:pt>
                <c:pt idx="321">
                  <c:v>42664</c:v>
                </c:pt>
                <c:pt idx="322">
                  <c:v>42663</c:v>
                </c:pt>
                <c:pt idx="323">
                  <c:v>42662</c:v>
                </c:pt>
                <c:pt idx="324">
                  <c:v>42661</c:v>
                </c:pt>
                <c:pt idx="325">
                  <c:v>42660</c:v>
                </c:pt>
                <c:pt idx="326">
                  <c:v>42657</c:v>
                </c:pt>
                <c:pt idx="327">
                  <c:v>42656</c:v>
                </c:pt>
                <c:pt idx="328">
                  <c:v>42655</c:v>
                </c:pt>
                <c:pt idx="329">
                  <c:v>42654</c:v>
                </c:pt>
                <c:pt idx="330">
                  <c:v>42653</c:v>
                </c:pt>
                <c:pt idx="331">
                  <c:v>42650</c:v>
                </c:pt>
                <c:pt idx="332">
                  <c:v>42649</c:v>
                </c:pt>
                <c:pt idx="333">
                  <c:v>42648</c:v>
                </c:pt>
                <c:pt idx="334">
                  <c:v>42647</c:v>
                </c:pt>
                <c:pt idx="335">
                  <c:v>42646</c:v>
                </c:pt>
                <c:pt idx="336">
                  <c:v>42643</c:v>
                </c:pt>
                <c:pt idx="337">
                  <c:v>42642</c:v>
                </c:pt>
                <c:pt idx="338">
                  <c:v>42641</c:v>
                </c:pt>
                <c:pt idx="339">
                  <c:v>42640</c:v>
                </c:pt>
                <c:pt idx="340">
                  <c:v>42639</c:v>
                </c:pt>
                <c:pt idx="341">
                  <c:v>42636</c:v>
                </c:pt>
                <c:pt idx="342">
                  <c:v>42635</c:v>
                </c:pt>
                <c:pt idx="343">
                  <c:v>42634</c:v>
                </c:pt>
                <c:pt idx="344">
                  <c:v>42633</c:v>
                </c:pt>
                <c:pt idx="345">
                  <c:v>42632</c:v>
                </c:pt>
                <c:pt idx="346">
                  <c:v>42629</c:v>
                </c:pt>
                <c:pt idx="347">
                  <c:v>42628</c:v>
                </c:pt>
                <c:pt idx="348">
                  <c:v>42627</c:v>
                </c:pt>
                <c:pt idx="349">
                  <c:v>42626</c:v>
                </c:pt>
                <c:pt idx="350">
                  <c:v>42625</c:v>
                </c:pt>
                <c:pt idx="351">
                  <c:v>42622</c:v>
                </c:pt>
                <c:pt idx="352">
                  <c:v>42621</c:v>
                </c:pt>
                <c:pt idx="353">
                  <c:v>42620</c:v>
                </c:pt>
                <c:pt idx="354">
                  <c:v>42619</c:v>
                </c:pt>
                <c:pt idx="355">
                  <c:v>42618</c:v>
                </c:pt>
                <c:pt idx="356">
                  <c:v>42615</c:v>
                </c:pt>
                <c:pt idx="357">
                  <c:v>42614</c:v>
                </c:pt>
                <c:pt idx="358">
                  <c:v>42613</c:v>
                </c:pt>
                <c:pt idx="359">
                  <c:v>42612</c:v>
                </c:pt>
                <c:pt idx="360">
                  <c:v>42611</c:v>
                </c:pt>
                <c:pt idx="361">
                  <c:v>42608</c:v>
                </c:pt>
                <c:pt idx="362">
                  <c:v>42607</c:v>
                </c:pt>
                <c:pt idx="363">
                  <c:v>42606</c:v>
                </c:pt>
                <c:pt idx="364">
                  <c:v>42605</c:v>
                </c:pt>
                <c:pt idx="365">
                  <c:v>42604</c:v>
                </c:pt>
                <c:pt idx="366">
                  <c:v>42601</c:v>
                </c:pt>
                <c:pt idx="367">
                  <c:v>42600</c:v>
                </c:pt>
                <c:pt idx="368">
                  <c:v>42599</c:v>
                </c:pt>
                <c:pt idx="369">
                  <c:v>42598</c:v>
                </c:pt>
                <c:pt idx="370">
                  <c:v>42597</c:v>
                </c:pt>
                <c:pt idx="371">
                  <c:v>42594</c:v>
                </c:pt>
                <c:pt idx="372">
                  <c:v>42593</c:v>
                </c:pt>
                <c:pt idx="373">
                  <c:v>42592</c:v>
                </c:pt>
                <c:pt idx="374">
                  <c:v>42591</c:v>
                </c:pt>
                <c:pt idx="375">
                  <c:v>42590</c:v>
                </c:pt>
                <c:pt idx="376">
                  <c:v>42587</c:v>
                </c:pt>
                <c:pt idx="377">
                  <c:v>42586</c:v>
                </c:pt>
                <c:pt idx="378">
                  <c:v>42585</c:v>
                </c:pt>
                <c:pt idx="379">
                  <c:v>42584</c:v>
                </c:pt>
                <c:pt idx="380">
                  <c:v>42583</c:v>
                </c:pt>
                <c:pt idx="381">
                  <c:v>42580</c:v>
                </c:pt>
                <c:pt idx="382">
                  <c:v>42579</c:v>
                </c:pt>
                <c:pt idx="383">
                  <c:v>42578</c:v>
                </c:pt>
                <c:pt idx="384">
                  <c:v>42577</c:v>
                </c:pt>
                <c:pt idx="385">
                  <c:v>42576</c:v>
                </c:pt>
                <c:pt idx="386">
                  <c:v>42573</c:v>
                </c:pt>
                <c:pt idx="387">
                  <c:v>42572</c:v>
                </c:pt>
                <c:pt idx="388">
                  <c:v>42571</c:v>
                </c:pt>
                <c:pt idx="389">
                  <c:v>42570</c:v>
                </c:pt>
                <c:pt idx="390">
                  <c:v>42569</c:v>
                </c:pt>
                <c:pt idx="391">
                  <c:v>42566</c:v>
                </c:pt>
                <c:pt idx="392">
                  <c:v>42565</c:v>
                </c:pt>
                <c:pt idx="393">
                  <c:v>42564</c:v>
                </c:pt>
                <c:pt idx="394">
                  <c:v>42563</c:v>
                </c:pt>
                <c:pt idx="395">
                  <c:v>42562</c:v>
                </c:pt>
                <c:pt idx="396">
                  <c:v>42559</c:v>
                </c:pt>
                <c:pt idx="397">
                  <c:v>42558</c:v>
                </c:pt>
                <c:pt idx="398">
                  <c:v>42557</c:v>
                </c:pt>
                <c:pt idx="399">
                  <c:v>42556</c:v>
                </c:pt>
                <c:pt idx="400">
                  <c:v>42555</c:v>
                </c:pt>
                <c:pt idx="401">
                  <c:v>42552</c:v>
                </c:pt>
                <c:pt idx="402">
                  <c:v>42551</c:v>
                </c:pt>
                <c:pt idx="403">
                  <c:v>42550</c:v>
                </c:pt>
                <c:pt idx="404">
                  <c:v>42549</c:v>
                </c:pt>
                <c:pt idx="405">
                  <c:v>42548</c:v>
                </c:pt>
                <c:pt idx="406">
                  <c:v>42545</c:v>
                </c:pt>
                <c:pt idx="407">
                  <c:v>42544</c:v>
                </c:pt>
                <c:pt idx="408">
                  <c:v>42543</c:v>
                </c:pt>
                <c:pt idx="409">
                  <c:v>42542</c:v>
                </c:pt>
                <c:pt idx="410">
                  <c:v>42541</c:v>
                </c:pt>
                <c:pt idx="411">
                  <c:v>42538</c:v>
                </c:pt>
                <c:pt idx="412">
                  <c:v>42537</c:v>
                </c:pt>
                <c:pt idx="413">
                  <c:v>42536</c:v>
                </c:pt>
                <c:pt idx="414">
                  <c:v>42535</c:v>
                </c:pt>
                <c:pt idx="415">
                  <c:v>42531</c:v>
                </c:pt>
                <c:pt idx="416">
                  <c:v>42530</c:v>
                </c:pt>
                <c:pt idx="417">
                  <c:v>42529</c:v>
                </c:pt>
                <c:pt idx="418">
                  <c:v>42528</c:v>
                </c:pt>
                <c:pt idx="419">
                  <c:v>42527</c:v>
                </c:pt>
                <c:pt idx="420">
                  <c:v>42524</c:v>
                </c:pt>
                <c:pt idx="421">
                  <c:v>42523</c:v>
                </c:pt>
                <c:pt idx="422">
                  <c:v>42522</c:v>
                </c:pt>
                <c:pt idx="423">
                  <c:v>42521</c:v>
                </c:pt>
                <c:pt idx="424">
                  <c:v>42520</c:v>
                </c:pt>
                <c:pt idx="425">
                  <c:v>42517</c:v>
                </c:pt>
                <c:pt idx="426">
                  <c:v>42516</c:v>
                </c:pt>
                <c:pt idx="427">
                  <c:v>42515</c:v>
                </c:pt>
                <c:pt idx="428">
                  <c:v>42514</c:v>
                </c:pt>
                <c:pt idx="429">
                  <c:v>42513</c:v>
                </c:pt>
                <c:pt idx="430">
                  <c:v>42510</c:v>
                </c:pt>
                <c:pt idx="431">
                  <c:v>42509</c:v>
                </c:pt>
                <c:pt idx="432">
                  <c:v>42508</c:v>
                </c:pt>
                <c:pt idx="433">
                  <c:v>42507</c:v>
                </c:pt>
                <c:pt idx="434">
                  <c:v>42506</c:v>
                </c:pt>
                <c:pt idx="435">
                  <c:v>42503</c:v>
                </c:pt>
                <c:pt idx="436">
                  <c:v>42502</c:v>
                </c:pt>
                <c:pt idx="437">
                  <c:v>42501</c:v>
                </c:pt>
                <c:pt idx="438">
                  <c:v>42500</c:v>
                </c:pt>
                <c:pt idx="439">
                  <c:v>42496</c:v>
                </c:pt>
                <c:pt idx="440">
                  <c:v>42495</c:v>
                </c:pt>
                <c:pt idx="441">
                  <c:v>42494</c:v>
                </c:pt>
                <c:pt idx="442">
                  <c:v>42489</c:v>
                </c:pt>
                <c:pt idx="443">
                  <c:v>42488</c:v>
                </c:pt>
                <c:pt idx="444">
                  <c:v>42487</c:v>
                </c:pt>
                <c:pt idx="445">
                  <c:v>42486</c:v>
                </c:pt>
                <c:pt idx="446">
                  <c:v>42485</c:v>
                </c:pt>
                <c:pt idx="447">
                  <c:v>42482</c:v>
                </c:pt>
                <c:pt idx="448">
                  <c:v>42481</c:v>
                </c:pt>
                <c:pt idx="449">
                  <c:v>42480</c:v>
                </c:pt>
                <c:pt idx="450">
                  <c:v>42479</c:v>
                </c:pt>
                <c:pt idx="451">
                  <c:v>42478</c:v>
                </c:pt>
                <c:pt idx="452">
                  <c:v>42475</c:v>
                </c:pt>
                <c:pt idx="453">
                  <c:v>42474</c:v>
                </c:pt>
                <c:pt idx="454">
                  <c:v>42473</c:v>
                </c:pt>
                <c:pt idx="455">
                  <c:v>42472</c:v>
                </c:pt>
                <c:pt idx="456">
                  <c:v>42471</c:v>
                </c:pt>
                <c:pt idx="457">
                  <c:v>42468</c:v>
                </c:pt>
                <c:pt idx="458">
                  <c:v>42467</c:v>
                </c:pt>
                <c:pt idx="459">
                  <c:v>42466</c:v>
                </c:pt>
                <c:pt idx="460">
                  <c:v>42465</c:v>
                </c:pt>
                <c:pt idx="461">
                  <c:v>42464</c:v>
                </c:pt>
                <c:pt idx="462">
                  <c:v>42461</c:v>
                </c:pt>
                <c:pt idx="463">
                  <c:v>42460</c:v>
                </c:pt>
                <c:pt idx="464">
                  <c:v>42459</c:v>
                </c:pt>
                <c:pt idx="465">
                  <c:v>42458</c:v>
                </c:pt>
                <c:pt idx="466">
                  <c:v>42457</c:v>
                </c:pt>
                <c:pt idx="467">
                  <c:v>42454</c:v>
                </c:pt>
                <c:pt idx="468">
                  <c:v>42453</c:v>
                </c:pt>
                <c:pt idx="469">
                  <c:v>42452</c:v>
                </c:pt>
                <c:pt idx="470">
                  <c:v>42451</c:v>
                </c:pt>
                <c:pt idx="471">
                  <c:v>42450</c:v>
                </c:pt>
                <c:pt idx="472">
                  <c:v>42447</c:v>
                </c:pt>
                <c:pt idx="473">
                  <c:v>42446</c:v>
                </c:pt>
                <c:pt idx="474">
                  <c:v>42445</c:v>
                </c:pt>
                <c:pt idx="475">
                  <c:v>42444</c:v>
                </c:pt>
                <c:pt idx="476">
                  <c:v>42443</c:v>
                </c:pt>
                <c:pt idx="477">
                  <c:v>42440</c:v>
                </c:pt>
                <c:pt idx="478">
                  <c:v>42439</c:v>
                </c:pt>
                <c:pt idx="479">
                  <c:v>42438</c:v>
                </c:pt>
                <c:pt idx="480">
                  <c:v>42436</c:v>
                </c:pt>
                <c:pt idx="481">
                  <c:v>42433</c:v>
                </c:pt>
                <c:pt idx="482">
                  <c:v>42432</c:v>
                </c:pt>
                <c:pt idx="483">
                  <c:v>42431</c:v>
                </c:pt>
                <c:pt idx="484">
                  <c:v>42430</c:v>
                </c:pt>
                <c:pt idx="485">
                  <c:v>42429</c:v>
                </c:pt>
                <c:pt idx="486">
                  <c:v>42426</c:v>
                </c:pt>
                <c:pt idx="487">
                  <c:v>42425</c:v>
                </c:pt>
                <c:pt idx="488">
                  <c:v>42424</c:v>
                </c:pt>
                <c:pt idx="489">
                  <c:v>42422</c:v>
                </c:pt>
                <c:pt idx="490">
                  <c:v>42420</c:v>
                </c:pt>
                <c:pt idx="491">
                  <c:v>42419</c:v>
                </c:pt>
                <c:pt idx="492">
                  <c:v>42418</c:v>
                </c:pt>
                <c:pt idx="493">
                  <c:v>42417</c:v>
                </c:pt>
                <c:pt idx="494">
                  <c:v>42416</c:v>
                </c:pt>
                <c:pt idx="495">
                  <c:v>42415</c:v>
                </c:pt>
                <c:pt idx="496">
                  <c:v>42412</c:v>
                </c:pt>
                <c:pt idx="497">
                  <c:v>42411</c:v>
                </c:pt>
                <c:pt idx="498">
                  <c:v>42410</c:v>
                </c:pt>
                <c:pt idx="499">
                  <c:v>42409</c:v>
                </c:pt>
                <c:pt idx="500">
                  <c:v>42408</c:v>
                </c:pt>
                <c:pt idx="501">
                  <c:v>42405</c:v>
                </c:pt>
                <c:pt idx="502">
                  <c:v>42404</c:v>
                </c:pt>
                <c:pt idx="503">
                  <c:v>42403</c:v>
                </c:pt>
                <c:pt idx="504">
                  <c:v>42402</c:v>
                </c:pt>
                <c:pt idx="505">
                  <c:v>42401</c:v>
                </c:pt>
              </c:numCache>
            </c:numRef>
          </c:cat>
          <c:val>
            <c:numRef>
              <c:f>'Yield Curves'!$C$3:$C$508</c:f>
              <c:numCache>
                <c:formatCode>General</c:formatCode>
                <c:ptCount val="506"/>
                <c:pt idx="0">
                  <c:v>6.72</c:v>
                </c:pt>
                <c:pt idx="1">
                  <c:v>6.75</c:v>
                </c:pt>
                <c:pt idx="2">
                  <c:v>6.74</c:v>
                </c:pt>
                <c:pt idx="3">
                  <c:v>6.8</c:v>
                </c:pt>
                <c:pt idx="4">
                  <c:v>6.74</c:v>
                </c:pt>
                <c:pt idx="5">
                  <c:v>6.71</c:v>
                </c:pt>
                <c:pt idx="6">
                  <c:v>6.72</c:v>
                </c:pt>
                <c:pt idx="7">
                  <c:v>6.71</c:v>
                </c:pt>
                <c:pt idx="8">
                  <c:v>6.72</c:v>
                </c:pt>
                <c:pt idx="9">
                  <c:v>6.72</c:v>
                </c:pt>
                <c:pt idx="10">
                  <c:v>6.68</c:v>
                </c:pt>
                <c:pt idx="11">
                  <c:v>6.75</c:v>
                </c:pt>
                <c:pt idx="12">
                  <c:v>6.7</c:v>
                </c:pt>
                <c:pt idx="13">
                  <c:v>6.71</c:v>
                </c:pt>
                <c:pt idx="14">
                  <c:v>6.67</c:v>
                </c:pt>
                <c:pt idx="15">
                  <c:v>6.66</c:v>
                </c:pt>
                <c:pt idx="16">
                  <c:v>6.58</c:v>
                </c:pt>
                <c:pt idx="17">
                  <c:v>6.5</c:v>
                </c:pt>
                <c:pt idx="18">
                  <c:v>6.52</c:v>
                </c:pt>
                <c:pt idx="19">
                  <c:v>6.35</c:v>
                </c:pt>
                <c:pt idx="20">
                  <c:v>6.49</c:v>
                </c:pt>
                <c:pt idx="21">
                  <c:v>6.62</c:v>
                </c:pt>
                <c:pt idx="22">
                  <c:v>6.53</c:v>
                </c:pt>
                <c:pt idx="23">
                  <c:v>6.7</c:v>
                </c:pt>
                <c:pt idx="24">
                  <c:v>6.78</c:v>
                </c:pt>
                <c:pt idx="25">
                  <c:v>6.76</c:v>
                </c:pt>
                <c:pt idx="26">
                  <c:v>6.83</c:v>
                </c:pt>
                <c:pt idx="27">
                  <c:v>6.88</c:v>
                </c:pt>
                <c:pt idx="28">
                  <c:v>6.94</c:v>
                </c:pt>
                <c:pt idx="29">
                  <c:v>6.96</c:v>
                </c:pt>
                <c:pt idx="30">
                  <c:v>6.98</c:v>
                </c:pt>
                <c:pt idx="31">
                  <c:v>6.97</c:v>
                </c:pt>
                <c:pt idx="32">
                  <c:v>7.13</c:v>
                </c:pt>
                <c:pt idx="33">
                  <c:v>7.12</c:v>
                </c:pt>
                <c:pt idx="34">
                  <c:v>7.14</c:v>
                </c:pt>
                <c:pt idx="35">
                  <c:v>7.16</c:v>
                </c:pt>
                <c:pt idx="36">
                  <c:v>7.15</c:v>
                </c:pt>
                <c:pt idx="37">
                  <c:v>7.18</c:v>
                </c:pt>
                <c:pt idx="38">
                  <c:v>7.16</c:v>
                </c:pt>
                <c:pt idx="39">
                  <c:v>7.18</c:v>
                </c:pt>
                <c:pt idx="40">
                  <c:v>7.18</c:v>
                </c:pt>
                <c:pt idx="41">
                  <c:v>7.19</c:v>
                </c:pt>
                <c:pt idx="42">
                  <c:v>7.24</c:v>
                </c:pt>
                <c:pt idx="43">
                  <c:v>7.24</c:v>
                </c:pt>
                <c:pt idx="44">
                  <c:v>7.23</c:v>
                </c:pt>
                <c:pt idx="45">
                  <c:v>7.28</c:v>
                </c:pt>
                <c:pt idx="46">
                  <c:v>7.3</c:v>
                </c:pt>
                <c:pt idx="47">
                  <c:v>7.3</c:v>
                </c:pt>
                <c:pt idx="48">
                  <c:v>7.33</c:v>
                </c:pt>
                <c:pt idx="49">
                  <c:v>7.33</c:v>
                </c:pt>
                <c:pt idx="50">
                  <c:v>7.37</c:v>
                </c:pt>
                <c:pt idx="51">
                  <c:v>7.4</c:v>
                </c:pt>
                <c:pt idx="52">
                  <c:v>7.39</c:v>
                </c:pt>
                <c:pt idx="53">
                  <c:v>7.46</c:v>
                </c:pt>
                <c:pt idx="54">
                  <c:v>7.43</c:v>
                </c:pt>
                <c:pt idx="55">
                  <c:v>7.43</c:v>
                </c:pt>
                <c:pt idx="56">
                  <c:v>7.47</c:v>
                </c:pt>
                <c:pt idx="57">
                  <c:v>7.44</c:v>
                </c:pt>
                <c:pt idx="58">
                  <c:v>7.51</c:v>
                </c:pt>
                <c:pt idx="59">
                  <c:v>7.44</c:v>
                </c:pt>
                <c:pt idx="60">
                  <c:v>7.45</c:v>
                </c:pt>
                <c:pt idx="61">
                  <c:v>7.49</c:v>
                </c:pt>
                <c:pt idx="62">
                  <c:v>7.48</c:v>
                </c:pt>
                <c:pt idx="63">
                  <c:v>7.54</c:v>
                </c:pt>
                <c:pt idx="64">
                  <c:v>7.48</c:v>
                </c:pt>
                <c:pt idx="65">
                  <c:v>7.5</c:v>
                </c:pt>
                <c:pt idx="66">
                  <c:v>7.47</c:v>
                </c:pt>
                <c:pt idx="67">
                  <c:v>7.46</c:v>
                </c:pt>
                <c:pt idx="68">
                  <c:v>7.47</c:v>
                </c:pt>
                <c:pt idx="69">
                  <c:v>7.42</c:v>
                </c:pt>
                <c:pt idx="70">
                  <c:v>7.44</c:v>
                </c:pt>
                <c:pt idx="71">
                  <c:v>7.43</c:v>
                </c:pt>
                <c:pt idx="72">
                  <c:v>7.45</c:v>
                </c:pt>
                <c:pt idx="73">
                  <c:v>7.47</c:v>
                </c:pt>
                <c:pt idx="74">
                  <c:v>7.45</c:v>
                </c:pt>
                <c:pt idx="75">
                  <c:v>7.47</c:v>
                </c:pt>
                <c:pt idx="76">
                  <c:v>7.56</c:v>
                </c:pt>
                <c:pt idx="77">
                  <c:v>7.52</c:v>
                </c:pt>
                <c:pt idx="78">
                  <c:v>7.53</c:v>
                </c:pt>
                <c:pt idx="79">
                  <c:v>7.55</c:v>
                </c:pt>
                <c:pt idx="80">
                  <c:v>7.56</c:v>
                </c:pt>
                <c:pt idx="81">
                  <c:v>7.55</c:v>
                </c:pt>
                <c:pt idx="82">
                  <c:v>7.57</c:v>
                </c:pt>
                <c:pt idx="83">
                  <c:v>7.61</c:v>
                </c:pt>
                <c:pt idx="84">
                  <c:v>7.58</c:v>
                </c:pt>
                <c:pt idx="85">
                  <c:v>7.61</c:v>
                </c:pt>
                <c:pt idx="86">
                  <c:v>7.63</c:v>
                </c:pt>
                <c:pt idx="87">
                  <c:v>7.63</c:v>
                </c:pt>
                <c:pt idx="88">
                  <c:v>7.61</c:v>
                </c:pt>
                <c:pt idx="89">
                  <c:v>7.55</c:v>
                </c:pt>
                <c:pt idx="90">
                  <c:v>7.53</c:v>
                </c:pt>
                <c:pt idx="91">
                  <c:v>7.58</c:v>
                </c:pt>
                <c:pt idx="92">
                  <c:v>7.6</c:v>
                </c:pt>
                <c:pt idx="93">
                  <c:v>7.61</c:v>
                </c:pt>
                <c:pt idx="94">
                  <c:v>7.61</c:v>
                </c:pt>
                <c:pt idx="95">
                  <c:v>7.6</c:v>
                </c:pt>
                <c:pt idx="96">
                  <c:v>7.65</c:v>
                </c:pt>
                <c:pt idx="97">
                  <c:v>7.65</c:v>
                </c:pt>
                <c:pt idx="98">
                  <c:v>7.66</c:v>
                </c:pt>
                <c:pt idx="99">
                  <c:v>7.66</c:v>
                </c:pt>
                <c:pt idx="100">
                  <c:v>7.68</c:v>
                </c:pt>
                <c:pt idx="101">
                  <c:v>7.68</c:v>
                </c:pt>
                <c:pt idx="102">
                  <c:v>7.71</c:v>
                </c:pt>
                <c:pt idx="103">
                  <c:v>7.76</c:v>
                </c:pt>
                <c:pt idx="104">
                  <c:v>7.8</c:v>
                </c:pt>
                <c:pt idx="105">
                  <c:v>7.8</c:v>
                </c:pt>
                <c:pt idx="106">
                  <c:v>7.82</c:v>
                </c:pt>
                <c:pt idx="107">
                  <c:v>7.83</c:v>
                </c:pt>
                <c:pt idx="108">
                  <c:v>7.84</c:v>
                </c:pt>
                <c:pt idx="109">
                  <c:v>7.81</c:v>
                </c:pt>
                <c:pt idx="110">
                  <c:v>7.81</c:v>
                </c:pt>
                <c:pt idx="111">
                  <c:v>7.85</c:v>
                </c:pt>
                <c:pt idx="112">
                  <c:v>7.83</c:v>
                </c:pt>
                <c:pt idx="113">
                  <c:v>7.82</c:v>
                </c:pt>
                <c:pt idx="114">
                  <c:v>7.83</c:v>
                </c:pt>
                <c:pt idx="115">
                  <c:v>7.81</c:v>
                </c:pt>
                <c:pt idx="116">
                  <c:v>7.84</c:v>
                </c:pt>
                <c:pt idx="117">
                  <c:v>7.85</c:v>
                </c:pt>
                <c:pt idx="118">
                  <c:v>7.83</c:v>
                </c:pt>
                <c:pt idx="119">
                  <c:v>7.85</c:v>
                </c:pt>
                <c:pt idx="120">
                  <c:v>7.88</c:v>
                </c:pt>
                <c:pt idx="121">
                  <c:v>7.92</c:v>
                </c:pt>
                <c:pt idx="122">
                  <c:v>7.95</c:v>
                </c:pt>
                <c:pt idx="123">
                  <c:v>7.97</c:v>
                </c:pt>
                <c:pt idx="124">
                  <c:v>7.94</c:v>
                </c:pt>
                <c:pt idx="125">
                  <c:v>7.97</c:v>
                </c:pt>
                <c:pt idx="126">
                  <c:v>8.02</c:v>
                </c:pt>
                <c:pt idx="127">
                  <c:v>8</c:v>
                </c:pt>
                <c:pt idx="128">
                  <c:v>8.02</c:v>
                </c:pt>
                <c:pt idx="129">
                  <c:v>8.0399999999999991</c:v>
                </c:pt>
                <c:pt idx="130">
                  <c:v>8.0399999999999991</c:v>
                </c:pt>
                <c:pt idx="131">
                  <c:v>8.0399999999999991</c:v>
                </c:pt>
                <c:pt idx="132">
                  <c:v>8.02</c:v>
                </c:pt>
                <c:pt idx="133">
                  <c:v>8.0500000000000007</c:v>
                </c:pt>
                <c:pt idx="134">
                  <c:v>8.0500000000000007</c:v>
                </c:pt>
                <c:pt idx="135">
                  <c:v>8.0299999999999994</c:v>
                </c:pt>
                <c:pt idx="136">
                  <c:v>8.07</c:v>
                </c:pt>
                <c:pt idx="137">
                  <c:v>8.0399999999999991</c:v>
                </c:pt>
                <c:pt idx="138">
                  <c:v>8.0500000000000007</c:v>
                </c:pt>
                <c:pt idx="139">
                  <c:v>8.06</c:v>
                </c:pt>
                <c:pt idx="140">
                  <c:v>8.08</c:v>
                </c:pt>
                <c:pt idx="141">
                  <c:v>8.1</c:v>
                </c:pt>
                <c:pt idx="142">
                  <c:v>8.1</c:v>
                </c:pt>
                <c:pt idx="143">
                  <c:v>8.1199999999999992</c:v>
                </c:pt>
                <c:pt idx="144">
                  <c:v>8.1</c:v>
                </c:pt>
                <c:pt idx="145">
                  <c:v>8.16</c:v>
                </c:pt>
                <c:pt idx="146">
                  <c:v>8.15</c:v>
                </c:pt>
                <c:pt idx="147">
                  <c:v>8.1199999999999992</c:v>
                </c:pt>
                <c:pt idx="148">
                  <c:v>8.07</c:v>
                </c:pt>
                <c:pt idx="149">
                  <c:v>8.07</c:v>
                </c:pt>
                <c:pt idx="150">
                  <c:v>8.06</c:v>
                </c:pt>
                <c:pt idx="151">
                  <c:v>7.95</c:v>
                </c:pt>
                <c:pt idx="152">
                  <c:v>7.89</c:v>
                </c:pt>
                <c:pt idx="153">
                  <c:v>7.91</c:v>
                </c:pt>
                <c:pt idx="154">
                  <c:v>7.88</c:v>
                </c:pt>
                <c:pt idx="155">
                  <c:v>7.97</c:v>
                </c:pt>
                <c:pt idx="156">
                  <c:v>7.96</c:v>
                </c:pt>
                <c:pt idx="157">
                  <c:v>8</c:v>
                </c:pt>
                <c:pt idx="158">
                  <c:v>8.0299999999999994</c:v>
                </c:pt>
                <c:pt idx="159">
                  <c:v>8.0500000000000007</c:v>
                </c:pt>
                <c:pt idx="160">
                  <c:v>8.06</c:v>
                </c:pt>
                <c:pt idx="161">
                  <c:v>8.0399999999999991</c:v>
                </c:pt>
                <c:pt idx="162">
                  <c:v>7.96</c:v>
                </c:pt>
                <c:pt idx="163">
                  <c:v>8</c:v>
                </c:pt>
                <c:pt idx="164">
                  <c:v>8.0299999999999994</c:v>
                </c:pt>
                <c:pt idx="165">
                  <c:v>8.02</c:v>
                </c:pt>
                <c:pt idx="166">
                  <c:v>8.07</c:v>
                </c:pt>
                <c:pt idx="167">
                  <c:v>8.15</c:v>
                </c:pt>
                <c:pt idx="168">
                  <c:v>8.23</c:v>
                </c:pt>
                <c:pt idx="169">
                  <c:v>8.27</c:v>
                </c:pt>
                <c:pt idx="170">
                  <c:v>8.2899999999999991</c:v>
                </c:pt>
                <c:pt idx="171">
                  <c:v>8.34</c:v>
                </c:pt>
                <c:pt idx="172">
                  <c:v>8.34</c:v>
                </c:pt>
                <c:pt idx="173">
                  <c:v>8.31</c:v>
                </c:pt>
                <c:pt idx="174">
                  <c:v>8.36</c:v>
                </c:pt>
                <c:pt idx="175">
                  <c:v>8.34</c:v>
                </c:pt>
                <c:pt idx="176">
                  <c:v>8.31</c:v>
                </c:pt>
                <c:pt idx="177">
                  <c:v>8.32</c:v>
                </c:pt>
                <c:pt idx="178">
                  <c:v>8.26</c:v>
                </c:pt>
                <c:pt idx="179">
                  <c:v>8.31</c:v>
                </c:pt>
                <c:pt idx="180">
                  <c:v>8.2899999999999991</c:v>
                </c:pt>
                <c:pt idx="181">
                  <c:v>8.3000000000000007</c:v>
                </c:pt>
                <c:pt idx="182">
                  <c:v>8.2899999999999991</c:v>
                </c:pt>
                <c:pt idx="183">
                  <c:v>8.2899999999999991</c:v>
                </c:pt>
                <c:pt idx="184">
                  <c:v>8.24</c:v>
                </c:pt>
                <c:pt idx="185">
                  <c:v>8.25</c:v>
                </c:pt>
                <c:pt idx="186">
                  <c:v>8.3699999999999992</c:v>
                </c:pt>
                <c:pt idx="187">
                  <c:v>8.4700000000000006</c:v>
                </c:pt>
                <c:pt idx="188">
                  <c:v>8.35</c:v>
                </c:pt>
                <c:pt idx="189">
                  <c:v>8.32</c:v>
                </c:pt>
                <c:pt idx="190">
                  <c:v>8.33</c:v>
                </c:pt>
                <c:pt idx="191">
                  <c:v>8.3000000000000007</c:v>
                </c:pt>
                <c:pt idx="192">
                  <c:v>8.2799999999999994</c:v>
                </c:pt>
                <c:pt idx="193">
                  <c:v>8.27</c:v>
                </c:pt>
                <c:pt idx="194">
                  <c:v>8.2799999999999994</c:v>
                </c:pt>
                <c:pt idx="195">
                  <c:v>8.18</c:v>
                </c:pt>
                <c:pt idx="196">
                  <c:v>8.48</c:v>
                </c:pt>
                <c:pt idx="197">
                  <c:v>8.64</c:v>
                </c:pt>
                <c:pt idx="198">
                  <c:v>8.7200000000000006</c:v>
                </c:pt>
                <c:pt idx="199">
                  <c:v>8.7100000000000009</c:v>
                </c:pt>
                <c:pt idx="200">
                  <c:v>8.7799999999999994</c:v>
                </c:pt>
                <c:pt idx="201">
                  <c:v>8.7899999999999991</c:v>
                </c:pt>
                <c:pt idx="202">
                  <c:v>8.85</c:v>
                </c:pt>
                <c:pt idx="203">
                  <c:v>8.86</c:v>
                </c:pt>
                <c:pt idx="204">
                  <c:v>8.94</c:v>
                </c:pt>
                <c:pt idx="205">
                  <c:v>8.86</c:v>
                </c:pt>
                <c:pt idx="206">
                  <c:v>8.8699999999999992</c:v>
                </c:pt>
                <c:pt idx="207">
                  <c:v>8.8800000000000008</c:v>
                </c:pt>
                <c:pt idx="208">
                  <c:v>8.9</c:v>
                </c:pt>
                <c:pt idx="209">
                  <c:v>8.86</c:v>
                </c:pt>
                <c:pt idx="210">
                  <c:v>8.92</c:v>
                </c:pt>
                <c:pt idx="211">
                  <c:v>8.92</c:v>
                </c:pt>
                <c:pt idx="212">
                  <c:v>8.99</c:v>
                </c:pt>
                <c:pt idx="213">
                  <c:v>8.9700000000000006</c:v>
                </c:pt>
                <c:pt idx="214">
                  <c:v>8.94</c:v>
                </c:pt>
                <c:pt idx="215">
                  <c:v>8.92</c:v>
                </c:pt>
                <c:pt idx="216">
                  <c:v>9</c:v>
                </c:pt>
                <c:pt idx="217">
                  <c:v>8.99</c:v>
                </c:pt>
                <c:pt idx="218">
                  <c:v>8.98</c:v>
                </c:pt>
                <c:pt idx="219">
                  <c:v>8.9600000000000009</c:v>
                </c:pt>
                <c:pt idx="220">
                  <c:v>8.98</c:v>
                </c:pt>
                <c:pt idx="221">
                  <c:v>8.9700000000000006</c:v>
                </c:pt>
                <c:pt idx="222">
                  <c:v>9.0299999999999994</c:v>
                </c:pt>
                <c:pt idx="223">
                  <c:v>8.98</c:v>
                </c:pt>
                <c:pt idx="224">
                  <c:v>8.9700000000000006</c:v>
                </c:pt>
                <c:pt idx="225">
                  <c:v>9.0299999999999994</c:v>
                </c:pt>
                <c:pt idx="226">
                  <c:v>9.06</c:v>
                </c:pt>
                <c:pt idx="227">
                  <c:v>8.93</c:v>
                </c:pt>
                <c:pt idx="228">
                  <c:v>8.9600000000000009</c:v>
                </c:pt>
                <c:pt idx="229">
                  <c:v>9.08</c:v>
                </c:pt>
                <c:pt idx="230">
                  <c:v>9.1</c:v>
                </c:pt>
                <c:pt idx="231">
                  <c:v>9.0500000000000007</c:v>
                </c:pt>
                <c:pt idx="232">
                  <c:v>9.08</c:v>
                </c:pt>
                <c:pt idx="233">
                  <c:v>8.98</c:v>
                </c:pt>
                <c:pt idx="234">
                  <c:v>8.8800000000000008</c:v>
                </c:pt>
                <c:pt idx="235">
                  <c:v>8.98</c:v>
                </c:pt>
                <c:pt idx="236">
                  <c:v>8.8800000000000008</c:v>
                </c:pt>
                <c:pt idx="237">
                  <c:v>8.85</c:v>
                </c:pt>
                <c:pt idx="238">
                  <c:v>9</c:v>
                </c:pt>
                <c:pt idx="239">
                  <c:v>8.9600000000000009</c:v>
                </c:pt>
                <c:pt idx="240">
                  <c:v>8.8699999999999992</c:v>
                </c:pt>
                <c:pt idx="241">
                  <c:v>8.8000000000000007</c:v>
                </c:pt>
                <c:pt idx="242">
                  <c:v>8.8000000000000007</c:v>
                </c:pt>
                <c:pt idx="243">
                  <c:v>8.77</c:v>
                </c:pt>
                <c:pt idx="244">
                  <c:v>8.74</c:v>
                </c:pt>
                <c:pt idx="245">
                  <c:v>8.75</c:v>
                </c:pt>
                <c:pt idx="246">
                  <c:v>8.73</c:v>
                </c:pt>
                <c:pt idx="247">
                  <c:v>8.7200000000000006</c:v>
                </c:pt>
                <c:pt idx="248">
                  <c:v>8.68</c:v>
                </c:pt>
                <c:pt idx="249">
                  <c:v>8.6</c:v>
                </c:pt>
                <c:pt idx="250">
                  <c:v>8.7100000000000009</c:v>
                </c:pt>
                <c:pt idx="251">
                  <c:v>8.7100000000000009</c:v>
                </c:pt>
                <c:pt idx="252">
                  <c:v>8.6</c:v>
                </c:pt>
                <c:pt idx="253">
                  <c:v>8.58</c:v>
                </c:pt>
                <c:pt idx="254">
                  <c:v>8.66</c:v>
                </c:pt>
                <c:pt idx="255">
                  <c:v>8.39</c:v>
                </c:pt>
                <c:pt idx="256">
                  <c:v>8.33</c:v>
                </c:pt>
                <c:pt idx="257">
                  <c:v>8.32</c:v>
                </c:pt>
                <c:pt idx="258">
                  <c:v>8.36</c:v>
                </c:pt>
                <c:pt idx="259">
                  <c:v>8.31</c:v>
                </c:pt>
                <c:pt idx="260">
                  <c:v>8.33</c:v>
                </c:pt>
                <c:pt idx="261">
                  <c:v>8.32</c:v>
                </c:pt>
                <c:pt idx="262">
                  <c:v>8.33</c:v>
                </c:pt>
                <c:pt idx="263">
                  <c:v>8.36</c:v>
                </c:pt>
                <c:pt idx="264">
                  <c:v>8.3800000000000008</c:v>
                </c:pt>
                <c:pt idx="265">
                  <c:v>8.4</c:v>
                </c:pt>
                <c:pt idx="266">
                  <c:v>8.36</c:v>
                </c:pt>
                <c:pt idx="267">
                  <c:v>8.49</c:v>
                </c:pt>
                <c:pt idx="268">
                  <c:v>8.35</c:v>
                </c:pt>
                <c:pt idx="269">
                  <c:v>8.3699999999999992</c:v>
                </c:pt>
                <c:pt idx="270">
                  <c:v>8.39</c:v>
                </c:pt>
                <c:pt idx="271">
                  <c:v>8.4</c:v>
                </c:pt>
                <c:pt idx="272">
                  <c:v>8.4499999999999993</c:v>
                </c:pt>
                <c:pt idx="273">
                  <c:v>8.5299999999999994</c:v>
                </c:pt>
                <c:pt idx="274">
                  <c:v>8.5399999999999991</c:v>
                </c:pt>
                <c:pt idx="275">
                  <c:v>8.59</c:v>
                </c:pt>
                <c:pt idx="276">
                  <c:v>8.5500000000000007</c:v>
                </c:pt>
                <c:pt idx="277">
                  <c:v>8.57</c:v>
                </c:pt>
                <c:pt idx="278">
                  <c:v>8.5500000000000007</c:v>
                </c:pt>
                <c:pt idx="279">
                  <c:v>8.58</c:v>
                </c:pt>
                <c:pt idx="280">
                  <c:v>8.56</c:v>
                </c:pt>
                <c:pt idx="281">
                  <c:v>8.5500000000000007</c:v>
                </c:pt>
                <c:pt idx="282">
                  <c:v>8.5299999999999994</c:v>
                </c:pt>
                <c:pt idx="283">
                  <c:v>8.6</c:v>
                </c:pt>
                <c:pt idx="284">
                  <c:v>8.6</c:v>
                </c:pt>
                <c:pt idx="285">
                  <c:v>8.69</c:v>
                </c:pt>
                <c:pt idx="286">
                  <c:v>8.68</c:v>
                </c:pt>
                <c:pt idx="287">
                  <c:v>8.75</c:v>
                </c:pt>
                <c:pt idx="288">
                  <c:v>8.8000000000000007</c:v>
                </c:pt>
                <c:pt idx="289">
                  <c:v>8.81</c:v>
                </c:pt>
                <c:pt idx="290">
                  <c:v>8.86</c:v>
                </c:pt>
                <c:pt idx="291">
                  <c:v>8.92</c:v>
                </c:pt>
                <c:pt idx="292">
                  <c:v>8.92</c:v>
                </c:pt>
                <c:pt idx="293">
                  <c:v>8.8800000000000008</c:v>
                </c:pt>
                <c:pt idx="294">
                  <c:v>8.9499999999999993</c:v>
                </c:pt>
                <c:pt idx="295">
                  <c:v>8.9600000000000009</c:v>
                </c:pt>
                <c:pt idx="296">
                  <c:v>8.93</c:v>
                </c:pt>
                <c:pt idx="297">
                  <c:v>8.9600000000000009</c:v>
                </c:pt>
                <c:pt idx="298">
                  <c:v>8.8800000000000008</c:v>
                </c:pt>
                <c:pt idx="299">
                  <c:v>8.86</c:v>
                </c:pt>
                <c:pt idx="300">
                  <c:v>8.8699999999999992</c:v>
                </c:pt>
                <c:pt idx="301">
                  <c:v>8.82</c:v>
                </c:pt>
                <c:pt idx="302">
                  <c:v>8.8699999999999992</c:v>
                </c:pt>
                <c:pt idx="303">
                  <c:v>8.8000000000000007</c:v>
                </c:pt>
                <c:pt idx="304">
                  <c:v>8.89</c:v>
                </c:pt>
                <c:pt idx="305">
                  <c:v>8.8699999999999992</c:v>
                </c:pt>
                <c:pt idx="306">
                  <c:v>8.98</c:v>
                </c:pt>
                <c:pt idx="307">
                  <c:v>9.01</c:v>
                </c:pt>
                <c:pt idx="308">
                  <c:v>8.9700000000000006</c:v>
                </c:pt>
                <c:pt idx="309">
                  <c:v>9.0299999999999994</c:v>
                </c:pt>
                <c:pt idx="310">
                  <c:v>9.0500000000000007</c:v>
                </c:pt>
                <c:pt idx="311">
                  <c:v>9.0299999999999994</c:v>
                </c:pt>
                <c:pt idx="312">
                  <c:v>9.01</c:v>
                </c:pt>
                <c:pt idx="313">
                  <c:v>8.9499999999999993</c:v>
                </c:pt>
                <c:pt idx="314">
                  <c:v>8.9700000000000006</c:v>
                </c:pt>
                <c:pt idx="315">
                  <c:v>8.99</c:v>
                </c:pt>
                <c:pt idx="316">
                  <c:v>8.91</c:v>
                </c:pt>
                <c:pt idx="317">
                  <c:v>8.91</c:v>
                </c:pt>
                <c:pt idx="318">
                  <c:v>8.8800000000000008</c:v>
                </c:pt>
                <c:pt idx="319">
                  <c:v>8.9499999999999993</c:v>
                </c:pt>
                <c:pt idx="320">
                  <c:v>8.9700000000000006</c:v>
                </c:pt>
                <c:pt idx="321">
                  <c:v>9.0299999999999994</c:v>
                </c:pt>
                <c:pt idx="322">
                  <c:v>9</c:v>
                </c:pt>
                <c:pt idx="323">
                  <c:v>9.01</c:v>
                </c:pt>
                <c:pt idx="324">
                  <c:v>9.06</c:v>
                </c:pt>
                <c:pt idx="325">
                  <c:v>9.06</c:v>
                </c:pt>
                <c:pt idx="326">
                  <c:v>9.0399999999999991</c:v>
                </c:pt>
                <c:pt idx="327">
                  <c:v>9.0399999999999991</c:v>
                </c:pt>
                <c:pt idx="328">
                  <c:v>9.0500000000000007</c:v>
                </c:pt>
                <c:pt idx="329">
                  <c:v>9.0500000000000007</c:v>
                </c:pt>
                <c:pt idx="330">
                  <c:v>9.0399999999999991</c:v>
                </c:pt>
                <c:pt idx="331">
                  <c:v>9.0399999999999991</c:v>
                </c:pt>
                <c:pt idx="332">
                  <c:v>9.08</c:v>
                </c:pt>
                <c:pt idx="333">
                  <c:v>9.01</c:v>
                </c:pt>
                <c:pt idx="334">
                  <c:v>8.98</c:v>
                </c:pt>
                <c:pt idx="335">
                  <c:v>8.9499999999999993</c:v>
                </c:pt>
                <c:pt idx="336">
                  <c:v>8.9600000000000009</c:v>
                </c:pt>
                <c:pt idx="337">
                  <c:v>8.99</c:v>
                </c:pt>
                <c:pt idx="338">
                  <c:v>9.07</c:v>
                </c:pt>
                <c:pt idx="339">
                  <c:v>9.1199999999999992</c:v>
                </c:pt>
                <c:pt idx="340">
                  <c:v>9.1</c:v>
                </c:pt>
                <c:pt idx="341">
                  <c:v>9.09</c:v>
                </c:pt>
                <c:pt idx="342">
                  <c:v>9.08</c:v>
                </c:pt>
                <c:pt idx="343">
                  <c:v>9.06</c:v>
                </c:pt>
                <c:pt idx="344">
                  <c:v>9.17</c:v>
                </c:pt>
                <c:pt idx="345">
                  <c:v>9.08</c:v>
                </c:pt>
                <c:pt idx="346">
                  <c:v>9.06</c:v>
                </c:pt>
                <c:pt idx="347">
                  <c:v>8.8800000000000008</c:v>
                </c:pt>
                <c:pt idx="348">
                  <c:v>8.86</c:v>
                </c:pt>
                <c:pt idx="349">
                  <c:v>8.9</c:v>
                </c:pt>
                <c:pt idx="350">
                  <c:v>8.9700000000000006</c:v>
                </c:pt>
                <c:pt idx="351">
                  <c:v>8.99</c:v>
                </c:pt>
                <c:pt idx="352">
                  <c:v>8.98</c:v>
                </c:pt>
                <c:pt idx="353">
                  <c:v>8.9700000000000006</c:v>
                </c:pt>
                <c:pt idx="354">
                  <c:v>9.01</c:v>
                </c:pt>
                <c:pt idx="355">
                  <c:v>9.02</c:v>
                </c:pt>
                <c:pt idx="356">
                  <c:v>8.99</c:v>
                </c:pt>
                <c:pt idx="357">
                  <c:v>8.98</c:v>
                </c:pt>
                <c:pt idx="358">
                  <c:v>9.01</c:v>
                </c:pt>
                <c:pt idx="359">
                  <c:v>9.07</c:v>
                </c:pt>
                <c:pt idx="360">
                  <c:v>9.1</c:v>
                </c:pt>
                <c:pt idx="361">
                  <c:v>9.11</c:v>
                </c:pt>
                <c:pt idx="362">
                  <c:v>9.19</c:v>
                </c:pt>
                <c:pt idx="363">
                  <c:v>9.25</c:v>
                </c:pt>
                <c:pt idx="364">
                  <c:v>9.2799999999999994</c:v>
                </c:pt>
                <c:pt idx="365">
                  <c:v>9.27</c:v>
                </c:pt>
                <c:pt idx="366">
                  <c:v>9.27</c:v>
                </c:pt>
                <c:pt idx="367">
                  <c:v>9.31</c:v>
                </c:pt>
                <c:pt idx="368">
                  <c:v>9.3000000000000007</c:v>
                </c:pt>
                <c:pt idx="369">
                  <c:v>9.3000000000000007</c:v>
                </c:pt>
                <c:pt idx="370">
                  <c:v>9.3000000000000007</c:v>
                </c:pt>
                <c:pt idx="371">
                  <c:v>9.33</c:v>
                </c:pt>
                <c:pt idx="372">
                  <c:v>9.32</c:v>
                </c:pt>
                <c:pt idx="373">
                  <c:v>9.3000000000000007</c:v>
                </c:pt>
                <c:pt idx="374">
                  <c:v>9.31</c:v>
                </c:pt>
                <c:pt idx="375">
                  <c:v>9.2899999999999991</c:v>
                </c:pt>
                <c:pt idx="376">
                  <c:v>9.2799999999999994</c:v>
                </c:pt>
                <c:pt idx="377">
                  <c:v>9.34</c:v>
                </c:pt>
                <c:pt idx="378">
                  <c:v>9.41</c:v>
                </c:pt>
                <c:pt idx="379">
                  <c:v>9.49</c:v>
                </c:pt>
                <c:pt idx="380">
                  <c:v>9.48</c:v>
                </c:pt>
                <c:pt idx="381">
                  <c:v>9.4600000000000009</c:v>
                </c:pt>
                <c:pt idx="382">
                  <c:v>9.5299999999999994</c:v>
                </c:pt>
                <c:pt idx="383">
                  <c:v>9.58</c:v>
                </c:pt>
                <c:pt idx="384">
                  <c:v>9.6</c:v>
                </c:pt>
                <c:pt idx="385">
                  <c:v>9.6199999999999992</c:v>
                </c:pt>
                <c:pt idx="386">
                  <c:v>9.6199999999999992</c:v>
                </c:pt>
                <c:pt idx="387">
                  <c:v>9.59</c:v>
                </c:pt>
                <c:pt idx="388">
                  <c:v>9.59</c:v>
                </c:pt>
                <c:pt idx="389">
                  <c:v>9.6</c:v>
                </c:pt>
                <c:pt idx="390">
                  <c:v>9.61</c:v>
                </c:pt>
                <c:pt idx="391">
                  <c:v>9.61</c:v>
                </c:pt>
                <c:pt idx="392">
                  <c:v>9.61</c:v>
                </c:pt>
                <c:pt idx="393">
                  <c:v>9.6</c:v>
                </c:pt>
                <c:pt idx="394">
                  <c:v>9.59</c:v>
                </c:pt>
                <c:pt idx="395">
                  <c:v>9.6</c:v>
                </c:pt>
                <c:pt idx="396">
                  <c:v>9.61</c:v>
                </c:pt>
                <c:pt idx="397">
                  <c:v>9.61</c:v>
                </c:pt>
                <c:pt idx="398">
                  <c:v>9.68</c:v>
                </c:pt>
                <c:pt idx="399">
                  <c:v>9.6999999999999993</c:v>
                </c:pt>
                <c:pt idx="400">
                  <c:v>9.67</c:v>
                </c:pt>
                <c:pt idx="401">
                  <c:v>9.66</c:v>
                </c:pt>
                <c:pt idx="402">
                  <c:v>9.66</c:v>
                </c:pt>
                <c:pt idx="403">
                  <c:v>9.67</c:v>
                </c:pt>
                <c:pt idx="404">
                  <c:v>9.67</c:v>
                </c:pt>
                <c:pt idx="405">
                  <c:v>9.73</c:v>
                </c:pt>
                <c:pt idx="406">
                  <c:v>9.83</c:v>
                </c:pt>
                <c:pt idx="407">
                  <c:v>9.77</c:v>
                </c:pt>
                <c:pt idx="408">
                  <c:v>9.74</c:v>
                </c:pt>
                <c:pt idx="409">
                  <c:v>9.77</c:v>
                </c:pt>
                <c:pt idx="410">
                  <c:v>9.7799999999999994</c:v>
                </c:pt>
                <c:pt idx="411">
                  <c:v>9.85</c:v>
                </c:pt>
                <c:pt idx="412">
                  <c:v>9.7799999999999994</c:v>
                </c:pt>
                <c:pt idx="413">
                  <c:v>9.81</c:v>
                </c:pt>
                <c:pt idx="414">
                  <c:v>9.69</c:v>
                </c:pt>
                <c:pt idx="415">
                  <c:v>9.66</c:v>
                </c:pt>
                <c:pt idx="416">
                  <c:v>9.76</c:v>
                </c:pt>
                <c:pt idx="417">
                  <c:v>9.76</c:v>
                </c:pt>
                <c:pt idx="418">
                  <c:v>9.77</c:v>
                </c:pt>
                <c:pt idx="419">
                  <c:v>9.75</c:v>
                </c:pt>
                <c:pt idx="420">
                  <c:v>9.7899999999999991</c:v>
                </c:pt>
                <c:pt idx="421">
                  <c:v>9.77</c:v>
                </c:pt>
                <c:pt idx="422">
                  <c:v>9.8000000000000007</c:v>
                </c:pt>
                <c:pt idx="423">
                  <c:v>9.7100000000000009</c:v>
                </c:pt>
                <c:pt idx="424">
                  <c:v>9.6</c:v>
                </c:pt>
                <c:pt idx="425">
                  <c:v>9.6</c:v>
                </c:pt>
                <c:pt idx="426">
                  <c:v>9.5299999999999994</c:v>
                </c:pt>
                <c:pt idx="427">
                  <c:v>9.5399999999999991</c:v>
                </c:pt>
                <c:pt idx="428">
                  <c:v>9.5</c:v>
                </c:pt>
                <c:pt idx="429">
                  <c:v>9.5</c:v>
                </c:pt>
                <c:pt idx="430">
                  <c:v>9.52</c:v>
                </c:pt>
                <c:pt idx="431">
                  <c:v>9.52</c:v>
                </c:pt>
                <c:pt idx="432">
                  <c:v>9.5</c:v>
                </c:pt>
                <c:pt idx="433">
                  <c:v>9.4700000000000006</c:v>
                </c:pt>
                <c:pt idx="434">
                  <c:v>9.4600000000000009</c:v>
                </c:pt>
                <c:pt idx="435">
                  <c:v>9.49</c:v>
                </c:pt>
                <c:pt idx="436">
                  <c:v>9.48</c:v>
                </c:pt>
                <c:pt idx="437">
                  <c:v>9.52</c:v>
                </c:pt>
                <c:pt idx="438">
                  <c:v>9.56</c:v>
                </c:pt>
                <c:pt idx="439">
                  <c:v>9.51</c:v>
                </c:pt>
                <c:pt idx="440">
                  <c:v>9.57</c:v>
                </c:pt>
                <c:pt idx="441">
                  <c:v>9.66</c:v>
                </c:pt>
                <c:pt idx="442">
                  <c:v>9.6</c:v>
                </c:pt>
                <c:pt idx="443">
                  <c:v>9.64</c:v>
                </c:pt>
                <c:pt idx="444">
                  <c:v>9.66</c:v>
                </c:pt>
                <c:pt idx="445">
                  <c:v>9.69</c:v>
                </c:pt>
                <c:pt idx="446">
                  <c:v>9.66</c:v>
                </c:pt>
                <c:pt idx="447">
                  <c:v>9.61</c:v>
                </c:pt>
                <c:pt idx="448">
                  <c:v>9.58</c:v>
                </c:pt>
                <c:pt idx="449">
                  <c:v>9.56</c:v>
                </c:pt>
                <c:pt idx="450">
                  <c:v>9.67</c:v>
                </c:pt>
                <c:pt idx="451">
                  <c:v>9.7100000000000009</c:v>
                </c:pt>
                <c:pt idx="452">
                  <c:v>9.75</c:v>
                </c:pt>
                <c:pt idx="453">
                  <c:v>9.6999999999999993</c:v>
                </c:pt>
                <c:pt idx="454">
                  <c:v>9.6999999999999993</c:v>
                </c:pt>
                <c:pt idx="455">
                  <c:v>9.69</c:v>
                </c:pt>
                <c:pt idx="456">
                  <c:v>9.66</c:v>
                </c:pt>
                <c:pt idx="457">
                  <c:v>9.77</c:v>
                </c:pt>
                <c:pt idx="458">
                  <c:v>9.77</c:v>
                </c:pt>
                <c:pt idx="459">
                  <c:v>9.8000000000000007</c:v>
                </c:pt>
                <c:pt idx="460">
                  <c:v>9.83</c:v>
                </c:pt>
                <c:pt idx="461">
                  <c:v>9.85</c:v>
                </c:pt>
                <c:pt idx="462">
                  <c:v>9.84</c:v>
                </c:pt>
                <c:pt idx="463">
                  <c:v>9.8800000000000008</c:v>
                </c:pt>
                <c:pt idx="464">
                  <c:v>9.67</c:v>
                </c:pt>
                <c:pt idx="465">
                  <c:v>9.66</c:v>
                </c:pt>
                <c:pt idx="466">
                  <c:v>9.6300000000000008</c:v>
                </c:pt>
                <c:pt idx="467">
                  <c:v>9.64</c:v>
                </c:pt>
                <c:pt idx="468">
                  <c:v>9.6300000000000008</c:v>
                </c:pt>
                <c:pt idx="469">
                  <c:v>9.61</c:v>
                </c:pt>
                <c:pt idx="470">
                  <c:v>9.48</c:v>
                </c:pt>
                <c:pt idx="471">
                  <c:v>9.4499999999999993</c:v>
                </c:pt>
                <c:pt idx="472">
                  <c:v>9.3699999999999992</c:v>
                </c:pt>
                <c:pt idx="473">
                  <c:v>9.41</c:v>
                </c:pt>
                <c:pt idx="474">
                  <c:v>9.5299999999999994</c:v>
                </c:pt>
                <c:pt idx="475">
                  <c:v>9.5399999999999991</c:v>
                </c:pt>
                <c:pt idx="476">
                  <c:v>9.4600000000000009</c:v>
                </c:pt>
                <c:pt idx="477">
                  <c:v>9.36</c:v>
                </c:pt>
                <c:pt idx="478">
                  <c:v>9.42</c:v>
                </c:pt>
                <c:pt idx="479">
                  <c:v>9.4</c:v>
                </c:pt>
                <c:pt idx="480">
                  <c:v>9.39</c:v>
                </c:pt>
                <c:pt idx="481">
                  <c:v>9.2899999999999991</c:v>
                </c:pt>
                <c:pt idx="482">
                  <c:v>9.3699999999999992</c:v>
                </c:pt>
                <c:pt idx="483">
                  <c:v>9.4700000000000006</c:v>
                </c:pt>
                <c:pt idx="484">
                  <c:v>9.4700000000000006</c:v>
                </c:pt>
                <c:pt idx="485">
                  <c:v>9.64</c:v>
                </c:pt>
                <c:pt idx="486">
                  <c:v>9.75</c:v>
                </c:pt>
                <c:pt idx="487">
                  <c:v>9.84</c:v>
                </c:pt>
                <c:pt idx="488">
                  <c:v>9.9</c:v>
                </c:pt>
                <c:pt idx="489">
                  <c:v>9.69</c:v>
                </c:pt>
                <c:pt idx="490">
                  <c:v>9.81</c:v>
                </c:pt>
                <c:pt idx="491">
                  <c:v>9.8800000000000008</c:v>
                </c:pt>
                <c:pt idx="492">
                  <c:v>9.9</c:v>
                </c:pt>
                <c:pt idx="493">
                  <c:v>10.029999999999999</c:v>
                </c:pt>
                <c:pt idx="494">
                  <c:v>9.99</c:v>
                </c:pt>
                <c:pt idx="495">
                  <c:v>9.9700000000000006</c:v>
                </c:pt>
                <c:pt idx="496">
                  <c:v>10.039999999999999</c:v>
                </c:pt>
                <c:pt idx="497">
                  <c:v>9.99</c:v>
                </c:pt>
                <c:pt idx="498">
                  <c:v>10.02</c:v>
                </c:pt>
                <c:pt idx="499">
                  <c:v>10.01</c:v>
                </c:pt>
                <c:pt idx="500">
                  <c:v>9.99</c:v>
                </c:pt>
                <c:pt idx="501">
                  <c:v>9.99</c:v>
                </c:pt>
                <c:pt idx="502">
                  <c:v>10</c:v>
                </c:pt>
                <c:pt idx="503">
                  <c:v>9.9499999999999993</c:v>
                </c:pt>
                <c:pt idx="504">
                  <c:v>10.050000000000001</c:v>
                </c:pt>
                <c:pt idx="505">
                  <c:v>10.1</c:v>
                </c:pt>
              </c:numCache>
            </c:numRef>
          </c:val>
          <c:smooth val="0"/>
          <c:extLst>
            <c:ext xmlns:c16="http://schemas.microsoft.com/office/drawing/2014/chart" uri="{C3380CC4-5D6E-409C-BE32-E72D297353CC}">
              <c16:uniqueId val="{00000000-2A67-7F46-912C-2873BA4C5D22}"/>
            </c:ext>
          </c:extLst>
        </c:ser>
        <c:ser>
          <c:idx val="1"/>
          <c:order val="1"/>
          <c:tx>
            <c:v>5 лет</c:v>
          </c:tx>
          <c:spPr>
            <a:ln w="28575" cap="rnd">
              <a:solidFill>
                <a:schemeClr val="accent2"/>
              </a:solidFill>
              <a:round/>
            </a:ln>
            <a:effectLst/>
          </c:spPr>
          <c:marker>
            <c:symbol val="none"/>
          </c:marker>
          <c:cat>
            <c:numRef>
              <c:f>'Yield Curves'!$A$3:$A$508</c:f>
              <c:numCache>
                <c:formatCode>m/d/yy</c:formatCode>
                <c:ptCount val="506"/>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pt idx="249">
                  <c:v>42768</c:v>
                </c:pt>
                <c:pt idx="250">
                  <c:v>42767</c:v>
                </c:pt>
                <c:pt idx="251">
                  <c:v>42766</c:v>
                </c:pt>
                <c:pt idx="252">
                  <c:v>42765</c:v>
                </c:pt>
                <c:pt idx="253">
                  <c:v>42762</c:v>
                </c:pt>
                <c:pt idx="254">
                  <c:v>42761</c:v>
                </c:pt>
                <c:pt idx="255">
                  <c:v>42760</c:v>
                </c:pt>
                <c:pt idx="256">
                  <c:v>42759</c:v>
                </c:pt>
                <c:pt idx="257">
                  <c:v>42758</c:v>
                </c:pt>
                <c:pt idx="258">
                  <c:v>42755</c:v>
                </c:pt>
                <c:pt idx="259">
                  <c:v>42754</c:v>
                </c:pt>
                <c:pt idx="260">
                  <c:v>42753</c:v>
                </c:pt>
                <c:pt idx="261">
                  <c:v>42752</c:v>
                </c:pt>
                <c:pt idx="262">
                  <c:v>42751</c:v>
                </c:pt>
                <c:pt idx="263">
                  <c:v>42748</c:v>
                </c:pt>
                <c:pt idx="264">
                  <c:v>42747</c:v>
                </c:pt>
                <c:pt idx="265">
                  <c:v>42746</c:v>
                </c:pt>
                <c:pt idx="266">
                  <c:v>42745</c:v>
                </c:pt>
                <c:pt idx="267">
                  <c:v>42744</c:v>
                </c:pt>
                <c:pt idx="268">
                  <c:v>42741</c:v>
                </c:pt>
                <c:pt idx="269">
                  <c:v>42740</c:v>
                </c:pt>
                <c:pt idx="270">
                  <c:v>42739</c:v>
                </c:pt>
                <c:pt idx="271">
                  <c:v>42738</c:v>
                </c:pt>
                <c:pt idx="272">
                  <c:v>42734</c:v>
                </c:pt>
                <c:pt idx="273">
                  <c:v>42733</c:v>
                </c:pt>
                <c:pt idx="274">
                  <c:v>42732</c:v>
                </c:pt>
                <c:pt idx="275">
                  <c:v>42731</c:v>
                </c:pt>
                <c:pt idx="276">
                  <c:v>42730</c:v>
                </c:pt>
                <c:pt idx="277">
                  <c:v>42727</c:v>
                </c:pt>
                <c:pt idx="278">
                  <c:v>42726</c:v>
                </c:pt>
                <c:pt idx="279">
                  <c:v>42725</c:v>
                </c:pt>
                <c:pt idx="280">
                  <c:v>42724</c:v>
                </c:pt>
                <c:pt idx="281">
                  <c:v>42723</c:v>
                </c:pt>
                <c:pt idx="282">
                  <c:v>42720</c:v>
                </c:pt>
                <c:pt idx="283">
                  <c:v>42719</c:v>
                </c:pt>
                <c:pt idx="284">
                  <c:v>42718</c:v>
                </c:pt>
                <c:pt idx="285">
                  <c:v>42717</c:v>
                </c:pt>
                <c:pt idx="286">
                  <c:v>42716</c:v>
                </c:pt>
                <c:pt idx="287">
                  <c:v>42713</c:v>
                </c:pt>
                <c:pt idx="288">
                  <c:v>42712</c:v>
                </c:pt>
                <c:pt idx="289">
                  <c:v>42711</c:v>
                </c:pt>
                <c:pt idx="290">
                  <c:v>42710</c:v>
                </c:pt>
                <c:pt idx="291">
                  <c:v>42709</c:v>
                </c:pt>
                <c:pt idx="292">
                  <c:v>42706</c:v>
                </c:pt>
                <c:pt idx="293">
                  <c:v>42705</c:v>
                </c:pt>
                <c:pt idx="294">
                  <c:v>42704</c:v>
                </c:pt>
                <c:pt idx="295">
                  <c:v>42703</c:v>
                </c:pt>
                <c:pt idx="296">
                  <c:v>42702</c:v>
                </c:pt>
                <c:pt idx="297">
                  <c:v>42699</c:v>
                </c:pt>
                <c:pt idx="298">
                  <c:v>42698</c:v>
                </c:pt>
                <c:pt idx="299">
                  <c:v>42697</c:v>
                </c:pt>
                <c:pt idx="300">
                  <c:v>42696</c:v>
                </c:pt>
                <c:pt idx="301">
                  <c:v>42695</c:v>
                </c:pt>
                <c:pt idx="302">
                  <c:v>42692</c:v>
                </c:pt>
                <c:pt idx="303">
                  <c:v>42691</c:v>
                </c:pt>
                <c:pt idx="304">
                  <c:v>42690</c:v>
                </c:pt>
                <c:pt idx="305">
                  <c:v>42689</c:v>
                </c:pt>
                <c:pt idx="306">
                  <c:v>42688</c:v>
                </c:pt>
                <c:pt idx="307">
                  <c:v>42685</c:v>
                </c:pt>
                <c:pt idx="308">
                  <c:v>42684</c:v>
                </c:pt>
                <c:pt idx="309">
                  <c:v>42683</c:v>
                </c:pt>
                <c:pt idx="310">
                  <c:v>42682</c:v>
                </c:pt>
                <c:pt idx="311">
                  <c:v>42681</c:v>
                </c:pt>
                <c:pt idx="312">
                  <c:v>42677</c:v>
                </c:pt>
                <c:pt idx="313">
                  <c:v>42676</c:v>
                </c:pt>
                <c:pt idx="314">
                  <c:v>42675</c:v>
                </c:pt>
                <c:pt idx="315">
                  <c:v>42674</c:v>
                </c:pt>
                <c:pt idx="316">
                  <c:v>42671</c:v>
                </c:pt>
                <c:pt idx="317">
                  <c:v>42670</c:v>
                </c:pt>
                <c:pt idx="318">
                  <c:v>42669</c:v>
                </c:pt>
                <c:pt idx="319">
                  <c:v>42668</c:v>
                </c:pt>
                <c:pt idx="320">
                  <c:v>42667</c:v>
                </c:pt>
                <c:pt idx="321">
                  <c:v>42664</c:v>
                </c:pt>
                <c:pt idx="322">
                  <c:v>42663</c:v>
                </c:pt>
                <c:pt idx="323">
                  <c:v>42662</c:v>
                </c:pt>
                <c:pt idx="324">
                  <c:v>42661</c:v>
                </c:pt>
                <c:pt idx="325">
                  <c:v>42660</c:v>
                </c:pt>
                <c:pt idx="326">
                  <c:v>42657</c:v>
                </c:pt>
                <c:pt idx="327">
                  <c:v>42656</c:v>
                </c:pt>
                <c:pt idx="328">
                  <c:v>42655</c:v>
                </c:pt>
                <c:pt idx="329">
                  <c:v>42654</c:v>
                </c:pt>
                <c:pt idx="330">
                  <c:v>42653</c:v>
                </c:pt>
                <c:pt idx="331">
                  <c:v>42650</c:v>
                </c:pt>
                <c:pt idx="332">
                  <c:v>42649</c:v>
                </c:pt>
                <c:pt idx="333">
                  <c:v>42648</c:v>
                </c:pt>
                <c:pt idx="334">
                  <c:v>42647</c:v>
                </c:pt>
                <c:pt idx="335">
                  <c:v>42646</c:v>
                </c:pt>
                <c:pt idx="336">
                  <c:v>42643</c:v>
                </c:pt>
                <c:pt idx="337">
                  <c:v>42642</c:v>
                </c:pt>
                <c:pt idx="338">
                  <c:v>42641</c:v>
                </c:pt>
                <c:pt idx="339">
                  <c:v>42640</c:v>
                </c:pt>
                <c:pt idx="340">
                  <c:v>42639</c:v>
                </c:pt>
                <c:pt idx="341">
                  <c:v>42636</c:v>
                </c:pt>
                <c:pt idx="342">
                  <c:v>42635</c:v>
                </c:pt>
                <c:pt idx="343">
                  <c:v>42634</c:v>
                </c:pt>
                <c:pt idx="344">
                  <c:v>42633</c:v>
                </c:pt>
                <c:pt idx="345">
                  <c:v>42632</c:v>
                </c:pt>
                <c:pt idx="346">
                  <c:v>42629</c:v>
                </c:pt>
                <c:pt idx="347">
                  <c:v>42628</c:v>
                </c:pt>
                <c:pt idx="348">
                  <c:v>42627</c:v>
                </c:pt>
                <c:pt idx="349">
                  <c:v>42626</c:v>
                </c:pt>
                <c:pt idx="350">
                  <c:v>42625</c:v>
                </c:pt>
                <c:pt idx="351">
                  <c:v>42622</c:v>
                </c:pt>
                <c:pt idx="352">
                  <c:v>42621</c:v>
                </c:pt>
                <c:pt idx="353">
                  <c:v>42620</c:v>
                </c:pt>
                <c:pt idx="354">
                  <c:v>42619</c:v>
                </c:pt>
                <c:pt idx="355">
                  <c:v>42618</c:v>
                </c:pt>
                <c:pt idx="356">
                  <c:v>42615</c:v>
                </c:pt>
                <c:pt idx="357">
                  <c:v>42614</c:v>
                </c:pt>
                <c:pt idx="358">
                  <c:v>42613</c:v>
                </c:pt>
                <c:pt idx="359">
                  <c:v>42612</c:v>
                </c:pt>
                <c:pt idx="360">
                  <c:v>42611</c:v>
                </c:pt>
                <c:pt idx="361">
                  <c:v>42608</c:v>
                </c:pt>
                <c:pt idx="362">
                  <c:v>42607</c:v>
                </c:pt>
                <c:pt idx="363">
                  <c:v>42606</c:v>
                </c:pt>
                <c:pt idx="364">
                  <c:v>42605</c:v>
                </c:pt>
                <c:pt idx="365">
                  <c:v>42604</c:v>
                </c:pt>
                <c:pt idx="366">
                  <c:v>42601</c:v>
                </c:pt>
                <c:pt idx="367">
                  <c:v>42600</c:v>
                </c:pt>
                <c:pt idx="368">
                  <c:v>42599</c:v>
                </c:pt>
                <c:pt idx="369">
                  <c:v>42598</c:v>
                </c:pt>
                <c:pt idx="370">
                  <c:v>42597</c:v>
                </c:pt>
                <c:pt idx="371">
                  <c:v>42594</c:v>
                </c:pt>
                <c:pt idx="372">
                  <c:v>42593</c:v>
                </c:pt>
                <c:pt idx="373">
                  <c:v>42592</c:v>
                </c:pt>
                <c:pt idx="374">
                  <c:v>42591</c:v>
                </c:pt>
                <c:pt idx="375">
                  <c:v>42590</c:v>
                </c:pt>
                <c:pt idx="376">
                  <c:v>42587</c:v>
                </c:pt>
                <c:pt idx="377">
                  <c:v>42586</c:v>
                </c:pt>
                <c:pt idx="378">
                  <c:v>42585</c:v>
                </c:pt>
                <c:pt idx="379">
                  <c:v>42584</c:v>
                </c:pt>
                <c:pt idx="380">
                  <c:v>42583</c:v>
                </c:pt>
                <c:pt idx="381">
                  <c:v>42580</c:v>
                </c:pt>
                <c:pt idx="382">
                  <c:v>42579</c:v>
                </c:pt>
                <c:pt idx="383">
                  <c:v>42578</c:v>
                </c:pt>
                <c:pt idx="384">
                  <c:v>42577</c:v>
                </c:pt>
                <c:pt idx="385">
                  <c:v>42576</c:v>
                </c:pt>
                <c:pt idx="386">
                  <c:v>42573</c:v>
                </c:pt>
                <c:pt idx="387">
                  <c:v>42572</c:v>
                </c:pt>
                <c:pt idx="388">
                  <c:v>42571</c:v>
                </c:pt>
                <c:pt idx="389">
                  <c:v>42570</c:v>
                </c:pt>
                <c:pt idx="390">
                  <c:v>42569</c:v>
                </c:pt>
                <c:pt idx="391">
                  <c:v>42566</c:v>
                </c:pt>
                <c:pt idx="392">
                  <c:v>42565</c:v>
                </c:pt>
                <c:pt idx="393">
                  <c:v>42564</c:v>
                </c:pt>
                <c:pt idx="394">
                  <c:v>42563</c:v>
                </c:pt>
                <c:pt idx="395">
                  <c:v>42562</c:v>
                </c:pt>
                <c:pt idx="396">
                  <c:v>42559</c:v>
                </c:pt>
                <c:pt idx="397">
                  <c:v>42558</c:v>
                </c:pt>
                <c:pt idx="398">
                  <c:v>42557</c:v>
                </c:pt>
                <c:pt idx="399">
                  <c:v>42556</c:v>
                </c:pt>
                <c:pt idx="400">
                  <c:v>42555</c:v>
                </c:pt>
                <c:pt idx="401">
                  <c:v>42552</c:v>
                </c:pt>
                <c:pt idx="402">
                  <c:v>42551</c:v>
                </c:pt>
                <c:pt idx="403">
                  <c:v>42550</c:v>
                </c:pt>
                <c:pt idx="404">
                  <c:v>42549</c:v>
                </c:pt>
                <c:pt idx="405">
                  <c:v>42548</c:v>
                </c:pt>
                <c:pt idx="406">
                  <c:v>42545</c:v>
                </c:pt>
                <c:pt idx="407">
                  <c:v>42544</c:v>
                </c:pt>
                <c:pt idx="408">
                  <c:v>42543</c:v>
                </c:pt>
                <c:pt idx="409">
                  <c:v>42542</c:v>
                </c:pt>
                <c:pt idx="410">
                  <c:v>42541</c:v>
                </c:pt>
                <c:pt idx="411">
                  <c:v>42538</c:v>
                </c:pt>
                <c:pt idx="412">
                  <c:v>42537</c:v>
                </c:pt>
                <c:pt idx="413">
                  <c:v>42536</c:v>
                </c:pt>
                <c:pt idx="414">
                  <c:v>42535</c:v>
                </c:pt>
                <c:pt idx="415">
                  <c:v>42531</c:v>
                </c:pt>
                <c:pt idx="416">
                  <c:v>42530</c:v>
                </c:pt>
                <c:pt idx="417">
                  <c:v>42529</c:v>
                </c:pt>
                <c:pt idx="418">
                  <c:v>42528</c:v>
                </c:pt>
                <c:pt idx="419">
                  <c:v>42527</c:v>
                </c:pt>
                <c:pt idx="420">
                  <c:v>42524</c:v>
                </c:pt>
                <c:pt idx="421">
                  <c:v>42523</c:v>
                </c:pt>
                <c:pt idx="422">
                  <c:v>42522</c:v>
                </c:pt>
                <c:pt idx="423">
                  <c:v>42521</c:v>
                </c:pt>
                <c:pt idx="424">
                  <c:v>42520</c:v>
                </c:pt>
                <c:pt idx="425">
                  <c:v>42517</c:v>
                </c:pt>
                <c:pt idx="426">
                  <c:v>42516</c:v>
                </c:pt>
                <c:pt idx="427">
                  <c:v>42515</c:v>
                </c:pt>
                <c:pt idx="428">
                  <c:v>42514</c:v>
                </c:pt>
                <c:pt idx="429">
                  <c:v>42513</c:v>
                </c:pt>
                <c:pt idx="430">
                  <c:v>42510</c:v>
                </c:pt>
                <c:pt idx="431">
                  <c:v>42509</c:v>
                </c:pt>
                <c:pt idx="432">
                  <c:v>42508</c:v>
                </c:pt>
                <c:pt idx="433">
                  <c:v>42507</c:v>
                </c:pt>
                <c:pt idx="434">
                  <c:v>42506</c:v>
                </c:pt>
                <c:pt idx="435">
                  <c:v>42503</c:v>
                </c:pt>
                <c:pt idx="436">
                  <c:v>42502</c:v>
                </c:pt>
                <c:pt idx="437">
                  <c:v>42501</c:v>
                </c:pt>
                <c:pt idx="438">
                  <c:v>42500</c:v>
                </c:pt>
                <c:pt idx="439">
                  <c:v>42496</c:v>
                </c:pt>
                <c:pt idx="440">
                  <c:v>42495</c:v>
                </c:pt>
                <c:pt idx="441">
                  <c:v>42494</c:v>
                </c:pt>
                <c:pt idx="442">
                  <c:v>42489</c:v>
                </c:pt>
                <c:pt idx="443">
                  <c:v>42488</c:v>
                </c:pt>
                <c:pt idx="444">
                  <c:v>42487</c:v>
                </c:pt>
                <c:pt idx="445">
                  <c:v>42486</c:v>
                </c:pt>
                <c:pt idx="446">
                  <c:v>42485</c:v>
                </c:pt>
                <c:pt idx="447">
                  <c:v>42482</c:v>
                </c:pt>
                <c:pt idx="448">
                  <c:v>42481</c:v>
                </c:pt>
                <c:pt idx="449">
                  <c:v>42480</c:v>
                </c:pt>
                <c:pt idx="450">
                  <c:v>42479</c:v>
                </c:pt>
                <c:pt idx="451">
                  <c:v>42478</c:v>
                </c:pt>
                <c:pt idx="452">
                  <c:v>42475</c:v>
                </c:pt>
                <c:pt idx="453">
                  <c:v>42474</c:v>
                </c:pt>
                <c:pt idx="454">
                  <c:v>42473</c:v>
                </c:pt>
                <c:pt idx="455">
                  <c:v>42472</c:v>
                </c:pt>
                <c:pt idx="456">
                  <c:v>42471</c:v>
                </c:pt>
                <c:pt idx="457">
                  <c:v>42468</c:v>
                </c:pt>
                <c:pt idx="458">
                  <c:v>42467</c:v>
                </c:pt>
                <c:pt idx="459">
                  <c:v>42466</c:v>
                </c:pt>
                <c:pt idx="460">
                  <c:v>42465</c:v>
                </c:pt>
                <c:pt idx="461">
                  <c:v>42464</c:v>
                </c:pt>
                <c:pt idx="462">
                  <c:v>42461</c:v>
                </c:pt>
                <c:pt idx="463">
                  <c:v>42460</c:v>
                </c:pt>
                <c:pt idx="464">
                  <c:v>42459</c:v>
                </c:pt>
                <c:pt idx="465">
                  <c:v>42458</c:v>
                </c:pt>
                <c:pt idx="466">
                  <c:v>42457</c:v>
                </c:pt>
                <c:pt idx="467">
                  <c:v>42454</c:v>
                </c:pt>
                <c:pt idx="468">
                  <c:v>42453</c:v>
                </c:pt>
                <c:pt idx="469">
                  <c:v>42452</c:v>
                </c:pt>
                <c:pt idx="470">
                  <c:v>42451</c:v>
                </c:pt>
                <c:pt idx="471">
                  <c:v>42450</c:v>
                </c:pt>
                <c:pt idx="472">
                  <c:v>42447</c:v>
                </c:pt>
                <c:pt idx="473">
                  <c:v>42446</c:v>
                </c:pt>
                <c:pt idx="474">
                  <c:v>42445</c:v>
                </c:pt>
                <c:pt idx="475">
                  <c:v>42444</c:v>
                </c:pt>
                <c:pt idx="476">
                  <c:v>42443</c:v>
                </c:pt>
                <c:pt idx="477">
                  <c:v>42440</c:v>
                </c:pt>
                <c:pt idx="478">
                  <c:v>42439</c:v>
                </c:pt>
                <c:pt idx="479">
                  <c:v>42438</c:v>
                </c:pt>
                <c:pt idx="480">
                  <c:v>42436</c:v>
                </c:pt>
                <c:pt idx="481">
                  <c:v>42433</c:v>
                </c:pt>
                <c:pt idx="482">
                  <c:v>42432</c:v>
                </c:pt>
                <c:pt idx="483">
                  <c:v>42431</c:v>
                </c:pt>
                <c:pt idx="484">
                  <c:v>42430</c:v>
                </c:pt>
                <c:pt idx="485">
                  <c:v>42429</c:v>
                </c:pt>
                <c:pt idx="486">
                  <c:v>42426</c:v>
                </c:pt>
                <c:pt idx="487">
                  <c:v>42425</c:v>
                </c:pt>
                <c:pt idx="488">
                  <c:v>42424</c:v>
                </c:pt>
                <c:pt idx="489">
                  <c:v>42422</c:v>
                </c:pt>
                <c:pt idx="490">
                  <c:v>42420</c:v>
                </c:pt>
                <c:pt idx="491">
                  <c:v>42419</c:v>
                </c:pt>
                <c:pt idx="492">
                  <c:v>42418</c:v>
                </c:pt>
                <c:pt idx="493">
                  <c:v>42417</c:v>
                </c:pt>
                <c:pt idx="494">
                  <c:v>42416</c:v>
                </c:pt>
                <c:pt idx="495">
                  <c:v>42415</c:v>
                </c:pt>
                <c:pt idx="496">
                  <c:v>42412</c:v>
                </c:pt>
                <c:pt idx="497">
                  <c:v>42411</c:v>
                </c:pt>
                <c:pt idx="498">
                  <c:v>42410</c:v>
                </c:pt>
                <c:pt idx="499">
                  <c:v>42409</c:v>
                </c:pt>
                <c:pt idx="500">
                  <c:v>42408</c:v>
                </c:pt>
                <c:pt idx="501">
                  <c:v>42405</c:v>
                </c:pt>
                <c:pt idx="502">
                  <c:v>42404</c:v>
                </c:pt>
                <c:pt idx="503">
                  <c:v>42403</c:v>
                </c:pt>
                <c:pt idx="504">
                  <c:v>42402</c:v>
                </c:pt>
                <c:pt idx="505">
                  <c:v>42401</c:v>
                </c:pt>
              </c:numCache>
            </c:numRef>
          </c:cat>
          <c:val>
            <c:numRef>
              <c:f>'Yield Curves'!$F$3:$F$508</c:f>
              <c:numCache>
                <c:formatCode>General</c:formatCode>
                <c:ptCount val="506"/>
                <c:pt idx="0">
                  <c:v>6.7899999999999991</c:v>
                </c:pt>
                <c:pt idx="1">
                  <c:v>6.7949999999999999</c:v>
                </c:pt>
                <c:pt idx="2">
                  <c:v>6.8100000000000005</c:v>
                </c:pt>
                <c:pt idx="3">
                  <c:v>6.8849999999999998</c:v>
                </c:pt>
                <c:pt idx="4">
                  <c:v>6.87</c:v>
                </c:pt>
                <c:pt idx="5">
                  <c:v>6.8100000000000005</c:v>
                </c:pt>
                <c:pt idx="6">
                  <c:v>6.8149999999999995</c:v>
                </c:pt>
                <c:pt idx="7">
                  <c:v>6.82</c:v>
                </c:pt>
                <c:pt idx="8">
                  <c:v>6.82</c:v>
                </c:pt>
                <c:pt idx="9">
                  <c:v>6.83</c:v>
                </c:pt>
                <c:pt idx="10">
                  <c:v>6.79</c:v>
                </c:pt>
                <c:pt idx="11">
                  <c:v>6.8249999999999993</c:v>
                </c:pt>
                <c:pt idx="12">
                  <c:v>6.82</c:v>
                </c:pt>
                <c:pt idx="13">
                  <c:v>6.7750000000000004</c:v>
                </c:pt>
                <c:pt idx="14">
                  <c:v>6.7850000000000001</c:v>
                </c:pt>
                <c:pt idx="15">
                  <c:v>6.8449999999999998</c:v>
                </c:pt>
                <c:pt idx="16">
                  <c:v>6.7949999999999999</c:v>
                </c:pt>
                <c:pt idx="17">
                  <c:v>6.74</c:v>
                </c:pt>
                <c:pt idx="18">
                  <c:v>6.8049999999999997</c:v>
                </c:pt>
                <c:pt idx="19">
                  <c:v>6.82</c:v>
                </c:pt>
                <c:pt idx="20">
                  <c:v>6.8599999999999994</c:v>
                </c:pt>
                <c:pt idx="21">
                  <c:v>6.91</c:v>
                </c:pt>
                <c:pt idx="22">
                  <c:v>6.875</c:v>
                </c:pt>
                <c:pt idx="23">
                  <c:v>6.93</c:v>
                </c:pt>
                <c:pt idx="24">
                  <c:v>6.9450000000000003</c:v>
                </c:pt>
                <c:pt idx="25">
                  <c:v>6.9550000000000001</c:v>
                </c:pt>
                <c:pt idx="26">
                  <c:v>6.95</c:v>
                </c:pt>
                <c:pt idx="27">
                  <c:v>6.98</c:v>
                </c:pt>
                <c:pt idx="28">
                  <c:v>7.0350000000000001</c:v>
                </c:pt>
                <c:pt idx="29">
                  <c:v>7.0600000000000005</c:v>
                </c:pt>
                <c:pt idx="30">
                  <c:v>7.0600000000000005</c:v>
                </c:pt>
                <c:pt idx="31">
                  <c:v>7.0949999999999998</c:v>
                </c:pt>
                <c:pt idx="32">
                  <c:v>7.1999999999999993</c:v>
                </c:pt>
                <c:pt idx="33">
                  <c:v>7.2149999999999999</c:v>
                </c:pt>
                <c:pt idx="34">
                  <c:v>7.1999999999999993</c:v>
                </c:pt>
                <c:pt idx="35">
                  <c:v>7.2200000000000006</c:v>
                </c:pt>
                <c:pt idx="36">
                  <c:v>7.2149999999999999</c:v>
                </c:pt>
                <c:pt idx="37">
                  <c:v>7.2349999999999994</c:v>
                </c:pt>
                <c:pt idx="38">
                  <c:v>7.2249999999999996</c:v>
                </c:pt>
                <c:pt idx="39">
                  <c:v>7.2449999999999992</c:v>
                </c:pt>
                <c:pt idx="40">
                  <c:v>7.25</c:v>
                </c:pt>
                <c:pt idx="41">
                  <c:v>7.2449999999999992</c:v>
                </c:pt>
                <c:pt idx="42">
                  <c:v>7.3049999999999997</c:v>
                </c:pt>
                <c:pt idx="43">
                  <c:v>7.3100000000000005</c:v>
                </c:pt>
                <c:pt idx="44">
                  <c:v>7.3049999999999997</c:v>
                </c:pt>
                <c:pt idx="45">
                  <c:v>7.335</c:v>
                </c:pt>
                <c:pt idx="46">
                  <c:v>7.34</c:v>
                </c:pt>
                <c:pt idx="47">
                  <c:v>7.34</c:v>
                </c:pt>
                <c:pt idx="48">
                  <c:v>7.3800000000000008</c:v>
                </c:pt>
                <c:pt idx="49">
                  <c:v>7.3800000000000008</c:v>
                </c:pt>
                <c:pt idx="50">
                  <c:v>7.41</c:v>
                </c:pt>
                <c:pt idx="51">
                  <c:v>7.4250000000000007</c:v>
                </c:pt>
                <c:pt idx="52">
                  <c:v>7.4499999999999993</c:v>
                </c:pt>
                <c:pt idx="53">
                  <c:v>7.4950000000000001</c:v>
                </c:pt>
                <c:pt idx="54">
                  <c:v>7.49</c:v>
                </c:pt>
                <c:pt idx="55">
                  <c:v>7.48</c:v>
                </c:pt>
                <c:pt idx="56">
                  <c:v>7.48</c:v>
                </c:pt>
                <c:pt idx="57">
                  <c:v>7.4450000000000003</c:v>
                </c:pt>
                <c:pt idx="58">
                  <c:v>7.48</c:v>
                </c:pt>
                <c:pt idx="59">
                  <c:v>7.45</c:v>
                </c:pt>
                <c:pt idx="60">
                  <c:v>7.45</c:v>
                </c:pt>
                <c:pt idx="61">
                  <c:v>7.45</c:v>
                </c:pt>
                <c:pt idx="62">
                  <c:v>7.45</c:v>
                </c:pt>
                <c:pt idx="63">
                  <c:v>7.4850000000000003</c:v>
                </c:pt>
                <c:pt idx="64">
                  <c:v>7.45</c:v>
                </c:pt>
                <c:pt idx="65">
                  <c:v>7.48</c:v>
                </c:pt>
                <c:pt idx="66">
                  <c:v>7.41</c:v>
                </c:pt>
                <c:pt idx="67">
                  <c:v>7.4050000000000002</c:v>
                </c:pt>
                <c:pt idx="68">
                  <c:v>7.415</c:v>
                </c:pt>
                <c:pt idx="69">
                  <c:v>7.38</c:v>
                </c:pt>
                <c:pt idx="70">
                  <c:v>7.38</c:v>
                </c:pt>
                <c:pt idx="71">
                  <c:v>7.37</c:v>
                </c:pt>
                <c:pt idx="72">
                  <c:v>7.37</c:v>
                </c:pt>
                <c:pt idx="73">
                  <c:v>7.3949999999999996</c:v>
                </c:pt>
                <c:pt idx="74">
                  <c:v>7.375</c:v>
                </c:pt>
                <c:pt idx="75">
                  <c:v>7.3550000000000004</c:v>
                </c:pt>
                <c:pt idx="76">
                  <c:v>7.41</c:v>
                </c:pt>
                <c:pt idx="77">
                  <c:v>7.4050000000000002</c:v>
                </c:pt>
                <c:pt idx="78">
                  <c:v>7.43</c:v>
                </c:pt>
                <c:pt idx="79">
                  <c:v>7.49</c:v>
                </c:pt>
                <c:pt idx="80">
                  <c:v>7.48</c:v>
                </c:pt>
                <c:pt idx="81">
                  <c:v>7.48</c:v>
                </c:pt>
                <c:pt idx="82">
                  <c:v>7.53</c:v>
                </c:pt>
                <c:pt idx="83">
                  <c:v>7.5750000000000002</c:v>
                </c:pt>
                <c:pt idx="84">
                  <c:v>7.585</c:v>
                </c:pt>
                <c:pt idx="85">
                  <c:v>7.59</c:v>
                </c:pt>
                <c:pt idx="86">
                  <c:v>7.62</c:v>
                </c:pt>
                <c:pt idx="87">
                  <c:v>7.6349999999999998</c:v>
                </c:pt>
                <c:pt idx="88">
                  <c:v>7.6</c:v>
                </c:pt>
                <c:pt idx="89">
                  <c:v>7.53</c:v>
                </c:pt>
                <c:pt idx="90">
                  <c:v>7.53</c:v>
                </c:pt>
                <c:pt idx="91">
                  <c:v>7.5750000000000002</c:v>
                </c:pt>
                <c:pt idx="92">
                  <c:v>7.5449999999999999</c:v>
                </c:pt>
                <c:pt idx="93">
                  <c:v>7.5749999999999993</c:v>
                </c:pt>
                <c:pt idx="94">
                  <c:v>7.58</c:v>
                </c:pt>
                <c:pt idx="95">
                  <c:v>7.5950000000000006</c:v>
                </c:pt>
                <c:pt idx="96">
                  <c:v>7.6050000000000004</c:v>
                </c:pt>
                <c:pt idx="97">
                  <c:v>7.6099999999999994</c:v>
                </c:pt>
                <c:pt idx="98">
                  <c:v>7.6150000000000002</c:v>
                </c:pt>
                <c:pt idx="99">
                  <c:v>7.6099999999999994</c:v>
                </c:pt>
                <c:pt idx="100">
                  <c:v>7.6150000000000002</c:v>
                </c:pt>
                <c:pt idx="101">
                  <c:v>7.6199999999999992</c:v>
                </c:pt>
                <c:pt idx="102">
                  <c:v>7.6199999999999992</c:v>
                </c:pt>
                <c:pt idx="103">
                  <c:v>7.66</c:v>
                </c:pt>
                <c:pt idx="104">
                  <c:v>7.7100000000000009</c:v>
                </c:pt>
                <c:pt idx="105">
                  <c:v>7.73</c:v>
                </c:pt>
                <c:pt idx="106">
                  <c:v>7.75</c:v>
                </c:pt>
                <c:pt idx="107">
                  <c:v>7.7750000000000004</c:v>
                </c:pt>
                <c:pt idx="108">
                  <c:v>7.8049999999999997</c:v>
                </c:pt>
                <c:pt idx="109">
                  <c:v>7.7750000000000004</c:v>
                </c:pt>
                <c:pt idx="110">
                  <c:v>7.7750000000000004</c:v>
                </c:pt>
                <c:pt idx="111">
                  <c:v>7.7850000000000001</c:v>
                </c:pt>
                <c:pt idx="112">
                  <c:v>7.7799999999999994</c:v>
                </c:pt>
                <c:pt idx="113">
                  <c:v>7.7850000000000001</c:v>
                </c:pt>
                <c:pt idx="114">
                  <c:v>7.7850000000000001</c:v>
                </c:pt>
                <c:pt idx="115">
                  <c:v>7.7949999999999999</c:v>
                </c:pt>
                <c:pt idx="116">
                  <c:v>7.8049999999999997</c:v>
                </c:pt>
                <c:pt idx="117">
                  <c:v>7.835</c:v>
                </c:pt>
                <c:pt idx="118">
                  <c:v>7.87</c:v>
                </c:pt>
                <c:pt idx="119">
                  <c:v>7.8650000000000002</c:v>
                </c:pt>
                <c:pt idx="120">
                  <c:v>7.915</c:v>
                </c:pt>
                <c:pt idx="121">
                  <c:v>7.94</c:v>
                </c:pt>
                <c:pt idx="122">
                  <c:v>7.96</c:v>
                </c:pt>
                <c:pt idx="123">
                  <c:v>7.9700000000000006</c:v>
                </c:pt>
                <c:pt idx="124">
                  <c:v>7.9450000000000003</c:v>
                </c:pt>
                <c:pt idx="125">
                  <c:v>7.9700000000000006</c:v>
                </c:pt>
                <c:pt idx="126">
                  <c:v>8.0150000000000006</c:v>
                </c:pt>
                <c:pt idx="127">
                  <c:v>8.0249999999999986</c:v>
                </c:pt>
                <c:pt idx="128">
                  <c:v>8.0299999999999994</c:v>
                </c:pt>
                <c:pt idx="129">
                  <c:v>8.0350000000000001</c:v>
                </c:pt>
                <c:pt idx="130">
                  <c:v>8.0299999999999994</c:v>
                </c:pt>
                <c:pt idx="131">
                  <c:v>8.01</c:v>
                </c:pt>
                <c:pt idx="132">
                  <c:v>8.0650000000000013</c:v>
                </c:pt>
                <c:pt idx="133">
                  <c:v>8.0850000000000009</c:v>
                </c:pt>
                <c:pt idx="134">
                  <c:v>8.09</c:v>
                </c:pt>
                <c:pt idx="135">
                  <c:v>8.0150000000000006</c:v>
                </c:pt>
                <c:pt idx="136">
                  <c:v>8.02</c:v>
                </c:pt>
                <c:pt idx="137">
                  <c:v>8.0150000000000006</c:v>
                </c:pt>
                <c:pt idx="138">
                  <c:v>8.004999999999999</c:v>
                </c:pt>
                <c:pt idx="139">
                  <c:v>8.01</c:v>
                </c:pt>
                <c:pt idx="140">
                  <c:v>8.0250000000000004</c:v>
                </c:pt>
                <c:pt idx="141">
                  <c:v>8.0749999999999993</c:v>
                </c:pt>
                <c:pt idx="142">
                  <c:v>8.1</c:v>
                </c:pt>
                <c:pt idx="143">
                  <c:v>8.1199999999999992</c:v>
                </c:pt>
                <c:pt idx="144">
                  <c:v>8.0749999999999993</c:v>
                </c:pt>
                <c:pt idx="145">
                  <c:v>8.1050000000000004</c:v>
                </c:pt>
                <c:pt idx="146">
                  <c:v>8.08</c:v>
                </c:pt>
                <c:pt idx="147">
                  <c:v>8.0350000000000001</c:v>
                </c:pt>
                <c:pt idx="148">
                  <c:v>7.9849999999999994</c:v>
                </c:pt>
                <c:pt idx="149">
                  <c:v>7.9849999999999994</c:v>
                </c:pt>
                <c:pt idx="150">
                  <c:v>7.9849999999999994</c:v>
                </c:pt>
                <c:pt idx="151">
                  <c:v>7.98</c:v>
                </c:pt>
                <c:pt idx="152">
                  <c:v>7.93</c:v>
                </c:pt>
                <c:pt idx="153">
                  <c:v>7.93</c:v>
                </c:pt>
                <c:pt idx="154">
                  <c:v>7.9249999999999998</c:v>
                </c:pt>
                <c:pt idx="155">
                  <c:v>7.9649999999999999</c:v>
                </c:pt>
                <c:pt idx="156">
                  <c:v>7.9749999999999996</c:v>
                </c:pt>
                <c:pt idx="157">
                  <c:v>7.98</c:v>
                </c:pt>
                <c:pt idx="158">
                  <c:v>8.02</c:v>
                </c:pt>
                <c:pt idx="159">
                  <c:v>8.0150000000000006</c:v>
                </c:pt>
                <c:pt idx="160">
                  <c:v>7.99</c:v>
                </c:pt>
                <c:pt idx="161">
                  <c:v>7.9249999999999998</c:v>
                </c:pt>
                <c:pt idx="162">
                  <c:v>7.835</c:v>
                </c:pt>
                <c:pt idx="163">
                  <c:v>7.8650000000000002</c:v>
                </c:pt>
                <c:pt idx="164">
                  <c:v>7.875</c:v>
                </c:pt>
                <c:pt idx="165">
                  <c:v>7.9</c:v>
                </c:pt>
                <c:pt idx="166">
                  <c:v>7.91</c:v>
                </c:pt>
                <c:pt idx="167">
                  <c:v>7.9550000000000001</c:v>
                </c:pt>
                <c:pt idx="168">
                  <c:v>7.99</c:v>
                </c:pt>
                <c:pt idx="169">
                  <c:v>8.004999999999999</c:v>
                </c:pt>
                <c:pt idx="170">
                  <c:v>8.01</c:v>
                </c:pt>
                <c:pt idx="171">
                  <c:v>8.09</c:v>
                </c:pt>
                <c:pt idx="172">
                  <c:v>8.1149999999999984</c:v>
                </c:pt>
                <c:pt idx="173">
                  <c:v>8.0650000000000013</c:v>
                </c:pt>
                <c:pt idx="174">
                  <c:v>8.11</c:v>
                </c:pt>
                <c:pt idx="175">
                  <c:v>8.11</c:v>
                </c:pt>
                <c:pt idx="176">
                  <c:v>8.08</c:v>
                </c:pt>
                <c:pt idx="177">
                  <c:v>8.0400000000000009</c:v>
                </c:pt>
                <c:pt idx="178">
                  <c:v>8.02</c:v>
                </c:pt>
                <c:pt idx="179">
                  <c:v>8.06</c:v>
                </c:pt>
                <c:pt idx="180">
                  <c:v>8.08</c:v>
                </c:pt>
                <c:pt idx="181">
                  <c:v>8.08</c:v>
                </c:pt>
                <c:pt idx="182">
                  <c:v>8.0549999999999997</c:v>
                </c:pt>
                <c:pt idx="183">
                  <c:v>8.0299999999999994</c:v>
                </c:pt>
                <c:pt idx="184">
                  <c:v>8.004999999999999</c:v>
                </c:pt>
                <c:pt idx="185">
                  <c:v>8.0549999999999997</c:v>
                </c:pt>
                <c:pt idx="186">
                  <c:v>8.08</c:v>
                </c:pt>
                <c:pt idx="187">
                  <c:v>8.1750000000000007</c:v>
                </c:pt>
                <c:pt idx="188">
                  <c:v>8.1</c:v>
                </c:pt>
                <c:pt idx="189">
                  <c:v>8.01</c:v>
                </c:pt>
                <c:pt idx="190">
                  <c:v>7.9849999999999994</c:v>
                </c:pt>
                <c:pt idx="191">
                  <c:v>8.004999999999999</c:v>
                </c:pt>
                <c:pt idx="192">
                  <c:v>8.1150000000000002</c:v>
                </c:pt>
                <c:pt idx="193">
                  <c:v>8.0449999999999999</c:v>
                </c:pt>
                <c:pt idx="194">
                  <c:v>8.0350000000000001</c:v>
                </c:pt>
                <c:pt idx="195">
                  <c:v>7.9799999999999995</c:v>
                </c:pt>
                <c:pt idx="196">
                  <c:v>8.1350000000000016</c:v>
                </c:pt>
                <c:pt idx="197">
                  <c:v>8.2800000000000011</c:v>
                </c:pt>
                <c:pt idx="198">
                  <c:v>8.34</c:v>
                </c:pt>
                <c:pt idx="199">
                  <c:v>8.32</c:v>
                </c:pt>
                <c:pt idx="200">
                  <c:v>8.3550000000000004</c:v>
                </c:pt>
                <c:pt idx="201">
                  <c:v>8.3650000000000002</c:v>
                </c:pt>
                <c:pt idx="202">
                  <c:v>8.4050000000000011</c:v>
                </c:pt>
                <c:pt idx="203">
                  <c:v>8.3650000000000002</c:v>
                </c:pt>
                <c:pt idx="204">
                  <c:v>8.36</c:v>
                </c:pt>
                <c:pt idx="205">
                  <c:v>8.2949999999999999</c:v>
                </c:pt>
                <c:pt idx="206">
                  <c:v>8.2249999999999996</c:v>
                </c:pt>
                <c:pt idx="207">
                  <c:v>8.2349999999999994</c:v>
                </c:pt>
                <c:pt idx="208">
                  <c:v>8.2949999999999999</c:v>
                </c:pt>
                <c:pt idx="209">
                  <c:v>8.2600000000000016</c:v>
                </c:pt>
                <c:pt idx="210">
                  <c:v>8.2750000000000004</c:v>
                </c:pt>
                <c:pt idx="211">
                  <c:v>8.23</c:v>
                </c:pt>
                <c:pt idx="212">
                  <c:v>8.2650000000000006</c:v>
                </c:pt>
                <c:pt idx="213">
                  <c:v>8.25</c:v>
                </c:pt>
                <c:pt idx="214">
                  <c:v>8.23</c:v>
                </c:pt>
                <c:pt idx="215">
                  <c:v>8.2800000000000011</c:v>
                </c:pt>
                <c:pt idx="216">
                  <c:v>8.3000000000000007</c:v>
                </c:pt>
                <c:pt idx="217">
                  <c:v>8.3099999999999987</c:v>
                </c:pt>
                <c:pt idx="218">
                  <c:v>8.32</c:v>
                </c:pt>
                <c:pt idx="219">
                  <c:v>8.2650000000000006</c:v>
                </c:pt>
                <c:pt idx="220">
                  <c:v>8.2949999999999999</c:v>
                </c:pt>
                <c:pt idx="221">
                  <c:v>8.3049999999999997</c:v>
                </c:pt>
                <c:pt idx="222">
                  <c:v>8.370000000000001</c:v>
                </c:pt>
                <c:pt idx="223">
                  <c:v>8.3849999999999998</c:v>
                </c:pt>
                <c:pt idx="224">
                  <c:v>8.379999999999999</c:v>
                </c:pt>
                <c:pt idx="225">
                  <c:v>8.43</c:v>
                </c:pt>
                <c:pt idx="226">
                  <c:v>8.4649999999999999</c:v>
                </c:pt>
                <c:pt idx="227">
                  <c:v>8.4700000000000006</c:v>
                </c:pt>
                <c:pt idx="228">
                  <c:v>8.52</c:v>
                </c:pt>
                <c:pt idx="229">
                  <c:v>8.5399999999999991</c:v>
                </c:pt>
                <c:pt idx="230">
                  <c:v>8.58</c:v>
                </c:pt>
                <c:pt idx="231">
                  <c:v>8.504999999999999</c:v>
                </c:pt>
                <c:pt idx="232">
                  <c:v>8.5249999999999986</c:v>
                </c:pt>
                <c:pt idx="233">
                  <c:v>8.4149999999999991</c:v>
                </c:pt>
                <c:pt idx="234">
                  <c:v>8.4699999999999989</c:v>
                </c:pt>
                <c:pt idx="235">
                  <c:v>8.4649999999999999</c:v>
                </c:pt>
                <c:pt idx="236">
                  <c:v>8.4149999999999991</c:v>
                </c:pt>
                <c:pt idx="237">
                  <c:v>8.375</c:v>
                </c:pt>
                <c:pt idx="238">
                  <c:v>8.4649999999999999</c:v>
                </c:pt>
                <c:pt idx="239">
                  <c:v>8.4550000000000001</c:v>
                </c:pt>
                <c:pt idx="240">
                  <c:v>8.3150000000000013</c:v>
                </c:pt>
                <c:pt idx="241">
                  <c:v>8.2349999999999994</c:v>
                </c:pt>
                <c:pt idx="242">
                  <c:v>8.2199999999999989</c:v>
                </c:pt>
                <c:pt idx="243">
                  <c:v>8.2349999999999994</c:v>
                </c:pt>
                <c:pt idx="244">
                  <c:v>8.1950000000000003</c:v>
                </c:pt>
                <c:pt idx="245">
                  <c:v>8.23</c:v>
                </c:pt>
                <c:pt idx="246">
                  <c:v>8.2200000000000006</c:v>
                </c:pt>
                <c:pt idx="247">
                  <c:v>8.1649999999999991</c:v>
                </c:pt>
                <c:pt idx="248">
                  <c:v>8.16</c:v>
                </c:pt>
                <c:pt idx="249">
                  <c:v>8.0949999999999989</c:v>
                </c:pt>
                <c:pt idx="250">
                  <c:v>8.120000000000001</c:v>
                </c:pt>
                <c:pt idx="251">
                  <c:v>8.19</c:v>
                </c:pt>
                <c:pt idx="252">
                  <c:v>8.125</c:v>
                </c:pt>
                <c:pt idx="253">
                  <c:v>8.09</c:v>
                </c:pt>
                <c:pt idx="254">
                  <c:v>8.1950000000000003</c:v>
                </c:pt>
                <c:pt idx="255">
                  <c:v>8.0599999999999987</c:v>
                </c:pt>
                <c:pt idx="256">
                  <c:v>8.0300000000000011</c:v>
                </c:pt>
                <c:pt idx="257">
                  <c:v>8</c:v>
                </c:pt>
                <c:pt idx="258">
                  <c:v>7.9849999999999994</c:v>
                </c:pt>
                <c:pt idx="259">
                  <c:v>8.01</c:v>
                </c:pt>
                <c:pt idx="260">
                  <c:v>8.0299999999999994</c:v>
                </c:pt>
                <c:pt idx="261">
                  <c:v>8.0350000000000001</c:v>
                </c:pt>
                <c:pt idx="262">
                  <c:v>8.08</c:v>
                </c:pt>
                <c:pt idx="263">
                  <c:v>8.0500000000000007</c:v>
                </c:pt>
                <c:pt idx="264">
                  <c:v>8.0650000000000013</c:v>
                </c:pt>
                <c:pt idx="265">
                  <c:v>8.1499999999999986</c:v>
                </c:pt>
                <c:pt idx="266">
                  <c:v>8.15</c:v>
                </c:pt>
                <c:pt idx="267">
                  <c:v>8.1950000000000003</c:v>
                </c:pt>
                <c:pt idx="268">
                  <c:v>8.2050000000000001</c:v>
                </c:pt>
                <c:pt idx="269">
                  <c:v>8.15</c:v>
                </c:pt>
                <c:pt idx="270">
                  <c:v>8.16</c:v>
                </c:pt>
                <c:pt idx="271">
                  <c:v>8.23</c:v>
                </c:pt>
                <c:pt idx="272">
                  <c:v>8.33</c:v>
                </c:pt>
                <c:pt idx="273">
                  <c:v>8.33</c:v>
                </c:pt>
                <c:pt idx="274">
                  <c:v>8.3849999999999998</c:v>
                </c:pt>
                <c:pt idx="275">
                  <c:v>8.375</c:v>
                </c:pt>
                <c:pt idx="276">
                  <c:v>8.33</c:v>
                </c:pt>
                <c:pt idx="277">
                  <c:v>8.370000000000001</c:v>
                </c:pt>
                <c:pt idx="278">
                  <c:v>8.3649999999999984</c:v>
                </c:pt>
                <c:pt idx="279">
                  <c:v>8.39</c:v>
                </c:pt>
                <c:pt idx="280">
                  <c:v>8.379999999999999</c:v>
                </c:pt>
                <c:pt idx="281">
                  <c:v>8.3850000000000016</c:v>
                </c:pt>
                <c:pt idx="282">
                  <c:v>8.3849999999999998</c:v>
                </c:pt>
                <c:pt idx="283">
                  <c:v>8.4</c:v>
                </c:pt>
                <c:pt idx="284">
                  <c:v>8.3550000000000004</c:v>
                </c:pt>
                <c:pt idx="285">
                  <c:v>8.4400000000000013</c:v>
                </c:pt>
                <c:pt idx="286">
                  <c:v>8.4350000000000005</c:v>
                </c:pt>
                <c:pt idx="287">
                  <c:v>8.57</c:v>
                </c:pt>
                <c:pt idx="288">
                  <c:v>8.6349999999999998</c:v>
                </c:pt>
                <c:pt idx="289">
                  <c:v>8.69</c:v>
                </c:pt>
                <c:pt idx="290">
                  <c:v>8.7149999999999999</c:v>
                </c:pt>
                <c:pt idx="291">
                  <c:v>8.7800000000000011</c:v>
                </c:pt>
                <c:pt idx="292">
                  <c:v>8.8000000000000007</c:v>
                </c:pt>
                <c:pt idx="293">
                  <c:v>8.7650000000000006</c:v>
                </c:pt>
                <c:pt idx="294">
                  <c:v>8.8449999999999989</c:v>
                </c:pt>
                <c:pt idx="295">
                  <c:v>8.8550000000000004</c:v>
                </c:pt>
                <c:pt idx="296">
                  <c:v>8.81</c:v>
                </c:pt>
                <c:pt idx="297">
                  <c:v>8.81</c:v>
                </c:pt>
                <c:pt idx="298">
                  <c:v>8.76</c:v>
                </c:pt>
                <c:pt idx="299">
                  <c:v>8.7749999999999986</c:v>
                </c:pt>
                <c:pt idx="300">
                  <c:v>8.7100000000000009</c:v>
                </c:pt>
                <c:pt idx="301">
                  <c:v>8.7149999999999999</c:v>
                </c:pt>
                <c:pt idx="302">
                  <c:v>8.7650000000000006</c:v>
                </c:pt>
                <c:pt idx="303">
                  <c:v>8.7650000000000006</c:v>
                </c:pt>
                <c:pt idx="304">
                  <c:v>8.8099999999999987</c:v>
                </c:pt>
                <c:pt idx="305">
                  <c:v>8.7799999999999994</c:v>
                </c:pt>
                <c:pt idx="306">
                  <c:v>8.83</c:v>
                </c:pt>
                <c:pt idx="307">
                  <c:v>8.8249999999999993</c:v>
                </c:pt>
                <c:pt idx="308">
                  <c:v>8.75</c:v>
                </c:pt>
                <c:pt idx="309">
                  <c:v>8.6950000000000003</c:v>
                </c:pt>
                <c:pt idx="310">
                  <c:v>8.629999999999999</c:v>
                </c:pt>
                <c:pt idx="311">
                  <c:v>8.629999999999999</c:v>
                </c:pt>
                <c:pt idx="312">
                  <c:v>8.7050000000000001</c:v>
                </c:pt>
                <c:pt idx="313">
                  <c:v>8.7050000000000001</c:v>
                </c:pt>
                <c:pt idx="314">
                  <c:v>8.6750000000000007</c:v>
                </c:pt>
                <c:pt idx="315">
                  <c:v>8.7050000000000001</c:v>
                </c:pt>
                <c:pt idx="316">
                  <c:v>8.7250000000000014</c:v>
                </c:pt>
                <c:pt idx="317">
                  <c:v>8.6750000000000007</c:v>
                </c:pt>
                <c:pt idx="318">
                  <c:v>8.67</c:v>
                </c:pt>
                <c:pt idx="319">
                  <c:v>8.61</c:v>
                </c:pt>
                <c:pt idx="320">
                  <c:v>8.620000000000001</c:v>
                </c:pt>
                <c:pt idx="321">
                  <c:v>8.66</c:v>
                </c:pt>
                <c:pt idx="322">
                  <c:v>8.66</c:v>
                </c:pt>
                <c:pt idx="323">
                  <c:v>8.66</c:v>
                </c:pt>
                <c:pt idx="324">
                  <c:v>8.77</c:v>
                </c:pt>
                <c:pt idx="325">
                  <c:v>8.745000000000001</c:v>
                </c:pt>
                <c:pt idx="326">
                  <c:v>8.6349999999999998</c:v>
                </c:pt>
                <c:pt idx="327">
                  <c:v>8.6900000000000013</c:v>
                </c:pt>
                <c:pt idx="328">
                  <c:v>8.68</c:v>
                </c:pt>
                <c:pt idx="329">
                  <c:v>8.68</c:v>
                </c:pt>
                <c:pt idx="330">
                  <c:v>8.6150000000000002</c:v>
                </c:pt>
                <c:pt idx="331">
                  <c:v>8.58</c:v>
                </c:pt>
                <c:pt idx="332">
                  <c:v>8.6</c:v>
                </c:pt>
                <c:pt idx="333">
                  <c:v>8.5500000000000007</c:v>
                </c:pt>
                <c:pt idx="334">
                  <c:v>8.4550000000000001</c:v>
                </c:pt>
                <c:pt idx="335">
                  <c:v>8.4349999999999987</c:v>
                </c:pt>
                <c:pt idx="336">
                  <c:v>8.52</c:v>
                </c:pt>
                <c:pt idx="337">
                  <c:v>8.5300000000000011</c:v>
                </c:pt>
                <c:pt idx="338">
                  <c:v>8.5949999999999989</c:v>
                </c:pt>
                <c:pt idx="339">
                  <c:v>8.6300000000000008</c:v>
                </c:pt>
                <c:pt idx="340">
                  <c:v>8.6149999999999984</c:v>
                </c:pt>
                <c:pt idx="341">
                  <c:v>8.5549999999999997</c:v>
                </c:pt>
                <c:pt idx="342">
                  <c:v>8.5450000000000017</c:v>
                </c:pt>
                <c:pt idx="343">
                  <c:v>8.59</c:v>
                </c:pt>
                <c:pt idx="344">
                  <c:v>8.74</c:v>
                </c:pt>
                <c:pt idx="345">
                  <c:v>8.68</c:v>
                </c:pt>
                <c:pt idx="346">
                  <c:v>8.6050000000000004</c:v>
                </c:pt>
                <c:pt idx="347">
                  <c:v>8.4600000000000009</c:v>
                </c:pt>
                <c:pt idx="348">
                  <c:v>8.44</c:v>
                </c:pt>
                <c:pt idx="349">
                  <c:v>8.495000000000001</c:v>
                </c:pt>
                <c:pt idx="350">
                  <c:v>8.5450000000000017</c:v>
                </c:pt>
                <c:pt idx="351">
                  <c:v>8.5650000000000013</c:v>
                </c:pt>
                <c:pt idx="352">
                  <c:v>8.4600000000000009</c:v>
                </c:pt>
                <c:pt idx="353">
                  <c:v>8.51</c:v>
                </c:pt>
                <c:pt idx="354">
                  <c:v>8.5500000000000007</c:v>
                </c:pt>
                <c:pt idx="355">
                  <c:v>8.629999999999999</c:v>
                </c:pt>
                <c:pt idx="356">
                  <c:v>8.69</c:v>
                </c:pt>
                <c:pt idx="357">
                  <c:v>8.745000000000001</c:v>
                </c:pt>
                <c:pt idx="358">
                  <c:v>8.754999999999999</c:v>
                </c:pt>
                <c:pt idx="359">
                  <c:v>8.84</c:v>
                </c:pt>
                <c:pt idx="360">
                  <c:v>8.86</c:v>
                </c:pt>
                <c:pt idx="361">
                  <c:v>8.8649999999999984</c:v>
                </c:pt>
                <c:pt idx="362">
                  <c:v>8.8949999999999996</c:v>
                </c:pt>
                <c:pt idx="363">
                  <c:v>8.9149999999999991</c:v>
                </c:pt>
                <c:pt idx="364">
                  <c:v>8.9450000000000003</c:v>
                </c:pt>
                <c:pt idx="365">
                  <c:v>8.9649999999999999</c:v>
                </c:pt>
                <c:pt idx="366">
                  <c:v>8.9549999999999983</c:v>
                </c:pt>
                <c:pt idx="367">
                  <c:v>8.9700000000000006</c:v>
                </c:pt>
                <c:pt idx="368">
                  <c:v>9.0150000000000006</c:v>
                </c:pt>
                <c:pt idx="369">
                  <c:v>9.02</c:v>
                </c:pt>
                <c:pt idx="370">
                  <c:v>8.99</c:v>
                </c:pt>
                <c:pt idx="371">
                  <c:v>9.0150000000000006</c:v>
                </c:pt>
                <c:pt idx="372">
                  <c:v>8.9649999999999999</c:v>
                </c:pt>
                <c:pt idx="373">
                  <c:v>8.9600000000000009</c:v>
                </c:pt>
                <c:pt idx="374">
                  <c:v>8.995000000000001</c:v>
                </c:pt>
                <c:pt idx="375">
                  <c:v>9.0150000000000006</c:v>
                </c:pt>
                <c:pt idx="376">
                  <c:v>9.0500000000000007</c:v>
                </c:pt>
                <c:pt idx="377">
                  <c:v>9.1</c:v>
                </c:pt>
                <c:pt idx="378">
                  <c:v>9.125</c:v>
                </c:pt>
                <c:pt idx="379">
                  <c:v>9.08</c:v>
                </c:pt>
                <c:pt idx="380">
                  <c:v>9.0650000000000013</c:v>
                </c:pt>
                <c:pt idx="381">
                  <c:v>9.01</c:v>
                </c:pt>
                <c:pt idx="382">
                  <c:v>9.0500000000000007</c:v>
                </c:pt>
                <c:pt idx="383">
                  <c:v>9.14</c:v>
                </c:pt>
                <c:pt idx="384">
                  <c:v>9.1649999999999991</c:v>
                </c:pt>
                <c:pt idx="385">
                  <c:v>9.14</c:v>
                </c:pt>
                <c:pt idx="386">
                  <c:v>9.1649999999999991</c:v>
                </c:pt>
                <c:pt idx="387">
                  <c:v>9.125</c:v>
                </c:pt>
                <c:pt idx="388">
                  <c:v>9.0850000000000009</c:v>
                </c:pt>
                <c:pt idx="389">
                  <c:v>9.11</c:v>
                </c:pt>
                <c:pt idx="390">
                  <c:v>9.0350000000000001</c:v>
                </c:pt>
                <c:pt idx="391">
                  <c:v>9.0350000000000001</c:v>
                </c:pt>
                <c:pt idx="392">
                  <c:v>9.0250000000000004</c:v>
                </c:pt>
                <c:pt idx="393">
                  <c:v>9.1150000000000002</c:v>
                </c:pt>
                <c:pt idx="394">
                  <c:v>9.09</c:v>
                </c:pt>
                <c:pt idx="395">
                  <c:v>9.1649999999999991</c:v>
                </c:pt>
                <c:pt idx="396">
                  <c:v>9.2249999999999996</c:v>
                </c:pt>
                <c:pt idx="397">
                  <c:v>9.2100000000000009</c:v>
                </c:pt>
                <c:pt idx="398">
                  <c:v>9.17</c:v>
                </c:pt>
                <c:pt idx="399">
                  <c:v>9.120000000000001</c:v>
                </c:pt>
                <c:pt idx="400">
                  <c:v>9.0749999999999993</c:v>
                </c:pt>
                <c:pt idx="401">
                  <c:v>9.06</c:v>
                </c:pt>
                <c:pt idx="402">
                  <c:v>9.1050000000000004</c:v>
                </c:pt>
                <c:pt idx="403">
                  <c:v>9.1449999999999996</c:v>
                </c:pt>
                <c:pt idx="404">
                  <c:v>9.1050000000000004</c:v>
                </c:pt>
                <c:pt idx="405">
                  <c:v>9.1750000000000007</c:v>
                </c:pt>
                <c:pt idx="406">
                  <c:v>9.1850000000000005</c:v>
                </c:pt>
                <c:pt idx="407">
                  <c:v>9.1150000000000002</c:v>
                </c:pt>
                <c:pt idx="408">
                  <c:v>9.2399999999999984</c:v>
                </c:pt>
                <c:pt idx="409">
                  <c:v>9.2449999999999992</c:v>
                </c:pt>
                <c:pt idx="410">
                  <c:v>9.2050000000000001</c:v>
                </c:pt>
                <c:pt idx="411">
                  <c:v>9.3000000000000007</c:v>
                </c:pt>
                <c:pt idx="412">
                  <c:v>9.3249999999999993</c:v>
                </c:pt>
                <c:pt idx="413">
                  <c:v>9.3000000000000007</c:v>
                </c:pt>
                <c:pt idx="414">
                  <c:v>9.2850000000000001</c:v>
                </c:pt>
                <c:pt idx="415">
                  <c:v>9.26</c:v>
                </c:pt>
                <c:pt idx="416">
                  <c:v>9.3249999999999993</c:v>
                </c:pt>
                <c:pt idx="417">
                  <c:v>9.3350000000000009</c:v>
                </c:pt>
                <c:pt idx="418">
                  <c:v>9.375</c:v>
                </c:pt>
                <c:pt idx="419">
                  <c:v>9.3949999999999996</c:v>
                </c:pt>
                <c:pt idx="420">
                  <c:v>9.4250000000000007</c:v>
                </c:pt>
                <c:pt idx="421">
                  <c:v>9.49</c:v>
                </c:pt>
                <c:pt idx="422">
                  <c:v>9.49</c:v>
                </c:pt>
                <c:pt idx="423">
                  <c:v>9.4</c:v>
                </c:pt>
                <c:pt idx="424">
                  <c:v>9.42</c:v>
                </c:pt>
                <c:pt idx="425">
                  <c:v>9.3849999999999998</c:v>
                </c:pt>
                <c:pt idx="426">
                  <c:v>9.379999999999999</c:v>
                </c:pt>
                <c:pt idx="427">
                  <c:v>9.39</c:v>
                </c:pt>
                <c:pt idx="428">
                  <c:v>9.36</c:v>
                </c:pt>
                <c:pt idx="429">
                  <c:v>9.39</c:v>
                </c:pt>
                <c:pt idx="430">
                  <c:v>9.36</c:v>
                </c:pt>
                <c:pt idx="431">
                  <c:v>9.3650000000000002</c:v>
                </c:pt>
                <c:pt idx="432">
                  <c:v>9.32</c:v>
                </c:pt>
                <c:pt idx="433">
                  <c:v>9.2850000000000001</c:v>
                </c:pt>
                <c:pt idx="434">
                  <c:v>9.27</c:v>
                </c:pt>
                <c:pt idx="435">
                  <c:v>9.2850000000000001</c:v>
                </c:pt>
                <c:pt idx="436">
                  <c:v>9.2799999999999994</c:v>
                </c:pt>
                <c:pt idx="437">
                  <c:v>9.2850000000000001</c:v>
                </c:pt>
                <c:pt idx="438">
                  <c:v>9.35</c:v>
                </c:pt>
                <c:pt idx="439">
                  <c:v>9.3149999999999995</c:v>
                </c:pt>
                <c:pt idx="440">
                  <c:v>9.3550000000000004</c:v>
                </c:pt>
                <c:pt idx="441">
                  <c:v>9.3550000000000004</c:v>
                </c:pt>
                <c:pt idx="442">
                  <c:v>9.3150000000000013</c:v>
                </c:pt>
                <c:pt idx="443">
                  <c:v>9.3550000000000004</c:v>
                </c:pt>
                <c:pt idx="444">
                  <c:v>9.42</c:v>
                </c:pt>
                <c:pt idx="445">
                  <c:v>9.42</c:v>
                </c:pt>
                <c:pt idx="446">
                  <c:v>9.4250000000000007</c:v>
                </c:pt>
                <c:pt idx="447">
                  <c:v>9.39</c:v>
                </c:pt>
                <c:pt idx="448">
                  <c:v>9.3949999999999996</c:v>
                </c:pt>
                <c:pt idx="449">
                  <c:v>9.32</c:v>
                </c:pt>
                <c:pt idx="450">
                  <c:v>9.4050000000000011</c:v>
                </c:pt>
                <c:pt idx="451">
                  <c:v>9.4450000000000003</c:v>
                </c:pt>
                <c:pt idx="452">
                  <c:v>9.4649999999999999</c:v>
                </c:pt>
                <c:pt idx="453">
                  <c:v>9.4350000000000005</c:v>
                </c:pt>
                <c:pt idx="454">
                  <c:v>9.4550000000000001</c:v>
                </c:pt>
                <c:pt idx="455">
                  <c:v>9.4149999999999991</c:v>
                </c:pt>
                <c:pt idx="456">
                  <c:v>9.4250000000000007</c:v>
                </c:pt>
                <c:pt idx="457">
                  <c:v>9.48</c:v>
                </c:pt>
                <c:pt idx="458">
                  <c:v>9.4849999999999994</c:v>
                </c:pt>
                <c:pt idx="459">
                  <c:v>9.4250000000000007</c:v>
                </c:pt>
                <c:pt idx="460">
                  <c:v>9.4349999999999987</c:v>
                </c:pt>
                <c:pt idx="461">
                  <c:v>9.4499999999999993</c:v>
                </c:pt>
                <c:pt idx="462">
                  <c:v>9.3850000000000016</c:v>
                </c:pt>
                <c:pt idx="463">
                  <c:v>9.379999999999999</c:v>
                </c:pt>
                <c:pt idx="464">
                  <c:v>9.33</c:v>
                </c:pt>
                <c:pt idx="465">
                  <c:v>9.39</c:v>
                </c:pt>
                <c:pt idx="466">
                  <c:v>9.36</c:v>
                </c:pt>
                <c:pt idx="467">
                  <c:v>9.375</c:v>
                </c:pt>
                <c:pt idx="468">
                  <c:v>9.4050000000000011</c:v>
                </c:pt>
                <c:pt idx="469">
                  <c:v>9.34</c:v>
                </c:pt>
                <c:pt idx="470">
                  <c:v>9.245000000000001</c:v>
                </c:pt>
                <c:pt idx="471">
                  <c:v>9.23</c:v>
                </c:pt>
                <c:pt idx="472">
                  <c:v>9.1850000000000005</c:v>
                </c:pt>
                <c:pt idx="473">
                  <c:v>9.1999999999999993</c:v>
                </c:pt>
                <c:pt idx="474">
                  <c:v>9.4849999999999994</c:v>
                </c:pt>
                <c:pt idx="475">
                  <c:v>9.5249999999999986</c:v>
                </c:pt>
                <c:pt idx="476">
                  <c:v>9.4149999999999991</c:v>
                </c:pt>
                <c:pt idx="477">
                  <c:v>9.2749999999999986</c:v>
                </c:pt>
                <c:pt idx="478">
                  <c:v>9.33</c:v>
                </c:pt>
                <c:pt idx="479">
                  <c:v>9.2949999999999999</c:v>
                </c:pt>
                <c:pt idx="480">
                  <c:v>9.25</c:v>
                </c:pt>
                <c:pt idx="481">
                  <c:v>9.27</c:v>
                </c:pt>
                <c:pt idx="482">
                  <c:v>9.3550000000000004</c:v>
                </c:pt>
                <c:pt idx="483">
                  <c:v>9.4450000000000003</c:v>
                </c:pt>
                <c:pt idx="484">
                  <c:v>9.4849999999999994</c:v>
                </c:pt>
                <c:pt idx="485">
                  <c:v>9.6649999999999991</c:v>
                </c:pt>
                <c:pt idx="486">
                  <c:v>9.68</c:v>
                </c:pt>
                <c:pt idx="487">
                  <c:v>9.7899999999999991</c:v>
                </c:pt>
                <c:pt idx="488">
                  <c:v>9.9550000000000001</c:v>
                </c:pt>
                <c:pt idx="489">
                  <c:v>9.9550000000000001</c:v>
                </c:pt>
                <c:pt idx="490">
                  <c:v>10.029999999999999</c:v>
                </c:pt>
                <c:pt idx="491">
                  <c:v>10.030000000000001</c:v>
                </c:pt>
                <c:pt idx="492">
                  <c:v>10.08</c:v>
                </c:pt>
                <c:pt idx="493">
                  <c:v>10.16</c:v>
                </c:pt>
                <c:pt idx="494">
                  <c:v>10.215</c:v>
                </c:pt>
                <c:pt idx="495">
                  <c:v>10.275</c:v>
                </c:pt>
                <c:pt idx="496">
                  <c:v>10.285</c:v>
                </c:pt>
                <c:pt idx="497">
                  <c:v>10.350000000000001</c:v>
                </c:pt>
                <c:pt idx="498">
                  <c:v>10.27</c:v>
                </c:pt>
                <c:pt idx="499">
                  <c:v>10.329999999999998</c:v>
                </c:pt>
                <c:pt idx="500">
                  <c:v>10.32</c:v>
                </c:pt>
                <c:pt idx="501">
                  <c:v>10.245000000000001</c:v>
                </c:pt>
                <c:pt idx="502">
                  <c:v>10.215</c:v>
                </c:pt>
                <c:pt idx="503">
                  <c:v>10.375</c:v>
                </c:pt>
                <c:pt idx="504">
                  <c:v>10.414999999999999</c:v>
                </c:pt>
                <c:pt idx="505">
                  <c:v>10.32</c:v>
                </c:pt>
              </c:numCache>
            </c:numRef>
          </c:val>
          <c:smooth val="0"/>
          <c:extLst>
            <c:ext xmlns:c16="http://schemas.microsoft.com/office/drawing/2014/chart" uri="{C3380CC4-5D6E-409C-BE32-E72D297353CC}">
              <c16:uniqueId val="{00000001-2A67-7F46-912C-2873BA4C5D22}"/>
            </c:ext>
          </c:extLst>
        </c:ser>
        <c:ser>
          <c:idx val="2"/>
          <c:order val="2"/>
          <c:tx>
            <c:v>10 лет</c:v>
          </c:tx>
          <c:spPr>
            <a:ln w="28575" cap="rnd">
              <a:solidFill>
                <a:schemeClr val="accent3"/>
              </a:solidFill>
              <a:round/>
            </a:ln>
            <a:effectLst/>
          </c:spPr>
          <c:marker>
            <c:symbol val="none"/>
          </c:marker>
          <c:cat>
            <c:numRef>
              <c:f>'Yield Curves'!$A$3:$A$508</c:f>
              <c:numCache>
                <c:formatCode>m/d/yy</c:formatCode>
                <c:ptCount val="506"/>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pt idx="249">
                  <c:v>42768</c:v>
                </c:pt>
                <c:pt idx="250">
                  <c:v>42767</c:v>
                </c:pt>
                <c:pt idx="251">
                  <c:v>42766</c:v>
                </c:pt>
                <c:pt idx="252">
                  <c:v>42765</c:v>
                </c:pt>
                <c:pt idx="253">
                  <c:v>42762</c:v>
                </c:pt>
                <c:pt idx="254">
                  <c:v>42761</c:v>
                </c:pt>
                <c:pt idx="255">
                  <c:v>42760</c:v>
                </c:pt>
                <c:pt idx="256">
                  <c:v>42759</c:v>
                </c:pt>
                <c:pt idx="257">
                  <c:v>42758</c:v>
                </c:pt>
                <c:pt idx="258">
                  <c:v>42755</c:v>
                </c:pt>
                <c:pt idx="259">
                  <c:v>42754</c:v>
                </c:pt>
                <c:pt idx="260">
                  <c:v>42753</c:v>
                </c:pt>
                <c:pt idx="261">
                  <c:v>42752</c:v>
                </c:pt>
                <c:pt idx="262">
                  <c:v>42751</c:v>
                </c:pt>
                <c:pt idx="263">
                  <c:v>42748</c:v>
                </c:pt>
                <c:pt idx="264">
                  <c:v>42747</c:v>
                </c:pt>
                <c:pt idx="265">
                  <c:v>42746</c:v>
                </c:pt>
                <c:pt idx="266">
                  <c:v>42745</c:v>
                </c:pt>
                <c:pt idx="267">
                  <c:v>42744</c:v>
                </c:pt>
                <c:pt idx="268">
                  <c:v>42741</c:v>
                </c:pt>
                <c:pt idx="269">
                  <c:v>42740</c:v>
                </c:pt>
                <c:pt idx="270">
                  <c:v>42739</c:v>
                </c:pt>
                <c:pt idx="271">
                  <c:v>42738</c:v>
                </c:pt>
                <c:pt idx="272">
                  <c:v>42734</c:v>
                </c:pt>
                <c:pt idx="273">
                  <c:v>42733</c:v>
                </c:pt>
                <c:pt idx="274">
                  <c:v>42732</c:v>
                </c:pt>
                <c:pt idx="275">
                  <c:v>42731</c:v>
                </c:pt>
                <c:pt idx="276">
                  <c:v>42730</c:v>
                </c:pt>
                <c:pt idx="277">
                  <c:v>42727</c:v>
                </c:pt>
                <c:pt idx="278">
                  <c:v>42726</c:v>
                </c:pt>
                <c:pt idx="279">
                  <c:v>42725</c:v>
                </c:pt>
                <c:pt idx="280">
                  <c:v>42724</c:v>
                </c:pt>
                <c:pt idx="281">
                  <c:v>42723</c:v>
                </c:pt>
                <c:pt idx="282">
                  <c:v>42720</c:v>
                </c:pt>
                <c:pt idx="283">
                  <c:v>42719</c:v>
                </c:pt>
                <c:pt idx="284">
                  <c:v>42718</c:v>
                </c:pt>
                <c:pt idx="285">
                  <c:v>42717</c:v>
                </c:pt>
                <c:pt idx="286">
                  <c:v>42716</c:v>
                </c:pt>
                <c:pt idx="287">
                  <c:v>42713</c:v>
                </c:pt>
                <c:pt idx="288">
                  <c:v>42712</c:v>
                </c:pt>
                <c:pt idx="289">
                  <c:v>42711</c:v>
                </c:pt>
                <c:pt idx="290">
                  <c:v>42710</c:v>
                </c:pt>
                <c:pt idx="291">
                  <c:v>42709</c:v>
                </c:pt>
                <c:pt idx="292">
                  <c:v>42706</c:v>
                </c:pt>
                <c:pt idx="293">
                  <c:v>42705</c:v>
                </c:pt>
                <c:pt idx="294">
                  <c:v>42704</c:v>
                </c:pt>
                <c:pt idx="295">
                  <c:v>42703</c:v>
                </c:pt>
                <c:pt idx="296">
                  <c:v>42702</c:v>
                </c:pt>
                <c:pt idx="297">
                  <c:v>42699</c:v>
                </c:pt>
                <c:pt idx="298">
                  <c:v>42698</c:v>
                </c:pt>
                <c:pt idx="299">
                  <c:v>42697</c:v>
                </c:pt>
                <c:pt idx="300">
                  <c:v>42696</c:v>
                </c:pt>
                <c:pt idx="301">
                  <c:v>42695</c:v>
                </c:pt>
                <c:pt idx="302">
                  <c:v>42692</c:v>
                </c:pt>
                <c:pt idx="303">
                  <c:v>42691</c:v>
                </c:pt>
                <c:pt idx="304">
                  <c:v>42690</c:v>
                </c:pt>
                <c:pt idx="305">
                  <c:v>42689</c:v>
                </c:pt>
                <c:pt idx="306">
                  <c:v>42688</c:v>
                </c:pt>
                <c:pt idx="307">
                  <c:v>42685</c:v>
                </c:pt>
                <c:pt idx="308">
                  <c:v>42684</c:v>
                </c:pt>
                <c:pt idx="309">
                  <c:v>42683</c:v>
                </c:pt>
                <c:pt idx="310">
                  <c:v>42682</c:v>
                </c:pt>
                <c:pt idx="311">
                  <c:v>42681</c:v>
                </c:pt>
                <c:pt idx="312">
                  <c:v>42677</c:v>
                </c:pt>
                <c:pt idx="313">
                  <c:v>42676</c:v>
                </c:pt>
                <c:pt idx="314">
                  <c:v>42675</c:v>
                </c:pt>
                <c:pt idx="315">
                  <c:v>42674</c:v>
                </c:pt>
                <c:pt idx="316">
                  <c:v>42671</c:v>
                </c:pt>
                <c:pt idx="317">
                  <c:v>42670</c:v>
                </c:pt>
                <c:pt idx="318">
                  <c:v>42669</c:v>
                </c:pt>
                <c:pt idx="319">
                  <c:v>42668</c:v>
                </c:pt>
                <c:pt idx="320">
                  <c:v>42667</c:v>
                </c:pt>
                <c:pt idx="321">
                  <c:v>42664</c:v>
                </c:pt>
                <c:pt idx="322">
                  <c:v>42663</c:v>
                </c:pt>
                <c:pt idx="323">
                  <c:v>42662</c:v>
                </c:pt>
                <c:pt idx="324">
                  <c:v>42661</c:v>
                </c:pt>
                <c:pt idx="325">
                  <c:v>42660</c:v>
                </c:pt>
                <c:pt idx="326">
                  <c:v>42657</c:v>
                </c:pt>
                <c:pt idx="327">
                  <c:v>42656</c:v>
                </c:pt>
                <c:pt idx="328">
                  <c:v>42655</c:v>
                </c:pt>
                <c:pt idx="329">
                  <c:v>42654</c:v>
                </c:pt>
                <c:pt idx="330">
                  <c:v>42653</c:v>
                </c:pt>
                <c:pt idx="331">
                  <c:v>42650</c:v>
                </c:pt>
                <c:pt idx="332">
                  <c:v>42649</c:v>
                </c:pt>
                <c:pt idx="333">
                  <c:v>42648</c:v>
                </c:pt>
                <c:pt idx="334">
                  <c:v>42647</c:v>
                </c:pt>
                <c:pt idx="335">
                  <c:v>42646</c:v>
                </c:pt>
                <c:pt idx="336">
                  <c:v>42643</c:v>
                </c:pt>
                <c:pt idx="337">
                  <c:v>42642</c:v>
                </c:pt>
                <c:pt idx="338">
                  <c:v>42641</c:v>
                </c:pt>
                <c:pt idx="339">
                  <c:v>42640</c:v>
                </c:pt>
                <c:pt idx="340">
                  <c:v>42639</c:v>
                </c:pt>
                <c:pt idx="341">
                  <c:v>42636</c:v>
                </c:pt>
                <c:pt idx="342">
                  <c:v>42635</c:v>
                </c:pt>
                <c:pt idx="343">
                  <c:v>42634</c:v>
                </c:pt>
                <c:pt idx="344">
                  <c:v>42633</c:v>
                </c:pt>
                <c:pt idx="345">
                  <c:v>42632</c:v>
                </c:pt>
                <c:pt idx="346">
                  <c:v>42629</c:v>
                </c:pt>
                <c:pt idx="347">
                  <c:v>42628</c:v>
                </c:pt>
                <c:pt idx="348">
                  <c:v>42627</c:v>
                </c:pt>
                <c:pt idx="349">
                  <c:v>42626</c:v>
                </c:pt>
                <c:pt idx="350">
                  <c:v>42625</c:v>
                </c:pt>
                <c:pt idx="351">
                  <c:v>42622</c:v>
                </c:pt>
                <c:pt idx="352">
                  <c:v>42621</c:v>
                </c:pt>
                <c:pt idx="353">
                  <c:v>42620</c:v>
                </c:pt>
                <c:pt idx="354">
                  <c:v>42619</c:v>
                </c:pt>
                <c:pt idx="355">
                  <c:v>42618</c:v>
                </c:pt>
                <c:pt idx="356">
                  <c:v>42615</c:v>
                </c:pt>
                <c:pt idx="357">
                  <c:v>42614</c:v>
                </c:pt>
                <c:pt idx="358">
                  <c:v>42613</c:v>
                </c:pt>
                <c:pt idx="359">
                  <c:v>42612</c:v>
                </c:pt>
                <c:pt idx="360">
                  <c:v>42611</c:v>
                </c:pt>
                <c:pt idx="361">
                  <c:v>42608</c:v>
                </c:pt>
                <c:pt idx="362">
                  <c:v>42607</c:v>
                </c:pt>
                <c:pt idx="363">
                  <c:v>42606</c:v>
                </c:pt>
                <c:pt idx="364">
                  <c:v>42605</c:v>
                </c:pt>
                <c:pt idx="365">
                  <c:v>42604</c:v>
                </c:pt>
                <c:pt idx="366">
                  <c:v>42601</c:v>
                </c:pt>
                <c:pt idx="367">
                  <c:v>42600</c:v>
                </c:pt>
                <c:pt idx="368">
                  <c:v>42599</c:v>
                </c:pt>
                <c:pt idx="369">
                  <c:v>42598</c:v>
                </c:pt>
                <c:pt idx="370">
                  <c:v>42597</c:v>
                </c:pt>
                <c:pt idx="371">
                  <c:v>42594</c:v>
                </c:pt>
                <c:pt idx="372">
                  <c:v>42593</c:v>
                </c:pt>
                <c:pt idx="373">
                  <c:v>42592</c:v>
                </c:pt>
                <c:pt idx="374">
                  <c:v>42591</c:v>
                </c:pt>
                <c:pt idx="375">
                  <c:v>42590</c:v>
                </c:pt>
                <c:pt idx="376">
                  <c:v>42587</c:v>
                </c:pt>
                <c:pt idx="377">
                  <c:v>42586</c:v>
                </c:pt>
                <c:pt idx="378">
                  <c:v>42585</c:v>
                </c:pt>
                <c:pt idx="379">
                  <c:v>42584</c:v>
                </c:pt>
                <c:pt idx="380">
                  <c:v>42583</c:v>
                </c:pt>
                <c:pt idx="381">
                  <c:v>42580</c:v>
                </c:pt>
                <c:pt idx="382">
                  <c:v>42579</c:v>
                </c:pt>
                <c:pt idx="383">
                  <c:v>42578</c:v>
                </c:pt>
                <c:pt idx="384">
                  <c:v>42577</c:v>
                </c:pt>
                <c:pt idx="385">
                  <c:v>42576</c:v>
                </c:pt>
                <c:pt idx="386">
                  <c:v>42573</c:v>
                </c:pt>
                <c:pt idx="387">
                  <c:v>42572</c:v>
                </c:pt>
                <c:pt idx="388">
                  <c:v>42571</c:v>
                </c:pt>
                <c:pt idx="389">
                  <c:v>42570</c:v>
                </c:pt>
                <c:pt idx="390">
                  <c:v>42569</c:v>
                </c:pt>
                <c:pt idx="391">
                  <c:v>42566</c:v>
                </c:pt>
                <c:pt idx="392">
                  <c:v>42565</c:v>
                </c:pt>
                <c:pt idx="393">
                  <c:v>42564</c:v>
                </c:pt>
                <c:pt idx="394">
                  <c:v>42563</c:v>
                </c:pt>
                <c:pt idx="395">
                  <c:v>42562</c:v>
                </c:pt>
                <c:pt idx="396">
                  <c:v>42559</c:v>
                </c:pt>
                <c:pt idx="397">
                  <c:v>42558</c:v>
                </c:pt>
                <c:pt idx="398">
                  <c:v>42557</c:v>
                </c:pt>
                <c:pt idx="399">
                  <c:v>42556</c:v>
                </c:pt>
                <c:pt idx="400">
                  <c:v>42555</c:v>
                </c:pt>
                <c:pt idx="401">
                  <c:v>42552</c:v>
                </c:pt>
                <c:pt idx="402">
                  <c:v>42551</c:v>
                </c:pt>
                <c:pt idx="403">
                  <c:v>42550</c:v>
                </c:pt>
                <c:pt idx="404">
                  <c:v>42549</c:v>
                </c:pt>
                <c:pt idx="405">
                  <c:v>42548</c:v>
                </c:pt>
                <c:pt idx="406">
                  <c:v>42545</c:v>
                </c:pt>
                <c:pt idx="407">
                  <c:v>42544</c:v>
                </c:pt>
                <c:pt idx="408">
                  <c:v>42543</c:v>
                </c:pt>
                <c:pt idx="409">
                  <c:v>42542</c:v>
                </c:pt>
                <c:pt idx="410">
                  <c:v>42541</c:v>
                </c:pt>
                <c:pt idx="411">
                  <c:v>42538</c:v>
                </c:pt>
                <c:pt idx="412">
                  <c:v>42537</c:v>
                </c:pt>
                <c:pt idx="413">
                  <c:v>42536</c:v>
                </c:pt>
                <c:pt idx="414">
                  <c:v>42535</c:v>
                </c:pt>
                <c:pt idx="415">
                  <c:v>42531</c:v>
                </c:pt>
                <c:pt idx="416">
                  <c:v>42530</c:v>
                </c:pt>
                <c:pt idx="417">
                  <c:v>42529</c:v>
                </c:pt>
                <c:pt idx="418">
                  <c:v>42528</c:v>
                </c:pt>
                <c:pt idx="419">
                  <c:v>42527</c:v>
                </c:pt>
                <c:pt idx="420">
                  <c:v>42524</c:v>
                </c:pt>
                <c:pt idx="421">
                  <c:v>42523</c:v>
                </c:pt>
                <c:pt idx="422">
                  <c:v>42522</c:v>
                </c:pt>
                <c:pt idx="423">
                  <c:v>42521</c:v>
                </c:pt>
                <c:pt idx="424">
                  <c:v>42520</c:v>
                </c:pt>
                <c:pt idx="425">
                  <c:v>42517</c:v>
                </c:pt>
                <c:pt idx="426">
                  <c:v>42516</c:v>
                </c:pt>
                <c:pt idx="427">
                  <c:v>42515</c:v>
                </c:pt>
                <c:pt idx="428">
                  <c:v>42514</c:v>
                </c:pt>
                <c:pt idx="429">
                  <c:v>42513</c:v>
                </c:pt>
                <c:pt idx="430">
                  <c:v>42510</c:v>
                </c:pt>
                <c:pt idx="431">
                  <c:v>42509</c:v>
                </c:pt>
                <c:pt idx="432">
                  <c:v>42508</c:v>
                </c:pt>
                <c:pt idx="433">
                  <c:v>42507</c:v>
                </c:pt>
                <c:pt idx="434">
                  <c:v>42506</c:v>
                </c:pt>
                <c:pt idx="435">
                  <c:v>42503</c:v>
                </c:pt>
                <c:pt idx="436">
                  <c:v>42502</c:v>
                </c:pt>
                <c:pt idx="437">
                  <c:v>42501</c:v>
                </c:pt>
                <c:pt idx="438">
                  <c:v>42500</c:v>
                </c:pt>
                <c:pt idx="439">
                  <c:v>42496</c:v>
                </c:pt>
                <c:pt idx="440">
                  <c:v>42495</c:v>
                </c:pt>
                <c:pt idx="441">
                  <c:v>42494</c:v>
                </c:pt>
                <c:pt idx="442">
                  <c:v>42489</c:v>
                </c:pt>
                <c:pt idx="443">
                  <c:v>42488</c:v>
                </c:pt>
                <c:pt idx="444">
                  <c:v>42487</c:v>
                </c:pt>
                <c:pt idx="445">
                  <c:v>42486</c:v>
                </c:pt>
                <c:pt idx="446">
                  <c:v>42485</c:v>
                </c:pt>
                <c:pt idx="447">
                  <c:v>42482</c:v>
                </c:pt>
                <c:pt idx="448">
                  <c:v>42481</c:v>
                </c:pt>
                <c:pt idx="449">
                  <c:v>42480</c:v>
                </c:pt>
                <c:pt idx="450">
                  <c:v>42479</c:v>
                </c:pt>
                <c:pt idx="451">
                  <c:v>42478</c:v>
                </c:pt>
                <c:pt idx="452">
                  <c:v>42475</c:v>
                </c:pt>
                <c:pt idx="453">
                  <c:v>42474</c:v>
                </c:pt>
                <c:pt idx="454">
                  <c:v>42473</c:v>
                </c:pt>
                <c:pt idx="455">
                  <c:v>42472</c:v>
                </c:pt>
                <c:pt idx="456">
                  <c:v>42471</c:v>
                </c:pt>
                <c:pt idx="457">
                  <c:v>42468</c:v>
                </c:pt>
                <c:pt idx="458">
                  <c:v>42467</c:v>
                </c:pt>
                <c:pt idx="459">
                  <c:v>42466</c:v>
                </c:pt>
                <c:pt idx="460">
                  <c:v>42465</c:v>
                </c:pt>
                <c:pt idx="461">
                  <c:v>42464</c:v>
                </c:pt>
                <c:pt idx="462">
                  <c:v>42461</c:v>
                </c:pt>
                <c:pt idx="463">
                  <c:v>42460</c:v>
                </c:pt>
                <c:pt idx="464">
                  <c:v>42459</c:v>
                </c:pt>
                <c:pt idx="465">
                  <c:v>42458</c:v>
                </c:pt>
                <c:pt idx="466">
                  <c:v>42457</c:v>
                </c:pt>
                <c:pt idx="467">
                  <c:v>42454</c:v>
                </c:pt>
                <c:pt idx="468">
                  <c:v>42453</c:v>
                </c:pt>
                <c:pt idx="469">
                  <c:v>42452</c:v>
                </c:pt>
                <c:pt idx="470">
                  <c:v>42451</c:v>
                </c:pt>
                <c:pt idx="471">
                  <c:v>42450</c:v>
                </c:pt>
                <c:pt idx="472">
                  <c:v>42447</c:v>
                </c:pt>
                <c:pt idx="473">
                  <c:v>42446</c:v>
                </c:pt>
                <c:pt idx="474">
                  <c:v>42445</c:v>
                </c:pt>
                <c:pt idx="475">
                  <c:v>42444</c:v>
                </c:pt>
                <c:pt idx="476">
                  <c:v>42443</c:v>
                </c:pt>
                <c:pt idx="477">
                  <c:v>42440</c:v>
                </c:pt>
                <c:pt idx="478">
                  <c:v>42439</c:v>
                </c:pt>
                <c:pt idx="479">
                  <c:v>42438</c:v>
                </c:pt>
                <c:pt idx="480">
                  <c:v>42436</c:v>
                </c:pt>
                <c:pt idx="481">
                  <c:v>42433</c:v>
                </c:pt>
                <c:pt idx="482">
                  <c:v>42432</c:v>
                </c:pt>
                <c:pt idx="483">
                  <c:v>42431</c:v>
                </c:pt>
                <c:pt idx="484">
                  <c:v>42430</c:v>
                </c:pt>
                <c:pt idx="485">
                  <c:v>42429</c:v>
                </c:pt>
                <c:pt idx="486">
                  <c:v>42426</c:v>
                </c:pt>
                <c:pt idx="487">
                  <c:v>42425</c:v>
                </c:pt>
                <c:pt idx="488">
                  <c:v>42424</c:v>
                </c:pt>
                <c:pt idx="489">
                  <c:v>42422</c:v>
                </c:pt>
                <c:pt idx="490">
                  <c:v>42420</c:v>
                </c:pt>
                <c:pt idx="491">
                  <c:v>42419</c:v>
                </c:pt>
                <c:pt idx="492">
                  <c:v>42418</c:v>
                </c:pt>
                <c:pt idx="493">
                  <c:v>42417</c:v>
                </c:pt>
                <c:pt idx="494">
                  <c:v>42416</c:v>
                </c:pt>
                <c:pt idx="495">
                  <c:v>42415</c:v>
                </c:pt>
                <c:pt idx="496">
                  <c:v>42412</c:v>
                </c:pt>
                <c:pt idx="497">
                  <c:v>42411</c:v>
                </c:pt>
                <c:pt idx="498">
                  <c:v>42410</c:v>
                </c:pt>
                <c:pt idx="499">
                  <c:v>42409</c:v>
                </c:pt>
                <c:pt idx="500">
                  <c:v>42408</c:v>
                </c:pt>
                <c:pt idx="501">
                  <c:v>42405</c:v>
                </c:pt>
                <c:pt idx="502">
                  <c:v>42404</c:v>
                </c:pt>
                <c:pt idx="503">
                  <c:v>42403</c:v>
                </c:pt>
                <c:pt idx="504">
                  <c:v>42402</c:v>
                </c:pt>
                <c:pt idx="505">
                  <c:v>42401</c:v>
                </c:pt>
              </c:numCache>
            </c:numRef>
          </c:cat>
          <c:val>
            <c:numRef>
              <c:f>'Yield Curves'!$H$3:$H$508</c:f>
              <c:numCache>
                <c:formatCode>General</c:formatCode>
                <c:ptCount val="506"/>
                <c:pt idx="0">
                  <c:v>7.2149999999999999</c:v>
                </c:pt>
                <c:pt idx="1">
                  <c:v>7.2549999999999999</c:v>
                </c:pt>
                <c:pt idx="2">
                  <c:v>7.3049999999999997</c:v>
                </c:pt>
                <c:pt idx="3">
                  <c:v>7.37</c:v>
                </c:pt>
                <c:pt idx="4">
                  <c:v>7.375</c:v>
                </c:pt>
                <c:pt idx="5">
                  <c:v>7.35</c:v>
                </c:pt>
                <c:pt idx="6">
                  <c:v>7.335</c:v>
                </c:pt>
                <c:pt idx="7">
                  <c:v>7.3599999999999994</c:v>
                </c:pt>
                <c:pt idx="8">
                  <c:v>7.3849999999999998</c:v>
                </c:pt>
                <c:pt idx="9">
                  <c:v>7.36</c:v>
                </c:pt>
                <c:pt idx="10">
                  <c:v>7.37</c:v>
                </c:pt>
                <c:pt idx="11">
                  <c:v>7.38</c:v>
                </c:pt>
                <c:pt idx="12">
                  <c:v>7.375</c:v>
                </c:pt>
                <c:pt idx="13">
                  <c:v>7.34</c:v>
                </c:pt>
                <c:pt idx="14">
                  <c:v>7.3949999999999996</c:v>
                </c:pt>
                <c:pt idx="15">
                  <c:v>7.43</c:v>
                </c:pt>
                <c:pt idx="16">
                  <c:v>7.43</c:v>
                </c:pt>
                <c:pt idx="17">
                  <c:v>7.3900000000000006</c:v>
                </c:pt>
                <c:pt idx="18">
                  <c:v>7.4599999999999991</c:v>
                </c:pt>
                <c:pt idx="19">
                  <c:v>7.4700000000000006</c:v>
                </c:pt>
                <c:pt idx="20">
                  <c:v>7.4950000000000001</c:v>
                </c:pt>
                <c:pt idx="21">
                  <c:v>7.5350000000000001</c:v>
                </c:pt>
                <c:pt idx="22">
                  <c:v>7.57</c:v>
                </c:pt>
                <c:pt idx="23">
                  <c:v>7.54</c:v>
                </c:pt>
                <c:pt idx="24">
                  <c:v>7.54</c:v>
                </c:pt>
                <c:pt idx="25">
                  <c:v>7.5350000000000001</c:v>
                </c:pt>
                <c:pt idx="26">
                  <c:v>7.53</c:v>
                </c:pt>
                <c:pt idx="27">
                  <c:v>7.51</c:v>
                </c:pt>
                <c:pt idx="28">
                  <c:v>7.5350000000000001</c:v>
                </c:pt>
                <c:pt idx="29">
                  <c:v>7.56</c:v>
                </c:pt>
                <c:pt idx="30">
                  <c:v>7.5449999999999999</c:v>
                </c:pt>
                <c:pt idx="31">
                  <c:v>7.55</c:v>
                </c:pt>
                <c:pt idx="32">
                  <c:v>7.5949999999999998</c:v>
                </c:pt>
                <c:pt idx="33">
                  <c:v>7.6050000000000004</c:v>
                </c:pt>
                <c:pt idx="34">
                  <c:v>7.59</c:v>
                </c:pt>
                <c:pt idx="35">
                  <c:v>7.6</c:v>
                </c:pt>
                <c:pt idx="36">
                  <c:v>7.6050000000000004</c:v>
                </c:pt>
                <c:pt idx="37">
                  <c:v>7.6150000000000002</c:v>
                </c:pt>
                <c:pt idx="38">
                  <c:v>7.6050000000000004</c:v>
                </c:pt>
                <c:pt idx="39">
                  <c:v>7.6099999999999994</c:v>
                </c:pt>
                <c:pt idx="40">
                  <c:v>7.625</c:v>
                </c:pt>
                <c:pt idx="41">
                  <c:v>7.6050000000000004</c:v>
                </c:pt>
                <c:pt idx="42">
                  <c:v>7.63</c:v>
                </c:pt>
                <c:pt idx="43">
                  <c:v>7.6449999999999996</c:v>
                </c:pt>
                <c:pt idx="44">
                  <c:v>7.6349999999999998</c:v>
                </c:pt>
                <c:pt idx="45">
                  <c:v>7.65</c:v>
                </c:pt>
                <c:pt idx="46">
                  <c:v>7.66</c:v>
                </c:pt>
                <c:pt idx="47">
                  <c:v>7.66</c:v>
                </c:pt>
                <c:pt idx="48">
                  <c:v>7.67</c:v>
                </c:pt>
                <c:pt idx="49">
                  <c:v>7.6850000000000005</c:v>
                </c:pt>
                <c:pt idx="50">
                  <c:v>7.6950000000000003</c:v>
                </c:pt>
                <c:pt idx="51">
                  <c:v>7.6850000000000005</c:v>
                </c:pt>
                <c:pt idx="52">
                  <c:v>7.6999999999999993</c:v>
                </c:pt>
                <c:pt idx="53">
                  <c:v>7.74</c:v>
                </c:pt>
                <c:pt idx="54">
                  <c:v>7.76</c:v>
                </c:pt>
                <c:pt idx="55">
                  <c:v>7.74</c:v>
                </c:pt>
                <c:pt idx="56">
                  <c:v>7.7050000000000001</c:v>
                </c:pt>
                <c:pt idx="57">
                  <c:v>7.6899999999999995</c:v>
                </c:pt>
                <c:pt idx="58">
                  <c:v>7.6950000000000003</c:v>
                </c:pt>
                <c:pt idx="59">
                  <c:v>7.68</c:v>
                </c:pt>
                <c:pt idx="60">
                  <c:v>7.7</c:v>
                </c:pt>
                <c:pt idx="61">
                  <c:v>7.67</c:v>
                </c:pt>
                <c:pt idx="62">
                  <c:v>7.66</c:v>
                </c:pt>
                <c:pt idx="63">
                  <c:v>7.6750000000000007</c:v>
                </c:pt>
                <c:pt idx="64">
                  <c:v>7.66</c:v>
                </c:pt>
                <c:pt idx="65">
                  <c:v>7.7</c:v>
                </c:pt>
                <c:pt idx="66">
                  <c:v>7.65</c:v>
                </c:pt>
                <c:pt idx="67">
                  <c:v>7.6400000000000006</c:v>
                </c:pt>
                <c:pt idx="68">
                  <c:v>7.6550000000000002</c:v>
                </c:pt>
                <c:pt idx="69">
                  <c:v>7.63</c:v>
                </c:pt>
                <c:pt idx="70">
                  <c:v>7.63</c:v>
                </c:pt>
                <c:pt idx="71">
                  <c:v>7.61</c:v>
                </c:pt>
                <c:pt idx="72">
                  <c:v>7.62</c:v>
                </c:pt>
                <c:pt idx="73">
                  <c:v>7.6449999999999996</c:v>
                </c:pt>
                <c:pt idx="74">
                  <c:v>7.6449999999999996</c:v>
                </c:pt>
                <c:pt idx="75">
                  <c:v>7.62</c:v>
                </c:pt>
                <c:pt idx="76">
                  <c:v>7.64</c:v>
                </c:pt>
                <c:pt idx="77">
                  <c:v>7.6550000000000002</c:v>
                </c:pt>
                <c:pt idx="78">
                  <c:v>7.6749999999999998</c:v>
                </c:pt>
                <c:pt idx="79">
                  <c:v>7.7200000000000006</c:v>
                </c:pt>
                <c:pt idx="80">
                  <c:v>7.7050000000000001</c:v>
                </c:pt>
                <c:pt idx="81">
                  <c:v>7.6950000000000003</c:v>
                </c:pt>
                <c:pt idx="82">
                  <c:v>7.7249999999999996</c:v>
                </c:pt>
                <c:pt idx="83">
                  <c:v>7.7550000000000008</c:v>
                </c:pt>
                <c:pt idx="84">
                  <c:v>7.77</c:v>
                </c:pt>
                <c:pt idx="85">
                  <c:v>7.7450000000000001</c:v>
                </c:pt>
                <c:pt idx="86">
                  <c:v>7.7650000000000006</c:v>
                </c:pt>
                <c:pt idx="87">
                  <c:v>7.8149999999999995</c:v>
                </c:pt>
                <c:pt idx="88">
                  <c:v>7.7799999999999994</c:v>
                </c:pt>
                <c:pt idx="89">
                  <c:v>7.7450000000000001</c:v>
                </c:pt>
                <c:pt idx="90">
                  <c:v>7.7200000000000006</c:v>
                </c:pt>
                <c:pt idx="91">
                  <c:v>7.74</c:v>
                </c:pt>
                <c:pt idx="92">
                  <c:v>7.7149999999999999</c:v>
                </c:pt>
                <c:pt idx="93">
                  <c:v>7.7349999999999994</c:v>
                </c:pt>
                <c:pt idx="94">
                  <c:v>7.7450000000000001</c:v>
                </c:pt>
                <c:pt idx="95">
                  <c:v>7.7249999999999996</c:v>
                </c:pt>
                <c:pt idx="96">
                  <c:v>7.74</c:v>
                </c:pt>
                <c:pt idx="97">
                  <c:v>7.7349999999999994</c:v>
                </c:pt>
                <c:pt idx="98">
                  <c:v>7.74</c:v>
                </c:pt>
                <c:pt idx="99">
                  <c:v>7.7249999999999996</c:v>
                </c:pt>
                <c:pt idx="100">
                  <c:v>7.71</c:v>
                </c:pt>
                <c:pt idx="101">
                  <c:v>7.73</c:v>
                </c:pt>
                <c:pt idx="102">
                  <c:v>7.7050000000000001</c:v>
                </c:pt>
                <c:pt idx="103">
                  <c:v>7.7649999999999997</c:v>
                </c:pt>
                <c:pt idx="104">
                  <c:v>7.8100000000000005</c:v>
                </c:pt>
                <c:pt idx="105">
                  <c:v>7.83</c:v>
                </c:pt>
                <c:pt idx="106">
                  <c:v>7.8650000000000002</c:v>
                </c:pt>
                <c:pt idx="107">
                  <c:v>7.8949999999999996</c:v>
                </c:pt>
                <c:pt idx="108">
                  <c:v>7.9250000000000007</c:v>
                </c:pt>
                <c:pt idx="109">
                  <c:v>7.91</c:v>
                </c:pt>
                <c:pt idx="110">
                  <c:v>7.92</c:v>
                </c:pt>
                <c:pt idx="111">
                  <c:v>7.92</c:v>
                </c:pt>
                <c:pt idx="112">
                  <c:v>7.8999999999999995</c:v>
                </c:pt>
                <c:pt idx="113">
                  <c:v>7.91</c:v>
                </c:pt>
                <c:pt idx="114">
                  <c:v>7.9</c:v>
                </c:pt>
                <c:pt idx="115">
                  <c:v>7.8849999999999998</c:v>
                </c:pt>
                <c:pt idx="116">
                  <c:v>7.8900000000000006</c:v>
                </c:pt>
                <c:pt idx="117">
                  <c:v>7.8949999999999996</c:v>
                </c:pt>
                <c:pt idx="118">
                  <c:v>7.915</c:v>
                </c:pt>
                <c:pt idx="119">
                  <c:v>7.91</c:v>
                </c:pt>
                <c:pt idx="120">
                  <c:v>7.9450000000000003</c:v>
                </c:pt>
                <c:pt idx="121">
                  <c:v>7.95</c:v>
                </c:pt>
                <c:pt idx="122">
                  <c:v>7.98</c:v>
                </c:pt>
                <c:pt idx="123">
                  <c:v>7.96</c:v>
                </c:pt>
                <c:pt idx="124">
                  <c:v>7.9450000000000003</c:v>
                </c:pt>
                <c:pt idx="125">
                  <c:v>7.93</c:v>
                </c:pt>
                <c:pt idx="126">
                  <c:v>7.9849999999999994</c:v>
                </c:pt>
                <c:pt idx="127">
                  <c:v>8.0350000000000001</c:v>
                </c:pt>
                <c:pt idx="128">
                  <c:v>8.02</c:v>
                </c:pt>
                <c:pt idx="129">
                  <c:v>8.01</c:v>
                </c:pt>
                <c:pt idx="130">
                  <c:v>8.004999999999999</c:v>
                </c:pt>
                <c:pt idx="131">
                  <c:v>8</c:v>
                </c:pt>
                <c:pt idx="132">
                  <c:v>8.07</c:v>
                </c:pt>
                <c:pt idx="133">
                  <c:v>8.0850000000000009</c:v>
                </c:pt>
                <c:pt idx="134">
                  <c:v>8.1</c:v>
                </c:pt>
                <c:pt idx="135">
                  <c:v>8.0350000000000001</c:v>
                </c:pt>
                <c:pt idx="136">
                  <c:v>8.0250000000000004</c:v>
                </c:pt>
                <c:pt idx="137">
                  <c:v>8.0250000000000004</c:v>
                </c:pt>
                <c:pt idx="138">
                  <c:v>8.02</c:v>
                </c:pt>
                <c:pt idx="139">
                  <c:v>8</c:v>
                </c:pt>
                <c:pt idx="140">
                  <c:v>7.9950000000000001</c:v>
                </c:pt>
                <c:pt idx="141">
                  <c:v>8.0300000000000011</c:v>
                </c:pt>
                <c:pt idx="142">
                  <c:v>8.0749999999999993</c:v>
                </c:pt>
                <c:pt idx="143">
                  <c:v>8.11</c:v>
                </c:pt>
                <c:pt idx="144">
                  <c:v>8.0650000000000013</c:v>
                </c:pt>
                <c:pt idx="145">
                  <c:v>8.1150000000000002</c:v>
                </c:pt>
                <c:pt idx="146">
                  <c:v>8.0650000000000013</c:v>
                </c:pt>
                <c:pt idx="147">
                  <c:v>8.0350000000000001</c:v>
                </c:pt>
                <c:pt idx="148">
                  <c:v>7.9700000000000006</c:v>
                </c:pt>
                <c:pt idx="149">
                  <c:v>7.9749999999999996</c:v>
                </c:pt>
                <c:pt idx="150">
                  <c:v>7.9700000000000006</c:v>
                </c:pt>
                <c:pt idx="151">
                  <c:v>7.99</c:v>
                </c:pt>
                <c:pt idx="152">
                  <c:v>7.9749999999999996</c:v>
                </c:pt>
                <c:pt idx="153">
                  <c:v>7.9450000000000003</c:v>
                </c:pt>
                <c:pt idx="154">
                  <c:v>7.9450000000000003</c:v>
                </c:pt>
                <c:pt idx="155">
                  <c:v>7.9399999999999995</c:v>
                </c:pt>
                <c:pt idx="156">
                  <c:v>8.0250000000000004</c:v>
                </c:pt>
                <c:pt idx="157">
                  <c:v>8.0399999999999991</c:v>
                </c:pt>
                <c:pt idx="158">
                  <c:v>8.09</c:v>
                </c:pt>
                <c:pt idx="159">
                  <c:v>8.0850000000000009</c:v>
                </c:pt>
                <c:pt idx="160">
                  <c:v>8.0399999999999991</c:v>
                </c:pt>
                <c:pt idx="161">
                  <c:v>7.9700000000000006</c:v>
                </c:pt>
                <c:pt idx="162">
                  <c:v>7.8650000000000002</c:v>
                </c:pt>
                <c:pt idx="163">
                  <c:v>7.85</c:v>
                </c:pt>
                <c:pt idx="164">
                  <c:v>7.8650000000000002</c:v>
                </c:pt>
                <c:pt idx="165">
                  <c:v>7.8949999999999996</c:v>
                </c:pt>
                <c:pt idx="166">
                  <c:v>7.9</c:v>
                </c:pt>
                <c:pt idx="167">
                  <c:v>7.92</c:v>
                </c:pt>
                <c:pt idx="168">
                  <c:v>7.9350000000000005</c:v>
                </c:pt>
                <c:pt idx="169">
                  <c:v>7.89</c:v>
                </c:pt>
                <c:pt idx="170">
                  <c:v>7.8849999999999998</c:v>
                </c:pt>
                <c:pt idx="171">
                  <c:v>7.9649999999999999</c:v>
                </c:pt>
                <c:pt idx="172">
                  <c:v>7.97</c:v>
                </c:pt>
                <c:pt idx="173">
                  <c:v>7.9350000000000005</c:v>
                </c:pt>
                <c:pt idx="174">
                  <c:v>7.9649999999999999</c:v>
                </c:pt>
                <c:pt idx="175">
                  <c:v>7.93</c:v>
                </c:pt>
                <c:pt idx="176">
                  <c:v>7.91</c:v>
                </c:pt>
                <c:pt idx="177">
                  <c:v>7.88</c:v>
                </c:pt>
                <c:pt idx="178">
                  <c:v>7.87</c:v>
                </c:pt>
                <c:pt idx="179">
                  <c:v>7.9</c:v>
                </c:pt>
                <c:pt idx="180">
                  <c:v>7.9450000000000003</c:v>
                </c:pt>
                <c:pt idx="181">
                  <c:v>7.96</c:v>
                </c:pt>
                <c:pt idx="182">
                  <c:v>7.9249999999999998</c:v>
                </c:pt>
                <c:pt idx="183">
                  <c:v>7.9050000000000002</c:v>
                </c:pt>
                <c:pt idx="184">
                  <c:v>7.9</c:v>
                </c:pt>
                <c:pt idx="185">
                  <c:v>7.9550000000000001</c:v>
                </c:pt>
                <c:pt idx="186">
                  <c:v>7.9600000000000009</c:v>
                </c:pt>
                <c:pt idx="187">
                  <c:v>8.0549999999999997</c:v>
                </c:pt>
                <c:pt idx="188">
                  <c:v>8.02</c:v>
                </c:pt>
                <c:pt idx="189">
                  <c:v>7.93</c:v>
                </c:pt>
                <c:pt idx="190">
                  <c:v>7.9049999999999994</c:v>
                </c:pt>
                <c:pt idx="191">
                  <c:v>7.9350000000000005</c:v>
                </c:pt>
                <c:pt idx="192">
                  <c:v>8.0350000000000001</c:v>
                </c:pt>
                <c:pt idx="193">
                  <c:v>8.02</c:v>
                </c:pt>
                <c:pt idx="194">
                  <c:v>8.0150000000000006</c:v>
                </c:pt>
                <c:pt idx="195">
                  <c:v>7.9649999999999999</c:v>
                </c:pt>
                <c:pt idx="196">
                  <c:v>8.0350000000000001</c:v>
                </c:pt>
                <c:pt idx="197">
                  <c:v>8.1449999999999996</c:v>
                </c:pt>
                <c:pt idx="198">
                  <c:v>8.1649999999999991</c:v>
                </c:pt>
                <c:pt idx="199">
                  <c:v>8.1550000000000011</c:v>
                </c:pt>
                <c:pt idx="200">
                  <c:v>8.18</c:v>
                </c:pt>
                <c:pt idx="201">
                  <c:v>8.1849999999999987</c:v>
                </c:pt>
                <c:pt idx="202">
                  <c:v>8.245000000000001</c:v>
                </c:pt>
                <c:pt idx="203">
                  <c:v>8.2249999999999996</c:v>
                </c:pt>
                <c:pt idx="204">
                  <c:v>8.1999999999999993</c:v>
                </c:pt>
                <c:pt idx="205">
                  <c:v>8.15</c:v>
                </c:pt>
                <c:pt idx="206">
                  <c:v>8.0749999999999993</c:v>
                </c:pt>
                <c:pt idx="207">
                  <c:v>8.1050000000000004</c:v>
                </c:pt>
                <c:pt idx="208">
                  <c:v>8.1449999999999996</c:v>
                </c:pt>
                <c:pt idx="209">
                  <c:v>8.15</c:v>
                </c:pt>
                <c:pt idx="210">
                  <c:v>8.1349999999999998</c:v>
                </c:pt>
                <c:pt idx="211">
                  <c:v>8.0850000000000009</c:v>
                </c:pt>
                <c:pt idx="212">
                  <c:v>8.1149999999999984</c:v>
                </c:pt>
                <c:pt idx="213">
                  <c:v>8.1149999999999984</c:v>
                </c:pt>
                <c:pt idx="214">
                  <c:v>8.09</c:v>
                </c:pt>
                <c:pt idx="215">
                  <c:v>8.1449999999999996</c:v>
                </c:pt>
                <c:pt idx="216">
                  <c:v>8.17</c:v>
                </c:pt>
                <c:pt idx="217">
                  <c:v>8.17</c:v>
                </c:pt>
                <c:pt idx="218">
                  <c:v>8.1499999999999986</c:v>
                </c:pt>
                <c:pt idx="219">
                  <c:v>8.125</c:v>
                </c:pt>
                <c:pt idx="220">
                  <c:v>8.1550000000000011</c:v>
                </c:pt>
                <c:pt idx="221">
                  <c:v>8.17</c:v>
                </c:pt>
                <c:pt idx="222">
                  <c:v>8.245000000000001</c:v>
                </c:pt>
                <c:pt idx="223">
                  <c:v>8.27</c:v>
                </c:pt>
                <c:pt idx="224">
                  <c:v>8.2650000000000006</c:v>
                </c:pt>
                <c:pt idx="225">
                  <c:v>8.3049999999999997</c:v>
                </c:pt>
                <c:pt idx="226">
                  <c:v>8.34</c:v>
                </c:pt>
                <c:pt idx="227">
                  <c:v>8.3249999999999993</c:v>
                </c:pt>
                <c:pt idx="228">
                  <c:v>8.3649999999999984</c:v>
                </c:pt>
                <c:pt idx="229">
                  <c:v>8.41</c:v>
                </c:pt>
                <c:pt idx="230">
                  <c:v>8.4250000000000007</c:v>
                </c:pt>
                <c:pt idx="231">
                  <c:v>8.39</c:v>
                </c:pt>
                <c:pt idx="232">
                  <c:v>8.42</c:v>
                </c:pt>
                <c:pt idx="233">
                  <c:v>8.3500000000000014</c:v>
                </c:pt>
                <c:pt idx="234">
                  <c:v>8.4149999999999991</c:v>
                </c:pt>
                <c:pt idx="235">
                  <c:v>8.3800000000000008</c:v>
                </c:pt>
                <c:pt idx="236">
                  <c:v>8.35</c:v>
                </c:pt>
                <c:pt idx="237">
                  <c:v>8.3350000000000009</c:v>
                </c:pt>
                <c:pt idx="238">
                  <c:v>8.379999999999999</c:v>
                </c:pt>
                <c:pt idx="239">
                  <c:v>8.370000000000001</c:v>
                </c:pt>
                <c:pt idx="240">
                  <c:v>8.2850000000000001</c:v>
                </c:pt>
                <c:pt idx="241">
                  <c:v>8.245000000000001</c:v>
                </c:pt>
                <c:pt idx="242">
                  <c:v>8.2149999999999999</c:v>
                </c:pt>
                <c:pt idx="243">
                  <c:v>8.25</c:v>
                </c:pt>
                <c:pt idx="244">
                  <c:v>8.25</c:v>
                </c:pt>
                <c:pt idx="245">
                  <c:v>8.2750000000000004</c:v>
                </c:pt>
                <c:pt idx="246">
                  <c:v>8.3000000000000007</c:v>
                </c:pt>
                <c:pt idx="247">
                  <c:v>8.24</c:v>
                </c:pt>
                <c:pt idx="248">
                  <c:v>8.27</c:v>
                </c:pt>
                <c:pt idx="249">
                  <c:v>8.2249999999999996</c:v>
                </c:pt>
                <c:pt idx="250">
                  <c:v>8.3000000000000007</c:v>
                </c:pt>
                <c:pt idx="251">
                  <c:v>8.32</c:v>
                </c:pt>
                <c:pt idx="252">
                  <c:v>8.3500000000000014</c:v>
                </c:pt>
                <c:pt idx="253">
                  <c:v>8.2899999999999991</c:v>
                </c:pt>
                <c:pt idx="254">
                  <c:v>8.4050000000000011</c:v>
                </c:pt>
                <c:pt idx="255">
                  <c:v>8.375</c:v>
                </c:pt>
                <c:pt idx="256">
                  <c:v>8.3049999999999997</c:v>
                </c:pt>
                <c:pt idx="257">
                  <c:v>8.2650000000000006</c:v>
                </c:pt>
                <c:pt idx="258">
                  <c:v>8.2249999999999996</c:v>
                </c:pt>
                <c:pt idx="259">
                  <c:v>8.17</c:v>
                </c:pt>
                <c:pt idx="260">
                  <c:v>8.1850000000000005</c:v>
                </c:pt>
                <c:pt idx="261">
                  <c:v>8.1750000000000007</c:v>
                </c:pt>
                <c:pt idx="262">
                  <c:v>8.2149999999999999</c:v>
                </c:pt>
                <c:pt idx="263">
                  <c:v>8.1750000000000007</c:v>
                </c:pt>
                <c:pt idx="264">
                  <c:v>8.17</c:v>
                </c:pt>
                <c:pt idx="265">
                  <c:v>8.2650000000000006</c:v>
                </c:pt>
                <c:pt idx="266">
                  <c:v>8.23</c:v>
                </c:pt>
                <c:pt idx="267">
                  <c:v>8.2949999999999999</c:v>
                </c:pt>
                <c:pt idx="268">
                  <c:v>8.3849999999999998</c:v>
                </c:pt>
                <c:pt idx="269">
                  <c:v>8.3800000000000008</c:v>
                </c:pt>
                <c:pt idx="270">
                  <c:v>8.4149999999999991</c:v>
                </c:pt>
                <c:pt idx="271">
                  <c:v>8.4350000000000005</c:v>
                </c:pt>
                <c:pt idx="272">
                  <c:v>8.4550000000000001</c:v>
                </c:pt>
                <c:pt idx="273">
                  <c:v>8.41</c:v>
                </c:pt>
                <c:pt idx="274">
                  <c:v>8.4849999999999994</c:v>
                </c:pt>
                <c:pt idx="275">
                  <c:v>8.5350000000000001</c:v>
                </c:pt>
                <c:pt idx="276">
                  <c:v>8.504999999999999</c:v>
                </c:pt>
                <c:pt idx="277">
                  <c:v>8.51</c:v>
                </c:pt>
                <c:pt idx="278">
                  <c:v>8.504999999999999</c:v>
                </c:pt>
                <c:pt idx="279">
                  <c:v>8.5299999999999994</c:v>
                </c:pt>
                <c:pt idx="280">
                  <c:v>8.5399999999999991</c:v>
                </c:pt>
                <c:pt idx="281">
                  <c:v>8.5250000000000004</c:v>
                </c:pt>
                <c:pt idx="282">
                  <c:v>8.5350000000000001</c:v>
                </c:pt>
                <c:pt idx="283">
                  <c:v>8.56</c:v>
                </c:pt>
                <c:pt idx="284">
                  <c:v>8.4550000000000001</c:v>
                </c:pt>
                <c:pt idx="285">
                  <c:v>8.5</c:v>
                </c:pt>
                <c:pt idx="286">
                  <c:v>8.4699999999999989</c:v>
                </c:pt>
                <c:pt idx="287">
                  <c:v>8.56</c:v>
                </c:pt>
                <c:pt idx="288">
                  <c:v>8.6349999999999998</c:v>
                </c:pt>
                <c:pt idx="289">
                  <c:v>8.6950000000000003</c:v>
                </c:pt>
                <c:pt idx="290">
                  <c:v>8.73</c:v>
                </c:pt>
                <c:pt idx="291">
                  <c:v>8.7899999999999991</c:v>
                </c:pt>
                <c:pt idx="292">
                  <c:v>8.8249999999999993</c:v>
                </c:pt>
                <c:pt idx="293">
                  <c:v>8.8099999999999987</c:v>
                </c:pt>
                <c:pt idx="294">
                  <c:v>8.8849999999999998</c:v>
                </c:pt>
                <c:pt idx="295">
                  <c:v>8.9250000000000007</c:v>
                </c:pt>
                <c:pt idx="296">
                  <c:v>8.875</c:v>
                </c:pt>
                <c:pt idx="297">
                  <c:v>8.8850000000000016</c:v>
                </c:pt>
                <c:pt idx="298">
                  <c:v>8.8249999999999993</c:v>
                </c:pt>
                <c:pt idx="299">
                  <c:v>8.84</c:v>
                </c:pt>
                <c:pt idx="300">
                  <c:v>8.76</c:v>
                </c:pt>
                <c:pt idx="301">
                  <c:v>8.754999999999999</c:v>
                </c:pt>
                <c:pt idx="302">
                  <c:v>8.8000000000000007</c:v>
                </c:pt>
                <c:pt idx="303">
                  <c:v>8.8049999999999997</c:v>
                </c:pt>
                <c:pt idx="304">
                  <c:v>8.870000000000001</c:v>
                </c:pt>
                <c:pt idx="305">
                  <c:v>8.8000000000000007</c:v>
                </c:pt>
                <c:pt idx="306">
                  <c:v>8.8949999999999996</c:v>
                </c:pt>
                <c:pt idx="307">
                  <c:v>8.9149999999999991</c:v>
                </c:pt>
                <c:pt idx="308">
                  <c:v>8.74</c:v>
                </c:pt>
                <c:pt idx="309">
                  <c:v>8.6050000000000004</c:v>
                </c:pt>
                <c:pt idx="310">
                  <c:v>8.5549999999999997</c:v>
                </c:pt>
                <c:pt idx="311">
                  <c:v>8.5749999999999993</c:v>
                </c:pt>
                <c:pt idx="312">
                  <c:v>8.6849999999999987</c:v>
                </c:pt>
                <c:pt idx="313">
                  <c:v>8.7250000000000014</c:v>
                </c:pt>
                <c:pt idx="314">
                  <c:v>8.6649999999999991</c:v>
                </c:pt>
                <c:pt idx="315">
                  <c:v>8.6900000000000013</c:v>
                </c:pt>
                <c:pt idx="316">
                  <c:v>8.66</c:v>
                </c:pt>
                <c:pt idx="317">
                  <c:v>8.620000000000001</c:v>
                </c:pt>
                <c:pt idx="318">
                  <c:v>8.5749999999999993</c:v>
                </c:pt>
                <c:pt idx="319">
                  <c:v>8.52</c:v>
                </c:pt>
                <c:pt idx="320">
                  <c:v>8.5</c:v>
                </c:pt>
                <c:pt idx="321">
                  <c:v>8.5</c:v>
                </c:pt>
                <c:pt idx="322">
                  <c:v>8.5449999999999999</c:v>
                </c:pt>
                <c:pt idx="323">
                  <c:v>8.5500000000000007</c:v>
                </c:pt>
                <c:pt idx="324">
                  <c:v>8.66</c:v>
                </c:pt>
                <c:pt idx="325">
                  <c:v>8.6550000000000011</c:v>
                </c:pt>
                <c:pt idx="326">
                  <c:v>8.48</c:v>
                </c:pt>
                <c:pt idx="327">
                  <c:v>8.504999999999999</c:v>
                </c:pt>
                <c:pt idx="328">
                  <c:v>8.5100000000000016</c:v>
                </c:pt>
                <c:pt idx="329">
                  <c:v>8.4649999999999999</c:v>
                </c:pt>
                <c:pt idx="330">
                  <c:v>8.4149999999999991</c:v>
                </c:pt>
                <c:pt idx="331">
                  <c:v>8.370000000000001</c:v>
                </c:pt>
                <c:pt idx="332">
                  <c:v>8.3649999999999984</c:v>
                </c:pt>
                <c:pt idx="333">
                  <c:v>8.3249999999999993</c:v>
                </c:pt>
                <c:pt idx="334">
                  <c:v>8.245000000000001</c:v>
                </c:pt>
                <c:pt idx="335">
                  <c:v>8.2249999999999996</c:v>
                </c:pt>
                <c:pt idx="336">
                  <c:v>8.3049999999999997</c:v>
                </c:pt>
                <c:pt idx="337">
                  <c:v>8.3000000000000007</c:v>
                </c:pt>
                <c:pt idx="338">
                  <c:v>8.3650000000000002</c:v>
                </c:pt>
                <c:pt idx="339">
                  <c:v>8.4</c:v>
                </c:pt>
                <c:pt idx="340">
                  <c:v>8.379999999999999</c:v>
                </c:pt>
                <c:pt idx="341">
                  <c:v>8.3500000000000014</c:v>
                </c:pt>
                <c:pt idx="342">
                  <c:v>8.36</c:v>
                </c:pt>
                <c:pt idx="343">
                  <c:v>8.4149999999999991</c:v>
                </c:pt>
                <c:pt idx="344">
                  <c:v>8.51</c:v>
                </c:pt>
                <c:pt idx="345">
                  <c:v>8.4749999999999996</c:v>
                </c:pt>
                <c:pt idx="346">
                  <c:v>8.4550000000000001</c:v>
                </c:pt>
                <c:pt idx="347">
                  <c:v>8.3350000000000009</c:v>
                </c:pt>
                <c:pt idx="348">
                  <c:v>8.3249999999999993</c:v>
                </c:pt>
                <c:pt idx="349">
                  <c:v>8.34</c:v>
                </c:pt>
                <c:pt idx="350">
                  <c:v>8.3500000000000014</c:v>
                </c:pt>
                <c:pt idx="351">
                  <c:v>8.3650000000000002</c:v>
                </c:pt>
                <c:pt idx="352">
                  <c:v>8.2349999999999994</c:v>
                </c:pt>
                <c:pt idx="353">
                  <c:v>8.2850000000000001</c:v>
                </c:pt>
                <c:pt idx="354">
                  <c:v>8.32</c:v>
                </c:pt>
                <c:pt idx="355">
                  <c:v>8.3699999999999992</c:v>
                </c:pt>
                <c:pt idx="356">
                  <c:v>8.41</c:v>
                </c:pt>
                <c:pt idx="357">
                  <c:v>8.4499999999999993</c:v>
                </c:pt>
                <c:pt idx="358">
                  <c:v>8.4499999999999993</c:v>
                </c:pt>
                <c:pt idx="359">
                  <c:v>8.504999999999999</c:v>
                </c:pt>
                <c:pt idx="360">
                  <c:v>8.52</c:v>
                </c:pt>
                <c:pt idx="361">
                  <c:v>8.52</c:v>
                </c:pt>
                <c:pt idx="362">
                  <c:v>8.5350000000000001</c:v>
                </c:pt>
                <c:pt idx="363">
                  <c:v>8.58</c:v>
                </c:pt>
                <c:pt idx="364">
                  <c:v>8.5599999999999987</c:v>
                </c:pt>
                <c:pt idx="365">
                  <c:v>8.5950000000000006</c:v>
                </c:pt>
                <c:pt idx="366">
                  <c:v>8.5850000000000009</c:v>
                </c:pt>
                <c:pt idx="367">
                  <c:v>8.5850000000000009</c:v>
                </c:pt>
                <c:pt idx="368">
                  <c:v>8.6199999999999992</c:v>
                </c:pt>
                <c:pt idx="369">
                  <c:v>8.61</c:v>
                </c:pt>
                <c:pt idx="370">
                  <c:v>8.6050000000000004</c:v>
                </c:pt>
                <c:pt idx="371">
                  <c:v>8.64</c:v>
                </c:pt>
                <c:pt idx="372">
                  <c:v>8.5549999999999997</c:v>
                </c:pt>
                <c:pt idx="373">
                  <c:v>8.5599999999999987</c:v>
                </c:pt>
                <c:pt idx="374">
                  <c:v>8.5749999999999993</c:v>
                </c:pt>
                <c:pt idx="375">
                  <c:v>8.6050000000000004</c:v>
                </c:pt>
                <c:pt idx="376">
                  <c:v>8.6750000000000007</c:v>
                </c:pt>
                <c:pt idx="377">
                  <c:v>8.74</c:v>
                </c:pt>
                <c:pt idx="378">
                  <c:v>8.7650000000000006</c:v>
                </c:pt>
                <c:pt idx="379">
                  <c:v>8.73</c:v>
                </c:pt>
                <c:pt idx="380">
                  <c:v>8.7050000000000001</c:v>
                </c:pt>
                <c:pt idx="381">
                  <c:v>8.7199999999999989</c:v>
                </c:pt>
                <c:pt idx="382">
                  <c:v>8.8000000000000007</c:v>
                </c:pt>
                <c:pt idx="383">
                  <c:v>8.8550000000000004</c:v>
                </c:pt>
                <c:pt idx="384">
                  <c:v>8.9050000000000011</c:v>
                </c:pt>
                <c:pt idx="385">
                  <c:v>8.86</c:v>
                </c:pt>
                <c:pt idx="386">
                  <c:v>8.875</c:v>
                </c:pt>
                <c:pt idx="387">
                  <c:v>8.8249999999999993</c:v>
                </c:pt>
                <c:pt idx="388">
                  <c:v>8.7899999999999991</c:v>
                </c:pt>
                <c:pt idx="389">
                  <c:v>8.7850000000000001</c:v>
                </c:pt>
                <c:pt idx="390">
                  <c:v>8.7650000000000006</c:v>
                </c:pt>
                <c:pt idx="391">
                  <c:v>8.7149999999999999</c:v>
                </c:pt>
                <c:pt idx="392">
                  <c:v>8.6900000000000013</c:v>
                </c:pt>
                <c:pt idx="393">
                  <c:v>8.7149999999999999</c:v>
                </c:pt>
                <c:pt idx="394">
                  <c:v>8.6549999999999994</c:v>
                </c:pt>
                <c:pt idx="395">
                  <c:v>8.6849999999999987</c:v>
                </c:pt>
                <c:pt idx="396">
                  <c:v>8.73</c:v>
                </c:pt>
                <c:pt idx="397">
                  <c:v>8.69</c:v>
                </c:pt>
                <c:pt idx="398">
                  <c:v>8.6950000000000003</c:v>
                </c:pt>
                <c:pt idx="399">
                  <c:v>8.68</c:v>
                </c:pt>
                <c:pt idx="400">
                  <c:v>8.5850000000000009</c:v>
                </c:pt>
                <c:pt idx="401">
                  <c:v>8.5749999999999993</c:v>
                </c:pt>
                <c:pt idx="402">
                  <c:v>8.6</c:v>
                </c:pt>
                <c:pt idx="403">
                  <c:v>8.6900000000000013</c:v>
                </c:pt>
                <c:pt idx="404">
                  <c:v>8.6750000000000007</c:v>
                </c:pt>
                <c:pt idx="405">
                  <c:v>8.76</c:v>
                </c:pt>
                <c:pt idx="406">
                  <c:v>8.8150000000000013</c:v>
                </c:pt>
                <c:pt idx="407">
                  <c:v>8.74</c:v>
                </c:pt>
                <c:pt idx="408">
                  <c:v>8.7799999999999994</c:v>
                </c:pt>
                <c:pt idx="409">
                  <c:v>8.8000000000000007</c:v>
                </c:pt>
                <c:pt idx="410">
                  <c:v>8.7800000000000011</c:v>
                </c:pt>
                <c:pt idx="411">
                  <c:v>8.875</c:v>
                </c:pt>
                <c:pt idx="412">
                  <c:v>8.93</c:v>
                </c:pt>
                <c:pt idx="413">
                  <c:v>8.879999999999999</c:v>
                </c:pt>
                <c:pt idx="414">
                  <c:v>8.86</c:v>
                </c:pt>
                <c:pt idx="415">
                  <c:v>8.7800000000000011</c:v>
                </c:pt>
                <c:pt idx="416">
                  <c:v>8.8650000000000002</c:v>
                </c:pt>
                <c:pt idx="417">
                  <c:v>8.84</c:v>
                </c:pt>
                <c:pt idx="418">
                  <c:v>8.8649999999999984</c:v>
                </c:pt>
                <c:pt idx="419">
                  <c:v>8.9250000000000007</c:v>
                </c:pt>
                <c:pt idx="420">
                  <c:v>9.0449999999999999</c:v>
                </c:pt>
                <c:pt idx="421">
                  <c:v>9.1499999999999986</c:v>
                </c:pt>
                <c:pt idx="422">
                  <c:v>9.129999999999999</c:v>
                </c:pt>
                <c:pt idx="423">
                  <c:v>9.0150000000000006</c:v>
                </c:pt>
                <c:pt idx="424">
                  <c:v>9.0449999999999999</c:v>
                </c:pt>
                <c:pt idx="425">
                  <c:v>9.01</c:v>
                </c:pt>
                <c:pt idx="426">
                  <c:v>8.99</c:v>
                </c:pt>
                <c:pt idx="427">
                  <c:v>8.99</c:v>
                </c:pt>
                <c:pt idx="428">
                  <c:v>9.0100000000000016</c:v>
                </c:pt>
                <c:pt idx="429">
                  <c:v>9.0350000000000001</c:v>
                </c:pt>
                <c:pt idx="430">
                  <c:v>9.0050000000000008</c:v>
                </c:pt>
                <c:pt idx="431">
                  <c:v>9.0449999999999999</c:v>
                </c:pt>
                <c:pt idx="432">
                  <c:v>8.9749999999999996</c:v>
                </c:pt>
                <c:pt idx="433">
                  <c:v>8.9400000000000013</c:v>
                </c:pt>
                <c:pt idx="434">
                  <c:v>8.92</c:v>
                </c:pt>
                <c:pt idx="435">
                  <c:v>8.9349999999999987</c:v>
                </c:pt>
                <c:pt idx="436">
                  <c:v>8.9450000000000003</c:v>
                </c:pt>
                <c:pt idx="437">
                  <c:v>8.9699999999999989</c:v>
                </c:pt>
                <c:pt idx="438">
                  <c:v>9.0649999999999995</c:v>
                </c:pt>
                <c:pt idx="439">
                  <c:v>9.0449999999999999</c:v>
                </c:pt>
                <c:pt idx="440">
                  <c:v>9.0799999999999983</c:v>
                </c:pt>
                <c:pt idx="441">
                  <c:v>9.09</c:v>
                </c:pt>
                <c:pt idx="442">
                  <c:v>9.01</c:v>
                </c:pt>
                <c:pt idx="443">
                  <c:v>9.1349999999999998</c:v>
                </c:pt>
                <c:pt idx="444">
                  <c:v>9.2650000000000006</c:v>
                </c:pt>
                <c:pt idx="445">
                  <c:v>9.2850000000000001</c:v>
                </c:pt>
                <c:pt idx="446">
                  <c:v>9.2899999999999991</c:v>
                </c:pt>
                <c:pt idx="447">
                  <c:v>9.254999999999999</c:v>
                </c:pt>
                <c:pt idx="448">
                  <c:v>9.2349999999999994</c:v>
                </c:pt>
                <c:pt idx="449">
                  <c:v>9.1750000000000007</c:v>
                </c:pt>
                <c:pt idx="450">
                  <c:v>9.245000000000001</c:v>
                </c:pt>
                <c:pt idx="451">
                  <c:v>9.2949999999999999</c:v>
                </c:pt>
                <c:pt idx="452">
                  <c:v>9.2949999999999999</c:v>
                </c:pt>
                <c:pt idx="453">
                  <c:v>9.2850000000000001</c:v>
                </c:pt>
                <c:pt idx="454">
                  <c:v>9.2850000000000001</c:v>
                </c:pt>
                <c:pt idx="455">
                  <c:v>9.23</c:v>
                </c:pt>
                <c:pt idx="456">
                  <c:v>9.2550000000000008</c:v>
                </c:pt>
                <c:pt idx="457">
                  <c:v>9.2949999999999999</c:v>
                </c:pt>
                <c:pt idx="458">
                  <c:v>9.3550000000000004</c:v>
                </c:pt>
                <c:pt idx="459">
                  <c:v>9.245000000000001</c:v>
                </c:pt>
                <c:pt idx="460">
                  <c:v>9.2650000000000006</c:v>
                </c:pt>
                <c:pt idx="461">
                  <c:v>9.2100000000000009</c:v>
                </c:pt>
                <c:pt idx="462">
                  <c:v>9.18</c:v>
                </c:pt>
                <c:pt idx="463">
                  <c:v>9.1449999999999996</c:v>
                </c:pt>
                <c:pt idx="464">
                  <c:v>9.16</c:v>
                </c:pt>
                <c:pt idx="465">
                  <c:v>9.27</c:v>
                </c:pt>
                <c:pt idx="466">
                  <c:v>9.23</c:v>
                </c:pt>
                <c:pt idx="467">
                  <c:v>9.23</c:v>
                </c:pt>
                <c:pt idx="468">
                  <c:v>9.2899999999999991</c:v>
                </c:pt>
                <c:pt idx="469">
                  <c:v>9.2249999999999996</c:v>
                </c:pt>
                <c:pt idx="470">
                  <c:v>9.0850000000000009</c:v>
                </c:pt>
                <c:pt idx="471">
                  <c:v>9.0850000000000009</c:v>
                </c:pt>
                <c:pt idx="472">
                  <c:v>9.0399999999999991</c:v>
                </c:pt>
                <c:pt idx="473">
                  <c:v>9.1349999999999998</c:v>
                </c:pt>
                <c:pt idx="474">
                  <c:v>9.43</c:v>
                </c:pt>
                <c:pt idx="475">
                  <c:v>9.4849999999999994</c:v>
                </c:pt>
                <c:pt idx="476">
                  <c:v>9.379999999999999</c:v>
                </c:pt>
                <c:pt idx="477">
                  <c:v>9.27</c:v>
                </c:pt>
                <c:pt idx="478">
                  <c:v>9.26</c:v>
                </c:pt>
                <c:pt idx="479">
                  <c:v>9.2149999999999999</c:v>
                </c:pt>
                <c:pt idx="480">
                  <c:v>9.1849999999999987</c:v>
                </c:pt>
                <c:pt idx="481">
                  <c:v>9.2100000000000009</c:v>
                </c:pt>
                <c:pt idx="482">
                  <c:v>9.2949999999999999</c:v>
                </c:pt>
                <c:pt idx="483">
                  <c:v>9.36</c:v>
                </c:pt>
                <c:pt idx="484">
                  <c:v>9.375</c:v>
                </c:pt>
                <c:pt idx="485">
                  <c:v>9.5949999999999989</c:v>
                </c:pt>
                <c:pt idx="486">
                  <c:v>9.5949999999999989</c:v>
                </c:pt>
                <c:pt idx="487">
                  <c:v>9.6950000000000003</c:v>
                </c:pt>
                <c:pt idx="488">
                  <c:v>9.8849999999999998</c:v>
                </c:pt>
                <c:pt idx="489">
                  <c:v>9.89</c:v>
                </c:pt>
                <c:pt idx="490">
                  <c:v>9.9600000000000009</c:v>
                </c:pt>
                <c:pt idx="491">
                  <c:v>9.98</c:v>
                </c:pt>
                <c:pt idx="492">
                  <c:v>9.9749999999999996</c:v>
                </c:pt>
                <c:pt idx="493">
                  <c:v>10.114999999999998</c:v>
                </c:pt>
                <c:pt idx="494">
                  <c:v>10.18</c:v>
                </c:pt>
                <c:pt idx="495">
                  <c:v>10.164999999999999</c:v>
                </c:pt>
                <c:pt idx="496">
                  <c:v>10.245000000000001</c:v>
                </c:pt>
                <c:pt idx="497">
                  <c:v>10.295</c:v>
                </c:pt>
                <c:pt idx="498">
                  <c:v>10.204999999999998</c:v>
                </c:pt>
                <c:pt idx="499">
                  <c:v>10.32</c:v>
                </c:pt>
                <c:pt idx="500">
                  <c:v>10.265000000000001</c:v>
                </c:pt>
                <c:pt idx="501">
                  <c:v>10.18</c:v>
                </c:pt>
                <c:pt idx="502">
                  <c:v>10.164999999999999</c:v>
                </c:pt>
                <c:pt idx="503">
                  <c:v>10.344999999999999</c:v>
                </c:pt>
                <c:pt idx="504">
                  <c:v>10.385000000000002</c:v>
                </c:pt>
                <c:pt idx="505">
                  <c:v>10.295</c:v>
                </c:pt>
              </c:numCache>
            </c:numRef>
          </c:val>
          <c:smooth val="0"/>
          <c:extLst>
            <c:ext xmlns:c16="http://schemas.microsoft.com/office/drawing/2014/chart" uri="{C3380CC4-5D6E-409C-BE32-E72D297353CC}">
              <c16:uniqueId val="{00000002-2A67-7F46-912C-2873BA4C5D22}"/>
            </c:ext>
          </c:extLst>
        </c:ser>
        <c:ser>
          <c:idx val="3"/>
          <c:order val="3"/>
          <c:tx>
            <c:v>20 лет</c:v>
          </c:tx>
          <c:spPr>
            <a:ln w="28575" cap="rnd">
              <a:solidFill>
                <a:schemeClr val="accent4"/>
              </a:solidFill>
              <a:round/>
            </a:ln>
            <a:effectLst/>
          </c:spPr>
          <c:marker>
            <c:symbol val="none"/>
          </c:marker>
          <c:cat>
            <c:numRef>
              <c:f>'Yield Curves'!$A$3:$A$508</c:f>
              <c:numCache>
                <c:formatCode>m/d/yy</c:formatCode>
                <c:ptCount val="506"/>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pt idx="249">
                  <c:v>42768</c:v>
                </c:pt>
                <c:pt idx="250">
                  <c:v>42767</c:v>
                </c:pt>
                <c:pt idx="251">
                  <c:v>42766</c:v>
                </c:pt>
                <c:pt idx="252">
                  <c:v>42765</c:v>
                </c:pt>
                <c:pt idx="253">
                  <c:v>42762</c:v>
                </c:pt>
                <c:pt idx="254">
                  <c:v>42761</c:v>
                </c:pt>
                <c:pt idx="255">
                  <c:v>42760</c:v>
                </c:pt>
                <c:pt idx="256">
                  <c:v>42759</c:v>
                </c:pt>
                <c:pt idx="257">
                  <c:v>42758</c:v>
                </c:pt>
                <c:pt idx="258">
                  <c:v>42755</c:v>
                </c:pt>
                <c:pt idx="259">
                  <c:v>42754</c:v>
                </c:pt>
                <c:pt idx="260">
                  <c:v>42753</c:v>
                </c:pt>
                <c:pt idx="261">
                  <c:v>42752</c:v>
                </c:pt>
                <c:pt idx="262">
                  <c:v>42751</c:v>
                </c:pt>
                <c:pt idx="263">
                  <c:v>42748</c:v>
                </c:pt>
                <c:pt idx="264">
                  <c:v>42747</c:v>
                </c:pt>
                <c:pt idx="265">
                  <c:v>42746</c:v>
                </c:pt>
                <c:pt idx="266">
                  <c:v>42745</c:v>
                </c:pt>
                <c:pt idx="267">
                  <c:v>42744</c:v>
                </c:pt>
                <c:pt idx="268">
                  <c:v>42741</c:v>
                </c:pt>
                <c:pt idx="269">
                  <c:v>42740</c:v>
                </c:pt>
                <c:pt idx="270">
                  <c:v>42739</c:v>
                </c:pt>
                <c:pt idx="271">
                  <c:v>42738</c:v>
                </c:pt>
                <c:pt idx="272">
                  <c:v>42734</c:v>
                </c:pt>
                <c:pt idx="273">
                  <c:v>42733</c:v>
                </c:pt>
                <c:pt idx="274">
                  <c:v>42732</c:v>
                </c:pt>
                <c:pt idx="275">
                  <c:v>42731</c:v>
                </c:pt>
                <c:pt idx="276">
                  <c:v>42730</c:v>
                </c:pt>
                <c:pt idx="277">
                  <c:v>42727</c:v>
                </c:pt>
                <c:pt idx="278">
                  <c:v>42726</c:v>
                </c:pt>
                <c:pt idx="279">
                  <c:v>42725</c:v>
                </c:pt>
                <c:pt idx="280">
                  <c:v>42724</c:v>
                </c:pt>
                <c:pt idx="281">
                  <c:v>42723</c:v>
                </c:pt>
                <c:pt idx="282">
                  <c:v>42720</c:v>
                </c:pt>
                <c:pt idx="283">
                  <c:v>42719</c:v>
                </c:pt>
                <c:pt idx="284">
                  <c:v>42718</c:v>
                </c:pt>
                <c:pt idx="285">
                  <c:v>42717</c:v>
                </c:pt>
                <c:pt idx="286">
                  <c:v>42716</c:v>
                </c:pt>
                <c:pt idx="287">
                  <c:v>42713</c:v>
                </c:pt>
                <c:pt idx="288">
                  <c:v>42712</c:v>
                </c:pt>
                <c:pt idx="289">
                  <c:v>42711</c:v>
                </c:pt>
                <c:pt idx="290">
                  <c:v>42710</c:v>
                </c:pt>
                <c:pt idx="291">
                  <c:v>42709</c:v>
                </c:pt>
                <c:pt idx="292">
                  <c:v>42706</c:v>
                </c:pt>
                <c:pt idx="293">
                  <c:v>42705</c:v>
                </c:pt>
                <c:pt idx="294">
                  <c:v>42704</c:v>
                </c:pt>
                <c:pt idx="295">
                  <c:v>42703</c:v>
                </c:pt>
                <c:pt idx="296">
                  <c:v>42702</c:v>
                </c:pt>
                <c:pt idx="297">
                  <c:v>42699</c:v>
                </c:pt>
                <c:pt idx="298">
                  <c:v>42698</c:v>
                </c:pt>
                <c:pt idx="299">
                  <c:v>42697</c:v>
                </c:pt>
                <c:pt idx="300">
                  <c:v>42696</c:v>
                </c:pt>
                <c:pt idx="301">
                  <c:v>42695</c:v>
                </c:pt>
                <c:pt idx="302">
                  <c:v>42692</c:v>
                </c:pt>
                <c:pt idx="303">
                  <c:v>42691</c:v>
                </c:pt>
                <c:pt idx="304">
                  <c:v>42690</c:v>
                </c:pt>
                <c:pt idx="305">
                  <c:v>42689</c:v>
                </c:pt>
                <c:pt idx="306">
                  <c:v>42688</c:v>
                </c:pt>
                <c:pt idx="307">
                  <c:v>42685</c:v>
                </c:pt>
                <c:pt idx="308">
                  <c:v>42684</c:v>
                </c:pt>
                <c:pt idx="309">
                  <c:v>42683</c:v>
                </c:pt>
                <c:pt idx="310">
                  <c:v>42682</c:v>
                </c:pt>
                <c:pt idx="311">
                  <c:v>42681</c:v>
                </c:pt>
                <c:pt idx="312">
                  <c:v>42677</c:v>
                </c:pt>
                <c:pt idx="313">
                  <c:v>42676</c:v>
                </c:pt>
                <c:pt idx="314">
                  <c:v>42675</c:v>
                </c:pt>
                <c:pt idx="315">
                  <c:v>42674</c:v>
                </c:pt>
                <c:pt idx="316">
                  <c:v>42671</c:v>
                </c:pt>
                <c:pt idx="317">
                  <c:v>42670</c:v>
                </c:pt>
                <c:pt idx="318">
                  <c:v>42669</c:v>
                </c:pt>
                <c:pt idx="319">
                  <c:v>42668</c:v>
                </c:pt>
                <c:pt idx="320">
                  <c:v>42667</c:v>
                </c:pt>
                <c:pt idx="321">
                  <c:v>42664</c:v>
                </c:pt>
                <c:pt idx="322">
                  <c:v>42663</c:v>
                </c:pt>
                <c:pt idx="323">
                  <c:v>42662</c:v>
                </c:pt>
                <c:pt idx="324">
                  <c:v>42661</c:v>
                </c:pt>
                <c:pt idx="325">
                  <c:v>42660</c:v>
                </c:pt>
                <c:pt idx="326">
                  <c:v>42657</c:v>
                </c:pt>
                <c:pt idx="327">
                  <c:v>42656</c:v>
                </c:pt>
                <c:pt idx="328">
                  <c:v>42655</c:v>
                </c:pt>
                <c:pt idx="329">
                  <c:v>42654</c:v>
                </c:pt>
                <c:pt idx="330">
                  <c:v>42653</c:v>
                </c:pt>
                <c:pt idx="331">
                  <c:v>42650</c:v>
                </c:pt>
                <c:pt idx="332">
                  <c:v>42649</c:v>
                </c:pt>
                <c:pt idx="333">
                  <c:v>42648</c:v>
                </c:pt>
                <c:pt idx="334">
                  <c:v>42647</c:v>
                </c:pt>
                <c:pt idx="335">
                  <c:v>42646</c:v>
                </c:pt>
                <c:pt idx="336">
                  <c:v>42643</c:v>
                </c:pt>
                <c:pt idx="337">
                  <c:v>42642</c:v>
                </c:pt>
                <c:pt idx="338">
                  <c:v>42641</c:v>
                </c:pt>
                <c:pt idx="339">
                  <c:v>42640</c:v>
                </c:pt>
                <c:pt idx="340">
                  <c:v>42639</c:v>
                </c:pt>
                <c:pt idx="341">
                  <c:v>42636</c:v>
                </c:pt>
                <c:pt idx="342">
                  <c:v>42635</c:v>
                </c:pt>
                <c:pt idx="343">
                  <c:v>42634</c:v>
                </c:pt>
                <c:pt idx="344">
                  <c:v>42633</c:v>
                </c:pt>
                <c:pt idx="345">
                  <c:v>42632</c:v>
                </c:pt>
                <c:pt idx="346">
                  <c:v>42629</c:v>
                </c:pt>
                <c:pt idx="347">
                  <c:v>42628</c:v>
                </c:pt>
                <c:pt idx="348">
                  <c:v>42627</c:v>
                </c:pt>
                <c:pt idx="349">
                  <c:v>42626</c:v>
                </c:pt>
                <c:pt idx="350">
                  <c:v>42625</c:v>
                </c:pt>
                <c:pt idx="351">
                  <c:v>42622</c:v>
                </c:pt>
                <c:pt idx="352">
                  <c:v>42621</c:v>
                </c:pt>
                <c:pt idx="353">
                  <c:v>42620</c:v>
                </c:pt>
                <c:pt idx="354">
                  <c:v>42619</c:v>
                </c:pt>
                <c:pt idx="355">
                  <c:v>42618</c:v>
                </c:pt>
                <c:pt idx="356">
                  <c:v>42615</c:v>
                </c:pt>
                <c:pt idx="357">
                  <c:v>42614</c:v>
                </c:pt>
                <c:pt idx="358">
                  <c:v>42613</c:v>
                </c:pt>
                <c:pt idx="359">
                  <c:v>42612</c:v>
                </c:pt>
                <c:pt idx="360">
                  <c:v>42611</c:v>
                </c:pt>
                <c:pt idx="361">
                  <c:v>42608</c:v>
                </c:pt>
                <c:pt idx="362">
                  <c:v>42607</c:v>
                </c:pt>
                <c:pt idx="363">
                  <c:v>42606</c:v>
                </c:pt>
                <c:pt idx="364">
                  <c:v>42605</c:v>
                </c:pt>
                <c:pt idx="365">
                  <c:v>42604</c:v>
                </c:pt>
                <c:pt idx="366">
                  <c:v>42601</c:v>
                </c:pt>
                <c:pt idx="367">
                  <c:v>42600</c:v>
                </c:pt>
                <c:pt idx="368">
                  <c:v>42599</c:v>
                </c:pt>
                <c:pt idx="369">
                  <c:v>42598</c:v>
                </c:pt>
                <c:pt idx="370">
                  <c:v>42597</c:v>
                </c:pt>
                <c:pt idx="371">
                  <c:v>42594</c:v>
                </c:pt>
                <c:pt idx="372">
                  <c:v>42593</c:v>
                </c:pt>
                <c:pt idx="373">
                  <c:v>42592</c:v>
                </c:pt>
                <c:pt idx="374">
                  <c:v>42591</c:v>
                </c:pt>
                <c:pt idx="375">
                  <c:v>42590</c:v>
                </c:pt>
                <c:pt idx="376">
                  <c:v>42587</c:v>
                </c:pt>
                <c:pt idx="377">
                  <c:v>42586</c:v>
                </c:pt>
                <c:pt idx="378">
                  <c:v>42585</c:v>
                </c:pt>
                <c:pt idx="379">
                  <c:v>42584</c:v>
                </c:pt>
                <c:pt idx="380">
                  <c:v>42583</c:v>
                </c:pt>
                <c:pt idx="381">
                  <c:v>42580</c:v>
                </c:pt>
                <c:pt idx="382">
                  <c:v>42579</c:v>
                </c:pt>
                <c:pt idx="383">
                  <c:v>42578</c:v>
                </c:pt>
                <c:pt idx="384">
                  <c:v>42577</c:v>
                </c:pt>
                <c:pt idx="385">
                  <c:v>42576</c:v>
                </c:pt>
                <c:pt idx="386">
                  <c:v>42573</c:v>
                </c:pt>
                <c:pt idx="387">
                  <c:v>42572</c:v>
                </c:pt>
                <c:pt idx="388">
                  <c:v>42571</c:v>
                </c:pt>
                <c:pt idx="389">
                  <c:v>42570</c:v>
                </c:pt>
                <c:pt idx="390">
                  <c:v>42569</c:v>
                </c:pt>
                <c:pt idx="391">
                  <c:v>42566</c:v>
                </c:pt>
                <c:pt idx="392">
                  <c:v>42565</c:v>
                </c:pt>
                <c:pt idx="393">
                  <c:v>42564</c:v>
                </c:pt>
                <c:pt idx="394">
                  <c:v>42563</c:v>
                </c:pt>
                <c:pt idx="395">
                  <c:v>42562</c:v>
                </c:pt>
                <c:pt idx="396">
                  <c:v>42559</c:v>
                </c:pt>
                <c:pt idx="397">
                  <c:v>42558</c:v>
                </c:pt>
                <c:pt idx="398">
                  <c:v>42557</c:v>
                </c:pt>
                <c:pt idx="399">
                  <c:v>42556</c:v>
                </c:pt>
                <c:pt idx="400">
                  <c:v>42555</c:v>
                </c:pt>
                <c:pt idx="401">
                  <c:v>42552</c:v>
                </c:pt>
                <c:pt idx="402">
                  <c:v>42551</c:v>
                </c:pt>
                <c:pt idx="403">
                  <c:v>42550</c:v>
                </c:pt>
                <c:pt idx="404">
                  <c:v>42549</c:v>
                </c:pt>
                <c:pt idx="405">
                  <c:v>42548</c:v>
                </c:pt>
                <c:pt idx="406">
                  <c:v>42545</c:v>
                </c:pt>
                <c:pt idx="407">
                  <c:v>42544</c:v>
                </c:pt>
                <c:pt idx="408">
                  <c:v>42543</c:v>
                </c:pt>
                <c:pt idx="409">
                  <c:v>42542</c:v>
                </c:pt>
                <c:pt idx="410">
                  <c:v>42541</c:v>
                </c:pt>
                <c:pt idx="411">
                  <c:v>42538</c:v>
                </c:pt>
                <c:pt idx="412">
                  <c:v>42537</c:v>
                </c:pt>
                <c:pt idx="413">
                  <c:v>42536</c:v>
                </c:pt>
                <c:pt idx="414">
                  <c:v>42535</c:v>
                </c:pt>
                <c:pt idx="415">
                  <c:v>42531</c:v>
                </c:pt>
                <c:pt idx="416">
                  <c:v>42530</c:v>
                </c:pt>
                <c:pt idx="417">
                  <c:v>42529</c:v>
                </c:pt>
                <c:pt idx="418">
                  <c:v>42528</c:v>
                </c:pt>
                <c:pt idx="419">
                  <c:v>42527</c:v>
                </c:pt>
                <c:pt idx="420">
                  <c:v>42524</c:v>
                </c:pt>
                <c:pt idx="421">
                  <c:v>42523</c:v>
                </c:pt>
                <c:pt idx="422">
                  <c:v>42522</c:v>
                </c:pt>
                <c:pt idx="423">
                  <c:v>42521</c:v>
                </c:pt>
                <c:pt idx="424">
                  <c:v>42520</c:v>
                </c:pt>
                <c:pt idx="425">
                  <c:v>42517</c:v>
                </c:pt>
                <c:pt idx="426">
                  <c:v>42516</c:v>
                </c:pt>
                <c:pt idx="427">
                  <c:v>42515</c:v>
                </c:pt>
                <c:pt idx="428">
                  <c:v>42514</c:v>
                </c:pt>
                <c:pt idx="429">
                  <c:v>42513</c:v>
                </c:pt>
                <c:pt idx="430">
                  <c:v>42510</c:v>
                </c:pt>
                <c:pt idx="431">
                  <c:v>42509</c:v>
                </c:pt>
                <c:pt idx="432">
                  <c:v>42508</c:v>
                </c:pt>
                <c:pt idx="433">
                  <c:v>42507</c:v>
                </c:pt>
                <c:pt idx="434">
                  <c:v>42506</c:v>
                </c:pt>
                <c:pt idx="435">
                  <c:v>42503</c:v>
                </c:pt>
                <c:pt idx="436">
                  <c:v>42502</c:v>
                </c:pt>
                <c:pt idx="437">
                  <c:v>42501</c:v>
                </c:pt>
                <c:pt idx="438">
                  <c:v>42500</c:v>
                </c:pt>
                <c:pt idx="439">
                  <c:v>42496</c:v>
                </c:pt>
                <c:pt idx="440">
                  <c:v>42495</c:v>
                </c:pt>
                <c:pt idx="441">
                  <c:v>42494</c:v>
                </c:pt>
                <c:pt idx="442">
                  <c:v>42489</c:v>
                </c:pt>
                <c:pt idx="443">
                  <c:v>42488</c:v>
                </c:pt>
                <c:pt idx="444">
                  <c:v>42487</c:v>
                </c:pt>
                <c:pt idx="445">
                  <c:v>42486</c:v>
                </c:pt>
                <c:pt idx="446">
                  <c:v>42485</c:v>
                </c:pt>
                <c:pt idx="447">
                  <c:v>42482</c:v>
                </c:pt>
                <c:pt idx="448">
                  <c:v>42481</c:v>
                </c:pt>
                <c:pt idx="449">
                  <c:v>42480</c:v>
                </c:pt>
                <c:pt idx="450">
                  <c:v>42479</c:v>
                </c:pt>
                <c:pt idx="451">
                  <c:v>42478</c:v>
                </c:pt>
                <c:pt idx="452">
                  <c:v>42475</c:v>
                </c:pt>
                <c:pt idx="453">
                  <c:v>42474</c:v>
                </c:pt>
                <c:pt idx="454">
                  <c:v>42473</c:v>
                </c:pt>
                <c:pt idx="455">
                  <c:v>42472</c:v>
                </c:pt>
                <c:pt idx="456">
                  <c:v>42471</c:v>
                </c:pt>
                <c:pt idx="457">
                  <c:v>42468</c:v>
                </c:pt>
                <c:pt idx="458">
                  <c:v>42467</c:v>
                </c:pt>
                <c:pt idx="459">
                  <c:v>42466</c:v>
                </c:pt>
                <c:pt idx="460">
                  <c:v>42465</c:v>
                </c:pt>
                <c:pt idx="461">
                  <c:v>42464</c:v>
                </c:pt>
                <c:pt idx="462">
                  <c:v>42461</c:v>
                </c:pt>
                <c:pt idx="463">
                  <c:v>42460</c:v>
                </c:pt>
                <c:pt idx="464">
                  <c:v>42459</c:v>
                </c:pt>
                <c:pt idx="465">
                  <c:v>42458</c:v>
                </c:pt>
                <c:pt idx="466">
                  <c:v>42457</c:v>
                </c:pt>
                <c:pt idx="467">
                  <c:v>42454</c:v>
                </c:pt>
                <c:pt idx="468">
                  <c:v>42453</c:v>
                </c:pt>
                <c:pt idx="469">
                  <c:v>42452</c:v>
                </c:pt>
                <c:pt idx="470">
                  <c:v>42451</c:v>
                </c:pt>
                <c:pt idx="471">
                  <c:v>42450</c:v>
                </c:pt>
                <c:pt idx="472">
                  <c:v>42447</c:v>
                </c:pt>
                <c:pt idx="473">
                  <c:v>42446</c:v>
                </c:pt>
                <c:pt idx="474">
                  <c:v>42445</c:v>
                </c:pt>
                <c:pt idx="475">
                  <c:v>42444</c:v>
                </c:pt>
                <c:pt idx="476">
                  <c:v>42443</c:v>
                </c:pt>
                <c:pt idx="477">
                  <c:v>42440</c:v>
                </c:pt>
                <c:pt idx="478">
                  <c:v>42439</c:v>
                </c:pt>
                <c:pt idx="479">
                  <c:v>42438</c:v>
                </c:pt>
                <c:pt idx="480">
                  <c:v>42436</c:v>
                </c:pt>
                <c:pt idx="481">
                  <c:v>42433</c:v>
                </c:pt>
                <c:pt idx="482">
                  <c:v>42432</c:v>
                </c:pt>
                <c:pt idx="483">
                  <c:v>42431</c:v>
                </c:pt>
                <c:pt idx="484">
                  <c:v>42430</c:v>
                </c:pt>
                <c:pt idx="485">
                  <c:v>42429</c:v>
                </c:pt>
                <c:pt idx="486">
                  <c:v>42426</c:v>
                </c:pt>
                <c:pt idx="487">
                  <c:v>42425</c:v>
                </c:pt>
                <c:pt idx="488">
                  <c:v>42424</c:v>
                </c:pt>
                <c:pt idx="489">
                  <c:v>42422</c:v>
                </c:pt>
                <c:pt idx="490">
                  <c:v>42420</c:v>
                </c:pt>
                <c:pt idx="491">
                  <c:v>42419</c:v>
                </c:pt>
                <c:pt idx="492">
                  <c:v>42418</c:v>
                </c:pt>
                <c:pt idx="493">
                  <c:v>42417</c:v>
                </c:pt>
                <c:pt idx="494">
                  <c:v>42416</c:v>
                </c:pt>
                <c:pt idx="495">
                  <c:v>42415</c:v>
                </c:pt>
                <c:pt idx="496">
                  <c:v>42412</c:v>
                </c:pt>
                <c:pt idx="497">
                  <c:v>42411</c:v>
                </c:pt>
                <c:pt idx="498">
                  <c:v>42410</c:v>
                </c:pt>
                <c:pt idx="499">
                  <c:v>42409</c:v>
                </c:pt>
                <c:pt idx="500">
                  <c:v>42408</c:v>
                </c:pt>
                <c:pt idx="501">
                  <c:v>42405</c:v>
                </c:pt>
                <c:pt idx="502">
                  <c:v>42404</c:v>
                </c:pt>
                <c:pt idx="503">
                  <c:v>42403</c:v>
                </c:pt>
                <c:pt idx="504">
                  <c:v>42402</c:v>
                </c:pt>
                <c:pt idx="505">
                  <c:v>42401</c:v>
                </c:pt>
              </c:numCache>
            </c:numRef>
          </c:cat>
          <c:val>
            <c:numRef>
              <c:f>'Yield Curves'!$J$3:$J$508</c:f>
              <c:numCache>
                <c:formatCode>General</c:formatCode>
                <c:ptCount val="506"/>
                <c:pt idx="0">
                  <c:v>7.2750000000000004</c:v>
                </c:pt>
                <c:pt idx="1">
                  <c:v>7.32</c:v>
                </c:pt>
                <c:pt idx="2">
                  <c:v>7.3849999999999998</c:v>
                </c:pt>
                <c:pt idx="3">
                  <c:v>7.4450000000000003</c:v>
                </c:pt>
                <c:pt idx="4">
                  <c:v>7.4550000000000001</c:v>
                </c:pt>
                <c:pt idx="5">
                  <c:v>7.4399999999999995</c:v>
                </c:pt>
                <c:pt idx="6">
                  <c:v>7.415</c:v>
                </c:pt>
                <c:pt idx="7">
                  <c:v>7.4450000000000003</c:v>
                </c:pt>
                <c:pt idx="8">
                  <c:v>7.47</c:v>
                </c:pt>
                <c:pt idx="9">
                  <c:v>7.4399999999999995</c:v>
                </c:pt>
                <c:pt idx="10">
                  <c:v>7.4649999999999999</c:v>
                </c:pt>
                <c:pt idx="11">
                  <c:v>7.4700000000000006</c:v>
                </c:pt>
                <c:pt idx="12">
                  <c:v>7.4649999999999999</c:v>
                </c:pt>
                <c:pt idx="13">
                  <c:v>7.4350000000000005</c:v>
                </c:pt>
                <c:pt idx="14">
                  <c:v>7.4849999999999994</c:v>
                </c:pt>
                <c:pt idx="15">
                  <c:v>7.5250000000000004</c:v>
                </c:pt>
                <c:pt idx="16">
                  <c:v>7.5299999999999994</c:v>
                </c:pt>
                <c:pt idx="17">
                  <c:v>7.5050000000000008</c:v>
                </c:pt>
                <c:pt idx="18">
                  <c:v>7.5749999999999993</c:v>
                </c:pt>
                <c:pt idx="19">
                  <c:v>7.57</c:v>
                </c:pt>
                <c:pt idx="20">
                  <c:v>7.6050000000000004</c:v>
                </c:pt>
                <c:pt idx="21">
                  <c:v>7.6349999999999998</c:v>
                </c:pt>
                <c:pt idx="22">
                  <c:v>7.67</c:v>
                </c:pt>
                <c:pt idx="23">
                  <c:v>7.6349999999999998</c:v>
                </c:pt>
                <c:pt idx="24">
                  <c:v>7.62</c:v>
                </c:pt>
                <c:pt idx="25">
                  <c:v>7.6150000000000002</c:v>
                </c:pt>
                <c:pt idx="26">
                  <c:v>7.61</c:v>
                </c:pt>
                <c:pt idx="27">
                  <c:v>7.585</c:v>
                </c:pt>
                <c:pt idx="28">
                  <c:v>7.59</c:v>
                </c:pt>
                <c:pt idx="29">
                  <c:v>7.625</c:v>
                </c:pt>
                <c:pt idx="30">
                  <c:v>7.6150000000000002</c:v>
                </c:pt>
                <c:pt idx="31">
                  <c:v>7.6199999999999992</c:v>
                </c:pt>
                <c:pt idx="32">
                  <c:v>7.6549999999999994</c:v>
                </c:pt>
                <c:pt idx="33">
                  <c:v>7.66</c:v>
                </c:pt>
                <c:pt idx="34">
                  <c:v>7.65</c:v>
                </c:pt>
                <c:pt idx="35">
                  <c:v>7.66</c:v>
                </c:pt>
                <c:pt idx="36">
                  <c:v>7.66</c:v>
                </c:pt>
                <c:pt idx="37">
                  <c:v>7.665</c:v>
                </c:pt>
                <c:pt idx="38">
                  <c:v>7.67</c:v>
                </c:pt>
                <c:pt idx="39">
                  <c:v>7.665</c:v>
                </c:pt>
                <c:pt idx="40">
                  <c:v>7.6850000000000005</c:v>
                </c:pt>
                <c:pt idx="41">
                  <c:v>7.665</c:v>
                </c:pt>
                <c:pt idx="42">
                  <c:v>7.68</c:v>
                </c:pt>
                <c:pt idx="43">
                  <c:v>7.6899999999999995</c:v>
                </c:pt>
                <c:pt idx="44">
                  <c:v>7.68</c:v>
                </c:pt>
                <c:pt idx="45">
                  <c:v>7.6899999999999995</c:v>
                </c:pt>
                <c:pt idx="46">
                  <c:v>7.71</c:v>
                </c:pt>
                <c:pt idx="47">
                  <c:v>7.7050000000000001</c:v>
                </c:pt>
                <c:pt idx="48">
                  <c:v>7.7100000000000009</c:v>
                </c:pt>
                <c:pt idx="49">
                  <c:v>7.7449999999999992</c:v>
                </c:pt>
                <c:pt idx="50">
                  <c:v>7.7450000000000001</c:v>
                </c:pt>
                <c:pt idx="51">
                  <c:v>7.73</c:v>
                </c:pt>
                <c:pt idx="52">
                  <c:v>7.75</c:v>
                </c:pt>
                <c:pt idx="53">
                  <c:v>7.7750000000000004</c:v>
                </c:pt>
                <c:pt idx="54">
                  <c:v>7.8100000000000005</c:v>
                </c:pt>
                <c:pt idx="55">
                  <c:v>7.78</c:v>
                </c:pt>
                <c:pt idx="56">
                  <c:v>7.7349999999999994</c:v>
                </c:pt>
                <c:pt idx="57">
                  <c:v>7.73</c:v>
                </c:pt>
                <c:pt idx="58">
                  <c:v>7.7249999999999996</c:v>
                </c:pt>
                <c:pt idx="59">
                  <c:v>7.7</c:v>
                </c:pt>
                <c:pt idx="60">
                  <c:v>7.7200000000000006</c:v>
                </c:pt>
                <c:pt idx="61">
                  <c:v>7.68</c:v>
                </c:pt>
                <c:pt idx="62">
                  <c:v>7.68</c:v>
                </c:pt>
                <c:pt idx="63">
                  <c:v>7.68</c:v>
                </c:pt>
                <c:pt idx="64">
                  <c:v>7.6750000000000007</c:v>
                </c:pt>
                <c:pt idx="65">
                  <c:v>7.71</c:v>
                </c:pt>
                <c:pt idx="66">
                  <c:v>7.6749999999999998</c:v>
                </c:pt>
                <c:pt idx="67">
                  <c:v>7.665</c:v>
                </c:pt>
                <c:pt idx="68">
                  <c:v>7.66</c:v>
                </c:pt>
                <c:pt idx="69">
                  <c:v>7.6400000000000006</c:v>
                </c:pt>
                <c:pt idx="70">
                  <c:v>7.65</c:v>
                </c:pt>
                <c:pt idx="71">
                  <c:v>7.62</c:v>
                </c:pt>
                <c:pt idx="72">
                  <c:v>7.6349999999999998</c:v>
                </c:pt>
                <c:pt idx="73">
                  <c:v>7.665</c:v>
                </c:pt>
                <c:pt idx="74">
                  <c:v>7.66</c:v>
                </c:pt>
                <c:pt idx="75">
                  <c:v>7.6300000000000008</c:v>
                </c:pt>
                <c:pt idx="76">
                  <c:v>7.63</c:v>
                </c:pt>
                <c:pt idx="77">
                  <c:v>7.67</c:v>
                </c:pt>
                <c:pt idx="78">
                  <c:v>7.7</c:v>
                </c:pt>
                <c:pt idx="79">
                  <c:v>7.74</c:v>
                </c:pt>
                <c:pt idx="80">
                  <c:v>7.72</c:v>
                </c:pt>
                <c:pt idx="81">
                  <c:v>7.71</c:v>
                </c:pt>
                <c:pt idx="82">
                  <c:v>7.7349999999999994</c:v>
                </c:pt>
                <c:pt idx="83">
                  <c:v>7.7650000000000006</c:v>
                </c:pt>
                <c:pt idx="84">
                  <c:v>7.7750000000000004</c:v>
                </c:pt>
                <c:pt idx="85">
                  <c:v>7.7350000000000003</c:v>
                </c:pt>
                <c:pt idx="86">
                  <c:v>7.7650000000000006</c:v>
                </c:pt>
                <c:pt idx="87">
                  <c:v>7.82</c:v>
                </c:pt>
                <c:pt idx="88">
                  <c:v>7.7750000000000004</c:v>
                </c:pt>
                <c:pt idx="89">
                  <c:v>7.75</c:v>
                </c:pt>
                <c:pt idx="90">
                  <c:v>7.7200000000000006</c:v>
                </c:pt>
                <c:pt idx="91">
                  <c:v>7.73</c:v>
                </c:pt>
                <c:pt idx="92">
                  <c:v>7.7</c:v>
                </c:pt>
                <c:pt idx="93">
                  <c:v>7.7200000000000006</c:v>
                </c:pt>
                <c:pt idx="94">
                  <c:v>7.73</c:v>
                </c:pt>
                <c:pt idx="95">
                  <c:v>7.6950000000000003</c:v>
                </c:pt>
                <c:pt idx="96">
                  <c:v>7.71</c:v>
                </c:pt>
                <c:pt idx="97">
                  <c:v>7.7050000000000001</c:v>
                </c:pt>
                <c:pt idx="98">
                  <c:v>7.71</c:v>
                </c:pt>
                <c:pt idx="99">
                  <c:v>7.6899999999999995</c:v>
                </c:pt>
                <c:pt idx="100">
                  <c:v>7.6749999999999998</c:v>
                </c:pt>
                <c:pt idx="101">
                  <c:v>7.6899999999999995</c:v>
                </c:pt>
                <c:pt idx="102">
                  <c:v>7.6649999999999991</c:v>
                </c:pt>
                <c:pt idx="103">
                  <c:v>7.7349999999999994</c:v>
                </c:pt>
                <c:pt idx="104">
                  <c:v>7.79</c:v>
                </c:pt>
                <c:pt idx="105">
                  <c:v>7.8149999999999995</c:v>
                </c:pt>
                <c:pt idx="106">
                  <c:v>7.85</c:v>
                </c:pt>
                <c:pt idx="107">
                  <c:v>7.89</c:v>
                </c:pt>
                <c:pt idx="108">
                  <c:v>7.9250000000000007</c:v>
                </c:pt>
                <c:pt idx="109">
                  <c:v>7.9050000000000002</c:v>
                </c:pt>
                <c:pt idx="110">
                  <c:v>7.915</c:v>
                </c:pt>
                <c:pt idx="111">
                  <c:v>7.91</c:v>
                </c:pt>
                <c:pt idx="112">
                  <c:v>7.89</c:v>
                </c:pt>
                <c:pt idx="113">
                  <c:v>7.9049999999999994</c:v>
                </c:pt>
                <c:pt idx="114">
                  <c:v>7.8949999999999996</c:v>
                </c:pt>
                <c:pt idx="115">
                  <c:v>7.8849999999999998</c:v>
                </c:pt>
                <c:pt idx="116">
                  <c:v>7.8800000000000008</c:v>
                </c:pt>
                <c:pt idx="117">
                  <c:v>7.8849999999999998</c:v>
                </c:pt>
                <c:pt idx="118">
                  <c:v>7.9</c:v>
                </c:pt>
                <c:pt idx="119">
                  <c:v>7.8849999999999998</c:v>
                </c:pt>
                <c:pt idx="120">
                  <c:v>7.915</c:v>
                </c:pt>
                <c:pt idx="121">
                  <c:v>7.915</c:v>
                </c:pt>
                <c:pt idx="122">
                  <c:v>7.9450000000000003</c:v>
                </c:pt>
                <c:pt idx="123">
                  <c:v>7.915</c:v>
                </c:pt>
                <c:pt idx="124">
                  <c:v>7.9050000000000002</c:v>
                </c:pt>
                <c:pt idx="125">
                  <c:v>7.8800000000000008</c:v>
                </c:pt>
                <c:pt idx="126">
                  <c:v>7.9450000000000003</c:v>
                </c:pt>
                <c:pt idx="127">
                  <c:v>8.004999999999999</c:v>
                </c:pt>
                <c:pt idx="128">
                  <c:v>7.99</c:v>
                </c:pt>
                <c:pt idx="129">
                  <c:v>7.9700000000000006</c:v>
                </c:pt>
                <c:pt idx="130">
                  <c:v>7.96</c:v>
                </c:pt>
                <c:pt idx="131">
                  <c:v>7.95</c:v>
                </c:pt>
                <c:pt idx="132">
                  <c:v>8.0250000000000004</c:v>
                </c:pt>
                <c:pt idx="133">
                  <c:v>8.0449999999999999</c:v>
                </c:pt>
                <c:pt idx="134">
                  <c:v>8.0649999999999995</c:v>
                </c:pt>
                <c:pt idx="135">
                  <c:v>7.9850000000000003</c:v>
                </c:pt>
                <c:pt idx="136">
                  <c:v>7.9700000000000006</c:v>
                </c:pt>
                <c:pt idx="137">
                  <c:v>7.9750000000000005</c:v>
                </c:pt>
                <c:pt idx="138">
                  <c:v>7.9700000000000006</c:v>
                </c:pt>
                <c:pt idx="139">
                  <c:v>7.9499999999999993</c:v>
                </c:pt>
                <c:pt idx="140">
                  <c:v>7.9399999999999995</c:v>
                </c:pt>
                <c:pt idx="141">
                  <c:v>7.98</c:v>
                </c:pt>
                <c:pt idx="142">
                  <c:v>8.0250000000000004</c:v>
                </c:pt>
                <c:pt idx="143">
                  <c:v>8.0749999999999993</c:v>
                </c:pt>
                <c:pt idx="144">
                  <c:v>8.0250000000000004</c:v>
                </c:pt>
                <c:pt idx="145">
                  <c:v>8.0850000000000009</c:v>
                </c:pt>
                <c:pt idx="146">
                  <c:v>8.0250000000000004</c:v>
                </c:pt>
                <c:pt idx="147">
                  <c:v>7.99</c:v>
                </c:pt>
                <c:pt idx="148">
                  <c:v>7.915</c:v>
                </c:pt>
                <c:pt idx="149">
                  <c:v>7.92</c:v>
                </c:pt>
                <c:pt idx="150">
                  <c:v>7.915</c:v>
                </c:pt>
                <c:pt idx="151">
                  <c:v>7.9450000000000003</c:v>
                </c:pt>
                <c:pt idx="152">
                  <c:v>7.9349999999999996</c:v>
                </c:pt>
                <c:pt idx="153">
                  <c:v>7.9</c:v>
                </c:pt>
                <c:pt idx="154">
                  <c:v>7.9049999999999994</c:v>
                </c:pt>
                <c:pt idx="155">
                  <c:v>7.8949999999999996</c:v>
                </c:pt>
                <c:pt idx="156">
                  <c:v>8</c:v>
                </c:pt>
                <c:pt idx="157">
                  <c:v>8.0150000000000006</c:v>
                </c:pt>
                <c:pt idx="158">
                  <c:v>8.0649999999999995</c:v>
                </c:pt>
                <c:pt idx="159">
                  <c:v>8.06</c:v>
                </c:pt>
                <c:pt idx="160">
                  <c:v>8.01</c:v>
                </c:pt>
                <c:pt idx="161">
                  <c:v>7.93</c:v>
                </c:pt>
                <c:pt idx="162">
                  <c:v>7.8149999999999995</c:v>
                </c:pt>
                <c:pt idx="163">
                  <c:v>7.79</c:v>
                </c:pt>
                <c:pt idx="164">
                  <c:v>7.8000000000000007</c:v>
                </c:pt>
                <c:pt idx="165">
                  <c:v>7.8249999999999993</c:v>
                </c:pt>
                <c:pt idx="166">
                  <c:v>7.83</c:v>
                </c:pt>
                <c:pt idx="167">
                  <c:v>7.84</c:v>
                </c:pt>
                <c:pt idx="168">
                  <c:v>7.85</c:v>
                </c:pt>
                <c:pt idx="169">
                  <c:v>7.79</c:v>
                </c:pt>
                <c:pt idx="170">
                  <c:v>7.7750000000000004</c:v>
                </c:pt>
                <c:pt idx="171">
                  <c:v>7.87</c:v>
                </c:pt>
                <c:pt idx="172">
                  <c:v>7.86</c:v>
                </c:pt>
                <c:pt idx="173">
                  <c:v>7.8249999999999993</c:v>
                </c:pt>
                <c:pt idx="174">
                  <c:v>7.85</c:v>
                </c:pt>
                <c:pt idx="175">
                  <c:v>7.8</c:v>
                </c:pt>
                <c:pt idx="176">
                  <c:v>7.79</c:v>
                </c:pt>
                <c:pt idx="177">
                  <c:v>7.7449999999999992</c:v>
                </c:pt>
                <c:pt idx="178">
                  <c:v>7.74</c:v>
                </c:pt>
                <c:pt idx="179">
                  <c:v>7.76</c:v>
                </c:pt>
                <c:pt idx="180">
                  <c:v>7.8249999999999993</c:v>
                </c:pt>
                <c:pt idx="181">
                  <c:v>7.84</c:v>
                </c:pt>
                <c:pt idx="182">
                  <c:v>7.79</c:v>
                </c:pt>
                <c:pt idx="183">
                  <c:v>7.7650000000000006</c:v>
                </c:pt>
                <c:pt idx="184">
                  <c:v>7.7949999999999999</c:v>
                </c:pt>
                <c:pt idx="185">
                  <c:v>7.8250000000000002</c:v>
                </c:pt>
                <c:pt idx="186">
                  <c:v>7.8250000000000002</c:v>
                </c:pt>
                <c:pt idx="187">
                  <c:v>7.9349999999999996</c:v>
                </c:pt>
                <c:pt idx="188">
                  <c:v>7.9049999999999994</c:v>
                </c:pt>
                <c:pt idx="189">
                  <c:v>7.8149999999999995</c:v>
                </c:pt>
                <c:pt idx="190">
                  <c:v>7.79</c:v>
                </c:pt>
                <c:pt idx="191">
                  <c:v>7.82</c:v>
                </c:pt>
                <c:pt idx="192">
                  <c:v>7.9249999999999998</c:v>
                </c:pt>
                <c:pt idx="193">
                  <c:v>7.93</c:v>
                </c:pt>
                <c:pt idx="194">
                  <c:v>7.92</c:v>
                </c:pt>
                <c:pt idx="195">
                  <c:v>7.8900000000000006</c:v>
                </c:pt>
                <c:pt idx="196">
                  <c:v>7.9499999999999993</c:v>
                </c:pt>
                <c:pt idx="197">
                  <c:v>8.0500000000000007</c:v>
                </c:pt>
                <c:pt idx="198">
                  <c:v>8.0649999999999995</c:v>
                </c:pt>
                <c:pt idx="199">
                  <c:v>8.0549999999999997</c:v>
                </c:pt>
                <c:pt idx="200">
                  <c:v>8.07</c:v>
                </c:pt>
                <c:pt idx="201">
                  <c:v>8.0749999999999993</c:v>
                </c:pt>
                <c:pt idx="202">
                  <c:v>8.1449999999999996</c:v>
                </c:pt>
                <c:pt idx="203">
                  <c:v>8.125</c:v>
                </c:pt>
                <c:pt idx="204">
                  <c:v>8.0850000000000009</c:v>
                </c:pt>
                <c:pt idx="205">
                  <c:v>8.0400000000000009</c:v>
                </c:pt>
                <c:pt idx="206">
                  <c:v>7.9600000000000009</c:v>
                </c:pt>
                <c:pt idx="207">
                  <c:v>8</c:v>
                </c:pt>
                <c:pt idx="208">
                  <c:v>8.0350000000000001</c:v>
                </c:pt>
                <c:pt idx="209">
                  <c:v>8.0549999999999997</c:v>
                </c:pt>
                <c:pt idx="210">
                  <c:v>8.0299999999999994</c:v>
                </c:pt>
                <c:pt idx="211">
                  <c:v>7.98</c:v>
                </c:pt>
                <c:pt idx="212">
                  <c:v>8.0250000000000004</c:v>
                </c:pt>
                <c:pt idx="213">
                  <c:v>8.0350000000000001</c:v>
                </c:pt>
                <c:pt idx="214">
                  <c:v>8.02</c:v>
                </c:pt>
                <c:pt idx="215">
                  <c:v>8.0650000000000013</c:v>
                </c:pt>
                <c:pt idx="216">
                  <c:v>8.0850000000000009</c:v>
                </c:pt>
                <c:pt idx="217">
                  <c:v>8.09</c:v>
                </c:pt>
                <c:pt idx="218">
                  <c:v>8.0449999999999999</c:v>
                </c:pt>
                <c:pt idx="219">
                  <c:v>8.0299999999999994</c:v>
                </c:pt>
                <c:pt idx="220">
                  <c:v>8.0549999999999997</c:v>
                </c:pt>
                <c:pt idx="221">
                  <c:v>8.0749999999999993</c:v>
                </c:pt>
                <c:pt idx="222">
                  <c:v>8.16</c:v>
                </c:pt>
                <c:pt idx="223">
                  <c:v>8.2050000000000001</c:v>
                </c:pt>
                <c:pt idx="224">
                  <c:v>8.1900000000000013</c:v>
                </c:pt>
                <c:pt idx="225">
                  <c:v>8.2149999999999999</c:v>
                </c:pt>
                <c:pt idx="226">
                  <c:v>8.2650000000000006</c:v>
                </c:pt>
                <c:pt idx="227">
                  <c:v>8.26</c:v>
                </c:pt>
                <c:pt idx="228">
                  <c:v>8.3000000000000007</c:v>
                </c:pt>
                <c:pt idx="229">
                  <c:v>8.3249999999999993</c:v>
                </c:pt>
                <c:pt idx="230">
                  <c:v>8.35</c:v>
                </c:pt>
                <c:pt idx="231">
                  <c:v>8.34</c:v>
                </c:pt>
                <c:pt idx="232">
                  <c:v>8.3650000000000002</c:v>
                </c:pt>
                <c:pt idx="233">
                  <c:v>8.3000000000000007</c:v>
                </c:pt>
                <c:pt idx="234">
                  <c:v>8.3650000000000002</c:v>
                </c:pt>
                <c:pt idx="235">
                  <c:v>8.3249999999999993</c:v>
                </c:pt>
                <c:pt idx="236">
                  <c:v>8.3149999999999995</c:v>
                </c:pt>
                <c:pt idx="237">
                  <c:v>8.3000000000000007</c:v>
                </c:pt>
                <c:pt idx="238">
                  <c:v>8.3150000000000013</c:v>
                </c:pt>
                <c:pt idx="239">
                  <c:v>8.2950000000000017</c:v>
                </c:pt>
                <c:pt idx="240">
                  <c:v>8.23</c:v>
                </c:pt>
                <c:pt idx="241">
                  <c:v>8.1849999999999987</c:v>
                </c:pt>
                <c:pt idx="242">
                  <c:v>8.15</c:v>
                </c:pt>
                <c:pt idx="243">
                  <c:v>8.19</c:v>
                </c:pt>
                <c:pt idx="244">
                  <c:v>8.2050000000000001</c:v>
                </c:pt>
                <c:pt idx="245">
                  <c:v>8.24</c:v>
                </c:pt>
                <c:pt idx="246">
                  <c:v>8.2650000000000006</c:v>
                </c:pt>
                <c:pt idx="247">
                  <c:v>8.19</c:v>
                </c:pt>
                <c:pt idx="248">
                  <c:v>8.23</c:v>
                </c:pt>
                <c:pt idx="249">
                  <c:v>8.1999999999999993</c:v>
                </c:pt>
                <c:pt idx="250">
                  <c:v>8.2750000000000004</c:v>
                </c:pt>
                <c:pt idx="251">
                  <c:v>8.2749999999999986</c:v>
                </c:pt>
                <c:pt idx="252">
                  <c:v>8.33</c:v>
                </c:pt>
                <c:pt idx="253">
                  <c:v>8.26</c:v>
                </c:pt>
                <c:pt idx="254">
                  <c:v>8.39</c:v>
                </c:pt>
                <c:pt idx="255">
                  <c:v>8.39</c:v>
                </c:pt>
                <c:pt idx="256">
                  <c:v>8.2899999999999991</c:v>
                </c:pt>
                <c:pt idx="257">
                  <c:v>8.245000000000001</c:v>
                </c:pt>
                <c:pt idx="258">
                  <c:v>8.2100000000000009</c:v>
                </c:pt>
                <c:pt idx="259">
                  <c:v>8.1549999999999994</c:v>
                </c:pt>
                <c:pt idx="260">
                  <c:v>8.16</c:v>
                </c:pt>
                <c:pt idx="261">
                  <c:v>8.14</c:v>
                </c:pt>
                <c:pt idx="262">
                  <c:v>8.18</c:v>
                </c:pt>
                <c:pt idx="263">
                  <c:v>8.129999999999999</c:v>
                </c:pt>
                <c:pt idx="264">
                  <c:v>8.120000000000001</c:v>
                </c:pt>
                <c:pt idx="265">
                  <c:v>8.24</c:v>
                </c:pt>
                <c:pt idx="266">
                  <c:v>8.1849999999999987</c:v>
                </c:pt>
                <c:pt idx="267">
                  <c:v>8.27</c:v>
                </c:pt>
                <c:pt idx="268">
                  <c:v>8.375</c:v>
                </c:pt>
                <c:pt idx="269">
                  <c:v>8.3949999999999996</c:v>
                </c:pt>
                <c:pt idx="270">
                  <c:v>8.44</c:v>
                </c:pt>
                <c:pt idx="271">
                  <c:v>8.4400000000000013</c:v>
                </c:pt>
                <c:pt idx="272">
                  <c:v>8.4550000000000001</c:v>
                </c:pt>
                <c:pt idx="273">
                  <c:v>8.3849999999999998</c:v>
                </c:pt>
                <c:pt idx="274">
                  <c:v>8.4649999999999999</c:v>
                </c:pt>
                <c:pt idx="275">
                  <c:v>8.5399999999999991</c:v>
                </c:pt>
                <c:pt idx="276">
                  <c:v>8.5350000000000001</c:v>
                </c:pt>
                <c:pt idx="277">
                  <c:v>8.5250000000000004</c:v>
                </c:pt>
                <c:pt idx="278">
                  <c:v>8.5300000000000011</c:v>
                </c:pt>
                <c:pt idx="279">
                  <c:v>8.5549999999999997</c:v>
                </c:pt>
                <c:pt idx="280">
                  <c:v>8.57</c:v>
                </c:pt>
                <c:pt idx="281">
                  <c:v>8.5449999999999999</c:v>
                </c:pt>
                <c:pt idx="282">
                  <c:v>8.5549999999999997</c:v>
                </c:pt>
                <c:pt idx="283">
                  <c:v>8.58</c:v>
                </c:pt>
                <c:pt idx="284">
                  <c:v>8.4649999999999999</c:v>
                </c:pt>
                <c:pt idx="285">
                  <c:v>8.49</c:v>
                </c:pt>
                <c:pt idx="286">
                  <c:v>8.4749999999999996</c:v>
                </c:pt>
                <c:pt idx="287">
                  <c:v>8.5449999999999999</c:v>
                </c:pt>
                <c:pt idx="288">
                  <c:v>8.6050000000000004</c:v>
                </c:pt>
                <c:pt idx="289">
                  <c:v>8.6750000000000007</c:v>
                </c:pt>
                <c:pt idx="290">
                  <c:v>8.7349999999999994</c:v>
                </c:pt>
                <c:pt idx="291">
                  <c:v>8.7850000000000001</c:v>
                </c:pt>
                <c:pt idx="292">
                  <c:v>8.83</c:v>
                </c:pt>
                <c:pt idx="293">
                  <c:v>8.82</c:v>
                </c:pt>
                <c:pt idx="294">
                  <c:v>8.89</c:v>
                </c:pt>
                <c:pt idx="295">
                  <c:v>8.9349999999999987</c:v>
                </c:pt>
                <c:pt idx="296">
                  <c:v>8.89</c:v>
                </c:pt>
                <c:pt idx="297">
                  <c:v>8.9050000000000011</c:v>
                </c:pt>
                <c:pt idx="298">
                  <c:v>8.8500000000000014</c:v>
                </c:pt>
                <c:pt idx="299">
                  <c:v>8.8550000000000004</c:v>
                </c:pt>
                <c:pt idx="300">
                  <c:v>8.77</c:v>
                </c:pt>
                <c:pt idx="301">
                  <c:v>8.7650000000000006</c:v>
                </c:pt>
                <c:pt idx="302">
                  <c:v>8.8049999999999997</c:v>
                </c:pt>
                <c:pt idx="303">
                  <c:v>8.8099999999999987</c:v>
                </c:pt>
                <c:pt idx="304">
                  <c:v>8.89</c:v>
                </c:pt>
                <c:pt idx="305">
                  <c:v>8.8150000000000013</c:v>
                </c:pt>
                <c:pt idx="306">
                  <c:v>8.92</c:v>
                </c:pt>
                <c:pt idx="307">
                  <c:v>8.9450000000000003</c:v>
                </c:pt>
                <c:pt idx="308">
                  <c:v>8.74</c:v>
                </c:pt>
                <c:pt idx="309">
                  <c:v>8.58</c:v>
                </c:pt>
                <c:pt idx="310">
                  <c:v>8.5449999999999999</c:v>
                </c:pt>
                <c:pt idx="311">
                  <c:v>8.5650000000000013</c:v>
                </c:pt>
                <c:pt idx="312">
                  <c:v>8.6900000000000013</c:v>
                </c:pt>
                <c:pt idx="313">
                  <c:v>8.745000000000001</c:v>
                </c:pt>
                <c:pt idx="314">
                  <c:v>8.6750000000000007</c:v>
                </c:pt>
                <c:pt idx="315">
                  <c:v>8.6999999999999993</c:v>
                </c:pt>
                <c:pt idx="316">
                  <c:v>8.6499999999999986</c:v>
                </c:pt>
                <c:pt idx="317">
                  <c:v>8.61</c:v>
                </c:pt>
                <c:pt idx="318">
                  <c:v>8.5500000000000007</c:v>
                </c:pt>
                <c:pt idx="319">
                  <c:v>8.5</c:v>
                </c:pt>
                <c:pt idx="320">
                  <c:v>8.4750000000000014</c:v>
                </c:pt>
                <c:pt idx="321">
                  <c:v>8.4600000000000009</c:v>
                </c:pt>
                <c:pt idx="322">
                  <c:v>8.5249999999999986</c:v>
                </c:pt>
                <c:pt idx="323">
                  <c:v>8.5250000000000004</c:v>
                </c:pt>
                <c:pt idx="324">
                  <c:v>8.6349999999999998</c:v>
                </c:pt>
                <c:pt idx="325">
                  <c:v>8.64</c:v>
                </c:pt>
                <c:pt idx="326">
                  <c:v>8.4550000000000001</c:v>
                </c:pt>
                <c:pt idx="327">
                  <c:v>8.4749999999999996</c:v>
                </c:pt>
                <c:pt idx="328">
                  <c:v>8.4600000000000009</c:v>
                </c:pt>
                <c:pt idx="329">
                  <c:v>8.4149999999999991</c:v>
                </c:pt>
                <c:pt idx="330">
                  <c:v>8.370000000000001</c:v>
                </c:pt>
                <c:pt idx="331">
                  <c:v>8.3249999999999993</c:v>
                </c:pt>
                <c:pt idx="332">
                  <c:v>8.3000000000000007</c:v>
                </c:pt>
                <c:pt idx="333">
                  <c:v>8.26</c:v>
                </c:pt>
                <c:pt idx="334">
                  <c:v>8.1849999999999987</c:v>
                </c:pt>
                <c:pt idx="335">
                  <c:v>8.1649999999999991</c:v>
                </c:pt>
                <c:pt idx="336">
                  <c:v>8.245000000000001</c:v>
                </c:pt>
                <c:pt idx="337">
                  <c:v>8.2349999999999994</c:v>
                </c:pt>
                <c:pt idx="338">
                  <c:v>8.2899999999999991</c:v>
                </c:pt>
                <c:pt idx="339">
                  <c:v>8.33</c:v>
                </c:pt>
                <c:pt idx="340">
                  <c:v>8.3000000000000007</c:v>
                </c:pt>
                <c:pt idx="341">
                  <c:v>8.2899999999999991</c:v>
                </c:pt>
                <c:pt idx="342">
                  <c:v>8.2650000000000006</c:v>
                </c:pt>
                <c:pt idx="343">
                  <c:v>8.32</c:v>
                </c:pt>
                <c:pt idx="344">
                  <c:v>8.3999999999999986</c:v>
                </c:pt>
                <c:pt idx="345">
                  <c:v>8.375</c:v>
                </c:pt>
                <c:pt idx="346">
                  <c:v>8.370000000000001</c:v>
                </c:pt>
                <c:pt idx="347">
                  <c:v>8.2449999999999992</c:v>
                </c:pt>
                <c:pt idx="348">
                  <c:v>8.25</c:v>
                </c:pt>
                <c:pt idx="349">
                  <c:v>8.245000000000001</c:v>
                </c:pt>
                <c:pt idx="350">
                  <c:v>8.2349999999999994</c:v>
                </c:pt>
                <c:pt idx="351">
                  <c:v>8.25</c:v>
                </c:pt>
                <c:pt idx="352">
                  <c:v>8.1050000000000004</c:v>
                </c:pt>
                <c:pt idx="353">
                  <c:v>8.17</c:v>
                </c:pt>
                <c:pt idx="354">
                  <c:v>8.2050000000000001</c:v>
                </c:pt>
                <c:pt idx="355">
                  <c:v>8.254999999999999</c:v>
                </c:pt>
                <c:pt idx="356">
                  <c:v>8.2899999999999991</c:v>
                </c:pt>
                <c:pt idx="357">
                  <c:v>8.3249999999999993</c:v>
                </c:pt>
                <c:pt idx="358">
                  <c:v>8.3249999999999993</c:v>
                </c:pt>
                <c:pt idx="359">
                  <c:v>8.375</c:v>
                </c:pt>
                <c:pt idx="360">
                  <c:v>8.3949999999999996</c:v>
                </c:pt>
                <c:pt idx="361">
                  <c:v>8.39</c:v>
                </c:pt>
                <c:pt idx="362">
                  <c:v>8.41</c:v>
                </c:pt>
                <c:pt idx="363">
                  <c:v>8.4600000000000009</c:v>
                </c:pt>
                <c:pt idx="364">
                  <c:v>8.4149999999999991</c:v>
                </c:pt>
                <c:pt idx="365">
                  <c:v>8.4600000000000009</c:v>
                </c:pt>
                <c:pt idx="366">
                  <c:v>8.4400000000000013</c:v>
                </c:pt>
                <c:pt idx="367">
                  <c:v>8.4450000000000003</c:v>
                </c:pt>
                <c:pt idx="368">
                  <c:v>8.48</c:v>
                </c:pt>
                <c:pt idx="369">
                  <c:v>8.4450000000000003</c:v>
                </c:pt>
                <c:pt idx="370">
                  <c:v>8.4549999999999983</c:v>
                </c:pt>
                <c:pt idx="371">
                  <c:v>8.49</c:v>
                </c:pt>
                <c:pt idx="372">
                  <c:v>8.3949999999999996</c:v>
                </c:pt>
                <c:pt idx="373">
                  <c:v>8.3999999999999986</c:v>
                </c:pt>
                <c:pt idx="374">
                  <c:v>8.4</c:v>
                </c:pt>
                <c:pt idx="375">
                  <c:v>8.4450000000000003</c:v>
                </c:pt>
                <c:pt idx="376">
                  <c:v>8.52</c:v>
                </c:pt>
                <c:pt idx="377">
                  <c:v>8.5850000000000009</c:v>
                </c:pt>
                <c:pt idx="378">
                  <c:v>8.625</c:v>
                </c:pt>
                <c:pt idx="379">
                  <c:v>8.59</c:v>
                </c:pt>
                <c:pt idx="380">
                  <c:v>8.5599999999999987</c:v>
                </c:pt>
                <c:pt idx="381">
                  <c:v>8.59</c:v>
                </c:pt>
                <c:pt idx="382">
                  <c:v>8.6750000000000007</c:v>
                </c:pt>
                <c:pt idx="383">
                  <c:v>8.7199999999999989</c:v>
                </c:pt>
                <c:pt idx="384">
                  <c:v>8.7750000000000004</c:v>
                </c:pt>
                <c:pt idx="385">
                  <c:v>8.73</c:v>
                </c:pt>
                <c:pt idx="386">
                  <c:v>8.74</c:v>
                </c:pt>
                <c:pt idx="387">
                  <c:v>8.6900000000000013</c:v>
                </c:pt>
                <c:pt idx="388">
                  <c:v>8.6549999999999994</c:v>
                </c:pt>
                <c:pt idx="389">
                  <c:v>8.6349999999999998</c:v>
                </c:pt>
                <c:pt idx="390">
                  <c:v>8.6349999999999998</c:v>
                </c:pt>
                <c:pt idx="391">
                  <c:v>8.5749999999999993</c:v>
                </c:pt>
                <c:pt idx="392">
                  <c:v>8.5350000000000001</c:v>
                </c:pt>
                <c:pt idx="393">
                  <c:v>8.5500000000000007</c:v>
                </c:pt>
                <c:pt idx="394">
                  <c:v>8.48</c:v>
                </c:pt>
                <c:pt idx="395">
                  <c:v>8.51</c:v>
                </c:pt>
                <c:pt idx="396">
                  <c:v>8.5549999999999997</c:v>
                </c:pt>
                <c:pt idx="397">
                  <c:v>8.52</c:v>
                </c:pt>
                <c:pt idx="398">
                  <c:v>8.5250000000000004</c:v>
                </c:pt>
                <c:pt idx="399">
                  <c:v>8.5100000000000016</c:v>
                </c:pt>
                <c:pt idx="400">
                  <c:v>8.39</c:v>
                </c:pt>
                <c:pt idx="401">
                  <c:v>8.370000000000001</c:v>
                </c:pt>
                <c:pt idx="402">
                  <c:v>8.3949999999999996</c:v>
                </c:pt>
                <c:pt idx="403">
                  <c:v>8.5</c:v>
                </c:pt>
                <c:pt idx="404">
                  <c:v>8.5150000000000006</c:v>
                </c:pt>
                <c:pt idx="405">
                  <c:v>8.6050000000000004</c:v>
                </c:pt>
                <c:pt idx="406">
                  <c:v>8.6849999999999987</c:v>
                </c:pt>
                <c:pt idx="407">
                  <c:v>8.61</c:v>
                </c:pt>
                <c:pt idx="408">
                  <c:v>8.625</c:v>
                </c:pt>
                <c:pt idx="409">
                  <c:v>8.6550000000000011</c:v>
                </c:pt>
                <c:pt idx="410">
                  <c:v>8.65</c:v>
                </c:pt>
                <c:pt idx="411">
                  <c:v>8.754999999999999</c:v>
                </c:pt>
                <c:pt idx="412">
                  <c:v>8.8150000000000013</c:v>
                </c:pt>
                <c:pt idx="413">
                  <c:v>8.745000000000001</c:v>
                </c:pt>
                <c:pt idx="414">
                  <c:v>8.75</c:v>
                </c:pt>
                <c:pt idx="415">
                  <c:v>8.65</c:v>
                </c:pt>
                <c:pt idx="416">
                  <c:v>8.7249999999999996</c:v>
                </c:pt>
                <c:pt idx="417">
                  <c:v>8.69</c:v>
                </c:pt>
                <c:pt idx="418">
                  <c:v>8.7249999999999996</c:v>
                </c:pt>
                <c:pt idx="419">
                  <c:v>8.7899999999999991</c:v>
                </c:pt>
                <c:pt idx="420">
                  <c:v>8.9400000000000013</c:v>
                </c:pt>
                <c:pt idx="421">
                  <c:v>9.0399999999999991</c:v>
                </c:pt>
                <c:pt idx="422">
                  <c:v>9.0300000000000011</c:v>
                </c:pt>
                <c:pt idx="423">
                  <c:v>8.9149999999999991</c:v>
                </c:pt>
                <c:pt idx="424">
                  <c:v>8.93</c:v>
                </c:pt>
                <c:pt idx="425">
                  <c:v>8.91</c:v>
                </c:pt>
                <c:pt idx="426">
                  <c:v>8.8849999999999998</c:v>
                </c:pt>
                <c:pt idx="427">
                  <c:v>8.8650000000000002</c:v>
                </c:pt>
                <c:pt idx="428">
                  <c:v>8.91</c:v>
                </c:pt>
                <c:pt idx="429">
                  <c:v>8.93</c:v>
                </c:pt>
                <c:pt idx="430">
                  <c:v>8.9</c:v>
                </c:pt>
                <c:pt idx="431">
                  <c:v>8.9550000000000001</c:v>
                </c:pt>
                <c:pt idx="432">
                  <c:v>8.8699999999999992</c:v>
                </c:pt>
                <c:pt idx="433">
                  <c:v>8.83</c:v>
                </c:pt>
                <c:pt idx="434">
                  <c:v>8.81</c:v>
                </c:pt>
                <c:pt idx="435">
                  <c:v>8.8150000000000013</c:v>
                </c:pt>
                <c:pt idx="436">
                  <c:v>8.8350000000000009</c:v>
                </c:pt>
                <c:pt idx="437">
                  <c:v>8.8550000000000004</c:v>
                </c:pt>
                <c:pt idx="438">
                  <c:v>8.9699999999999989</c:v>
                </c:pt>
                <c:pt idx="439">
                  <c:v>8.9550000000000001</c:v>
                </c:pt>
                <c:pt idx="440">
                  <c:v>8.9749999999999996</c:v>
                </c:pt>
                <c:pt idx="441">
                  <c:v>9.004999999999999</c:v>
                </c:pt>
                <c:pt idx="442">
                  <c:v>8.8849999999999998</c:v>
                </c:pt>
                <c:pt idx="443">
                  <c:v>9.0500000000000007</c:v>
                </c:pt>
                <c:pt idx="444">
                  <c:v>9.2100000000000009</c:v>
                </c:pt>
                <c:pt idx="445">
                  <c:v>9.2399999999999984</c:v>
                </c:pt>
                <c:pt idx="446">
                  <c:v>9.2399999999999984</c:v>
                </c:pt>
                <c:pt idx="447">
                  <c:v>9.2100000000000009</c:v>
                </c:pt>
                <c:pt idx="448">
                  <c:v>9.17</c:v>
                </c:pt>
                <c:pt idx="449">
                  <c:v>9.120000000000001</c:v>
                </c:pt>
                <c:pt idx="450">
                  <c:v>9.1900000000000013</c:v>
                </c:pt>
                <c:pt idx="451">
                  <c:v>9.245000000000001</c:v>
                </c:pt>
                <c:pt idx="452">
                  <c:v>9.23</c:v>
                </c:pt>
                <c:pt idx="453">
                  <c:v>9.2349999999999994</c:v>
                </c:pt>
                <c:pt idx="454">
                  <c:v>9.2249999999999996</c:v>
                </c:pt>
                <c:pt idx="455">
                  <c:v>9.1750000000000007</c:v>
                </c:pt>
                <c:pt idx="456">
                  <c:v>9.1950000000000003</c:v>
                </c:pt>
                <c:pt idx="457">
                  <c:v>9.2349999999999994</c:v>
                </c:pt>
                <c:pt idx="458">
                  <c:v>9.3149999999999995</c:v>
                </c:pt>
                <c:pt idx="459">
                  <c:v>9.1900000000000013</c:v>
                </c:pt>
                <c:pt idx="460">
                  <c:v>9.2149999999999999</c:v>
                </c:pt>
                <c:pt idx="461">
                  <c:v>9.129999999999999</c:v>
                </c:pt>
                <c:pt idx="462">
                  <c:v>9.125</c:v>
                </c:pt>
                <c:pt idx="463">
                  <c:v>9.07</c:v>
                </c:pt>
                <c:pt idx="464">
                  <c:v>9.11</c:v>
                </c:pt>
                <c:pt idx="465">
                  <c:v>9.2399999999999984</c:v>
                </c:pt>
                <c:pt idx="466">
                  <c:v>9.1999999999999993</c:v>
                </c:pt>
                <c:pt idx="467">
                  <c:v>9.18</c:v>
                </c:pt>
                <c:pt idx="468">
                  <c:v>9.25</c:v>
                </c:pt>
                <c:pt idx="469">
                  <c:v>9.1900000000000013</c:v>
                </c:pt>
                <c:pt idx="470">
                  <c:v>9.0250000000000004</c:v>
                </c:pt>
                <c:pt idx="471">
                  <c:v>9.0300000000000011</c:v>
                </c:pt>
                <c:pt idx="472">
                  <c:v>8.9899999999999984</c:v>
                </c:pt>
                <c:pt idx="473">
                  <c:v>9.120000000000001</c:v>
                </c:pt>
                <c:pt idx="474">
                  <c:v>9.4200000000000017</c:v>
                </c:pt>
                <c:pt idx="475">
                  <c:v>9.5</c:v>
                </c:pt>
                <c:pt idx="476">
                  <c:v>9.4050000000000011</c:v>
                </c:pt>
                <c:pt idx="477">
                  <c:v>9.3150000000000013</c:v>
                </c:pt>
                <c:pt idx="478">
                  <c:v>9.2650000000000006</c:v>
                </c:pt>
                <c:pt idx="479">
                  <c:v>9.2100000000000009</c:v>
                </c:pt>
                <c:pt idx="480">
                  <c:v>9.19</c:v>
                </c:pt>
                <c:pt idx="481">
                  <c:v>9.2200000000000006</c:v>
                </c:pt>
                <c:pt idx="482">
                  <c:v>9.2949999999999999</c:v>
                </c:pt>
                <c:pt idx="483">
                  <c:v>9.3550000000000004</c:v>
                </c:pt>
                <c:pt idx="484">
                  <c:v>9.3550000000000004</c:v>
                </c:pt>
                <c:pt idx="485">
                  <c:v>9.620000000000001</c:v>
                </c:pt>
                <c:pt idx="486">
                  <c:v>9.6050000000000004</c:v>
                </c:pt>
                <c:pt idx="487">
                  <c:v>9.6999999999999993</c:v>
                </c:pt>
                <c:pt idx="488">
                  <c:v>9.8949999999999996</c:v>
                </c:pt>
                <c:pt idx="489">
                  <c:v>9.8999999999999986</c:v>
                </c:pt>
                <c:pt idx="490">
                  <c:v>9.9450000000000003</c:v>
                </c:pt>
                <c:pt idx="491">
                  <c:v>9.99</c:v>
                </c:pt>
                <c:pt idx="492">
                  <c:v>9.9649999999999999</c:v>
                </c:pt>
                <c:pt idx="493">
                  <c:v>10.135</c:v>
                </c:pt>
                <c:pt idx="494">
                  <c:v>10.215</c:v>
                </c:pt>
                <c:pt idx="495">
                  <c:v>10.17</c:v>
                </c:pt>
                <c:pt idx="496">
                  <c:v>10.27</c:v>
                </c:pt>
                <c:pt idx="497">
                  <c:v>10.32</c:v>
                </c:pt>
                <c:pt idx="498">
                  <c:v>10.225</c:v>
                </c:pt>
                <c:pt idx="499">
                  <c:v>10.36</c:v>
                </c:pt>
                <c:pt idx="500">
                  <c:v>10.285</c:v>
                </c:pt>
                <c:pt idx="501">
                  <c:v>10.195</c:v>
                </c:pt>
                <c:pt idx="502">
                  <c:v>10.175000000000001</c:v>
                </c:pt>
                <c:pt idx="503">
                  <c:v>10.344999999999999</c:v>
                </c:pt>
                <c:pt idx="504">
                  <c:v>10.405000000000001</c:v>
                </c:pt>
                <c:pt idx="505">
                  <c:v>10.31</c:v>
                </c:pt>
              </c:numCache>
            </c:numRef>
          </c:val>
          <c:smooth val="0"/>
          <c:extLst>
            <c:ext xmlns:c16="http://schemas.microsoft.com/office/drawing/2014/chart" uri="{C3380CC4-5D6E-409C-BE32-E72D297353CC}">
              <c16:uniqueId val="{00000003-2A67-7F46-912C-2873BA4C5D22}"/>
            </c:ext>
          </c:extLst>
        </c:ser>
        <c:dLbls>
          <c:showLegendKey val="0"/>
          <c:showVal val="0"/>
          <c:showCatName val="0"/>
          <c:showSerName val="0"/>
          <c:showPercent val="0"/>
          <c:showBubbleSize val="0"/>
        </c:dLbls>
        <c:smooth val="0"/>
        <c:axId val="243103808"/>
        <c:axId val="1878801007"/>
      </c:lineChart>
      <c:dateAx>
        <c:axId val="24310380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78801007"/>
        <c:crosses val="autoZero"/>
        <c:auto val="1"/>
        <c:lblOffset val="100"/>
        <c:baseTimeUnit val="days"/>
      </c:dateAx>
      <c:valAx>
        <c:axId val="187880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3103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1 год</c:v>
          </c:tx>
          <c:spPr>
            <a:ln w="28575" cap="rnd">
              <a:solidFill>
                <a:schemeClr val="accent1"/>
              </a:solidFill>
              <a:round/>
            </a:ln>
            <a:effectLst/>
          </c:spPr>
          <c:marker>
            <c:symbol val="none"/>
          </c:marker>
          <c:cat>
            <c:numRef>
              <c:f>'Yield Curves'!$A$3:$A$508</c:f>
              <c:numCache>
                <c:formatCode>m/d/yy</c:formatCode>
                <c:ptCount val="506"/>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pt idx="249">
                  <c:v>42768</c:v>
                </c:pt>
                <c:pt idx="250">
                  <c:v>42767</c:v>
                </c:pt>
                <c:pt idx="251">
                  <c:v>42766</c:v>
                </c:pt>
                <c:pt idx="252">
                  <c:v>42765</c:v>
                </c:pt>
                <c:pt idx="253">
                  <c:v>42762</c:v>
                </c:pt>
                <c:pt idx="254">
                  <c:v>42761</c:v>
                </c:pt>
                <c:pt idx="255">
                  <c:v>42760</c:v>
                </c:pt>
                <c:pt idx="256">
                  <c:v>42759</c:v>
                </c:pt>
                <c:pt idx="257">
                  <c:v>42758</c:v>
                </c:pt>
                <c:pt idx="258">
                  <c:v>42755</c:v>
                </c:pt>
                <c:pt idx="259">
                  <c:v>42754</c:v>
                </c:pt>
                <c:pt idx="260">
                  <c:v>42753</c:v>
                </c:pt>
                <c:pt idx="261">
                  <c:v>42752</c:v>
                </c:pt>
                <c:pt idx="262">
                  <c:v>42751</c:v>
                </c:pt>
                <c:pt idx="263">
                  <c:v>42748</c:v>
                </c:pt>
                <c:pt idx="264">
                  <c:v>42747</c:v>
                </c:pt>
                <c:pt idx="265">
                  <c:v>42746</c:v>
                </c:pt>
                <c:pt idx="266">
                  <c:v>42745</c:v>
                </c:pt>
                <c:pt idx="267">
                  <c:v>42744</c:v>
                </c:pt>
                <c:pt idx="268">
                  <c:v>42741</c:v>
                </c:pt>
                <c:pt idx="269">
                  <c:v>42740</c:v>
                </c:pt>
                <c:pt idx="270">
                  <c:v>42739</c:v>
                </c:pt>
                <c:pt idx="271">
                  <c:v>42738</c:v>
                </c:pt>
                <c:pt idx="272">
                  <c:v>42734</c:v>
                </c:pt>
                <c:pt idx="273">
                  <c:v>42733</c:v>
                </c:pt>
                <c:pt idx="274">
                  <c:v>42732</c:v>
                </c:pt>
                <c:pt idx="275">
                  <c:v>42731</c:v>
                </c:pt>
                <c:pt idx="276">
                  <c:v>42730</c:v>
                </c:pt>
                <c:pt idx="277">
                  <c:v>42727</c:v>
                </c:pt>
                <c:pt idx="278">
                  <c:v>42726</c:v>
                </c:pt>
                <c:pt idx="279">
                  <c:v>42725</c:v>
                </c:pt>
                <c:pt idx="280">
                  <c:v>42724</c:v>
                </c:pt>
                <c:pt idx="281">
                  <c:v>42723</c:v>
                </c:pt>
                <c:pt idx="282">
                  <c:v>42720</c:v>
                </c:pt>
                <c:pt idx="283">
                  <c:v>42719</c:v>
                </c:pt>
                <c:pt idx="284">
                  <c:v>42718</c:v>
                </c:pt>
                <c:pt idx="285">
                  <c:v>42717</c:v>
                </c:pt>
                <c:pt idx="286">
                  <c:v>42716</c:v>
                </c:pt>
                <c:pt idx="287">
                  <c:v>42713</c:v>
                </c:pt>
                <c:pt idx="288">
                  <c:v>42712</c:v>
                </c:pt>
                <c:pt idx="289">
                  <c:v>42711</c:v>
                </c:pt>
                <c:pt idx="290">
                  <c:v>42710</c:v>
                </c:pt>
                <c:pt idx="291">
                  <c:v>42709</c:v>
                </c:pt>
                <c:pt idx="292">
                  <c:v>42706</c:v>
                </c:pt>
                <c:pt idx="293">
                  <c:v>42705</c:v>
                </c:pt>
                <c:pt idx="294">
                  <c:v>42704</c:v>
                </c:pt>
                <c:pt idx="295">
                  <c:v>42703</c:v>
                </c:pt>
                <c:pt idx="296">
                  <c:v>42702</c:v>
                </c:pt>
                <c:pt idx="297">
                  <c:v>42699</c:v>
                </c:pt>
                <c:pt idx="298">
                  <c:v>42698</c:v>
                </c:pt>
                <c:pt idx="299">
                  <c:v>42697</c:v>
                </c:pt>
                <c:pt idx="300">
                  <c:v>42696</c:v>
                </c:pt>
                <c:pt idx="301">
                  <c:v>42695</c:v>
                </c:pt>
                <c:pt idx="302">
                  <c:v>42692</c:v>
                </c:pt>
                <c:pt idx="303">
                  <c:v>42691</c:v>
                </c:pt>
                <c:pt idx="304">
                  <c:v>42690</c:v>
                </c:pt>
                <c:pt idx="305">
                  <c:v>42689</c:v>
                </c:pt>
                <c:pt idx="306">
                  <c:v>42688</c:v>
                </c:pt>
                <c:pt idx="307">
                  <c:v>42685</c:v>
                </c:pt>
                <c:pt idx="308">
                  <c:v>42684</c:v>
                </c:pt>
                <c:pt idx="309">
                  <c:v>42683</c:v>
                </c:pt>
                <c:pt idx="310">
                  <c:v>42682</c:v>
                </c:pt>
                <c:pt idx="311">
                  <c:v>42681</c:v>
                </c:pt>
                <c:pt idx="312">
                  <c:v>42677</c:v>
                </c:pt>
                <c:pt idx="313">
                  <c:v>42676</c:v>
                </c:pt>
                <c:pt idx="314">
                  <c:v>42675</c:v>
                </c:pt>
                <c:pt idx="315">
                  <c:v>42674</c:v>
                </c:pt>
                <c:pt idx="316">
                  <c:v>42671</c:v>
                </c:pt>
                <c:pt idx="317">
                  <c:v>42670</c:v>
                </c:pt>
                <c:pt idx="318">
                  <c:v>42669</c:v>
                </c:pt>
                <c:pt idx="319">
                  <c:v>42668</c:v>
                </c:pt>
                <c:pt idx="320">
                  <c:v>42667</c:v>
                </c:pt>
                <c:pt idx="321">
                  <c:v>42664</c:v>
                </c:pt>
                <c:pt idx="322">
                  <c:v>42663</c:v>
                </c:pt>
                <c:pt idx="323">
                  <c:v>42662</c:v>
                </c:pt>
                <c:pt idx="324">
                  <c:v>42661</c:v>
                </c:pt>
                <c:pt idx="325">
                  <c:v>42660</c:v>
                </c:pt>
                <c:pt idx="326">
                  <c:v>42657</c:v>
                </c:pt>
                <c:pt idx="327">
                  <c:v>42656</c:v>
                </c:pt>
                <c:pt idx="328">
                  <c:v>42655</c:v>
                </c:pt>
                <c:pt idx="329">
                  <c:v>42654</c:v>
                </c:pt>
                <c:pt idx="330">
                  <c:v>42653</c:v>
                </c:pt>
                <c:pt idx="331">
                  <c:v>42650</c:v>
                </c:pt>
                <c:pt idx="332">
                  <c:v>42649</c:v>
                </c:pt>
                <c:pt idx="333">
                  <c:v>42648</c:v>
                </c:pt>
                <c:pt idx="334">
                  <c:v>42647</c:v>
                </c:pt>
                <c:pt idx="335">
                  <c:v>42646</c:v>
                </c:pt>
                <c:pt idx="336">
                  <c:v>42643</c:v>
                </c:pt>
                <c:pt idx="337">
                  <c:v>42642</c:v>
                </c:pt>
                <c:pt idx="338">
                  <c:v>42641</c:v>
                </c:pt>
                <c:pt idx="339">
                  <c:v>42640</c:v>
                </c:pt>
                <c:pt idx="340">
                  <c:v>42639</c:v>
                </c:pt>
                <c:pt idx="341">
                  <c:v>42636</c:v>
                </c:pt>
                <c:pt idx="342">
                  <c:v>42635</c:v>
                </c:pt>
                <c:pt idx="343">
                  <c:v>42634</c:v>
                </c:pt>
                <c:pt idx="344">
                  <c:v>42633</c:v>
                </c:pt>
                <c:pt idx="345">
                  <c:v>42632</c:v>
                </c:pt>
                <c:pt idx="346">
                  <c:v>42629</c:v>
                </c:pt>
                <c:pt idx="347">
                  <c:v>42628</c:v>
                </c:pt>
                <c:pt idx="348">
                  <c:v>42627</c:v>
                </c:pt>
                <c:pt idx="349">
                  <c:v>42626</c:v>
                </c:pt>
                <c:pt idx="350">
                  <c:v>42625</c:v>
                </c:pt>
                <c:pt idx="351">
                  <c:v>42622</c:v>
                </c:pt>
                <c:pt idx="352">
                  <c:v>42621</c:v>
                </c:pt>
                <c:pt idx="353">
                  <c:v>42620</c:v>
                </c:pt>
                <c:pt idx="354">
                  <c:v>42619</c:v>
                </c:pt>
                <c:pt idx="355">
                  <c:v>42618</c:v>
                </c:pt>
                <c:pt idx="356">
                  <c:v>42615</c:v>
                </c:pt>
                <c:pt idx="357">
                  <c:v>42614</c:v>
                </c:pt>
                <c:pt idx="358">
                  <c:v>42613</c:v>
                </c:pt>
                <c:pt idx="359">
                  <c:v>42612</c:v>
                </c:pt>
                <c:pt idx="360">
                  <c:v>42611</c:v>
                </c:pt>
                <c:pt idx="361">
                  <c:v>42608</c:v>
                </c:pt>
                <c:pt idx="362">
                  <c:v>42607</c:v>
                </c:pt>
                <c:pt idx="363">
                  <c:v>42606</c:v>
                </c:pt>
                <c:pt idx="364">
                  <c:v>42605</c:v>
                </c:pt>
                <c:pt idx="365">
                  <c:v>42604</c:v>
                </c:pt>
                <c:pt idx="366">
                  <c:v>42601</c:v>
                </c:pt>
                <c:pt idx="367">
                  <c:v>42600</c:v>
                </c:pt>
                <c:pt idx="368">
                  <c:v>42599</c:v>
                </c:pt>
                <c:pt idx="369">
                  <c:v>42598</c:v>
                </c:pt>
                <c:pt idx="370">
                  <c:v>42597</c:v>
                </c:pt>
                <c:pt idx="371">
                  <c:v>42594</c:v>
                </c:pt>
                <c:pt idx="372">
                  <c:v>42593</c:v>
                </c:pt>
                <c:pt idx="373">
                  <c:v>42592</c:v>
                </c:pt>
                <c:pt idx="374">
                  <c:v>42591</c:v>
                </c:pt>
                <c:pt idx="375">
                  <c:v>42590</c:v>
                </c:pt>
                <c:pt idx="376">
                  <c:v>42587</c:v>
                </c:pt>
                <c:pt idx="377">
                  <c:v>42586</c:v>
                </c:pt>
                <c:pt idx="378">
                  <c:v>42585</c:v>
                </c:pt>
                <c:pt idx="379">
                  <c:v>42584</c:v>
                </c:pt>
                <c:pt idx="380">
                  <c:v>42583</c:v>
                </c:pt>
                <c:pt idx="381">
                  <c:v>42580</c:v>
                </c:pt>
                <c:pt idx="382">
                  <c:v>42579</c:v>
                </c:pt>
                <c:pt idx="383">
                  <c:v>42578</c:v>
                </c:pt>
                <c:pt idx="384">
                  <c:v>42577</c:v>
                </c:pt>
                <c:pt idx="385">
                  <c:v>42576</c:v>
                </c:pt>
                <c:pt idx="386">
                  <c:v>42573</c:v>
                </c:pt>
                <c:pt idx="387">
                  <c:v>42572</c:v>
                </c:pt>
                <c:pt idx="388">
                  <c:v>42571</c:v>
                </c:pt>
                <c:pt idx="389">
                  <c:v>42570</c:v>
                </c:pt>
                <c:pt idx="390">
                  <c:v>42569</c:v>
                </c:pt>
                <c:pt idx="391">
                  <c:v>42566</c:v>
                </c:pt>
                <c:pt idx="392">
                  <c:v>42565</c:v>
                </c:pt>
                <c:pt idx="393">
                  <c:v>42564</c:v>
                </c:pt>
                <c:pt idx="394">
                  <c:v>42563</c:v>
                </c:pt>
                <c:pt idx="395">
                  <c:v>42562</c:v>
                </c:pt>
                <c:pt idx="396">
                  <c:v>42559</c:v>
                </c:pt>
                <c:pt idx="397">
                  <c:v>42558</c:v>
                </c:pt>
                <c:pt idx="398">
                  <c:v>42557</c:v>
                </c:pt>
                <c:pt idx="399">
                  <c:v>42556</c:v>
                </c:pt>
                <c:pt idx="400">
                  <c:v>42555</c:v>
                </c:pt>
                <c:pt idx="401">
                  <c:v>42552</c:v>
                </c:pt>
                <c:pt idx="402">
                  <c:v>42551</c:v>
                </c:pt>
                <c:pt idx="403">
                  <c:v>42550</c:v>
                </c:pt>
                <c:pt idx="404">
                  <c:v>42549</c:v>
                </c:pt>
                <c:pt idx="405">
                  <c:v>42548</c:v>
                </c:pt>
                <c:pt idx="406">
                  <c:v>42545</c:v>
                </c:pt>
                <c:pt idx="407">
                  <c:v>42544</c:v>
                </c:pt>
                <c:pt idx="408">
                  <c:v>42543</c:v>
                </c:pt>
                <c:pt idx="409">
                  <c:v>42542</c:v>
                </c:pt>
                <c:pt idx="410">
                  <c:v>42541</c:v>
                </c:pt>
                <c:pt idx="411">
                  <c:v>42538</c:v>
                </c:pt>
                <c:pt idx="412">
                  <c:v>42537</c:v>
                </c:pt>
                <c:pt idx="413">
                  <c:v>42536</c:v>
                </c:pt>
                <c:pt idx="414">
                  <c:v>42535</c:v>
                </c:pt>
                <c:pt idx="415">
                  <c:v>42531</c:v>
                </c:pt>
                <c:pt idx="416">
                  <c:v>42530</c:v>
                </c:pt>
                <c:pt idx="417">
                  <c:v>42529</c:v>
                </c:pt>
                <c:pt idx="418">
                  <c:v>42528</c:v>
                </c:pt>
                <c:pt idx="419">
                  <c:v>42527</c:v>
                </c:pt>
                <c:pt idx="420">
                  <c:v>42524</c:v>
                </c:pt>
                <c:pt idx="421">
                  <c:v>42523</c:v>
                </c:pt>
                <c:pt idx="422">
                  <c:v>42522</c:v>
                </c:pt>
                <c:pt idx="423">
                  <c:v>42521</c:v>
                </c:pt>
                <c:pt idx="424">
                  <c:v>42520</c:v>
                </c:pt>
                <c:pt idx="425">
                  <c:v>42517</c:v>
                </c:pt>
                <c:pt idx="426">
                  <c:v>42516</c:v>
                </c:pt>
                <c:pt idx="427">
                  <c:v>42515</c:v>
                </c:pt>
                <c:pt idx="428">
                  <c:v>42514</c:v>
                </c:pt>
                <c:pt idx="429">
                  <c:v>42513</c:v>
                </c:pt>
                <c:pt idx="430">
                  <c:v>42510</c:v>
                </c:pt>
                <c:pt idx="431">
                  <c:v>42509</c:v>
                </c:pt>
                <c:pt idx="432">
                  <c:v>42508</c:v>
                </c:pt>
                <c:pt idx="433">
                  <c:v>42507</c:v>
                </c:pt>
                <c:pt idx="434">
                  <c:v>42506</c:v>
                </c:pt>
                <c:pt idx="435">
                  <c:v>42503</c:v>
                </c:pt>
                <c:pt idx="436">
                  <c:v>42502</c:v>
                </c:pt>
                <c:pt idx="437">
                  <c:v>42501</c:v>
                </c:pt>
                <c:pt idx="438">
                  <c:v>42500</c:v>
                </c:pt>
                <c:pt idx="439">
                  <c:v>42496</c:v>
                </c:pt>
                <c:pt idx="440">
                  <c:v>42495</c:v>
                </c:pt>
                <c:pt idx="441">
                  <c:v>42494</c:v>
                </c:pt>
                <c:pt idx="442">
                  <c:v>42489</c:v>
                </c:pt>
                <c:pt idx="443">
                  <c:v>42488</c:v>
                </c:pt>
                <c:pt idx="444">
                  <c:v>42487</c:v>
                </c:pt>
                <c:pt idx="445">
                  <c:v>42486</c:v>
                </c:pt>
                <c:pt idx="446">
                  <c:v>42485</c:v>
                </c:pt>
                <c:pt idx="447">
                  <c:v>42482</c:v>
                </c:pt>
                <c:pt idx="448">
                  <c:v>42481</c:v>
                </c:pt>
                <c:pt idx="449">
                  <c:v>42480</c:v>
                </c:pt>
                <c:pt idx="450">
                  <c:v>42479</c:v>
                </c:pt>
                <c:pt idx="451">
                  <c:v>42478</c:v>
                </c:pt>
                <c:pt idx="452">
                  <c:v>42475</c:v>
                </c:pt>
                <c:pt idx="453">
                  <c:v>42474</c:v>
                </c:pt>
                <c:pt idx="454">
                  <c:v>42473</c:v>
                </c:pt>
                <c:pt idx="455">
                  <c:v>42472</c:v>
                </c:pt>
                <c:pt idx="456">
                  <c:v>42471</c:v>
                </c:pt>
                <c:pt idx="457">
                  <c:v>42468</c:v>
                </c:pt>
                <c:pt idx="458">
                  <c:v>42467</c:v>
                </c:pt>
                <c:pt idx="459">
                  <c:v>42466</c:v>
                </c:pt>
                <c:pt idx="460">
                  <c:v>42465</c:v>
                </c:pt>
                <c:pt idx="461">
                  <c:v>42464</c:v>
                </c:pt>
                <c:pt idx="462">
                  <c:v>42461</c:v>
                </c:pt>
                <c:pt idx="463">
                  <c:v>42460</c:v>
                </c:pt>
                <c:pt idx="464">
                  <c:v>42459</c:v>
                </c:pt>
                <c:pt idx="465">
                  <c:v>42458</c:v>
                </c:pt>
                <c:pt idx="466">
                  <c:v>42457</c:v>
                </c:pt>
                <c:pt idx="467">
                  <c:v>42454</c:v>
                </c:pt>
                <c:pt idx="468">
                  <c:v>42453</c:v>
                </c:pt>
                <c:pt idx="469">
                  <c:v>42452</c:v>
                </c:pt>
                <c:pt idx="470">
                  <c:v>42451</c:v>
                </c:pt>
                <c:pt idx="471">
                  <c:v>42450</c:v>
                </c:pt>
                <c:pt idx="472">
                  <c:v>42447</c:v>
                </c:pt>
                <c:pt idx="473">
                  <c:v>42446</c:v>
                </c:pt>
                <c:pt idx="474">
                  <c:v>42445</c:v>
                </c:pt>
                <c:pt idx="475">
                  <c:v>42444</c:v>
                </c:pt>
                <c:pt idx="476">
                  <c:v>42443</c:v>
                </c:pt>
                <c:pt idx="477">
                  <c:v>42440</c:v>
                </c:pt>
                <c:pt idx="478">
                  <c:v>42439</c:v>
                </c:pt>
                <c:pt idx="479">
                  <c:v>42438</c:v>
                </c:pt>
                <c:pt idx="480">
                  <c:v>42436</c:v>
                </c:pt>
                <c:pt idx="481">
                  <c:v>42433</c:v>
                </c:pt>
                <c:pt idx="482">
                  <c:v>42432</c:v>
                </c:pt>
                <c:pt idx="483">
                  <c:v>42431</c:v>
                </c:pt>
                <c:pt idx="484">
                  <c:v>42430</c:v>
                </c:pt>
                <c:pt idx="485">
                  <c:v>42429</c:v>
                </c:pt>
                <c:pt idx="486">
                  <c:v>42426</c:v>
                </c:pt>
                <c:pt idx="487">
                  <c:v>42425</c:v>
                </c:pt>
                <c:pt idx="488">
                  <c:v>42424</c:v>
                </c:pt>
                <c:pt idx="489">
                  <c:v>42422</c:v>
                </c:pt>
                <c:pt idx="490">
                  <c:v>42420</c:v>
                </c:pt>
                <c:pt idx="491">
                  <c:v>42419</c:v>
                </c:pt>
                <c:pt idx="492">
                  <c:v>42418</c:v>
                </c:pt>
                <c:pt idx="493">
                  <c:v>42417</c:v>
                </c:pt>
                <c:pt idx="494">
                  <c:v>42416</c:v>
                </c:pt>
                <c:pt idx="495">
                  <c:v>42415</c:v>
                </c:pt>
                <c:pt idx="496">
                  <c:v>42412</c:v>
                </c:pt>
                <c:pt idx="497">
                  <c:v>42411</c:v>
                </c:pt>
                <c:pt idx="498">
                  <c:v>42410</c:v>
                </c:pt>
                <c:pt idx="499">
                  <c:v>42409</c:v>
                </c:pt>
                <c:pt idx="500">
                  <c:v>42408</c:v>
                </c:pt>
                <c:pt idx="501">
                  <c:v>42405</c:v>
                </c:pt>
                <c:pt idx="502">
                  <c:v>42404</c:v>
                </c:pt>
                <c:pt idx="503">
                  <c:v>42403</c:v>
                </c:pt>
                <c:pt idx="504">
                  <c:v>42402</c:v>
                </c:pt>
                <c:pt idx="505">
                  <c:v>42401</c:v>
                </c:pt>
              </c:numCache>
            </c:numRef>
          </c:cat>
          <c:val>
            <c:numRef>
              <c:f>'Yield Curves'!$C$3:$C$508</c:f>
              <c:numCache>
                <c:formatCode>General</c:formatCode>
                <c:ptCount val="506"/>
                <c:pt idx="0">
                  <c:v>6.72</c:v>
                </c:pt>
                <c:pt idx="1">
                  <c:v>6.75</c:v>
                </c:pt>
                <c:pt idx="2">
                  <c:v>6.74</c:v>
                </c:pt>
                <c:pt idx="3">
                  <c:v>6.8</c:v>
                </c:pt>
                <c:pt idx="4">
                  <c:v>6.74</c:v>
                </c:pt>
                <c:pt idx="5">
                  <c:v>6.71</c:v>
                </c:pt>
                <c:pt idx="6">
                  <c:v>6.72</c:v>
                </c:pt>
                <c:pt idx="7">
                  <c:v>6.71</c:v>
                </c:pt>
                <c:pt idx="8">
                  <c:v>6.72</c:v>
                </c:pt>
                <c:pt idx="9">
                  <c:v>6.72</c:v>
                </c:pt>
                <c:pt idx="10">
                  <c:v>6.68</c:v>
                </c:pt>
                <c:pt idx="11">
                  <c:v>6.75</c:v>
                </c:pt>
                <c:pt idx="12">
                  <c:v>6.7</c:v>
                </c:pt>
                <c:pt idx="13">
                  <c:v>6.71</c:v>
                </c:pt>
                <c:pt idx="14">
                  <c:v>6.67</c:v>
                </c:pt>
                <c:pt idx="15">
                  <c:v>6.66</c:v>
                </c:pt>
                <c:pt idx="16">
                  <c:v>6.58</c:v>
                </c:pt>
                <c:pt idx="17">
                  <c:v>6.5</c:v>
                </c:pt>
                <c:pt idx="18">
                  <c:v>6.52</c:v>
                </c:pt>
                <c:pt idx="19">
                  <c:v>6.35</c:v>
                </c:pt>
                <c:pt idx="20">
                  <c:v>6.49</c:v>
                </c:pt>
                <c:pt idx="21">
                  <c:v>6.62</c:v>
                </c:pt>
                <c:pt idx="22">
                  <c:v>6.53</c:v>
                </c:pt>
                <c:pt idx="23">
                  <c:v>6.7</c:v>
                </c:pt>
                <c:pt idx="24">
                  <c:v>6.78</c:v>
                </c:pt>
                <c:pt idx="25">
                  <c:v>6.76</c:v>
                </c:pt>
                <c:pt idx="26">
                  <c:v>6.83</c:v>
                </c:pt>
                <c:pt idx="27">
                  <c:v>6.88</c:v>
                </c:pt>
                <c:pt idx="28">
                  <c:v>6.94</c:v>
                </c:pt>
                <c:pt idx="29">
                  <c:v>6.96</c:v>
                </c:pt>
                <c:pt idx="30">
                  <c:v>6.98</c:v>
                </c:pt>
                <c:pt idx="31">
                  <c:v>6.97</c:v>
                </c:pt>
                <c:pt idx="32">
                  <c:v>7.13</c:v>
                </c:pt>
                <c:pt idx="33">
                  <c:v>7.12</c:v>
                </c:pt>
                <c:pt idx="34">
                  <c:v>7.14</c:v>
                </c:pt>
                <c:pt idx="35">
                  <c:v>7.16</c:v>
                </c:pt>
                <c:pt idx="36">
                  <c:v>7.15</c:v>
                </c:pt>
                <c:pt idx="37">
                  <c:v>7.18</c:v>
                </c:pt>
                <c:pt idx="38">
                  <c:v>7.16</c:v>
                </c:pt>
                <c:pt idx="39">
                  <c:v>7.18</c:v>
                </c:pt>
                <c:pt idx="40">
                  <c:v>7.18</c:v>
                </c:pt>
                <c:pt idx="41">
                  <c:v>7.19</c:v>
                </c:pt>
                <c:pt idx="42">
                  <c:v>7.24</c:v>
                </c:pt>
                <c:pt idx="43">
                  <c:v>7.24</c:v>
                </c:pt>
                <c:pt idx="44">
                  <c:v>7.23</c:v>
                </c:pt>
                <c:pt idx="45">
                  <c:v>7.28</c:v>
                </c:pt>
                <c:pt idx="46">
                  <c:v>7.3</c:v>
                </c:pt>
                <c:pt idx="47">
                  <c:v>7.3</c:v>
                </c:pt>
                <c:pt idx="48">
                  <c:v>7.33</c:v>
                </c:pt>
                <c:pt idx="49">
                  <c:v>7.33</c:v>
                </c:pt>
                <c:pt idx="50">
                  <c:v>7.37</c:v>
                </c:pt>
                <c:pt idx="51">
                  <c:v>7.4</c:v>
                </c:pt>
                <c:pt idx="52">
                  <c:v>7.39</c:v>
                </c:pt>
                <c:pt idx="53">
                  <c:v>7.46</c:v>
                </c:pt>
                <c:pt idx="54">
                  <c:v>7.43</c:v>
                </c:pt>
                <c:pt idx="55">
                  <c:v>7.43</c:v>
                </c:pt>
                <c:pt idx="56">
                  <c:v>7.47</c:v>
                </c:pt>
                <c:pt idx="57">
                  <c:v>7.44</c:v>
                </c:pt>
                <c:pt idx="58">
                  <c:v>7.51</c:v>
                </c:pt>
                <c:pt idx="59">
                  <c:v>7.44</c:v>
                </c:pt>
                <c:pt idx="60">
                  <c:v>7.45</c:v>
                </c:pt>
                <c:pt idx="61">
                  <c:v>7.49</c:v>
                </c:pt>
                <c:pt idx="62">
                  <c:v>7.48</c:v>
                </c:pt>
                <c:pt idx="63">
                  <c:v>7.54</c:v>
                </c:pt>
                <c:pt idx="64">
                  <c:v>7.48</c:v>
                </c:pt>
                <c:pt idx="65">
                  <c:v>7.5</c:v>
                </c:pt>
                <c:pt idx="66">
                  <c:v>7.47</c:v>
                </c:pt>
                <c:pt idx="67">
                  <c:v>7.46</c:v>
                </c:pt>
                <c:pt idx="68">
                  <c:v>7.47</c:v>
                </c:pt>
                <c:pt idx="69">
                  <c:v>7.42</c:v>
                </c:pt>
                <c:pt idx="70">
                  <c:v>7.44</c:v>
                </c:pt>
                <c:pt idx="71">
                  <c:v>7.43</c:v>
                </c:pt>
                <c:pt idx="72">
                  <c:v>7.45</c:v>
                </c:pt>
                <c:pt idx="73">
                  <c:v>7.47</c:v>
                </c:pt>
                <c:pt idx="74">
                  <c:v>7.45</c:v>
                </c:pt>
                <c:pt idx="75">
                  <c:v>7.47</c:v>
                </c:pt>
                <c:pt idx="76">
                  <c:v>7.56</c:v>
                </c:pt>
                <c:pt idx="77">
                  <c:v>7.52</c:v>
                </c:pt>
                <c:pt idx="78">
                  <c:v>7.53</c:v>
                </c:pt>
                <c:pt idx="79">
                  <c:v>7.55</c:v>
                </c:pt>
                <c:pt idx="80">
                  <c:v>7.56</c:v>
                </c:pt>
                <c:pt idx="81">
                  <c:v>7.55</c:v>
                </c:pt>
                <c:pt idx="82">
                  <c:v>7.57</c:v>
                </c:pt>
                <c:pt idx="83">
                  <c:v>7.61</c:v>
                </c:pt>
                <c:pt idx="84">
                  <c:v>7.58</c:v>
                </c:pt>
                <c:pt idx="85">
                  <c:v>7.61</c:v>
                </c:pt>
                <c:pt idx="86">
                  <c:v>7.63</c:v>
                </c:pt>
                <c:pt idx="87">
                  <c:v>7.63</c:v>
                </c:pt>
                <c:pt idx="88">
                  <c:v>7.61</c:v>
                </c:pt>
                <c:pt idx="89">
                  <c:v>7.55</c:v>
                </c:pt>
                <c:pt idx="90">
                  <c:v>7.53</c:v>
                </c:pt>
                <c:pt idx="91">
                  <c:v>7.58</c:v>
                </c:pt>
                <c:pt idx="92">
                  <c:v>7.6</c:v>
                </c:pt>
                <c:pt idx="93">
                  <c:v>7.61</c:v>
                </c:pt>
                <c:pt idx="94">
                  <c:v>7.61</c:v>
                </c:pt>
                <c:pt idx="95">
                  <c:v>7.6</c:v>
                </c:pt>
                <c:pt idx="96">
                  <c:v>7.65</c:v>
                </c:pt>
                <c:pt idx="97">
                  <c:v>7.65</c:v>
                </c:pt>
                <c:pt idx="98">
                  <c:v>7.66</c:v>
                </c:pt>
                <c:pt idx="99">
                  <c:v>7.66</c:v>
                </c:pt>
                <c:pt idx="100">
                  <c:v>7.68</c:v>
                </c:pt>
                <c:pt idx="101">
                  <c:v>7.68</c:v>
                </c:pt>
                <c:pt idx="102">
                  <c:v>7.71</c:v>
                </c:pt>
                <c:pt idx="103">
                  <c:v>7.76</c:v>
                </c:pt>
                <c:pt idx="104">
                  <c:v>7.8</c:v>
                </c:pt>
                <c:pt idx="105">
                  <c:v>7.8</c:v>
                </c:pt>
                <c:pt idx="106">
                  <c:v>7.82</c:v>
                </c:pt>
                <c:pt idx="107">
                  <c:v>7.83</c:v>
                </c:pt>
                <c:pt idx="108">
                  <c:v>7.84</c:v>
                </c:pt>
                <c:pt idx="109">
                  <c:v>7.81</c:v>
                </c:pt>
                <c:pt idx="110">
                  <c:v>7.81</c:v>
                </c:pt>
                <c:pt idx="111">
                  <c:v>7.85</c:v>
                </c:pt>
                <c:pt idx="112">
                  <c:v>7.83</c:v>
                </c:pt>
                <c:pt idx="113">
                  <c:v>7.82</c:v>
                </c:pt>
                <c:pt idx="114">
                  <c:v>7.83</c:v>
                </c:pt>
                <c:pt idx="115">
                  <c:v>7.81</c:v>
                </c:pt>
                <c:pt idx="116">
                  <c:v>7.84</c:v>
                </c:pt>
                <c:pt idx="117">
                  <c:v>7.85</c:v>
                </c:pt>
                <c:pt idx="118">
                  <c:v>7.83</c:v>
                </c:pt>
                <c:pt idx="119">
                  <c:v>7.85</c:v>
                </c:pt>
                <c:pt idx="120">
                  <c:v>7.88</c:v>
                </c:pt>
                <c:pt idx="121">
                  <c:v>7.92</c:v>
                </c:pt>
                <c:pt idx="122">
                  <c:v>7.95</c:v>
                </c:pt>
                <c:pt idx="123">
                  <c:v>7.97</c:v>
                </c:pt>
                <c:pt idx="124">
                  <c:v>7.94</c:v>
                </c:pt>
                <c:pt idx="125">
                  <c:v>7.97</c:v>
                </c:pt>
                <c:pt idx="126">
                  <c:v>8.02</c:v>
                </c:pt>
                <c:pt idx="127">
                  <c:v>8</c:v>
                </c:pt>
                <c:pt idx="128">
                  <c:v>8.02</c:v>
                </c:pt>
                <c:pt idx="129">
                  <c:v>8.0399999999999991</c:v>
                </c:pt>
                <c:pt idx="130">
                  <c:v>8.0399999999999991</c:v>
                </c:pt>
                <c:pt idx="131">
                  <c:v>8.0399999999999991</c:v>
                </c:pt>
                <c:pt idx="132">
                  <c:v>8.02</c:v>
                </c:pt>
                <c:pt idx="133">
                  <c:v>8.0500000000000007</c:v>
                </c:pt>
                <c:pt idx="134">
                  <c:v>8.0500000000000007</c:v>
                </c:pt>
                <c:pt idx="135">
                  <c:v>8.0299999999999994</c:v>
                </c:pt>
                <c:pt idx="136">
                  <c:v>8.07</c:v>
                </c:pt>
                <c:pt idx="137">
                  <c:v>8.0399999999999991</c:v>
                </c:pt>
                <c:pt idx="138">
                  <c:v>8.0500000000000007</c:v>
                </c:pt>
                <c:pt idx="139">
                  <c:v>8.06</c:v>
                </c:pt>
                <c:pt idx="140">
                  <c:v>8.08</c:v>
                </c:pt>
                <c:pt idx="141">
                  <c:v>8.1</c:v>
                </c:pt>
                <c:pt idx="142">
                  <c:v>8.1</c:v>
                </c:pt>
                <c:pt idx="143">
                  <c:v>8.1199999999999992</c:v>
                </c:pt>
                <c:pt idx="144">
                  <c:v>8.1</c:v>
                </c:pt>
                <c:pt idx="145">
                  <c:v>8.16</c:v>
                </c:pt>
                <c:pt idx="146">
                  <c:v>8.15</c:v>
                </c:pt>
                <c:pt idx="147">
                  <c:v>8.1199999999999992</c:v>
                </c:pt>
                <c:pt idx="148">
                  <c:v>8.07</c:v>
                </c:pt>
                <c:pt idx="149">
                  <c:v>8.07</c:v>
                </c:pt>
                <c:pt idx="150">
                  <c:v>8.06</c:v>
                </c:pt>
                <c:pt idx="151">
                  <c:v>7.95</c:v>
                </c:pt>
                <c:pt idx="152">
                  <c:v>7.89</c:v>
                </c:pt>
                <c:pt idx="153">
                  <c:v>7.91</c:v>
                </c:pt>
                <c:pt idx="154">
                  <c:v>7.88</c:v>
                </c:pt>
                <c:pt idx="155">
                  <c:v>7.97</c:v>
                </c:pt>
                <c:pt idx="156">
                  <c:v>7.96</c:v>
                </c:pt>
                <c:pt idx="157">
                  <c:v>8</c:v>
                </c:pt>
                <c:pt idx="158">
                  <c:v>8.0299999999999994</c:v>
                </c:pt>
                <c:pt idx="159">
                  <c:v>8.0500000000000007</c:v>
                </c:pt>
                <c:pt idx="160">
                  <c:v>8.06</c:v>
                </c:pt>
                <c:pt idx="161">
                  <c:v>8.0399999999999991</c:v>
                </c:pt>
                <c:pt idx="162">
                  <c:v>7.96</c:v>
                </c:pt>
                <c:pt idx="163">
                  <c:v>8</c:v>
                </c:pt>
                <c:pt idx="164">
                  <c:v>8.0299999999999994</c:v>
                </c:pt>
                <c:pt idx="165">
                  <c:v>8.02</c:v>
                </c:pt>
                <c:pt idx="166">
                  <c:v>8.07</c:v>
                </c:pt>
                <c:pt idx="167">
                  <c:v>8.15</c:v>
                </c:pt>
                <c:pt idx="168">
                  <c:v>8.23</c:v>
                </c:pt>
                <c:pt idx="169">
                  <c:v>8.27</c:v>
                </c:pt>
                <c:pt idx="170">
                  <c:v>8.2899999999999991</c:v>
                </c:pt>
                <c:pt idx="171">
                  <c:v>8.34</c:v>
                </c:pt>
                <c:pt idx="172">
                  <c:v>8.34</c:v>
                </c:pt>
                <c:pt idx="173">
                  <c:v>8.31</c:v>
                </c:pt>
                <c:pt idx="174">
                  <c:v>8.36</c:v>
                </c:pt>
                <c:pt idx="175">
                  <c:v>8.34</c:v>
                </c:pt>
                <c:pt idx="176">
                  <c:v>8.31</c:v>
                </c:pt>
                <c:pt idx="177">
                  <c:v>8.32</c:v>
                </c:pt>
                <c:pt idx="178">
                  <c:v>8.26</c:v>
                </c:pt>
                <c:pt idx="179">
                  <c:v>8.31</c:v>
                </c:pt>
                <c:pt idx="180">
                  <c:v>8.2899999999999991</c:v>
                </c:pt>
                <c:pt idx="181">
                  <c:v>8.3000000000000007</c:v>
                </c:pt>
                <c:pt idx="182">
                  <c:v>8.2899999999999991</c:v>
                </c:pt>
                <c:pt idx="183">
                  <c:v>8.2899999999999991</c:v>
                </c:pt>
                <c:pt idx="184">
                  <c:v>8.24</c:v>
                </c:pt>
                <c:pt idx="185">
                  <c:v>8.25</c:v>
                </c:pt>
                <c:pt idx="186">
                  <c:v>8.3699999999999992</c:v>
                </c:pt>
                <c:pt idx="187">
                  <c:v>8.4700000000000006</c:v>
                </c:pt>
                <c:pt idx="188">
                  <c:v>8.35</c:v>
                </c:pt>
                <c:pt idx="189">
                  <c:v>8.32</c:v>
                </c:pt>
                <c:pt idx="190">
                  <c:v>8.33</c:v>
                </c:pt>
                <c:pt idx="191">
                  <c:v>8.3000000000000007</c:v>
                </c:pt>
                <c:pt idx="192">
                  <c:v>8.2799999999999994</c:v>
                </c:pt>
                <c:pt idx="193">
                  <c:v>8.27</c:v>
                </c:pt>
                <c:pt idx="194">
                  <c:v>8.2799999999999994</c:v>
                </c:pt>
                <c:pt idx="195">
                  <c:v>8.18</c:v>
                </c:pt>
                <c:pt idx="196">
                  <c:v>8.48</c:v>
                </c:pt>
                <c:pt idx="197">
                  <c:v>8.64</c:v>
                </c:pt>
                <c:pt idx="198">
                  <c:v>8.7200000000000006</c:v>
                </c:pt>
                <c:pt idx="199">
                  <c:v>8.7100000000000009</c:v>
                </c:pt>
                <c:pt idx="200">
                  <c:v>8.7799999999999994</c:v>
                </c:pt>
                <c:pt idx="201">
                  <c:v>8.7899999999999991</c:v>
                </c:pt>
                <c:pt idx="202">
                  <c:v>8.85</c:v>
                </c:pt>
                <c:pt idx="203">
                  <c:v>8.86</c:v>
                </c:pt>
                <c:pt idx="204">
                  <c:v>8.94</c:v>
                </c:pt>
                <c:pt idx="205">
                  <c:v>8.86</c:v>
                </c:pt>
                <c:pt idx="206">
                  <c:v>8.8699999999999992</c:v>
                </c:pt>
                <c:pt idx="207">
                  <c:v>8.8800000000000008</c:v>
                </c:pt>
                <c:pt idx="208">
                  <c:v>8.9</c:v>
                </c:pt>
                <c:pt idx="209">
                  <c:v>8.86</c:v>
                </c:pt>
                <c:pt idx="210">
                  <c:v>8.92</c:v>
                </c:pt>
                <c:pt idx="211">
                  <c:v>8.92</c:v>
                </c:pt>
                <c:pt idx="212">
                  <c:v>8.99</c:v>
                </c:pt>
                <c:pt idx="213">
                  <c:v>8.9700000000000006</c:v>
                </c:pt>
                <c:pt idx="214">
                  <c:v>8.94</c:v>
                </c:pt>
                <c:pt idx="215">
                  <c:v>8.92</c:v>
                </c:pt>
                <c:pt idx="216">
                  <c:v>9</c:v>
                </c:pt>
                <c:pt idx="217">
                  <c:v>8.99</c:v>
                </c:pt>
                <c:pt idx="218">
                  <c:v>8.98</c:v>
                </c:pt>
                <c:pt idx="219">
                  <c:v>8.9600000000000009</c:v>
                </c:pt>
                <c:pt idx="220">
                  <c:v>8.98</c:v>
                </c:pt>
                <c:pt idx="221">
                  <c:v>8.9700000000000006</c:v>
                </c:pt>
                <c:pt idx="222">
                  <c:v>9.0299999999999994</c:v>
                </c:pt>
                <c:pt idx="223">
                  <c:v>8.98</c:v>
                </c:pt>
                <c:pt idx="224">
                  <c:v>8.9700000000000006</c:v>
                </c:pt>
                <c:pt idx="225">
                  <c:v>9.0299999999999994</c:v>
                </c:pt>
                <c:pt idx="226">
                  <c:v>9.06</c:v>
                </c:pt>
                <c:pt idx="227">
                  <c:v>8.93</c:v>
                </c:pt>
                <c:pt idx="228">
                  <c:v>8.9600000000000009</c:v>
                </c:pt>
                <c:pt idx="229">
                  <c:v>9.08</c:v>
                </c:pt>
                <c:pt idx="230">
                  <c:v>9.1</c:v>
                </c:pt>
                <c:pt idx="231">
                  <c:v>9.0500000000000007</c:v>
                </c:pt>
                <c:pt idx="232">
                  <c:v>9.08</c:v>
                </c:pt>
                <c:pt idx="233">
                  <c:v>8.98</c:v>
                </c:pt>
                <c:pt idx="234">
                  <c:v>8.8800000000000008</c:v>
                </c:pt>
                <c:pt idx="235">
                  <c:v>8.98</c:v>
                </c:pt>
                <c:pt idx="236">
                  <c:v>8.8800000000000008</c:v>
                </c:pt>
                <c:pt idx="237">
                  <c:v>8.85</c:v>
                </c:pt>
                <c:pt idx="238">
                  <c:v>9</c:v>
                </c:pt>
                <c:pt idx="239">
                  <c:v>8.9600000000000009</c:v>
                </c:pt>
                <c:pt idx="240">
                  <c:v>8.8699999999999992</c:v>
                </c:pt>
                <c:pt idx="241">
                  <c:v>8.8000000000000007</c:v>
                </c:pt>
                <c:pt idx="242">
                  <c:v>8.8000000000000007</c:v>
                </c:pt>
                <c:pt idx="243">
                  <c:v>8.77</c:v>
                </c:pt>
                <c:pt idx="244">
                  <c:v>8.74</c:v>
                </c:pt>
                <c:pt idx="245">
                  <c:v>8.75</c:v>
                </c:pt>
                <c:pt idx="246">
                  <c:v>8.73</c:v>
                </c:pt>
                <c:pt idx="247">
                  <c:v>8.7200000000000006</c:v>
                </c:pt>
                <c:pt idx="248">
                  <c:v>8.68</c:v>
                </c:pt>
                <c:pt idx="249">
                  <c:v>8.6</c:v>
                </c:pt>
                <c:pt idx="250">
                  <c:v>8.7100000000000009</c:v>
                </c:pt>
                <c:pt idx="251">
                  <c:v>8.7100000000000009</c:v>
                </c:pt>
                <c:pt idx="252">
                  <c:v>8.6</c:v>
                </c:pt>
                <c:pt idx="253">
                  <c:v>8.58</c:v>
                </c:pt>
                <c:pt idx="254">
                  <c:v>8.66</c:v>
                </c:pt>
                <c:pt idx="255">
                  <c:v>8.39</c:v>
                </c:pt>
                <c:pt idx="256">
                  <c:v>8.33</c:v>
                </c:pt>
                <c:pt idx="257">
                  <c:v>8.32</c:v>
                </c:pt>
                <c:pt idx="258">
                  <c:v>8.36</c:v>
                </c:pt>
                <c:pt idx="259">
                  <c:v>8.31</c:v>
                </c:pt>
                <c:pt idx="260">
                  <c:v>8.33</c:v>
                </c:pt>
                <c:pt idx="261">
                  <c:v>8.32</c:v>
                </c:pt>
                <c:pt idx="262">
                  <c:v>8.33</c:v>
                </c:pt>
                <c:pt idx="263">
                  <c:v>8.36</c:v>
                </c:pt>
                <c:pt idx="264">
                  <c:v>8.3800000000000008</c:v>
                </c:pt>
                <c:pt idx="265">
                  <c:v>8.4</c:v>
                </c:pt>
                <c:pt idx="266">
                  <c:v>8.36</c:v>
                </c:pt>
                <c:pt idx="267">
                  <c:v>8.49</c:v>
                </c:pt>
                <c:pt idx="268">
                  <c:v>8.35</c:v>
                </c:pt>
                <c:pt idx="269">
                  <c:v>8.3699999999999992</c:v>
                </c:pt>
                <c:pt idx="270">
                  <c:v>8.39</c:v>
                </c:pt>
                <c:pt idx="271">
                  <c:v>8.4</c:v>
                </c:pt>
                <c:pt idx="272">
                  <c:v>8.4499999999999993</c:v>
                </c:pt>
                <c:pt idx="273">
                  <c:v>8.5299999999999994</c:v>
                </c:pt>
                <c:pt idx="274">
                  <c:v>8.5399999999999991</c:v>
                </c:pt>
                <c:pt idx="275">
                  <c:v>8.59</c:v>
                </c:pt>
                <c:pt idx="276">
                  <c:v>8.5500000000000007</c:v>
                </c:pt>
                <c:pt idx="277">
                  <c:v>8.57</c:v>
                </c:pt>
                <c:pt idx="278">
                  <c:v>8.5500000000000007</c:v>
                </c:pt>
                <c:pt idx="279">
                  <c:v>8.58</c:v>
                </c:pt>
                <c:pt idx="280">
                  <c:v>8.56</c:v>
                </c:pt>
                <c:pt idx="281">
                  <c:v>8.5500000000000007</c:v>
                </c:pt>
                <c:pt idx="282">
                  <c:v>8.5299999999999994</c:v>
                </c:pt>
                <c:pt idx="283">
                  <c:v>8.6</c:v>
                </c:pt>
                <c:pt idx="284">
                  <c:v>8.6</c:v>
                </c:pt>
                <c:pt idx="285">
                  <c:v>8.69</c:v>
                </c:pt>
                <c:pt idx="286">
                  <c:v>8.68</c:v>
                </c:pt>
                <c:pt idx="287">
                  <c:v>8.75</c:v>
                </c:pt>
                <c:pt idx="288">
                  <c:v>8.8000000000000007</c:v>
                </c:pt>
                <c:pt idx="289">
                  <c:v>8.81</c:v>
                </c:pt>
                <c:pt idx="290">
                  <c:v>8.86</c:v>
                </c:pt>
                <c:pt idx="291">
                  <c:v>8.92</c:v>
                </c:pt>
                <c:pt idx="292">
                  <c:v>8.92</c:v>
                </c:pt>
                <c:pt idx="293">
                  <c:v>8.8800000000000008</c:v>
                </c:pt>
                <c:pt idx="294">
                  <c:v>8.9499999999999993</c:v>
                </c:pt>
                <c:pt idx="295">
                  <c:v>8.9600000000000009</c:v>
                </c:pt>
                <c:pt idx="296">
                  <c:v>8.93</c:v>
                </c:pt>
                <c:pt idx="297">
                  <c:v>8.9600000000000009</c:v>
                </c:pt>
                <c:pt idx="298">
                  <c:v>8.8800000000000008</c:v>
                </c:pt>
                <c:pt idx="299">
                  <c:v>8.86</c:v>
                </c:pt>
                <c:pt idx="300">
                  <c:v>8.8699999999999992</c:v>
                </c:pt>
                <c:pt idx="301">
                  <c:v>8.82</c:v>
                </c:pt>
                <c:pt idx="302">
                  <c:v>8.8699999999999992</c:v>
                </c:pt>
                <c:pt idx="303">
                  <c:v>8.8000000000000007</c:v>
                </c:pt>
                <c:pt idx="304">
                  <c:v>8.89</c:v>
                </c:pt>
                <c:pt idx="305">
                  <c:v>8.8699999999999992</c:v>
                </c:pt>
                <c:pt idx="306">
                  <c:v>8.98</c:v>
                </c:pt>
                <c:pt idx="307">
                  <c:v>9.01</c:v>
                </c:pt>
                <c:pt idx="308">
                  <c:v>8.9700000000000006</c:v>
                </c:pt>
                <c:pt idx="309">
                  <c:v>9.0299999999999994</c:v>
                </c:pt>
                <c:pt idx="310">
                  <c:v>9.0500000000000007</c:v>
                </c:pt>
                <c:pt idx="311">
                  <c:v>9.0299999999999994</c:v>
                </c:pt>
                <c:pt idx="312">
                  <c:v>9.01</c:v>
                </c:pt>
                <c:pt idx="313">
                  <c:v>8.9499999999999993</c:v>
                </c:pt>
                <c:pt idx="314">
                  <c:v>8.9700000000000006</c:v>
                </c:pt>
                <c:pt idx="315">
                  <c:v>8.99</c:v>
                </c:pt>
                <c:pt idx="316">
                  <c:v>8.91</c:v>
                </c:pt>
                <c:pt idx="317">
                  <c:v>8.91</c:v>
                </c:pt>
                <c:pt idx="318">
                  <c:v>8.8800000000000008</c:v>
                </c:pt>
                <c:pt idx="319">
                  <c:v>8.9499999999999993</c:v>
                </c:pt>
                <c:pt idx="320">
                  <c:v>8.9700000000000006</c:v>
                </c:pt>
                <c:pt idx="321">
                  <c:v>9.0299999999999994</c:v>
                </c:pt>
                <c:pt idx="322">
                  <c:v>9</c:v>
                </c:pt>
                <c:pt idx="323">
                  <c:v>9.01</c:v>
                </c:pt>
                <c:pt idx="324">
                  <c:v>9.06</c:v>
                </c:pt>
                <c:pt idx="325">
                  <c:v>9.06</c:v>
                </c:pt>
                <c:pt idx="326">
                  <c:v>9.0399999999999991</c:v>
                </c:pt>
                <c:pt idx="327">
                  <c:v>9.0399999999999991</c:v>
                </c:pt>
                <c:pt idx="328">
                  <c:v>9.0500000000000007</c:v>
                </c:pt>
                <c:pt idx="329">
                  <c:v>9.0500000000000007</c:v>
                </c:pt>
                <c:pt idx="330">
                  <c:v>9.0399999999999991</c:v>
                </c:pt>
                <c:pt idx="331">
                  <c:v>9.0399999999999991</c:v>
                </c:pt>
                <c:pt idx="332">
                  <c:v>9.08</c:v>
                </c:pt>
                <c:pt idx="333">
                  <c:v>9.01</c:v>
                </c:pt>
                <c:pt idx="334">
                  <c:v>8.98</c:v>
                </c:pt>
                <c:pt idx="335">
                  <c:v>8.9499999999999993</c:v>
                </c:pt>
                <c:pt idx="336">
                  <c:v>8.9600000000000009</c:v>
                </c:pt>
                <c:pt idx="337">
                  <c:v>8.99</c:v>
                </c:pt>
                <c:pt idx="338">
                  <c:v>9.07</c:v>
                </c:pt>
                <c:pt idx="339">
                  <c:v>9.1199999999999992</c:v>
                </c:pt>
                <c:pt idx="340">
                  <c:v>9.1</c:v>
                </c:pt>
                <c:pt idx="341">
                  <c:v>9.09</c:v>
                </c:pt>
                <c:pt idx="342">
                  <c:v>9.08</c:v>
                </c:pt>
                <c:pt idx="343">
                  <c:v>9.06</c:v>
                </c:pt>
                <c:pt idx="344">
                  <c:v>9.17</c:v>
                </c:pt>
                <c:pt idx="345">
                  <c:v>9.08</c:v>
                </c:pt>
                <c:pt idx="346">
                  <c:v>9.06</c:v>
                </c:pt>
                <c:pt idx="347">
                  <c:v>8.8800000000000008</c:v>
                </c:pt>
                <c:pt idx="348">
                  <c:v>8.86</c:v>
                </c:pt>
                <c:pt idx="349">
                  <c:v>8.9</c:v>
                </c:pt>
                <c:pt idx="350">
                  <c:v>8.9700000000000006</c:v>
                </c:pt>
                <c:pt idx="351">
                  <c:v>8.99</c:v>
                </c:pt>
                <c:pt idx="352">
                  <c:v>8.98</c:v>
                </c:pt>
                <c:pt idx="353">
                  <c:v>8.9700000000000006</c:v>
                </c:pt>
                <c:pt idx="354">
                  <c:v>9.01</c:v>
                </c:pt>
                <c:pt idx="355">
                  <c:v>9.02</c:v>
                </c:pt>
                <c:pt idx="356">
                  <c:v>8.99</c:v>
                </c:pt>
                <c:pt idx="357">
                  <c:v>8.98</c:v>
                </c:pt>
                <c:pt idx="358">
                  <c:v>9.01</c:v>
                </c:pt>
                <c:pt idx="359">
                  <c:v>9.07</c:v>
                </c:pt>
                <c:pt idx="360">
                  <c:v>9.1</c:v>
                </c:pt>
                <c:pt idx="361">
                  <c:v>9.11</c:v>
                </c:pt>
                <c:pt idx="362">
                  <c:v>9.19</c:v>
                </c:pt>
                <c:pt idx="363">
                  <c:v>9.25</c:v>
                </c:pt>
                <c:pt idx="364">
                  <c:v>9.2799999999999994</c:v>
                </c:pt>
                <c:pt idx="365">
                  <c:v>9.27</c:v>
                </c:pt>
                <c:pt idx="366">
                  <c:v>9.27</c:v>
                </c:pt>
                <c:pt idx="367">
                  <c:v>9.31</c:v>
                </c:pt>
                <c:pt idx="368">
                  <c:v>9.3000000000000007</c:v>
                </c:pt>
                <c:pt idx="369">
                  <c:v>9.3000000000000007</c:v>
                </c:pt>
                <c:pt idx="370">
                  <c:v>9.3000000000000007</c:v>
                </c:pt>
                <c:pt idx="371">
                  <c:v>9.33</c:v>
                </c:pt>
                <c:pt idx="372">
                  <c:v>9.32</c:v>
                </c:pt>
                <c:pt idx="373">
                  <c:v>9.3000000000000007</c:v>
                </c:pt>
                <c:pt idx="374">
                  <c:v>9.31</c:v>
                </c:pt>
                <c:pt idx="375">
                  <c:v>9.2899999999999991</c:v>
                </c:pt>
                <c:pt idx="376">
                  <c:v>9.2799999999999994</c:v>
                </c:pt>
                <c:pt idx="377">
                  <c:v>9.34</c:v>
                </c:pt>
                <c:pt idx="378">
                  <c:v>9.41</c:v>
                </c:pt>
                <c:pt idx="379">
                  <c:v>9.49</c:v>
                </c:pt>
                <c:pt idx="380">
                  <c:v>9.48</c:v>
                </c:pt>
                <c:pt idx="381">
                  <c:v>9.4600000000000009</c:v>
                </c:pt>
                <c:pt idx="382">
                  <c:v>9.5299999999999994</c:v>
                </c:pt>
                <c:pt idx="383">
                  <c:v>9.58</c:v>
                </c:pt>
                <c:pt idx="384">
                  <c:v>9.6</c:v>
                </c:pt>
                <c:pt idx="385">
                  <c:v>9.6199999999999992</c:v>
                </c:pt>
                <c:pt idx="386">
                  <c:v>9.6199999999999992</c:v>
                </c:pt>
                <c:pt idx="387">
                  <c:v>9.59</c:v>
                </c:pt>
                <c:pt idx="388">
                  <c:v>9.59</c:v>
                </c:pt>
                <c:pt idx="389">
                  <c:v>9.6</c:v>
                </c:pt>
                <c:pt idx="390">
                  <c:v>9.61</c:v>
                </c:pt>
                <c:pt idx="391">
                  <c:v>9.61</c:v>
                </c:pt>
                <c:pt idx="392">
                  <c:v>9.61</c:v>
                </c:pt>
                <c:pt idx="393">
                  <c:v>9.6</c:v>
                </c:pt>
                <c:pt idx="394">
                  <c:v>9.59</c:v>
                </c:pt>
                <c:pt idx="395">
                  <c:v>9.6</c:v>
                </c:pt>
                <c:pt idx="396">
                  <c:v>9.61</c:v>
                </c:pt>
                <c:pt idx="397">
                  <c:v>9.61</c:v>
                </c:pt>
                <c:pt idx="398">
                  <c:v>9.68</c:v>
                </c:pt>
                <c:pt idx="399">
                  <c:v>9.6999999999999993</c:v>
                </c:pt>
                <c:pt idx="400">
                  <c:v>9.67</c:v>
                </c:pt>
                <c:pt idx="401">
                  <c:v>9.66</c:v>
                </c:pt>
                <c:pt idx="402">
                  <c:v>9.66</c:v>
                </c:pt>
                <c:pt idx="403">
                  <c:v>9.67</c:v>
                </c:pt>
                <c:pt idx="404">
                  <c:v>9.67</c:v>
                </c:pt>
                <c:pt idx="405">
                  <c:v>9.73</c:v>
                </c:pt>
                <c:pt idx="406">
                  <c:v>9.83</c:v>
                </c:pt>
                <c:pt idx="407">
                  <c:v>9.77</c:v>
                </c:pt>
                <c:pt idx="408">
                  <c:v>9.74</c:v>
                </c:pt>
                <c:pt idx="409">
                  <c:v>9.77</c:v>
                </c:pt>
                <c:pt idx="410">
                  <c:v>9.7799999999999994</c:v>
                </c:pt>
                <c:pt idx="411">
                  <c:v>9.85</c:v>
                </c:pt>
                <c:pt idx="412">
                  <c:v>9.7799999999999994</c:v>
                </c:pt>
                <c:pt idx="413">
                  <c:v>9.81</c:v>
                </c:pt>
                <c:pt idx="414">
                  <c:v>9.69</c:v>
                </c:pt>
                <c:pt idx="415">
                  <c:v>9.66</c:v>
                </c:pt>
                <c:pt idx="416">
                  <c:v>9.76</c:v>
                </c:pt>
                <c:pt idx="417">
                  <c:v>9.76</c:v>
                </c:pt>
                <c:pt idx="418">
                  <c:v>9.77</c:v>
                </c:pt>
                <c:pt idx="419">
                  <c:v>9.75</c:v>
                </c:pt>
                <c:pt idx="420">
                  <c:v>9.7899999999999991</c:v>
                </c:pt>
                <c:pt idx="421">
                  <c:v>9.77</c:v>
                </c:pt>
                <c:pt idx="422">
                  <c:v>9.8000000000000007</c:v>
                </c:pt>
                <c:pt idx="423">
                  <c:v>9.7100000000000009</c:v>
                </c:pt>
                <c:pt idx="424">
                  <c:v>9.6</c:v>
                </c:pt>
                <c:pt idx="425">
                  <c:v>9.6</c:v>
                </c:pt>
                <c:pt idx="426">
                  <c:v>9.5299999999999994</c:v>
                </c:pt>
                <c:pt idx="427">
                  <c:v>9.5399999999999991</c:v>
                </c:pt>
                <c:pt idx="428">
                  <c:v>9.5</c:v>
                </c:pt>
                <c:pt idx="429">
                  <c:v>9.5</c:v>
                </c:pt>
                <c:pt idx="430">
                  <c:v>9.52</c:v>
                </c:pt>
                <c:pt idx="431">
                  <c:v>9.52</c:v>
                </c:pt>
                <c:pt idx="432">
                  <c:v>9.5</c:v>
                </c:pt>
                <c:pt idx="433">
                  <c:v>9.4700000000000006</c:v>
                </c:pt>
                <c:pt idx="434">
                  <c:v>9.4600000000000009</c:v>
                </c:pt>
                <c:pt idx="435">
                  <c:v>9.49</c:v>
                </c:pt>
                <c:pt idx="436">
                  <c:v>9.48</c:v>
                </c:pt>
                <c:pt idx="437">
                  <c:v>9.52</c:v>
                </c:pt>
                <c:pt idx="438">
                  <c:v>9.56</c:v>
                </c:pt>
                <c:pt idx="439">
                  <c:v>9.51</c:v>
                </c:pt>
                <c:pt idx="440">
                  <c:v>9.57</c:v>
                </c:pt>
                <c:pt idx="441">
                  <c:v>9.66</c:v>
                </c:pt>
                <c:pt idx="442">
                  <c:v>9.6</c:v>
                </c:pt>
                <c:pt idx="443">
                  <c:v>9.64</c:v>
                </c:pt>
                <c:pt idx="444">
                  <c:v>9.66</c:v>
                </c:pt>
                <c:pt idx="445">
                  <c:v>9.69</c:v>
                </c:pt>
                <c:pt idx="446">
                  <c:v>9.66</c:v>
                </c:pt>
                <c:pt idx="447">
                  <c:v>9.61</c:v>
                </c:pt>
                <c:pt idx="448">
                  <c:v>9.58</c:v>
                </c:pt>
                <c:pt idx="449">
                  <c:v>9.56</c:v>
                </c:pt>
                <c:pt idx="450">
                  <c:v>9.67</c:v>
                </c:pt>
                <c:pt idx="451">
                  <c:v>9.7100000000000009</c:v>
                </c:pt>
                <c:pt idx="452">
                  <c:v>9.75</c:v>
                </c:pt>
                <c:pt idx="453">
                  <c:v>9.6999999999999993</c:v>
                </c:pt>
                <c:pt idx="454">
                  <c:v>9.6999999999999993</c:v>
                </c:pt>
                <c:pt idx="455">
                  <c:v>9.69</c:v>
                </c:pt>
                <c:pt idx="456">
                  <c:v>9.66</c:v>
                </c:pt>
                <c:pt idx="457">
                  <c:v>9.77</c:v>
                </c:pt>
                <c:pt idx="458">
                  <c:v>9.77</c:v>
                </c:pt>
                <c:pt idx="459">
                  <c:v>9.8000000000000007</c:v>
                </c:pt>
                <c:pt idx="460">
                  <c:v>9.83</c:v>
                </c:pt>
                <c:pt idx="461">
                  <c:v>9.85</c:v>
                </c:pt>
                <c:pt idx="462">
                  <c:v>9.84</c:v>
                </c:pt>
                <c:pt idx="463">
                  <c:v>9.8800000000000008</c:v>
                </c:pt>
                <c:pt idx="464">
                  <c:v>9.67</c:v>
                </c:pt>
                <c:pt idx="465">
                  <c:v>9.66</c:v>
                </c:pt>
                <c:pt idx="466">
                  <c:v>9.6300000000000008</c:v>
                </c:pt>
                <c:pt idx="467">
                  <c:v>9.64</c:v>
                </c:pt>
                <c:pt idx="468">
                  <c:v>9.6300000000000008</c:v>
                </c:pt>
                <c:pt idx="469">
                  <c:v>9.61</c:v>
                </c:pt>
                <c:pt idx="470">
                  <c:v>9.48</c:v>
                </c:pt>
                <c:pt idx="471">
                  <c:v>9.4499999999999993</c:v>
                </c:pt>
                <c:pt idx="472">
                  <c:v>9.3699999999999992</c:v>
                </c:pt>
                <c:pt idx="473">
                  <c:v>9.41</c:v>
                </c:pt>
                <c:pt idx="474">
                  <c:v>9.5299999999999994</c:v>
                </c:pt>
                <c:pt idx="475">
                  <c:v>9.5399999999999991</c:v>
                </c:pt>
                <c:pt idx="476">
                  <c:v>9.4600000000000009</c:v>
                </c:pt>
                <c:pt idx="477">
                  <c:v>9.36</c:v>
                </c:pt>
                <c:pt idx="478">
                  <c:v>9.42</c:v>
                </c:pt>
                <c:pt idx="479">
                  <c:v>9.4</c:v>
                </c:pt>
                <c:pt idx="480">
                  <c:v>9.39</c:v>
                </c:pt>
                <c:pt idx="481">
                  <c:v>9.2899999999999991</c:v>
                </c:pt>
                <c:pt idx="482">
                  <c:v>9.3699999999999992</c:v>
                </c:pt>
                <c:pt idx="483">
                  <c:v>9.4700000000000006</c:v>
                </c:pt>
                <c:pt idx="484">
                  <c:v>9.4700000000000006</c:v>
                </c:pt>
                <c:pt idx="485">
                  <c:v>9.64</c:v>
                </c:pt>
                <c:pt idx="486">
                  <c:v>9.75</c:v>
                </c:pt>
                <c:pt idx="487">
                  <c:v>9.84</c:v>
                </c:pt>
                <c:pt idx="488">
                  <c:v>9.9</c:v>
                </c:pt>
                <c:pt idx="489">
                  <c:v>9.69</c:v>
                </c:pt>
                <c:pt idx="490">
                  <c:v>9.81</c:v>
                </c:pt>
                <c:pt idx="491">
                  <c:v>9.8800000000000008</c:v>
                </c:pt>
                <c:pt idx="492">
                  <c:v>9.9</c:v>
                </c:pt>
                <c:pt idx="493">
                  <c:v>10.029999999999999</c:v>
                </c:pt>
                <c:pt idx="494">
                  <c:v>9.99</c:v>
                </c:pt>
                <c:pt idx="495">
                  <c:v>9.9700000000000006</c:v>
                </c:pt>
                <c:pt idx="496">
                  <c:v>10.039999999999999</c:v>
                </c:pt>
                <c:pt idx="497">
                  <c:v>9.99</c:v>
                </c:pt>
                <c:pt idx="498">
                  <c:v>10.02</c:v>
                </c:pt>
                <c:pt idx="499">
                  <c:v>10.01</c:v>
                </c:pt>
                <c:pt idx="500">
                  <c:v>9.99</c:v>
                </c:pt>
                <c:pt idx="501">
                  <c:v>9.99</c:v>
                </c:pt>
                <c:pt idx="502">
                  <c:v>10</c:v>
                </c:pt>
                <c:pt idx="503">
                  <c:v>9.9499999999999993</c:v>
                </c:pt>
                <c:pt idx="504">
                  <c:v>10.050000000000001</c:v>
                </c:pt>
                <c:pt idx="505">
                  <c:v>10.1</c:v>
                </c:pt>
              </c:numCache>
            </c:numRef>
          </c:val>
          <c:smooth val="0"/>
          <c:extLst>
            <c:ext xmlns:c16="http://schemas.microsoft.com/office/drawing/2014/chart" uri="{C3380CC4-5D6E-409C-BE32-E72D297353CC}">
              <c16:uniqueId val="{00000000-B71C-5240-BC57-CFD1BF6B5CFB}"/>
            </c:ext>
          </c:extLst>
        </c:ser>
        <c:ser>
          <c:idx val="1"/>
          <c:order val="1"/>
          <c:tx>
            <c:v>5 лет</c:v>
          </c:tx>
          <c:spPr>
            <a:ln w="28575" cap="rnd">
              <a:solidFill>
                <a:schemeClr val="accent2"/>
              </a:solidFill>
              <a:round/>
            </a:ln>
            <a:effectLst/>
          </c:spPr>
          <c:marker>
            <c:symbol val="none"/>
          </c:marker>
          <c:cat>
            <c:numRef>
              <c:f>'Yield Curves'!$A$3:$A$508</c:f>
              <c:numCache>
                <c:formatCode>m/d/yy</c:formatCode>
                <c:ptCount val="506"/>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pt idx="249">
                  <c:v>42768</c:v>
                </c:pt>
                <c:pt idx="250">
                  <c:v>42767</c:v>
                </c:pt>
                <c:pt idx="251">
                  <c:v>42766</c:v>
                </c:pt>
                <c:pt idx="252">
                  <c:v>42765</c:v>
                </c:pt>
                <c:pt idx="253">
                  <c:v>42762</c:v>
                </c:pt>
                <c:pt idx="254">
                  <c:v>42761</c:v>
                </c:pt>
                <c:pt idx="255">
                  <c:v>42760</c:v>
                </c:pt>
                <c:pt idx="256">
                  <c:v>42759</c:v>
                </c:pt>
                <c:pt idx="257">
                  <c:v>42758</c:v>
                </c:pt>
                <c:pt idx="258">
                  <c:v>42755</c:v>
                </c:pt>
                <c:pt idx="259">
                  <c:v>42754</c:v>
                </c:pt>
                <c:pt idx="260">
                  <c:v>42753</c:v>
                </c:pt>
                <c:pt idx="261">
                  <c:v>42752</c:v>
                </c:pt>
                <c:pt idx="262">
                  <c:v>42751</c:v>
                </c:pt>
                <c:pt idx="263">
                  <c:v>42748</c:v>
                </c:pt>
                <c:pt idx="264">
                  <c:v>42747</c:v>
                </c:pt>
                <c:pt idx="265">
                  <c:v>42746</c:v>
                </c:pt>
                <c:pt idx="266">
                  <c:v>42745</c:v>
                </c:pt>
                <c:pt idx="267">
                  <c:v>42744</c:v>
                </c:pt>
                <c:pt idx="268">
                  <c:v>42741</c:v>
                </c:pt>
                <c:pt idx="269">
                  <c:v>42740</c:v>
                </c:pt>
                <c:pt idx="270">
                  <c:v>42739</c:v>
                </c:pt>
                <c:pt idx="271">
                  <c:v>42738</c:v>
                </c:pt>
                <c:pt idx="272">
                  <c:v>42734</c:v>
                </c:pt>
                <c:pt idx="273">
                  <c:v>42733</c:v>
                </c:pt>
                <c:pt idx="274">
                  <c:v>42732</c:v>
                </c:pt>
                <c:pt idx="275">
                  <c:v>42731</c:v>
                </c:pt>
                <c:pt idx="276">
                  <c:v>42730</c:v>
                </c:pt>
                <c:pt idx="277">
                  <c:v>42727</c:v>
                </c:pt>
                <c:pt idx="278">
                  <c:v>42726</c:v>
                </c:pt>
                <c:pt idx="279">
                  <c:v>42725</c:v>
                </c:pt>
                <c:pt idx="280">
                  <c:v>42724</c:v>
                </c:pt>
                <c:pt idx="281">
                  <c:v>42723</c:v>
                </c:pt>
                <c:pt idx="282">
                  <c:v>42720</c:v>
                </c:pt>
                <c:pt idx="283">
                  <c:v>42719</c:v>
                </c:pt>
                <c:pt idx="284">
                  <c:v>42718</c:v>
                </c:pt>
                <c:pt idx="285">
                  <c:v>42717</c:v>
                </c:pt>
                <c:pt idx="286">
                  <c:v>42716</c:v>
                </c:pt>
                <c:pt idx="287">
                  <c:v>42713</c:v>
                </c:pt>
                <c:pt idx="288">
                  <c:v>42712</c:v>
                </c:pt>
                <c:pt idx="289">
                  <c:v>42711</c:v>
                </c:pt>
                <c:pt idx="290">
                  <c:v>42710</c:v>
                </c:pt>
                <c:pt idx="291">
                  <c:v>42709</c:v>
                </c:pt>
                <c:pt idx="292">
                  <c:v>42706</c:v>
                </c:pt>
                <c:pt idx="293">
                  <c:v>42705</c:v>
                </c:pt>
                <c:pt idx="294">
                  <c:v>42704</c:v>
                </c:pt>
                <c:pt idx="295">
                  <c:v>42703</c:v>
                </c:pt>
                <c:pt idx="296">
                  <c:v>42702</c:v>
                </c:pt>
                <c:pt idx="297">
                  <c:v>42699</c:v>
                </c:pt>
                <c:pt idx="298">
                  <c:v>42698</c:v>
                </c:pt>
                <c:pt idx="299">
                  <c:v>42697</c:v>
                </c:pt>
                <c:pt idx="300">
                  <c:v>42696</c:v>
                </c:pt>
                <c:pt idx="301">
                  <c:v>42695</c:v>
                </c:pt>
                <c:pt idx="302">
                  <c:v>42692</c:v>
                </c:pt>
                <c:pt idx="303">
                  <c:v>42691</c:v>
                </c:pt>
                <c:pt idx="304">
                  <c:v>42690</c:v>
                </c:pt>
                <c:pt idx="305">
                  <c:v>42689</c:v>
                </c:pt>
                <c:pt idx="306">
                  <c:v>42688</c:v>
                </c:pt>
                <c:pt idx="307">
                  <c:v>42685</c:v>
                </c:pt>
                <c:pt idx="308">
                  <c:v>42684</c:v>
                </c:pt>
                <c:pt idx="309">
                  <c:v>42683</c:v>
                </c:pt>
                <c:pt idx="310">
                  <c:v>42682</c:v>
                </c:pt>
                <c:pt idx="311">
                  <c:v>42681</c:v>
                </c:pt>
                <c:pt idx="312">
                  <c:v>42677</c:v>
                </c:pt>
                <c:pt idx="313">
                  <c:v>42676</c:v>
                </c:pt>
                <c:pt idx="314">
                  <c:v>42675</c:v>
                </c:pt>
                <c:pt idx="315">
                  <c:v>42674</c:v>
                </c:pt>
                <c:pt idx="316">
                  <c:v>42671</c:v>
                </c:pt>
                <c:pt idx="317">
                  <c:v>42670</c:v>
                </c:pt>
                <c:pt idx="318">
                  <c:v>42669</c:v>
                </c:pt>
                <c:pt idx="319">
                  <c:v>42668</c:v>
                </c:pt>
                <c:pt idx="320">
                  <c:v>42667</c:v>
                </c:pt>
                <c:pt idx="321">
                  <c:v>42664</c:v>
                </c:pt>
                <c:pt idx="322">
                  <c:v>42663</c:v>
                </c:pt>
                <c:pt idx="323">
                  <c:v>42662</c:v>
                </c:pt>
                <c:pt idx="324">
                  <c:v>42661</c:v>
                </c:pt>
                <c:pt idx="325">
                  <c:v>42660</c:v>
                </c:pt>
                <c:pt idx="326">
                  <c:v>42657</c:v>
                </c:pt>
                <c:pt idx="327">
                  <c:v>42656</c:v>
                </c:pt>
                <c:pt idx="328">
                  <c:v>42655</c:v>
                </c:pt>
                <c:pt idx="329">
                  <c:v>42654</c:v>
                </c:pt>
                <c:pt idx="330">
                  <c:v>42653</c:v>
                </c:pt>
                <c:pt idx="331">
                  <c:v>42650</c:v>
                </c:pt>
                <c:pt idx="332">
                  <c:v>42649</c:v>
                </c:pt>
                <c:pt idx="333">
                  <c:v>42648</c:v>
                </c:pt>
                <c:pt idx="334">
                  <c:v>42647</c:v>
                </c:pt>
                <c:pt idx="335">
                  <c:v>42646</c:v>
                </c:pt>
                <c:pt idx="336">
                  <c:v>42643</c:v>
                </c:pt>
                <c:pt idx="337">
                  <c:v>42642</c:v>
                </c:pt>
                <c:pt idx="338">
                  <c:v>42641</c:v>
                </c:pt>
                <c:pt idx="339">
                  <c:v>42640</c:v>
                </c:pt>
                <c:pt idx="340">
                  <c:v>42639</c:v>
                </c:pt>
                <c:pt idx="341">
                  <c:v>42636</c:v>
                </c:pt>
                <c:pt idx="342">
                  <c:v>42635</c:v>
                </c:pt>
                <c:pt idx="343">
                  <c:v>42634</c:v>
                </c:pt>
                <c:pt idx="344">
                  <c:v>42633</c:v>
                </c:pt>
                <c:pt idx="345">
                  <c:v>42632</c:v>
                </c:pt>
                <c:pt idx="346">
                  <c:v>42629</c:v>
                </c:pt>
                <c:pt idx="347">
                  <c:v>42628</c:v>
                </c:pt>
                <c:pt idx="348">
                  <c:v>42627</c:v>
                </c:pt>
                <c:pt idx="349">
                  <c:v>42626</c:v>
                </c:pt>
                <c:pt idx="350">
                  <c:v>42625</c:v>
                </c:pt>
                <c:pt idx="351">
                  <c:v>42622</c:v>
                </c:pt>
                <c:pt idx="352">
                  <c:v>42621</c:v>
                </c:pt>
                <c:pt idx="353">
                  <c:v>42620</c:v>
                </c:pt>
                <c:pt idx="354">
                  <c:v>42619</c:v>
                </c:pt>
                <c:pt idx="355">
                  <c:v>42618</c:v>
                </c:pt>
                <c:pt idx="356">
                  <c:v>42615</c:v>
                </c:pt>
                <c:pt idx="357">
                  <c:v>42614</c:v>
                </c:pt>
                <c:pt idx="358">
                  <c:v>42613</c:v>
                </c:pt>
                <c:pt idx="359">
                  <c:v>42612</c:v>
                </c:pt>
                <c:pt idx="360">
                  <c:v>42611</c:v>
                </c:pt>
                <c:pt idx="361">
                  <c:v>42608</c:v>
                </c:pt>
                <c:pt idx="362">
                  <c:v>42607</c:v>
                </c:pt>
                <c:pt idx="363">
                  <c:v>42606</c:v>
                </c:pt>
                <c:pt idx="364">
                  <c:v>42605</c:v>
                </c:pt>
                <c:pt idx="365">
                  <c:v>42604</c:v>
                </c:pt>
                <c:pt idx="366">
                  <c:v>42601</c:v>
                </c:pt>
                <c:pt idx="367">
                  <c:v>42600</c:v>
                </c:pt>
                <c:pt idx="368">
                  <c:v>42599</c:v>
                </c:pt>
                <c:pt idx="369">
                  <c:v>42598</c:v>
                </c:pt>
                <c:pt idx="370">
                  <c:v>42597</c:v>
                </c:pt>
                <c:pt idx="371">
                  <c:v>42594</c:v>
                </c:pt>
                <c:pt idx="372">
                  <c:v>42593</c:v>
                </c:pt>
                <c:pt idx="373">
                  <c:v>42592</c:v>
                </c:pt>
                <c:pt idx="374">
                  <c:v>42591</c:v>
                </c:pt>
                <c:pt idx="375">
                  <c:v>42590</c:v>
                </c:pt>
                <c:pt idx="376">
                  <c:v>42587</c:v>
                </c:pt>
                <c:pt idx="377">
                  <c:v>42586</c:v>
                </c:pt>
                <c:pt idx="378">
                  <c:v>42585</c:v>
                </c:pt>
                <c:pt idx="379">
                  <c:v>42584</c:v>
                </c:pt>
                <c:pt idx="380">
                  <c:v>42583</c:v>
                </c:pt>
                <c:pt idx="381">
                  <c:v>42580</c:v>
                </c:pt>
                <c:pt idx="382">
                  <c:v>42579</c:v>
                </c:pt>
                <c:pt idx="383">
                  <c:v>42578</c:v>
                </c:pt>
                <c:pt idx="384">
                  <c:v>42577</c:v>
                </c:pt>
                <c:pt idx="385">
                  <c:v>42576</c:v>
                </c:pt>
                <c:pt idx="386">
                  <c:v>42573</c:v>
                </c:pt>
                <c:pt idx="387">
                  <c:v>42572</c:v>
                </c:pt>
                <c:pt idx="388">
                  <c:v>42571</c:v>
                </c:pt>
                <c:pt idx="389">
                  <c:v>42570</c:v>
                </c:pt>
                <c:pt idx="390">
                  <c:v>42569</c:v>
                </c:pt>
                <c:pt idx="391">
                  <c:v>42566</c:v>
                </c:pt>
                <c:pt idx="392">
                  <c:v>42565</c:v>
                </c:pt>
                <c:pt idx="393">
                  <c:v>42564</c:v>
                </c:pt>
                <c:pt idx="394">
                  <c:v>42563</c:v>
                </c:pt>
                <c:pt idx="395">
                  <c:v>42562</c:v>
                </c:pt>
                <c:pt idx="396">
                  <c:v>42559</c:v>
                </c:pt>
                <c:pt idx="397">
                  <c:v>42558</c:v>
                </c:pt>
                <c:pt idx="398">
                  <c:v>42557</c:v>
                </c:pt>
                <c:pt idx="399">
                  <c:v>42556</c:v>
                </c:pt>
                <c:pt idx="400">
                  <c:v>42555</c:v>
                </c:pt>
                <c:pt idx="401">
                  <c:v>42552</c:v>
                </c:pt>
                <c:pt idx="402">
                  <c:v>42551</c:v>
                </c:pt>
                <c:pt idx="403">
                  <c:v>42550</c:v>
                </c:pt>
                <c:pt idx="404">
                  <c:v>42549</c:v>
                </c:pt>
                <c:pt idx="405">
                  <c:v>42548</c:v>
                </c:pt>
                <c:pt idx="406">
                  <c:v>42545</c:v>
                </c:pt>
                <c:pt idx="407">
                  <c:v>42544</c:v>
                </c:pt>
                <c:pt idx="408">
                  <c:v>42543</c:v>
                </c:pt>
                <c:pt idx="409">
                  <c:v>42542</c:v>
                </c:pt>
                <c:pt idx="410">
                  <c:v>42541</c:v>
                </c:pt>
                <c:pt idx="411">
                  <c:v>42538</c:v>
                </c:pt>
                <c:pt idx="412">
                  <c:v>42537</c:v>
                </c:pt>
                <c:pt idx="413">
                  <c:v>42536</c:v>
                </c:pt>
                <c:pt idx="414">
                  <c:v>42535</c:v>
                </c:pt>
                <c:pt idx="415">
                  <c:v>42531</c:v>
                </c:pt>
                <c:pt idx="416">
                  <c:v>42530</c:v>
                </c:pt>
                <c:pt idx="417">
                  <c:v>42529</c:v>
                </c:pt>
                <c:pt idx="418">
                  <c:v>42528</c:v>
                </c:pt>
                <c:pt idx="419">
                  <c:v>42527</c:v>
                </c:pt>
                <c:pt idx="420">
                  <c:v>42524</c:v>
                </c:pt>
                <c:pt idx="421">
                  <c:v>42523</c:v>
                </c:pt>
                <c:pt idx="422">
                  <c:v>42522</c:v>
                </c:pt>
                <c:pt idx="423">
                  <c:v>42521</c:v>
                </c:pt>
                <c:pt idx="424">
                  <c:v>42520</c:v>
                </c:pt>
                <c:pt idx="425">
                  <c:v>42517</c:v>
                </c:pt>
                <c:pt idx="426">
                  <c:v>42516</c:v>
                </c:pt>
                <c:pt idx="427">
                  <c:v>42515</c:v>
                </c:pt>
                <c:pt idx="428">
                  <c:v>42514</c:v>
                </c:pt>
                <c:pt idx="429">
                  <c:v>42513</c:v>
                </c:pt>
                <c:pt idx="430">
                  <c:v>42510</c:v>
                </c:pt>
                <c:pt idx="431">
                  <c:v>42509</c:v>
                </c:pt>
                <c:pt idx="432">
                  <c:v>42508</c:v>
                </c:pt>
                <c:pt idx="433">
                  <c:v>42507</c:v>
                </c:pt>
                <c:pt idx="434">
                  <c:v>42506</c:v>
                </c:pt>
                <c:pt idx="435">
                  <c:v>42503</c:v>
                </c:pt>
                <c:pt idx="436">
                  <c:v>42502</c:v>
                </c:pt>
                <c:pt idx="437">
                  <c:v>42501</c:v>
                </c:pt>
                <c:pt idx="438">
                  <c:v>42500</c:v>
                </c:pt>
                <c:pt idx="439">
                  <c:v>42496</c:v>
                </c:pt>
                <c:pt idx="440">
                  <c:v>42495</c:v>
                </c:pt>
                <c:pt idx="441">
                  <c:v>42494</c:v>
                </c:pt>
                <c:pt idx="442">
                  <c:v>42489</c:v>
                </c:pt>
                <c:pt idx="443">
                  <c:v>42488</c:v>
                </c:pt>
                <c:pt idx="444">
                  <c:v>42487</c:v>
                </c:pt>
                <c:pt idx="445">
                  <c:v>42486</c:v>
                </c:pt>
                <c:pt idx="446">
                  <c:v>42485</c:v>
                </c:pt>
                <c:pt idx="447">
                  <c:v>42482</c:v>
                </c:pt>
                <c:pt idx="448">
                  <c:v>42481</c:v>
                </c:pt>
                <c:pt idx="449">
                  <c:v>42480</c:v>
                </c:pt>
                <c:pt idx="450">
                  <c:v>42479</c:v>
                </c:pt>
                <c:pt idx="451">
                  <c:v>42478</c:v>
                </c:pt>
                <c:pt idx="452">
                  <c:v>42475</c:v>
                </c:pt>
                <c:pt idx="453">
                  <c:v>42474</c:v>
                </c:pt>
                <c:pt idx="454">
                  <c:v>42473</c:v>
                </c:pt>
                <c:pt idx="455">
                  <c:v>42472</c:v>
                </c:pt>
                <c:pt idx="456">
                  <c:v>42471</c:v>
                </c:pt>
                <c:pt idx="457">
                  <c:v>42468</c:v>
                </c:pt>
                <c:pt idx="458">
                  <c:v>42467</c:v>
                </c:pt>
                <c:pt idx="459">
                  <c:v>42466</c:v>
                </c:pt>
                <c:pt idx="460">
                  <c:v>42465</c:v>
                </c:pt>
                <c:pt idx="461">
                  <c:v>42464</c:v>
                </c:pt>
                <c:pt idx="462">
                  <c:v>42461</c:v>
                </c:pt>
                <c:pt idx="463">
                  <c:v>42460</c:v>
                </c:pt>
                <c:pt idx="464">
                  <c:v>42459</c:v>
                </c:pt>
                <c:pt idx="465">
                  <c:v>42458</c:v>
                </c:pt>
                <c:pt idx="466">
                  <c:v>42457</c:v>
                </c:pt>
                <c:pt idx="467">
                  <c:v>42454</c:v>
                </c:pt>
                <c:pt idx="468">
                  <c:v>42453</c:v>
                </c:pt>
                <c:pt idx="469">
                  <c:v>42452</c:v>
                </c:pt>
                <c:pt idx="470">
                  <c:v>42451</c:v>
                </c:pt>
                <c:pt idx="471">
                  <c:v>42450</c:v>
                </c:pt>
                <c:pt idx="472">
                  <c:v>42447</c:v>
                </c:pt>
                <c:pt idx="473">
                  <c:v>42446</c:v>
                </c:pt>
                <c:pt idx="474">
                  <c:v>42445</c:v>
                </c:pt>
                <c:pt idx="475">
                  <c:v>42444</c:v>
                </c:pt>
                <c:pt idx="476">
                  <c:v>42443</c:v>
                </c:pt>
                <c:pt idx="477">
                  <c:v>42440</c:v>
                </c:pt>
                <c:pt idx="478">
                  <c:v>42439</c:v>
                </c:pt>
                <c:pt idx="479">
                  <c:v>42438</c:v>
                </c:pt>
                <c:pt idx="480">
                  <c:v>42436</c:v>
                </c:pt>
                <c:pt idx="481">
                  <c:v>42433</c:v>
                </c:pt>
                <c:pt idx="482">
                  <c:v>42432</c:v>
                </c:pt>
                <c:pt idx="483">
                  <c:v>42431</c:v>
                </c:pt>
                <c:pt idx="484">
                  <c:v>42430</c:v>
                </c:pt>
                <c:pt idx="485">
                  <c:v>42429</c:v>
                </c:pt>
                <c:pt idx="486">
                  <c:v>42426</c:v>
                </c:pt>
                <c:pt idx="487">
                  <c:v>42425</c:v>
                </c:pt>
                <c:pt idx="488">
                  <c:v>42424</c:v>
                </c:pt>
                <c:pt idx="489">
                  <c:v>42422</c:v>
                </c:pt>
                <c:pt idx="490">
                  <c:v>42420</c:v>
                </c:pt>
                <c:pt idx="491">
                  <c:v>42419</c:v>
                </c:pt>
                <c:pt idx="492">
                  <c:v>42418</c:v>
                </c:pt>
                <c:pt idx="493">
                  <c:v>42417</c:v>
                </c:pt>
                <c:pt idx="494">
                  <c:v>42416</c:v>
                </c:pt>
                <c:pt idx="495">
                  <c:v>42415</c:v>
                </c:pt>
                <c:pt idx="496">
                  <c:v>42412</c:v>
                </c:pt>
                <c:pt idx="497">
                  <c:v>42411</c:v>
                </c:pt>
                <c:pt idx="498">
                  <c:v>42410</c:v>
                </c:pt>
                <c:pt idx="499">
                  <c:v>42409</c:v>
                </c:pt>
                <c:pt idx="500">
                  <c:v>42408</c:v>
                </c:pt>
                <c:pt idx="501">
                  <c:v>42405</c:v>
                </c:pt>
                <c:pt idx="502">
                  <c:v>42404</c:v>
                </c:pt>
                <c:pt idx="503">
                  <c:v>42403</c:v>
                </c:pt>
                <c:pt idx="504">
                  <c:v>42402</c:v>
                </c:pt>
                <c:pt idx="505">
                  <c:v>42401</c:v>
                </c:pt>
              </c:numCache>
            </c:numRef>
          </c:cat>
          <c:val>
            <c:numRef>
              <c:f>'Yield Curves'!$F$3:$F$508</c:f>
              <c:numCache>
                <c:formatCode>General</c:formatCode>
                <c:ptCount val="506"/>
                <c:pt idx="0">
                  <c:v>6.7899999999999991</c:v>
                </c:pt>
                <c:pt idx="1">
                  <c:v>6.7949999999999999</c:v>
                </c:pt>
                <c:pt idx="2">
                  <c:v>6.8100000000000005</c:v>
                </c:pt>
                <c:pt idx="3">
                  <c:v>6.8849999999999998</c:v>
                </c:pt>
                <c:pt idx="4">
                  <c:v>6.87</c:v>
                </c:pt>
                <c:pt idx="5">
                  <c:v>6.8100000000000005</c:v>
                </c:pt>
                <c:pt idx="6">
                  <c:v>6.8149999999999995</c:v>
                </c:pt>
                <c:pt idx="7">
                  <c:v>6.82</c:v>
                </c:pt>
                <c:pt idx="8">
                  <c:v>6.82</c:v>
                </c:pt>
                <c:pt idx="9">
                  <c:v>6.83</c:v>
                </c:pt>
                <c:pt idx="10">
                  <c:v>6.79</c:v>
                </c:pt>
                <c:pt idx="11">
                  <c:v>6.8249999999999993</c:v>
                </c:pt>
                <c:pt idx="12">
                  <c:v>6.82</c:v>
                </c:pt>
                <c:pt idx="13">
                  <c:v>6.7750000000000004</c:v>
                </c:pt>
                <c:pt idx="14">
                  <c:v>6.7850000000000001</c:v>
                </c:pt>
                <c:pt idx="15">
                  <c:v>6.8449999999999998</c:v>
                </c:pt>
                <c:pt idx="16">
                  <c:v>6.7949999999999999</c:v>
                </c:pt>
                <c:pt idx="17">
                  <c:v>6.74</c:v>
                </c:pt>
                <c:pt idx="18">
                  <c:v>6.8049999999999997</c:v>
                </c:pt>
                <c:pt idx="19">
                  <c:v>6.82</c:v>
                </c:pt>
                <c:pt idx="20">
                  <c:v>6.8599999999999994</c:v>
                </c:pt>
                <c:pt idx="21">
                  <c:v>6.91</c:v>
                </c:pt>
                <c:pt idx="22">
                  <c:v>6.875</c:v>
                </c:pt>
                <c:pt idx="23">
                  <c:v>6.93</c:v>
                </c:pt>
                <c:pt idx="24">
                  <c:v>6.9450000000000003</c:v>
                </c:pt>
                <c:pt idx="25">
                  <c:v>6.9550000000000001</c:v>
                </c:pt>
                <c:pt idx="26">
                  <c:v>6.95</c:v>
                </c:pt>
                <c:pt idx="27">
                  <c:v>6.98</c:v>
                </c:pt>
                <c:pt idx="28">
                  <c:v>7.0350000000000001</c:v>
                </c:pt>
                <c:pt idx="29">
                  <c:v>7.0600000000000005</c:v>
                </c:pt>
                <c:pt idx="30">
                  <c:v>7.0600000000000005</c:v>
                </c:pt>
                <c:pt idx="31">
                  <c:v>7.0949999999999998</c:v>
                </c:pt>
                <c:pt idx="32">
                  <c:v>7.1999999999999993</c:v>
                </c:pt>
                <c:pt idx="33">
                  <c:v>7.2149999999999999</c:v>
                </c:pt>
                <c:pt idx="34">
                  <c:v>7.1999999999999993</c:v>
                </c:pt>
                <c:pt idx="35">
                  <c:v>7.2200000000000006</c:v>
                </c:pt>
                <c:pt idx="36">
                  <c:v>7.2149999999999999</c:v>
                </c:pt>
                <c:pt idx="37">
                  <c:v>7.2349999999999994</c:v>
                </c:pt>
                <c:pt idx="38">
                  <c:v>7.2249999999999996</c:v>
                </c:pt>
                <c:pt idx="39">
                  <c:v>7.2449999999999992</c:v>
                </c:pt>
                <c:pt idx="40">
                  <c:v>7.25</c:v>
                </c:pt>
                <c:pt idx="41">
                  <c:v>7.2449999999999992</c:v>
                </c:pt>
                <c:pt idx="42">
                  <c:v>7.3049999999999997</c:v>
                </c:pt>
                <c:pt idx="43">
                  <c:v>7.3100000000000005</c:v>
                </c:pt>
                <c:pt idx="44">
                  <c:v>7.3049999999999997</c:v>
                </c:pt>
                <c:pt idx="45">
                  <c:v>7.335</c:v>
                </c:pt>
                <c:pt idx="46">
                  <c:v>7.34</c:v>
                </c:pt>
                <c:pt idx="47">
                  <c:v>7.34</c:v>
                </c:pt>
                <c:pt idx="48">
                  <c:v>7.3800000000000008</c:v>
                </c:pt>
                <c:pt idx="49">
                  <c:v>7.3800000000000008</c:v>
                </c:pt>
                <c:pt idx="50">
                  <c:v>7.41</c:v>
                </c:pt>
                <c:pt idx="51">
                  <c:v>7.4250000000000007</c:v>
                </c:pt>
                <c:pt idx="52">
                  <c:v>7.4499999999999993</c:v>
                </c:pt>
                <c:pt idx="53">
                  <c:v>7.4950000000000001</c:v>
                </c:pt>
                <c:pt idx="54">
                  <c:v>7.49</c:v>
                </c:pt>
                <c:pt idx="55">
                  <c:v>7.48</c:v>
                </c:pt>
                <c:pt idx="56">
                  <c:v>7.48</c:v>
                </c:pt>
                <c:pt idx="57">
                  <c:v>7.4450000000000003</c:v>
                </c:pt>
                <c:pt idx="58">
                  <c:v>7.48</c:v>
                </c:pt>
                <c:pt idx="59">
                  <c:v>7.45</c:v>
                </c:pt>
                <c:pt idx="60">
                  <c:v>7.45</c:v>
                </c:pt>
                <c:pt idx="61">
                  <c:v>7.45</c:v>
                </c:pt>
                <c:pt idx="62">
                  <c:v>7.45</c:v>
                </c:pt>
                <c:pt idx="63">
                  <c:v>7.4850000000000003</c:v>
                </c:pt>
                <c:pt idx="64">
                  <c:v>7.45</c:v>
                </c:pt>
                <c:pt idx="65">
                  <c:v>7.48</c:v>
                </c:pt>
                <c:pt idx="66">
                  <c:v>7.41</c:v>
                </c:pt>
                <c:pt idx="67">
                  <c:v>7.4050000000000002</c:v>
                </c:pt>
                <c:pt idx="68">
                  <c:v>7.415</c:v>
                </c:pt>
                <c:pt idx="69">
                  <c:v>7.38</c:v>
                </c:pt>
                <c:pt idx="70">
                  <c:v>7.38</c:v>
                </c:pt>
                <c:pt idx="71">
                  <c:v>7.37</c:v>
                </c:pt>
                <c:pt idx="72">
                  <c:v>7.37</c:v>
                </c:pt>
                <c:pt idx="73">
                  <c:v>7.3949999999999996</c:v>
                </c:pt>
                <c:pt idx="74">
                  <c:v>7.375</c:v>
                </c:pt>
                <c:pt idx="75">
                  <c:v>7.3550000000000004</c:v>
                </c:pt>
                <c:pt idx="76">
                  <c:v>7.41</c:v>
                </c:pt>
                <c:pt idx="77">
                  <c:v>7.4050000000000002</c:v>
                </c:pt>
                <c:pt idx="78">
                  <c:v>7.43</c:v>
                </c:pt>
                <c:pt idx="79">
                  <c:v>7.49</c:v>
                </c:pt>
                <c:pt idx="80">
                  <c:v>7.48</c:v>
                </c:pt>
                <c:pt idx="81">
                  <c:v>7.48</c:v>
                </c:pt>
                <c:pt idx="82">
                  <c:v>7.53</c:v>
                </c:pt>
                <c:pt idx="83">
                  <c:v>7.5750000000000002</c:v>
                </c:pt>
                <c:pt idx="84">
                  <c:v>7.585</c:v>
                </c:pt>
                <c:pt idx="85">
                  <c:v>7.59</c:v>
                </c:pt>
                <c:pt idx="86">
                  <c:v>7.62</c:v>
                </c:pt>
                <c:pt idx="87">
                  <c:v>7.6349999999999998</c:v>
                </c:pt>
                <c:pt idx="88">
                  <c:v>7.6</c:v>
                </c:pt>
                <c:pt idx="89">
                  <c:v>7.53</c:v>
                </c:pt>
                <c:pt idx="90">
                  <c:v>7.53</c:v>
                </c:pt>
                <c:pt idx="91">
                  <c:v>7.5750000000000002</c:v>
                </c:pt>
                <c:pt idx="92">
                  <c:v>7.5449999999999999</c:v>
                </c:pt>
                <c:pt idx="93">
                  <c:v>7.5749999999999993</c:v>
                </c:pt>
                <c:pt idx="94">
                  <c:v>7.58</c:v>
                </c:pt>
                <c:pt idx="95">
                  <c:v>7.5950000000000006</c:v>
                </c:pt>
                <c:pt idx="96">
                  <c:v>7.6050000000000004</c:v>
                </c:pt>
                <c:pt idx="97">
                  <c:v>7.6099999999999994</c:v>
                </c:pt>
                <c:pt idx="98">
                  <c:v>7.6150000000000002</c:v>
                </c:pt>
                <c:pt idx="99">
                  <c:v>7.6099999999999994</c:v>
                </c:pt>
                <c:pt idx="100">
                  <c:v>7.6150000000000002</c:v>
                </c:pt>
                <c:pt idx="101">
                  <c:v>7.6199999999999992</c:v>
                </c:pt>
                <c:pt idx="102">
                  <c:v>7.6199999999999992</c:v>
                </c:pt>
                <c:pt idx="103">
                  <c:v>7.66</c:v>
                </c:pt>
                <c:pt idx="104">
                  <c:v>7.7100000000000009</c:v>
                </c:pt>
                <c:pt idx="105">
                  <c:v>7.73</c:v>
                </c:pt>
                <c:pt idx="106">
                  <c:v>7.75</c:v>
                </c:pt>
                <c:pt idx="107">
                  <c:v>7.7750000000000004</c:v>
                </c:pt>
                <c:pt idx="108">
                  <c:v>7.8049999999999997</c:v>
                </c:pt>
                <c:pt idx="109">
                  <c:v>7.7750000000000004</c:v>
                </c:pt>
                <c:pt idx="110">
                  <c:v>7.7750000000000004</c:v>
                </c:pt>
                <c:pt idx="111">
                  <c:v>7.7850000000000001</c:v>
                </c:pt>
                <c:pt idx="112">
                  <c:v>7.7799999999999994</c:v>
                </c:pt>
                <c:pt idx="113">
                  <c:v>7.7850000000000001</c:v>
                </c:pt>
                <c:pt idx="114">
                  <c:v>7.7850000000000001</c:v>
                </c:pt>
                <c:pt idx="115">
                  <c:v>7.7949999999999999</c:v>
                </c:pt>
                <c:pt idx="116">
                  <c:v>7.8049999999999997</c:v>
                </c:pt>
                <c:pt idx="117">
                  <c:v>7.835</c:v>
                </c:pt>
                <c:pt idx="118">
                  <c:v>7.87</c:v>
                </c:pt>
                <c:pt idx="119">
                  <c:v>7.8650000000000002</c:v>
                </c:pt>
                <c:pt idx="120">
                  <c:v>7.915</c:v>
                </c:pt>
                <c:pt idx="121">
                  <c:v>7.94</c:v>
                </c:pt>
                <c:pt idx="122">
                  <c:v>7.96</c:v>
                </c:pt>
                <c:pt idx="123">
                  <c:v>7.9700000000000006</c:v>
                </c:pt>
                <c:pt idx="124">
                  <c:v>7.9450000000000003</c:v>
                </c:pt>
                <c:pt idx="125">
                  <c:v>7.9700000000000006</c:v>
                </c:pt>
                <c:pt idx="126">
                  <c:v>8.0150000000000006</c:v>
                </c:pt>
                <c:pt idx="127">
                  <c:v>8.0249999999999986</c:v>
                </c:pt>
                <c:pt idx="128">
                  <c:v>8.0299999999999994</c:v>
                </c:pt>
                <c:pt idx="129">
                  <c:v>8.0350000000000001</c:v>
                </c:pt>
                <c:pt idx="130">
                  <c:v>8.0299999999999994</c:v>
                </c:pt>
                <c:pt idx="131">
                  <c:v>8.01</c:v>
                </c:pt>
                <c:pt idx="132">
                  <c:v>8.0650000000000013</c:v>
                </c:pt>
                <c:pt idx="133">
                  <c:v>8.0850000000000009</c:v>
                </c:pt>
                <c:pt idx="134">
                  <c:v>8.09</c:v>
                </c:pt>
                <c:pt idx="135">
                  <c:v>8.0150000000000006</c:v>
                </c:pt>
                <c:pt idx="136">
                  <c:v>8.02</c:v>
                </c:pt>
                <c:pt idx="137">
                  <c:v>8.0150000000000006</c:v>
                </c:pt>
                <c:pt idx="138">
                  <c:v>8.004999999999999</c:v>
                </c:pt>
                <c:pt idx="139">
                  <c:v>8.01</c:v>
                </c:pt>
                <c:pt idx="140">
                  <c:v>8.0250000000000004</c:v>
                </c:pt>
                <c:pt idx="141">
                  <c:v>8.0749999999999993</c:v>
                </c:pt>
                <c:pt idx="142">
                  <c:v>8.1</c:v>
                </c:pt>
                <c:pt idx="143">
                  <c:v>8.1199999999999992</c:v>
                </c:pt>
                <c:pt idx="144">
                  <c:v>8.0749999999999993</c:v>
                </c:pt>
                <c:pt idx="145">
                  <c:v>8.1050000000000004</c:v>
                </c:pt>
                <c:pt idx="146">
                  <c:v>8.08</c:v>
                </c:pt>
                <c:pt idx="147">
                  <c:v>8.0350000000000001</c:v>
                </c:pt>
                <c:pt idx="148">
                  <c:v>7.9849999999999994</c:v>
                </c:pt>
                <c:pt idx="149">
                  <c:v>7.9849999999999994</c:v>
                </c:pt>
                <c:pt idx="150">
                  <c:v>7.9849999999999994</c:v>
                </c:pt>
                <c:pt idx="151">
                  <c:v>7.98</c:v>
                </c:pt>
                <c:pt idx="152">
                  <c:v>7.93</c:v>
                </c:pt>
                <c:pt idx="153">
                  <c:v>7.93</c:v>
                </c:pt>
                <c:pt idx="154">
                  <c:v>7.9249999999999998</c:v>
                </c:pt>
                <c:pt idx="155">
                  <c:v>7.9649999999999999</c:v>
                </c:pt>
                <c:pt idx="156">
                  <c:v>7.9749999999999996</c:v>
                </c:pt>
                <c:pt idx="157">
                  <c:v>7.98</c:v>
                </c:pt>
                <c:pt idx="158">
                  <c:v>8.02</c:v>
                </c:pt>
                <c:pt idx="159">
                  <c:v>8.0150000000000006</c:v>
                </c:pt>
                <c:pt idx="160">
                  <c:v>7.99</c:v>
                </c:pt>
                <c:pt idx="161">
                  <c:v>7.9249999999999998</c:v>
                </c:pt>
                <c:pt idx="162">
                  <c:v>7.835</c:v>
                </c:pt>
                <c:pt idx="163">
                  <c:v>7.8650000000000002</c:v>
                </c:pt>
                <c:pt idx="164">
                  <c:v>7.875</c:v>
                </c:pt>
                <c:pt idx="165">
                  <c:v>7.9</c:v>
                </c:pt>
                <c:pt idx="166">
                  <c:v>7.91</c:v>
                </c:pt>
                <c:pt idx="167">
                  <c:v>7.9550000000000001</c:v>
                </c:pt>
                <c:pt idx="168">
                  <c:v>7.99</c:v>
                </c:pt>
                <c:pt idx="169">
                  <c:v>8.004999999999999</c:v>
                </c:pt>
                <c:pt idx="170">
                  <c:v>8.01</c:v>
                </c:pt>
                <c:pt idx="171">
                  <c:v>8.09</c:v>
                </c:pt>
                <c:pt idx="172">
                  <c:v>8.1149999999999984</c:v>
                </c:pt>
                <c:pt idx="173">
                  <c:v>8.0650000000000013</c:v>
                </c:pt>
                <c:pt idx="174">
                  <c:v>8.11</c:v>
                </c:pt>
                <c:pt idx="175">
                  <c:v>8.11</c:v>
                </c:pt>
                <c:pt idx="176">
                  <c:v>8.08</c:v>
                </c:pt>
                <c:pt idx="177">
                  <c:v>8.0400000000000009</c:v>
                </c:pt>
                <c:pt idx="178">
                  <c:v>8.02</c:v>
                </c:pt>
                <c:pt idx="179">
                  <c:v>8.06</c:v>
                </c:pt>
                <c:pt idx="180">
                  <c:v>8.08</c:v>
                </c:pt>
                <c:pt idx="181">
                  <c:v>8.08</c:v>
                </c:pt>
                <c:pt idx="182">
                  <c:v>8.0549999999999997</c:v>
                </c:pt>
                <c:pt idx="183">
                  <c:v>8.0299999999999994</c:v>
                </c:pt>
                <c:pt idx="184">
                  <c:v>8.004999999999999</c:v>
                </c:pt>
                <c:pt idx="185">
                  <c:v>8.0549999999999997</c:v>
                </c:pt>
                <c:pt idx="186">
                  <c:v>8.08</c:v>
                </c:pt>
                <c:pt idx="187">
                  <c:v>8.1750000000000007</c:v>
                </c:pt>
                <c:pt idx="188">
                  <c:v>8.1</c:v>
                </c:pt>
                <c:pt idx="189">
                  <c:v>8.01</c:v>
                </c:pt>
                <c:pt idx="190">
                  <c:v>7.9849999999999994</c:v>
                </c:pt>
                <c:pt idx="191">
                  <c:v>8.004999999999999</c:v>
                </c:pt>
                <c:pt idx="192">
                  <c:v>8.1150000000000002</c:v>
                </c:pt>
                <c:pt idx="193">
                  <c:v>8.0449999999999999</c:v>
                </c:pt>
                <c:pt idx="194">
                  <c:v>8.0350000000000001</c:v>
                </c:pt>
                <c:pt idx="195">
                  <c:v>7.9799999999999995</c:v>
                </c:pt>
                <c:pt idx="196">
                  <c:v>8.1350000000000016</c:v>
                </c:pt>
                <c:pt idx="197">
                  <c:v>8.2800000000000011</c:v>
                </c:pt>
                <c:pt idx="198">
                  <c:v>8.34</c:v>
                </c:pt>
                <c:pt idx="199">
                  <c:v>8.32</c:v>
                </c:pt>
                <c:pt idx="200">
                  <c:v>8.3550000000000004</c:v>
                </c:pt>
                <c:pt idx="201">
                  <c:v>8.3650000000000002</c:v>
                </c:pt>
                <c:pt idx="202">
                  <c:v>8.4050000000000011</c:v>
                </c:pt>
                <c:pt idx="203">
                  <c:v>8.3650000000000002</c:v>
                </c:pt>
                <c:pt idx="204">
                  <c:v>8.36</c:v>
                </c:pt>
                <c:pt idx="205">
                  <c:v>8.2949999999999999</c:v>
                </c:pt>
                <c:pt idx="206">
                  <c:v>8.2249999999999996</c:v>
                </c:pt>
                <c:pt idx="207">
                  <c:v>8.2349999999999994</c:v>
                </c:pt>
                <c:pt idx="208">
                  <c:v>8.2949999999999999</c:v>
                </c:pt>
                <c:pt idx="209">
                  <c:v>8.2600000000000016</c:v>
                </c:pt>
                <c:pt idx="210">
                  <c:v>8.2750000000000004</c:v>
                </c:pt>
                <c:pt idx="211">
                  <c:v>8.23</c:v>
                </c:pt>
                <c:pt idx="212">
                  <c:v>8.2650000000000006</c:v>
                </c:pt>
                <c:pt idx="213">
                  <c:v>8.25</c:v>
                </c:pt>
                <c:pt idx="214">
                  <c:v>8.23</c:v>
                </c:pt>
                <c:pt idx="215">
                  <c:v>8.2800000000000011</c:v>
                </c:pt>
                <c:pt idx="216">
                  <c:v>8.3000000000000007</c:v>
                </c:pt>
                <c:pt idx="217">
                  <c:v>8.3099999999999987</c:v>
                </c:pt>
                <c:pt idx="218">
                  <c:v>8.32</c:v>
                </c:pt>
                <c:pt idx="219">
                  <c:v>8.2650000000000006</c:v>
                </c:pt>
                <c:pt idx="220">
                  <c:v>8.2949999999999999</c:v>
                </c:pt>
                <c:pt idx="221">
                  <c:v>8.3049999999999997</c:v>
                </c:pt>
                <c:pt idx="222">
                  <c:v>8.370000000000001</c:v>
                </c:pt>
                <c:pt idx="223">
                  <c:v>8.3849999999999998</c:v>
                </c:pt>
                <c:pt idx="224">
                  <c:v>8.379999999999999</c:v>
                </c:pt>
                <c:pt idx="225">
                  <c:v>8.43</c:v>
                </c:pt>
                <c:pt idx="226">
                  <c:v>8.4649999999999999</c:v>
                </c:pt>
                <c:pt idx="227">
                  <c:v>8.4700000000000006</c:v>
                </c:pt>
                <c:pt idx="228">
                  <c:v>8.52</c:v>
                </c:pt>
                <c:pt idx="229">
                  <c:v>8.5399999999999991</c:v>
                </c:pt>
                <c:pt idx="230">
                  <c:v>8.58</c:v>
                </c:pt>
                <c:pt idx="231">
                  <c:v>8.504999999999999</c:v>
                </c:pt>
                <c:pt idx="232">
                  <c:v>8.5249999999999986</c:v>
                </c:pt>
                <c:pt idx="233">
                  <c:v>8.4149999999999991</c:v>
                </c:pt>
                <c:pt idx="234">
                  <c:v>8.4699999999999989</c:v>
                </c:pt>
                <c:pt idx="235">
                  <c:v>8.4649999999999999</c:v>
                </c:pt>
                <c:pt idx="236">
                  <c:v>8.4149999999999991</c:v>
                </c:pt>
                <c:pt idx="237">
                  <c:v>8.375</c:v>
                </c:pt>
                <c:pt idx="238">
                  <c:v>8.4649999999999999</c:v>
                </c:pt>
                <c:pt idx="239">
                  <c:v>8.4550000000000001</c:v>
                </c:pt>
                <c:pt idx="240">
                  <c:v>8.3150000000000013</c:v>
                </c:pt>
                <c:pt idx="241">
                  <c:v>8.2349999999999994</c:v>
                </c:pt>
                <c:pt idx="242">
                  <c:v>8.2199999999999989</c:v>
                </c:pt>
                <c:pt idx="243">
                  <c:v>8.2349999999999994</c:v>
                </c:pt>
                <c:pt idx="244">
                  <c:v>8.1950000000000003</c:v>
                </c:pt>
                <c:pt idx="245">
                  <c:v>8.23</c:v>
                </c:pt>
                <c:pt idx="246">
                  <c:v>8.2200000000000006</c:v>
                </c:pt>
                <c:pt idx="247">
                  <c:v>8.1649999999999991</c:v>
                </c:pt>
                <c:pt idx="248">
                  <c:v>8.16</c:v>
                </c:pt>
                <c:pt idx="249">
                  <c:v>8.0949999999999989</c:v>
                </c:pt>
                <c:pt idx="250">
                  <c:v>8.120000000000001</c:v>
                </c:pt>
                <c:pt idx="251">
                  <c:v>8.19</c:v>
                </c:pt>
                <c:pt idx="252">
                  <c:v>8.125</c:v>
                </c:pt>
                <c:pt idx="253">
                  <c:v>8.09</c:v>
                </c:pt>
                <c:pt idx="254">
                  <c:v>8.1950000000000003</c:v>
                </c:pt>
                <c:pt idx="255">
                  <c:v>8.0599999999999987</c:v>
                </c:pt>
                <c:pt idx="256">
                  <c:v>8.0300000000000011</c:v>
                </c:pt>
                <c:pt idx="257">
                  <c:v>8</c:v>
                </c:pt>
                <c:pt idx="258">
                  <c:v>7.9849999999999994</c:v>
                </c:pt>
                <c:pt idx="259">
                  <c:v>8.01</c:v>
                </c:pt>
                <c:pt idx="260">
                  <c:v>8.0299999999999994</c:v>
                </c:pt>
                <c:pt idx="261">
                  <c:v>8.0350000000000001</c:v>
                </c:pt>
                <c:pt idx="262">
                  <c:v>8.08</c:v>
                </c:pt>
                <c:pt idx="263">
                  <c:v>8.0500000000000007</c:v>
                </c:pt>
                <c:pt idx="264">
                  <c:v>8.0650000000000013</c:v>
                </c:pt>
                <c:pt idx="265">
                  <c:v>8.1499999999999986</c:v>
                </c:pt>
                <c:pt idx="266">
                  <c:v>8.15</c:v>
                </c:pt>
                <c:pt idx="267">
                  <c:v>8.1950000000000003</c:v>
                </c:pt>
                <c:pt idx="268">
                  <c:v>8.2050000000000001</c:v>
                </c:pt>
                <c:pt idx="269">
                  <c:v>8.15</c:v>
                </c:pt>
                <c:pt idx="270">
                  <c:v>8.16</c:v>
                </c:pt>
                <c:pt idx="271">
                  <c:v>8.23</c:v>
                </c:pt>
                <c:pt idx="272">
                  <c:v>8.33</c:v>
                </c:pt>
                <c:pt idx="273">
                  <c:v>8.33</c:v>
                </c:pt>
                <c:pt idx="274">
                  <c:v>8.3849999999999998</c:v>
                </c:pt>
                <c:pt idx="275">
                  <c:v>8.375</c:v>
                </c:pt>
                <c:pt idx="276">
                  <c:v>8.33</c:v>
                </c:pt>
                <c:pt idx="277">
                  <c:v>8.370000000000001</c:v>
                </c:pt>
                <c:pt idx="278">
                  <c:v>8.3649999999999984</c:v>
                </c:pt>
                <c:pt idx="279">
                  <c:v>8.39</c:v>
                </c:pt>
                <c:pt idx="280">
                  <c:v>8.379999999999999</c:v>
                </c:pt>
                <c:pt idx="281">
                  <c:v>8.3850000000000016</c:v>
                </c:pt>
                <c:pt idx="282">
                  <c:v>8.3849999999999998</c:v>
                </c:pt>
                <c:pt idx="283">
                  <c:v>8.4</c:v>
                </c:pt>
                <c:pt idx="284">
                  <c:v>8.3550000000000004</c:v>
                </c:pt>
                <c:pt idx="285">
                  <c:v>8.4400000000000013</c:v>
                </c:pt>
                <c:pt idx="286">
                  <c:v>8.4350000000000005</c:v>
                </c:pt>
                <c:pt idx="287">
                  <c:v>8.57</c:v>
                </c:pt>
                <c:pt idx="288">
                  <c:v>8.6349999999999998</c:v>
                </c:pt>
                <c:pt idx="289">
                  <c:v>8.69</c:v>
                </c:pt>
                <c:pt idx="290">
                  <c:v>8.7149999999999999</c:v>
                </c:pt>
                <c:pt idx="291">
                  <c:v>8.7800000000000011</c:v>
                </c:pt>
                <c:pt idx="292">
                  <c:v>8.8000000000000007</c:v>
                </c:pt>
                <c:pt idx="293">
                  <c:v>8.7650000000000006</c:v>
                </c:pt>
                <c:pt idx="294">
                  <c:v>8.8449999999999989</c:v>
                </c:pt>
                <c:pt idx="295">
                  <c:v>8.8550000000000004</c:v>
                </c:pt>
                <c:pt idx="296">
                  <c:v>8.81</c:v>
                </c:pt>
                <c:pt idx="297">
                  <c:v>8.81</c:v>
                </c:pt>
                <c:pt idx="298">
                  <c:v>8.76</c:v>
                </c:pt>
                <c:pt idx="299">
                  <c:v>8.7749999999999986</c:v>
                </c:pt>
                <c:pt idx="300">
                  <c:v>8.7100000000000009</c:v>
                </c:pt>
                <c:pt idx="301">
                  <c:v>8.7149999999999999</c:v>
                </c:pt>
                <c:pt idx="302">
                  <c:v>8.7650000000000006</c:v>
                </c:pt>
                <c:pt idx="303">
                  <c:v>8.7650000000000006</c:v>
                </c:pt>
                <c:pt idx="304">
                  <c:v>8.8099999999999987</c:v>
                </c:pt>
                <c:pt idx="305">
                  <c:v>8.7799999999999994</c:v>
                </c:pt>
                <c:pt idx="306">
                  <c:v>8.83</c:v>
                </c:pt>
                <c:pt idx="307">
                  <c:v>8.8249999999999993</c:v>
                </c:pt>
                <c:pt idx="308">
                  <c:v>8.75</c:v>
                </c:pt>
                <c:pt idx="309">
                  <c:v>8.6950000000000003</c:v>
                </c:pt>
                <c:pt idx="310">
                  <c:v>8.629999999999999</c:v>
                </c:pt>
                <c:pt idx="311">
                  <c:v>8.629999999999999</c:v>
                </c:pt>
                <c:pt idx="312">
                  <c:v>8.7050000000000001</c:v>
                </c:pt>
                <c:pt idx="313">
                  <c:v>8.7050000000000001</c:v>
                </c:pt>
                <c:pt idx="314">
                  <c:v>8.6750000000000007</c:v>
                </c:pt>
                <c:pt idx="315">
                  <c:v>8.7050000000000001</c:v>
                </c:pt>
                <c:pt idx="316">
                  <c:v>8.7250000000000014</c:v>
                </c:pt>
                <c:pt idx="317">
                  <c:v>8.6750000000000007</c:v>
                </c:pt>
                <c:pt idx="318">
                  <c:v>8.67</c:v>
                </c:pt>
                <c:pt idx="319">
                  <c:v>8.61</c:v>
                </c:pt>
                <c:pt idx="320">
                  <c:v>8.620000000000001</c:v>
                </c:pt>
                <c:pt idx="321">
                  <c:v>8.66</c:v>
                </c:pt>
                <c:pt idx="322">
                  <c:v>8.66</c:v>
                </c:pt>
                <c:pt idx="323">
                  <c:v>8.66</c:v>
                </c:pt>
                <c:pt idx="324">
                  <c:v>8.77</c:v>
                </c:pt>
                <c:pt idx="325">
                  <c:v>8.745000000000001</c:v>
                </c:pt>
                <c:pt idx="326">
                  <c:v>8.6349999999999998</c:v>
                </c:pt>
                <c:pt idx="327">
                  <c:v>8.6900000000000013</c:v>
                </c:pt>
                <c:pt idx="328">
                  <c:v>8.68</c:v>
                </c:pt>
                <c:pt idx="329">
                  <c:v>8.68</c:v>
                </c:pt>
                <c:pt idx="330">
                  <c:v>8.6150000000000002</c:v>
                </c:pt>
                <c:pt idx="331">
                  <c:v>8.58</c:v>
                </c:pt>
                <c:pt idx="332">
                  <c:v>8.6</c:v>
                </c:pt>
                <c:pt idx="333">
                  <c:v>8.5500000000000007</c:v>
                </c:pt>
                <c:pt idx="334">
                  <c:v>8.4550000000000001</c:v>
                </c:pt>
                <c:pt idx="335">
                  <c:v>8.4349999999999987</c:v>
                </c:pt>
                <c:pt idx="336">
                  <c:v>8.52</c:v>
                </c:pt>
                <c:pt idx="337">
                  <c:v>8.5300000000000011</c:v>
                </c:pt>
                <c:pt idx="338">
                  <c:v>8.5949999999999989</c:v>
                </c:pt>
                <c:pt idx="339">
                  <c:v>8.6300000000000008</c:v>
                </c:pt>
                <c:pt idx="340">
                  <c:v>8.6149999999999984</c:v>
                </c:pt>
                <c:pt idx="341">
                  <c:v>8.5549999999999997</c:v>
                </c:pt>
                <c:pt idx="342">
                  <c:v>8.5450000000000017</c:v>
                </c:pt>
                <c:pt idx="343">
                  <c:v>8.59</c:v>
                </c:pt>
                <c:pt idx="344">
                  <c:v>8.74</c:v>
                </c:pt>
                <c:pt idx="345">
                  <c:v>8.68</c:v>
                </c:pt>
                <c:pt idx="346">
                  <c:v>8.6050000000000004</c:v>
                </c:pt>
                <c:pt idx="347">
                  <c:v>8.4600000000000009</c:v>
                </c:pt>
                <c:pt idx="348">
                  <c:v>8.44</c:v>
                </c:pt>
                <c:pt idx="349">
                  <c:v>8.495000000000001</c:v>
                </c:pt>
                <c:pt idx="350">
                  <c:v>8.5450000000000017</c:v>
                </c:pt>
                <c:pt idx="351">
                  <c:v>8.5650000000000013</c:v>
                </c:pt>
                <c:pt idx="352">
                  <c:v>8.4600000000000009</c:v>
                </c:pt>
                <c:pt idx="353">
                  <c:v>8.51</c:v>
                </c:pt>
                <c:pt idx="354">
                  <c:v>8.5500000000000007</c:v>
                </c:pt>
                <c:pt idx="355">
                  <c:v>8.629999999999999</c:v>
                </c:pt>
                <c:pt idx="356">
                  <c:v>8.69</c:v>
                </c:pt>
                <c:pt idx="357">
                  <c:v>8.745000000000001</c:v>
                </c:pt>
                <c:pt idx="358">
                  <c:v>8.754999999999999</c:v>
                </c:pt>
                <c:pt idx="359">
                  <c:v>8.84</c:v>
                </c:pt>
                <c:pt idx="360">
                  <c:v>8.86</c:v>
                </c:pt>
                <c:pt idx="361">
                  <c:v>8.8649999999999984</c:v>
                </c:pt>
                <c:pt idx="362">
                  <c:v>8.8949999999999996</c:v>
                </c:pt>
                <c:pt idx="363">
                  <c:v>8.9149999999999991</c:v>
                </c:pt>
                <c:pt idx="364">
                  <c:v>8.9450000000000003</c:v>
                </c:pt>
                <c:pt idx="365">
                  <c:v>8.9649999999999999</c:v>
                </c:pt>
                <c:pt idx="366">
                  <c:v>8.9549999999999983</c:v>
                </c:pt>
                <c:pt idx="367">
                  <c:v>8.9700000000000006</c:v>
                </c:pt>
                <c:pt idx="368">
                  <c:v>9.0150000000000006</c:v>
                </c:pt>
                <c:pt idx="369">
                  <c:v>9.02</c:v>
                </c:pt>
                <c:pt idx="370">
                  <c:v>8.99</c:v>
                </c:pt>
                <c:pt idx="371">
                  <c:v>9.0150000000000006</c:v>
                </c:pt>
                <c:pt idx="372">
                  <c:v>8.9649999999999999</c:v>
                </c:pt>
                <c:pt idx="373">
                  <c:v>8.9600000000000009</c:v>
                </c:pt>
                <c:pt idx="374">
                  <c:v>8.995000000000001</c:v>
                </c:pt>
                <c:pt idx="375">
                  <c:v>9.0150000000000006</c:v>
                </c:pt>
                <c:pt idx="376">
                  <c:v>9.0500000000000007</c:v>
                </c:pt>
                <c:pt idx="377">
                  <c:v>9.1</c:v>
                </c:pt>
                <c:pt idx="378">
                  <c:v>9.125</c:v>
                </c:pt>
                <c:pt idx="379">
                  <c:v>9.08</c:v>
                </c:pt>
                <c:pt idx="380">
                  <c:v>9.0650000000000013</c:v>
                </c:pt>
                <c:pt idx="381">
                  <c:v>9.01</c:v>
                </c:pt>
                <c:pt idx="382">
                  <c:v>9.0500000000000007</c:v>
                </c:pt>
                <c:pt idx="383">
                  <c:v>9.14</c:v>
                </c:pt>
                <c:pt idx="384">
                  <c:v>9.1649999999999991</c:v>
                </c:pt>
                <c:pt idx="385">
                  <c:v>9.14</c:v>
                </c:pt>
                <c:pt idx="386">
                  <c:v>9.1649999999999991</c:v>
                </c:pt>
                <c:pt idx="387">
                  <c:v>9.125</c:v>
                </c:pt>
                <c:pt idx="388">
                  <c:v>9.0850000000000009</c:v>
                </c:pt>
                <c:pt idx="389">
                  <c:v>9.11</c:v>
                </c:pt>
                <c:pt idx="390">
                  <c:v>9.0350000000000001</c:v>
                </c:pt>
                <c:pt idx="391">
                  <c:v>9.0350000000000001</c:v>
                </c:pt>
                <c:pt idx="392">
                  <c:v>9.0250000000000004</c:v>
                </c:pt>
                <c:pt idx="393">
                  <c:v>9.1150000000000002</c:v>
                </c:pt>
                <c:pt idx="394">
                  <c:v>9.09</c:v>
                </c:pt>
                <c:pt idx="395">
                  <c:v>9.1649999999999991</c:v>
                </c:pt>
                <c:pt idx="396">
                  <c:v>9.2249999999999996</c:v>
                </c:pt>
                <c:pt idx="397">
                  <c:v>9.2100000000000009</c:v>
                </c:pt>
                <c:pt idx="398">
                  <c:v>9.17</c:v>
                </c:pt>
                <c:pt idx="399">
                  <c:v>9.120000000000001</c:v>
                </c:pt>
                <c:pt idx="400">
                  <c:v>9.0749999999999993</c:v>
                </c:pt>
                <c:pt idx="401">
                  <c:v>9.06</c:v>
                </c:pt>
                <c:pt idx="402">
                  <c:v>9.1050000000000004</c:v>
                </c:pt>
                <c:pt idx="403">
                  <c:v>9.1449999999999996</c:v>
                </c:pt>
                <c:pt idx="404">
                  <c:v>9.1050000000000004</c:v>
                </c:pt>
                <c:pt idx="405">
                  <c:v>9.1750000000000007</c:v>
                </c:pt>
                <c:pt idx="406">
                  <c:v>9.1850000000000005</c:v>
                </c:pt>
                <c:pt idx="407">
                  <c:v>9.1150000000000002</c:v>
                </c:pt>
                <c:pt idx="408">
                  <c:v>9.2399999999999984</c:v>
                </c:pt>
                <c:pt idx="409">
                  <c:v>9.2449999999999992</c:v>
                </c:pt>
                <c:pt idx="410">
                  <c:v>9.2050000000000001</c:v>
                </c:pt>
                <c:pt idx="411">
                  <c:v>9.3000000000000007</c:v>
                </c:pt>
                <c:pt idx="412">
                  <c:v>9.3249999999999993</c:v>
                </c:pt>
                <c:pt idx="413">
                  <c:v>9.3000000000000007</c:v>
                </c:pt>
                <c:pt idx="414">
                  <c:v>9.2850000000000001</c:v>
                </c:pt>
                <c:pt idx="415">
                  <c:v>9.26</c:v>
                </c:pt>
                <c:pt idx="416">
                  <c:v>9.3249999999999993</c:v>
                </c:pt>
                <c:pt idx="417">
                  <c:v>9.3350000000000009</c:v>
                </c:pt>
                <c:pt idx="418">
                  <c:v>9.375</c:v>
                </c:pt>
                <c:pt idx="419">
                  <c:v>9.3949999999999996</c:v>
                </c:pt>
                <c:pt idx="420">
                  <c:v>9.4250000000000007</c:v>
                </c:pt>
                <c:pt idx="421">
                  <c:v>9.49</c:v>
                </c:pt>
                <c:pt idx="422">
                  <c:v>9.49</c:v>
                </c:pt>
                <c:pt idx="423">
                  <c:v>9.4</c:v>
                </c:pt>
                <c:pt idx="424">
                  <c:v>9.42</c:v>
                </c:pt>
                <c:pt idx="425">
                  <c:v>9.3849999999999998</c:v>
                </c:pt>
                <c:pt idx="426">
                  <c:v>9.379999999999999</c:v>
                </c:pt>
                <c:pt idx="427">
                  <c:v>9.39</c:v>
                </c:pt>
                <c:pt idx="428">
                  <c:v>9.36</c:v>
                </c:pt>
                <c:pt idx="429">
                  <c:v>9.39</c:v>
                </c:pt>
                <c:pt idx="430">
                  <c:v>9.36</c:v>
                </c:pt>
                <c:pt idx="431">
                  <c:v>9.3650000000000002</c:v>
                </c:pt>
                <c:pt idx="432">
                  <c:v>9.32</c:v>
                </c:pt>
                <c:pt idx="433">
                  <c:v>9.2850000000000001</c:v>
                </c:pt>
                <c:pt idx="434">
                  <c:v>9.27</c:v>
                </c:pt>
                <c:pt idx="435">
                  <c:v>9.2850000000000001</c:v>
                </c:pt>
                <c:pt idx="436">
                  <c:v>9.2799999999999994</c:v>
                </c:pt>
                <c:pt idx="437">
                  <c:v>9.2850000000000001</c:v>
                </c:pt>
                <c:pt idx="438">
                  <c:v>9.35</c:v>
                </c:pt>
                <c:pt idx="439">
                  <c:v>9.3149999999999995</c:v>
                </c:pt>
                <c:pt idx="440">
                  <c:v>9.3550000000000004</c:v>
                </c:pt>
                <c:pt idx="441">
                  <c:v>9.3550000000000004</c:v>
                </c:pt>
                <c:pt idx="442">
                  <c:v>9.3150000000000013</c:v>
                </c:pt>
                <c:pt idx="443">
                  <c:v>9.3550000000000004</c:v>
                </c:pt>
                <c:pt idx="444">
                  <c:v>9.42</c:v>
                </c:pt>
                <c:pt idx="445">
                  <c:v>9.42</c:v>
                </c:pt>
                <c:pt idx="446">
                  <c:v>9.4250000000000007</c:v>
                </c:pt>
                <c:pt idx="447">
                  <c:v>9.39</c:v>
                </c:pt>
                <c:pt idx="448">
                  <c:v>9.3949999999999996</c:v>
                </c:pt>
                <c:pt idx="449">
                  <c:v>9.32</c:v>
                </c:pt>
                <c:pt idx="450">
                  <c:v>9.4050000000000011</c:v>
                </c:pt>
                <c:pt idx="451">
                  <c:v>9.4450000000000003</c:v>
                </c:pt>
                <c:pt idx="452">
                  <c:v>9.4649999999999999</c:v>
                </c:pt>
                <c:pt idx="453">
                  <c:v>9.4350000000000005</c:v>
                </c:pt>
                <c:pt idx="454">
                  <c:v>9.4550000000000001</c:v>
                </c:pt>
                <c:pt idx="455">
                  <c:v>9.4149999999999991</c:v>
                </c:pt>
                <c:pt idx="456">
                  <c:v>9.4250000000000007</c:v>
                </c:pt>
                <c:pt idx="457">
                  <c:v>9.48</c:v>
                </c:pt>
                <c:pt idx="458">
                  <c:v>9.4849999999999994</c:v>
                </c:pt>
                <c:pt idx="459">
                  <c:v>9.4250000000000007</c:v>
                </c:pt>
                <c:pt idx="460">
                  <c:v>9.4349999999999987</c:v>
                </c:pt>
                <c:pt idx="461">
                  <c:v>9.4499999999999993</c:v>
                </c:pt>
                <c:pt idx="462">
                  <c:v>9.3850000000000016</c:v>
                </c:pt>
                <c:pt idx="463">
                  <c:v>9.379999999999999</c:v>
                </c:pt>
                <c:pt idx="464">
                  <c:v>9.33</c:v>
                </c:pt>
                <c:pt idx="465">
                  <c:v>9.39</c:v>
                </c:pt>
                <c:pt idx="466">
                  <c:v>9.36</c:v>
                </c:pt>
                <c:pt idx="467">
                  <c:v>9.375</c:v>
                </c:pt>
                <c:pt idx="468">
                  <c:v>9.4050000000000011</c:v>
                </c:pt>
                <c:pt idx="469">
                  <c:v>9.34</c:v>
                </c:pt>
                <c:pt idx="470">
                  <c:v>9.245000000000001</c:v>
                </c:pt>
                <c:pt idx="471">
                  <c:v>9.23</c:v>
                </c:pt>
                <c:pt idx="472">
                  <c:v>9.1850000000000005</c:v>
                </c:pt>
                <c:pt idx="473">
                  <c:v>9.1999999999999993</c:v>
                </c:pt>
                <c:pt idx="474">
                  <c:v>9.4849999999999994</c:v>
                </c:pt>
                <c:pt idx="475">
                  <c:v>9.5249999999999986</c:v>
                </c:pt>
                <c:pt idx="476">
                  <c:v>9.4149999999999991</c:v>
                </c:pt>
                <c:pt idx="477">
                  <c:v>9.2749999999999986</c:v>
                </c:pt>
                <c:pt idx="478">
                  <c:v>9.33</c:v>
                </c:pt>
                <c:pt idx="479">
                  <c:v>9.2949999999999999</c:v>
                </c:pt>
                <c:pt idx="480">
                  <c:v>9.25</c:v>
                </c:pt>
                <c:pt idx="481">
                  <c:v>9.27</c:v>
                </c:pt>
                <c:pt idx="482">
                  <c:v>9.3550000000000004</c:v>
                </c:pt>
                <c:pt idx="483">
                  <c:v>9.4450000000000003</c:v>
                </c:pt>
                <c:pt idx="484">
                  <c:v>9.4849999999999994</c:v>
                </c:pt>
                <c:pt idx="485">
                  <c:v>9.6649999999999991</c:v>
                </c:pt>
                <c:pt idx="486">
                  <c:v>9.68</c:v>
                </c:pt>
                <c:pt idx="487">
                  <c:v>9.7899999999999991</c:v>
                </c:pt>
                <c:pt idx="488">
                  <c:v>9.9550000000000001</c:v>
                </c:pt>
                <c:pt idx="489">
                  <c:v>9.9550000000000001</c:v>
                </c:pt>
                <c:pt idx="490">
                  <c:v>10.029999999999999</c:v>
                </c:pt>
                <c:pt idx="491">
                  <c:v>10.030000000000001</c:v>
                </c:pt>
                <c:pt idx="492">
                  <c:v>10.08</c:v>
                </c:pt>
                <c:pt idx="493">
                  <c:v>10.16</c:v>
                </c:pt>
                <c:pt idx="494">
                  <c:v>10.215</c:v>
                </c:pt>
                <c:pt idx="495">
                  <c:v>10.275</c:v>
                </c:pt>
                <c:pt idx="496">
                  <c:v>10.285</c:v>
                </c:pt>
                <c:pt idx="497">
                  <c:v>10.350000000000001</c:v>
                </c:pt>
                <c:pt idx="498">
                  <c:v>10.27</c:v>
                </c:pt>
                <c:pt idx="499">
                  <c:v>10.329999999999998</c:v>
                </c:pt>
                <c:pt idx="500">
                  <c:v>10.32</c:v>
                </c:pt>
                <c:pt idx="501">
                  <c:v>10.245000000000001</c:v>
                </c:pt>
                <c:pt idx="502">
                  <c:v>10.215</c:v>
                </c:pt>
                <c:pt idx="503">
                  <c:v>10.375</c:v>
                </c:pt>
                <c:pt idx="504">
                  <c:v>10.414999999999999</c:v>
                </c:pt>
                <c:pt idx="505">
                  <c:v>10.32</c:v>
                </c:pt>
              </c:numCache>
            </c:numRef>
          </c:val>
          <c:smooth val="0"/>
          <c:extLst>
            <c:ext xmlns:c16="http://schemas.microsoft.com/office/drawing/2014/chart" uri="{C3380CC4-5D6E-409C-BE32-E72D297353CC}">
              <c16:uniqueId val="{00000001-B71C-5240-BC57-CFD1BF6B5CFB}"/>
            </c:ext>
          </c:extLst>
        </c:ser>
        <c:ser>
          <c:idx val="2"/>
          <c:order val="2"/>
          <c:tx>
            <c:v>10 лет</c:v>
          </c:tx>
          <c:spPr>
            <a:ln w="28575" cap="rnd">
              <a:solidFill>
                <a:schemeClr val="accent3"/>
              </a:solidFill>
              <a:round/>
            </a:ln>
            <a:effectLst/>
          </c:spPr>
          <c:marker>
            <c:symbol val="none"/>
          </c:marker>
          <c:cat>
            <c:numRef>
              <c:f>'Yield Curves'!$A$3:$A$508</c:f>
              <c:numCache>
                <c:formatCode>m/d/yy</c:formatCode>
                <c:ptCount val="506"/>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pt idx="249">
                  <c:v>42768</c:v>
                </c:pt>
                <c:pt idx="250">
                  <c:v>42767</c:v>
                </c:pt>
                <c:pt idx="251">
                  <c:v>42766</c:v>
                </c:pt>
                <c:pt idx="252">
                  <c:v>42765</c:v>
                </c:pt>
                <c:pt idx="253">
                  <c:v>42762</c:v>
                </c:pt>
                <c:pt idx="254">
                  <c:v>42761</c:v>
                </c:pt>
                <c:pt idx="255">
                  <c:v>42760</c:v>
                </c:pt>
                <c:pt idx="256">
                  <c:v>42759</c:v>
                </c:pt>
                <c:pt idx="257">
                  <c:v>42758</c:v>
                </c:pt>
                <c:pt idx="258">
                  <c:v>42755</c:v>
                </c:pt>
                <c:pt idx="259">
                  <c:v>42754</c:v>
                </c:pt>
                <c:pt idx="260">
                  <c:v>42753</c:v>
                </c:pt>
                <c:pt idx="261">
                  <c:v>42752</c:v>
                </c:pt>
                <c:pt idx="262">
                  <c:v>42751</c:v>
                </c:pt>
                <c:pt idx="263">
                  <c:v>42748</c:v>
                </c:pt>
                <c:pt idx="264">
                  <c:v>42747</c:v>
                </c:pt>
                <c:pt idx="265">
                  <c:v>42746</c:v>
                </c:pt>
                <c:pt idx="266">
                  <c:v>42745</c:v>
                </c:pt>
                <c:pt idx="267">
                  <c:v>42744</c:v>
                </c:pt>
                <c:pt idx="268">
                  <c:v>42741</c:v>
                </c:pt>
                <c:pt idx="269">
                  <c:v>42740</c:v>
                </c:pt>
                <c:pt idx="270">
                  <c:v>42739</c:v>
                </c:pt>
                <c:pt idx="271">
                  <c:v>42738</c:v>
                </c:pt>
                <c:pt idx="272">
                  <c:v>42734</c:v>
                </c:pt>
                <c:pt idx="273">
                  <c:v>42733</c:v>
                </c:pt>
                <c:pt idx="274">
                  <c:v>42732</c:v>
                </c:pt>
                <c:pt idx="275">
                  <c:v>42731</c:v>
                </c:pt>
                <c:pt idx="276">
                  <c:v>42730</c:v>
                </c:pt>
                <c:pt idx="277">
                  <c:v>42727</c:v>
                </c:pt>
                <c:pt idx="278">
                  <c:v>42726</c:v>
                </c:pt>
                <c:pt idx="279">
                  <c:v>42725</c:v>
                </c:pt>
                <c:pt idx="280">
                  <c:v>42724</c:v>
                </c:pt>
                <c:pt idx="281">
                  <c:v>42723</c:v>
                </c:pt>
                <c:pt idx="282">
                  <c:v>42720</c:v>
                </c:pt>
                <c:pt idx="283">
                  <c:v>42719</c:v>
                </c:pt>
                <c:pt idx="284">
                  <c:v>42718</c:v>
                </c:pt>
                <c:pt idx="285">
                  <c:v>42717</c:v>
                </c:pt>
                <c:pt idx="286">
                  <c:v>42716</c:v>
                </c:pt>
                <c:pt idx="287">
                  <c:v>42713</c:v>
                </c:pt>
                <c:pt idx="288">
                  <c:v>42712</c:v>
                </c:pt>
                <c:pt idx="289">
                  <c:v>42711</c:v>
                </c:pt>
                <c:pt idx="290">
                  <c:v>42710</c:v>
                </c:pt>
                <c:pt idx="291">
                  <c:v>42709</c:v>
                </c:pt>
                <c:pt idx="292">
                  <c:v>42706</c:v>
                </c:pt>
                <c:pt idx="293">
                  <c:v>42705</c:v>
                </c:pt>
                <c:pt idx="294">
                  <c:v>42704</c:v>
                </c:pt>
                <c:pt idx="295">
                  <c:v>42703</c:v>
                </c:pt>
                <c:pt idx="296">
                  <c:v>42702</c:v>
                </c:pt>
                <c:pt idx="297">
                  <c:v>42699</c:v>
                </c:pt>
                <c:pt idx="298">
                  <c:v>42698</c:v>
                </c:pt>
                <c:pt idx="299">
                  <c:v>42697</c:v>
                </c:pt>
                <c:pt idx="300">
                  <c:v>42696</c:v>
                </c:pt>
                <c:pt idx="301">
                  <c:v>42695</c:v>
                </c:pt>
                <c:pt idx="302">
                  <c:v>42692</c:v>
                </c:pt>
                <c:pt idx="303">
                  <c:v>42691</c:v>
                </c:pt>
                <c:pt idx="304">
                  <c:v>42690</c:v>
                </c:pt>
                <c:pt idx="305">
                  <c:v>42689</c:v>
                </c:pt>
                <c:pt idx="306">
                  <c:v>42688</c:v>
                </c:pt>
                <c:pt idx="307">
                  <c:v>42685</c:v>
                </c:pt>
                <c:pt idx="308">
                  <c:v>42684</c:v>
                </c:pt>
                <c:pt idx="309">
                  <c:v>42683</c:v>
                </c:pt>
                <c:pt idx="310">
                  <c:v>42682</c:v>
                </c:pt>
                <c:pt idx="311">
                  <c:v>42681</c:v>
                </c:pt>
                <c:pt idx="312">
                  <c:v>42677</c:v>
                </c:pt>
                <c:pt idx="313">
                  <c:v>42676</c:v>
                </c:pt>
                <c:pt idx="314">
                  <c:v>42675</c:v>
                </c:pt>
                <c:pt idx="315">
                  <c:v>42674</c:v>
                </c:pt>
                <c:pt idx="316">
                  <c:v>42671</c:v>
                </c:pt>
                <c:pt idx="317">
                  <c:v>42670</c:v>
                </c:pt>
                <c:pt idx="318">
                  <c:v>42669</c:v>
                </c:pt>
                <c:pt idx="319">
                  <c:v>42668</c:v>
                </c:pt>
                <c:pt idx="320">
                  <c:v>42667</c:v>
                </c:pt>
                <c:pt idx="321">
                  <c:v>42664</c:v>
                </c:pt>
                <c:pt idx="322">
                  <c:v>42663</c:v>
                </c:pt>
                <c:pt idx="323">
                  <c:v>42662</c:v>
                </c:pt>
                <c:pt idx="324">
                  <c:v>42661</c:v>
                </c:pt>
                <c:pt idx="325">
                  <c:v>42660</c:v>
                </c:pt>
                <c:pt idx="326">
                  <c:v>42657</c:v>
                </c:pt>
                <c:pt idx="327">
                  <c:v>42656</c:v>
                </c:pt>
                <c:pt idx="328">
                  <c:v>42655</c:v>
                </c:pt>
                <c:pt idx="329">
                  <c:v>42654</c:v>
                </c:pt>
                <c:pt idx="330">
                  <c:v>42653</c:v>
                </c:pt>
                <c:pt idx="331">
                  <c:v>42650</c:v>
                </c:pt>
                <c:pt idx="332">
                  <c:v>42649</c:v>
                </c:pt>
                <c:pt idx="333">
                  <c:v>42648</c:v>
                </c:pt>
                <c:pt idx="334">
                  <c:v>42647</c:v>
                </c:pt>
                <c:pt idx="335">
                  <c:v>42646</c:v>
                </c:pt>
                <c:pt idx="336">
                  <c:v>42643</c:v>
                </c:pt>
                <c:pt idx="337">
                  <c:v>42642</c:v>
                </c:pt>
                <c:pt idx="338">
                  <c:v>42641</c:v>
                </c:pt>
                <c:pt idx="339">
                  <c:v>42640</c:v>
                </c:pt>
                <c:pt idx="340">
                  <c:v>42639</c:v>
                </c:pt>
                <c:pt idx="341">
                  <c:v>42636</c:v>
                </c:pt>
                <c:pt idx="342">
                  <c:v>42635</c:v>
                </c:pt>
                <c:pt idx="343">
                  <c:v>42634</c:v>
                </c:pt>
                <c:pt idx="344">
                  <c:v>42633</c:v>
                </c:pt>
                <c:pt idx="345">
                  <c:v>42632</c:v>
                </c:pt>
                <c:pt idx="346">
                  <c:v>42629</c:v>
                </c:pt>
                <c:pt idx="347">
                  <c:v>42628</c:v>
                </c:pt>
                <c:pt idx="348">
                  <c:v>42627</c:v>
                </c:pt>
                <c:pt idx="349">
                  <c:v>42626</c:v>
                </c:pt>
                <c:pt idx="350">
                  <c:v>42625</c:v>
                </c:pt>
                <c:pt idx="351">
                  <c:v>42622</c:v>
                </c:pt>
                <c:pt idx="352">
                  <c:v>42621</c:v>
                </c:pt>
                <c:pt idx="353">
                  <c:v>42620</c:v>
                </c:pt>
                <c:pt idx="354">
                  <c:v>42619</c:v>
                </c:pt>
                <c:pt idx="355">
                  <c:v>42618</c:v>
                </c:pt>
                <c:pt idx="356">
                  <c:v>42615</c:v>
                </c:pt>
                <c:pt idx="357">
                  <c:v>42614</c:v>
                </c:pt>
                <c:pt idx="358">
                  <c:v>42613</c:v>
                </c:pt>
                <c:pt idx="359">
                  <c:v>42612</c:v>
                </c:pt>
                <c:pt idx="360">
                  <c:v>42611</c:v>
                </c:pt>
                <c:pt idx="361">
                  <c:v>42608</c:v>
                </c:pt>
                <c:pt idx="362">
                  <c:v>42607</c:v>
                </c:pt>
                <c:pt idx="363">
                  <c:v>42606</c:v>
                </c:pt>
                <c:pt idx="364">
                  <c:v>42605</c:v>
                </c:pt>
                <c:pt idx="365">
                  <c:v>42604</c:v>
                </c:pt>
                <c:pt idx="366">
                  <c:v>42601</c:v>
                </c:pt>
                <c:pt idx="367">
                  <c:v>42600</c:v>
                </c:pt>
                <c:pt idx="368">
                  <c:v>42599</c:v>
                </c:pt>
                <c:pt idx="369">
                  <c:v>42598</c:v>
                </c:pt>
                <c:pt idx="370">
                  <c:v>42597</c:v>
                </c:pt>
                <c:pt idx="371">
                  <c:v>42594</c:v>
                </c:pt>
                <c:pt idx="372">
                  <c:v>42593</c:v>
                </c:pt>
                <c:pt idx="373">
                  <c:v>42592</c:v>
                </c:pt>
                <c:pt idx="374">
                  <c:v>42591</c:v>
                </c:pt>
                <c:pt idx="375">
                  <c:v>42590</c:v>
                </c:pt>
                <c:pt idx="376">
                  <c:v>42587</c:v>
                </c:pt>
                <c:pt idx="377">
                  <c:v>42586</c:v>
                </c:pt>
                <c:pt idx="378">
                  <c:v>42585</c:v>
                </c:pt>
                <c:pt idx="379">
                  <c:v>42584</c:v>
                </c:pt>
                <c:pt idx="380">
                  <c:v>42583</c:v>
                </c:pt>
                <c:pt idx="381">
                  <c:v>42580</c:v>
                </c:pt>
                <c:pt idx="382">
                  <c:v>42579</c:v>
                </c:pt>
                <c:pt idx="383">
                  <c:v>42578</c:v>
                </c:pt>
                <c:pt idx="384">
                  <c:v>42577</c:v>
                </c:pt>
                <c:pt idx="385">
                  <c:v>42576</c:v>
                </c:pt>
                <c:pt idx="386">
                  <c:v>42573</c:v>
                </c:pt>
                <c:pt idx="387">
                  <c:v>42572</c:v>
                </c:pt>
                <c:pt idx="388">
                  <c:v>42571</c:v>
                </c:pt>
                <c:pt idx="389">
                  <c:v>42570</c:v>
                </c:pt>
                <c:pt idx="390">
                  <c:v>42569</c:v>
                </c:pt>
                <c:pt idx="391">
                  <c:v>42566</c:v>
                </c:pt>
                <c:pt idx="392">
                  <c:v>42565</c:v>
                </c:pt>
                <c:pt idx="393">
                  <c:v>42564</c:v>
                </c:pt>
                <c:pt idx="394">
                  <c:v>42563</c:v>
                </c:pt>
                <c:pt idx="395">
                  <c:v>42562</c:v>
                </c:pt>
                <c:pt idx="396">
                  <c:v>42559</c:v>
                </c:pt>
                <c:pt idx="397">
                  <c:v>42558</c:v>
                </c:pt>
                <c:pt idx="398">
                  <c:v>42557</c:v>
                </c:pt>
                <c:pt idx="399">
                  <c:v>42556</c:v>
                </c:pt>
                <c:pt idx="400">
                  <c:v>42555</c:v>
                </c:pt>
                <c:pt idx="401">
                  <c:v>42552</c:v>
                </c:pt>
                <c:pt idx="402">
                  <c:v>42551</c:v>
                </c:pt>
                <c:pt idx="403">
                  <c:v>42550</c:v>
                </c:pt>
                <c:pt idx="404">
                  <c:v>42549</c:v>
                </c:pt>
                <c:pt idx="405">
                  <c:v>42548</c:v>
                </c:pt>
                <c:pt idx="406">
                  <c:v>42545</c:v>
                </c:pt>
                <c:pt idx="407">
                  <c:v>42544</c:v>
                </c:pt>
                <c:pt idx="408">
                  <c:v>42543</c:v>
                </c:pt>
                <c:pt idx="409">
                  <c:v>42542</c:v>
                </c:pt>
                <c:pt idx="410">
                  <c:v>42541</c:v>
                </c:pt>
                <c:pt idx="411">
                  <c:v>42538</c:v>
                </c:pt>
                <c:pt idx="412">
                  <c:v>42537</c:v>
                </c:pt>
                <c:pt idx="413">
                  <c:v>42536</c:v>
                </c:pt>
                <c:pt idx="414">
                  <c:v>42535</c:v>
                </c:pt>
                <c:pt idx="415">
                  <c:v>42531</c:v>
                </c:pt>
                <c:pt idx="416">
                  <c:v>42530</c:v>
                </c:pt>
                <c:pt idx="417">
                  <c:v>42529</c:v>
                </c:pt>
                <c:pt idx="418">
                  <c:v>42528</c:v>
                </c:pt>
                <c:pt idx="419">
                  <c:v>42527</c:v>
                </c:pt>
                <c:pt idx="420">
                  <c:v>42524</c:v>
                </c:pt>
                <c:pt idx="421">
                  <c:v>42523</c:v>
                </c:pt>
                <c:pt idx="422">
                  <c:v>42522</c:v>
                </c:pt>
                <c:pt idx="423">
                  <c:v>42521</c:v>
                </c:pt>
                <c:pt idx="424">
                  <c:v>42520</c:v>
                </c:pt>
                <c:pt idx="425">
                  <c:v>42517</c:v>
                </c:pt>
                <c:pt idx="426">
                  <c:v>42516</c:v>
                </c:pt>
                <c:pt idx="427">
                  <c:v>42515</c:v>
                </c:pt>
                <c:pt idx="428">
                  <c:v>42514</c:v>
                </c:pt>
                <c:pt idx="429">
                  <c:v>42513</c:v>
                </c:pt>
                <c:pt idx="430">
                  <c:v>42510</c:v>
                </c:pt>
                <c:pt idx="431">
                  <c:v>42509</c:v>
                </c:pt>
                <c:pt idx="432">
                  <c:v>42508</c:v>
                </c:pt>
                <c:pt idx="433">
                  <c:v>42507</c:v>
                </c:pt>
                <c:pt idx="434">
                  <c:v>42506</c:v>
                </c:pt>
                <c:pt idx="435">
                  <c:v>42503</c:v>
                </c:pt>
                <c:pt idx="436">
                  <c:v>42502</c:v>
                </c:pt>
                <c:pt idx="437">
                  <c:v>42501</c:v>
                </c:pt>
                <c:pt idx="438">
                  <c:v>42500</c:v>
                </c:pt>
                <c:pt idx="439">
                  <c:v>42496</c:v>
                </c:pt>
                <c:pt idx="440">
                  <c:v>42495</c:v>
                </c:pt>
                <c:pt idx="441">
                  <c:v>42494</c:v>
                </c:pt>
                <c:pt idx="442">
                  <c:v>42489</c:v>
                </c:pt>
                <c:pt idx="443">
                  <c:v>42488</c:v>
                </c:pt>
                <c:pt idx="444">
                  <c:v>42487</c:v>
                </c:pt>
                <c:pt idx="445">
                  <c:v>42486</c:v>
                </c:pt>
                <c:pt idx="446">
                  <c:v>42485</c:v>
                </c:pt>
                <c:pt idx="447">
                  <c:v>42482</c:v>
                </c:pt>
                <c:pt idx="448">
                  <c:v>42481</c:v>
                </c:pt>
                <c:pt idx="449">
                  <c:v>42480</c:v>
                </c:pt>
                <c:pt idx="450">
                  <c:v>42479</c:v>
                </c:pt>
                <c:pt idx="451">
                  <c:v>42478</c:v>
                </c:pt>
                <c:pt idx="452">
                  <c:v>42475</c:v>
                </c:pt>
                <c:pt idx="453">
                  <c:v>42474</c:v>
                </c:pt>
                <c:pt idx="454">
                  <c:v>42473</c:v>
                </c:pt>
                <c:pt idx="455">
                  <c:v>42472</c:v>
                </c:pt>
                <c:pt idx="456">
                  <c:v>42471</c:v>
                </c:pt>
                <c:pt idx="457">
                  <c:v>42468</c:v>
                </c:pt>
                <c:pt idx="458">
                  <c:v>42467</c:v>
                </c:pt>
                <c:pt idx="459">
                  <c:v>42466</c:v>
                </c:pt>
                <c:pt idx="460">
                  <c:v>42465</c:v>
                </c:pt>
                <c:pt idx="461">
                  <c:v>42464</c:v>
                </c:pt>
                <c:pt idx="462">
                  <c:v>42461</c:v>
                </c:pt>
                <c:pt idx="463">
                  <c:v>42460</c:v>
                </c:pt>
                <c:pt idx="464">
                  <c:v>42459</c:v>
                </c:pt>
                <c:pt idx="465">
                  <c:v>42458</c:v>
                </c:pt>
                <c:pt idx="466">
                  <c:v>42457</c:v>
                </c:pt>
                <c:pt idx="467">
                  <c:v>42454</c:v>
                </c:pt>
                <c:pt idx="468">
                  <c:v>42453</c:v>
                </c:pt>
                <c:pt idx="469">
                  <c:v>42452</c:v>
                </c:pt>
                <c:pt idx="470">
                  <c:v>42451</c:v>
                </c:pt>
                <c:pt idx="471">
                  <c:v>42450</c:v>
                </c:pt>
                <c:pt idx="472">
                  <c:v>42447</c:v>
                </c:pt>
                <c:pt idx="473">
                  <c:v>42446</c:v>
                </c:pt>
                <c:pt idx="474">
                  <c:v>42445</c:v>
                </c:pt>
                <c:pt idx="475">
                  <c:v>42444</c:v>
                </c:pt>
                <c:pt idx="476">
                  <c:v>42443</c:v>
                </c:pt>
                <c:pt idx="477">
                  <c:v>42440</c:v>
                </c:pt>
                <c:pt idx="478">
                  <c:v>42439</c:v>
                </c:pt>
                <c:pt idx="479">
                  <c:v>42438</c:v>
                </c:pt>
                <c:pt idx="480">
                  <c:v>42436</c:v>
                </c:pt>
                <c:pt idx="481">
                  <c:v>42433</c:v>
                </c:pt>
                <c:pt idx="482">
                  <c:v>42432</c:v>
                </c:pt>
                <c:pt idx="483">
                  <c:v>42431</c:v>
                </c:pt>
                <c:pt idx="484">
                  <c:v>42430</c:v>
                </c:pt>
                <c:pt idx="485">
                  <c:v>42429</c:v>
                </c:pt>
                <c:pt idx="486">
                  <c:v>42426</c:v>
                </c:pt>
                <c:pt idx="487">
                  <c:v>42425</c:v>
                </c:pt>
                <c:pt idx="488">
                  <c:v>42424</c:v>
                </c:pt>
                <c:pt idx="489">
                  <c:v>42422</c:v>
                </c:pt>
                <c:pt idx="490">
                  <c:v>42420</c:v>
                </c:pt>
                <c:pt idx="491">
                  <c:v>42419</c:v>
                </c:pt>
                <c:pt idx="492">
                  <c:v>42418</c:v>
                </c:pt>
                <c:pt idx="493">
                  <c:v>42417</c:v>
                </c:pt>
                <c:pt idx="494">
                  <c:v>42416</c:v>
                </c:pt>
                <c:pt idx="495">
                  <c:v>42415</c:v>
                </c:pt>
                <c:pt idx="496">
                  <c:v>42412</c:v>
                </c:pt>
                <c:pt idx="497">
                  <c:v>42411</c:v>
                </c:pt>
                <c:pt idx="498">
                  <c:v>42410</c:v>
                </c:pt>
                <c:pt idx="499">
                  <c:v>42409</c:v>
                </c:pt>
                <c:pt idx="500">
                  <c:v>42408</c:v>
                </c:pt>
                <c:pt idx="501">
                  <c:v>42405</c:v>
                </c:pt>
                <c:pt idx="502">
                  <c:v>42404</c:v>
                </c:pt>
                <c:pt idx="503">
                  <c:v>42403</c:v>
                </c:pt>
                <c:pt idx="504">
                  <c:v>42402</c:v>
                </c:pt>
                <c:pt idx="505">
                  <c:v>42401</c:v>
                </c:pt>
              </c:numCache>
            </c:numRef>
          </c:cat>
          <c:val>
            <c:numRef>
              <c:f>'Yield Curves'!$H$3:$H$508</c:f>
              <c:numCache>
                <c:formatCode>General</c:formatCode>
                <c:ptCount val="506"/>
                <c:pt idx="0">
                  <c:v>7.2149999999999999</c:v>
                </c:pt>
                <c:pt idx="1">
                  <c:v>7.2549999999999999</c:v>
                </c:pt>
                <c:pt idx="2">
                  <c:v>7.3049999999999997</c:v>
                </c:pt>
                <c:pt idx="3">
                  <c:v>7.37</c:v>
                </c:pt>
                <c:pt idx="4">
                  <c:v>7.375</c:v>
                </c:pt>
                <c:pt idx="5">
                  <c:v>7.35</c:v>
                </c:pt>
                <c:pt idx="6">
                  <c:v>7.335</c:v>
                </c:pt>
                <c:pt idx="7">
                  <c:v>7.3599999999999994</c:v>
                </c:pt>
                <c:pt idx="8">
                  <c:v>7.3849999999999998</c:v>
                </c:pt>
                <c:pt idx="9">
                  <c:v>7.36</c:v>
                </c:pt>
                <c:pt idx="10">
                  <c:v>7.37</c:v>
                </c:pt>
                <c:pt idx="11">
                  <c:v>7.38</c:v>
                </c:pt>
                <c:pt idx="12">
                  <c:v>7.375</c:v>
                </c:pt>
                <c:pt idx="13">
                  <c:v>7.34</c:v>
                </c:pt>
                <c:pt idx="14">
                  <c:v>7.3949999999999996</c:v>
                </c:pt>
                <c:pt idx="15">
                  <c:v>7.43</c:v>
                </c:pt>
                <c:pt idx="16">
                  <c:v>7.43</c:v>
                </c:pt>
                <c:pt idx="17">
                  <c:v>7.3900000000000006</c:v>
                </c:pt>
                <c:pt idx="18">
                  <c:v>7.4599999999999991</c:v>
                </c:pt>
                <c:pt idx="19">
                  <c:v>7.4700000000000006</c:v>
                </c:pt>
                <c:pt idx="20">
                  <c:v>7.4950000000000001</c:v>
                </c:pt>
                <c:pt idx="21">
                  <c:v>7.5350000000000001</c:v>
                </c:pt>
                <c:pt idx="22">
                  <c:v>7.57</c:v>
                </c:pt>
                <c:pt idx="23">
                  <c:v>7.54</c:v>
                </c:pt>
                <c:pt idx="24">
                  <c:v>7.54</c:v>
                </c:pt>
                <c:pt idx="25">
                  <c:v>7.5350000000000001</c:v>
                </c:pt>
                <c:pt idx="26">
                  <c:v>7.53</c:v>
                </c:pt>
                <c:pt idx="27">
                  <c:v>7.51</c:v>
                </c:pt>
                <c:pt idx="28">
                  <c:v>7.5350000000000001</c:v>
                </c:pt>
                <c:pt idx="29">
                  <c:v>7.56</c:v>
                </c:pt>
                <c:pt idx="30">
                  <c:v>7.5449999999999999</c:v>
                </c:pt>
                <c:pt idx="31">
                  <c:v>7.55</c:v>
                </c:pt>
                <c:pt idx="32">
                  <c:v>7.5949999999999998</c:v>
                </c:pt>
                <c:pt idx="33">
                  <c:v>7.6050000000000004</c:v>
                </c:pt>
                <c:pt idx="34">
                  <c:v>7.59</c:v>
                </c:pt>
                <c:pt idx="35">
                  <c:v>7.6</c:v>
                </c:pt>
                <c:pt idx="36">
                  <c:v>7.6050000000000004</c:v>
                </c:pt>
                <c:pt idx="37">
                  <c:v>7.6150000000000002</c:v>
                </c:pt>
                <c:pt idx="38">
                  <c:v>7.6050000000000004</c:v>
                </c:pt>
                <c:pt idx="39">
                  <c:v>7.6099999999999994</c:v>
                </c:pt>
                <c:pt idx="40">
                  <c:v>7.625</c:v>
                </c:pt>
                <c:pt idx="41">
                  <c:v>7.6050000000000004</c:v>
                </c:pt>
                <c:pt idx="42">
                  <c:v>7.63</c:v>
                </c:pt>
                <c:pt idx="43">
                  <c:v>7.6449999999999996</c:v>
                </c:pt>
                <c:pt idx="44">
                  <c:v>7.6349999999999998</c:v>
                </c:pt>
                <c:pt idx="45">
                  <c:v>7.65</c:v>
                </c:pt>
                <c:pt idx="46">
                  <c:v>7.66</c:v>
                </c:pt>
                <c:pt idx="47">
                  <c:v>7.66</c:v>
                </c:pt>
                <c:pt idx="48">
                  <c:v>7.67</c:v>
                </c:pt>
                <c:pt idx="49">
                  <c:v>7.6850000000000005</c:v>
                </c:pt>
                <c:pt idx="50">
                  <c:v>7.6950000000000003</c:v>
                </c:pt>
                <c:pt idx="51">
                  <c:v>7.6850000000000005</c:v>
                </c:pt>
                <c:pt idx="52">
                  <c:v>7.6999999999999993</c:v>
                </c:pt>
                <c:pt idx="53">
                  <c:v>7.74</c:v>
                </c:pt>
                <c:pt idx="54">
                  <c:v>7.76</c:v>
                </c:pt>
                <c:pt idx="55">
                  <c:v>7.74</c:v>
                </c:pt>
                <c:pt idx="56">
                  <c:v>7.7050000000000001</c:v>
                </c:pt>
                <c:pt idx="57">
                  <c:v>7.6899999999999995</c:v>
                </c:pt>
                <c:pt idx="58">
                  <c:v>7.6950000000000003</c:v>
                </c:pt>
                <c:pt idx="59">
                  <c:v>7.68</c:v>
                </c:pt>
                <c:pt idx="60">
                  <c:v>7.7</c:v>
                </c:pt>
                <c:pt idx="61">
                  <c:v>7.67</c:v>
                </c:pt>
                <c:pt idx="62">
                  <c:v>7.66</c:v>
                </c:pt>
                <c:pt idx="63">
                  <c:v>7.6750000000000007</c:v>
                </c:pt>
                <c:pt idx="64">
                  <c:v>7.66</c:v>
                </c:pt>
                <c:pt idx="65">
                  <c:v>7.7</c:v>
                </c:pt>
                <c:pt idx="66">
                  <c:v>7.65</c:v>
                </c:pt>
                <c:pt idx="67">
                  <c:v>7.6400000000000006</c:v>
                </c:pt>
                <c:pt idx="68">
                  <c:v>7.6550000000000002</c:v>
                </c:pt>
                <c:pt idx="69">
                  <c:v>7.63</c:v>
                </c:pt>
                <c:pt idx="70">
                  <c:v>7.63</c:v>
                </c:pt>
                <c:pt idx="71">
                  <c:v>7.61</c:v>
                </c:pt>
                <c:pt idx="72">
                  <c:v>7.62</c:v>
                </c:pt>
                <c:pt idx="73">
                  <c:v>7.6449999999999996</c:v>
                </c:pt>
                <c:pt idx="74">
                  <c:v>7.6449999999999996</c:v>
                </c:pt>
                <c:pt idx="75">
                  <c:v>7.62</c:v>
                </c:pt>
                <c:pt idx="76">
                  <c:v>7.64</c:v>
                </c:pt>
                <c:pt idx="77">
                  <c:v>7.6550000000000002</c:v>
                </c:pt>
                <c:pt idx="78">
                  <c:v>7.6749999999999998</c:v>
                </c:pt>
                <c:pt idx="79">
                  <c:v>7.7200000000000006</c:v>
                </c:pt>
                <c:pt idx="80">
                  <c:v>7.7050000000000001</c:v>
                </c:pt>
                <c:pt idx="81">
                  <c:v>7.6950000000000003</c:v>
                </c:pt>
                <c:pt idx="82">
                  <c:v>7.7249999999999996</c:v>
                </c:pt>
                <c:pt idx="83">
                  <c:v>7.7550000000000008</c:v>
                </c:pt>
                <c:pt idx="84">
                  <c:v>7.77</c:v>
                </c:pt>
                <c:pt idx="85">
                  <c:v>7.7450000000000001</c:v>
                </c:pt>
                <c:pt idx="86">
                  <c:v>7.7650000000000006</c:v>
                </c:pt>
                <c:pt idx="87">
                  <c:v>7.8149999999999995</c:v>
                </c:pt>
                <c:pt idx="88">
                  <c:v>7.7799999999999994</c:v>
                </c:pt>
                <c:pt idx="89">
                  <c:v>7.7450000000000001</c:v>
                </c:pt>
                <c:pt idx="90">
                  <c:v>7.7200000000000006</c:v>
                </c:pt>
                <c:pt idx="91">
                  <c:v>7.74</c:v>
                </c:pt>
                <c:pt idx="92">
                  <c:v>7.7149999999999999</c:v>
                </c:pt>
                <c:pt idx="93">
                  <c:v>7.7349999999999994</c:v>
                </c:pt>
                <c:pt idx="94">
                  <c:v>7.7450000000000001</c:v>
                </c:pt>
                <c:pt idx="95">
                  <c:v>7.7249999999999996</c:v>
                </c:pt>
                <c:pt idx="96">
                  <c:v>7.74</c:v>
                </c:pt>
                <c:pt idx="97">
                  <c:v>7.7349999999999994</c:v>
                </c:pt>
                <c:pt idx="98">
                  <c:v>7.74</c:v>
                </c:pt>
                <c:pt idx="99">
                  <c:v>7.7249999999999996</c:v>
                </c:pt>
                <c:pt idx="100">
                  <c:v>7.71</c:v>
                </c:pt>
                <c:pt idx="101">
                  <c:v>7.73</c:v>
                </c:pt>
                <c:pt idx="102">
                  <c:v>7.7050000000000001</c:v>
                </c:pt>
                <c:pt idx="103">
                  <c:v>7.7649999999999997</c:v>
                </c:pt>
                <c:pt idx="104">
                  <c:v>7.8100000000000005</c:v>
                </c:pt>
                <c:pt idx="105">
                  <c:v>7.83</c:v>
                </c:pt>
                <c:pt idx="106">
                  <c:v>7.8650000000000002</c:v>
                </c:pt>
                <c:pt idx="107">
                  <c:v>7.8949999999999996</c:v>
                </c:pt>
                <c:pt idx="108">
                  <c:v>7.9250000000000007</c:v>
                </c:pt>
                <c:pt idx="109">
                  <c:v>7.91</c:v>
                </c:pt>
                <c:pt idx="110">
                  <c:v>7.92</c:v>
                </c:pt>
                <c:pt idx="111">
                  <c:v>7.92</c:v>
                </c:pt>
                <c:pt idx="112">
                  <c:v>7.8999999999999995</c:v>
                </c:pt>
                <c:pt idx="113">
                  <c:v>7.91</c:v>
                </c:pt>
                <c:pt idx="114">
                  <c:v>7.9</c:v>
                </c:pt>
                <c:pt idx="115">
                  <c:v>7.8849999999999998</c:v>
                </c:pt>
                <c:pt idx="116">
                  <c:v>7.8900000000000006</c:v>
                </c:pt>
                <c:pt idx="117">
                  <c:v>7.8949999999999996</c:v>
                </c:pt>
                <c:pt idx="118">
                  <c:v>7.915</c:v>
                </c:pt>
                <c:pt idx="119">
                  <c:v>7.91</c:v>
                </c:pt>
                <c:pt idx="120">
                  <c:v>7.9450000000000003</c:v>
                </c:pt>
                <c:pt idx="121">
                  <c:v>7.95</c:v>
                </c:pt>
                <c:pt idx="122">
                  <c:v>7.98</c:v>
                </c:pt>
                <c:pt idx="123">
                  <c:v>7.96</c:v>
                </c:pt>
                <c:pt idx="124">
                  <c:v>7.9450000000000003</c:v>
                </c:pt>
                <c:pt idx="125">
                  <c:v>7.93</c:v>
                </c:pt>
                <c:pt idx="126">
                  <c:v>7.9849999999999994</c:v>
                </c:pt>
                <c:pt idx="127">
                  <c:v>8.0350000000000001</c:v>
                </c:pt>
                <c:pt idx="128">
                  <c:v>8.02</c:v>
                </c:pt>
                <c:pt idx="129">
                  <c:v>8.01</c:v>
                </c:pt>
                <c:pt idx="130">
                  <c:v>8.004999999999999</c:v>
                </c:pt>
                <c:pt idx="131">
                  <c:v>8</c:v>
                </c:pt>
                <c:pt idx="132">
                  <c:v>8.07</c:v>
                </c:pt>
                <c:pt idx="133">
                  <c:v>8.0850000000000009</c:v>
                </c:pt>
                <c:pt idx="134">
                  <c:v>8.1</c:v>
                </c:pt>
                <c:pt idx="135">
                  <c:v>8.0350000000000001</c:v>
                </c:pt>
                <c:pt idx="136">
                  <c:v>8.0250000000000004</c:v>
                </c:pt>
                <c:pt idx="137">
                  <c:v>8.0250000000000004</c:v>
                </c:pt>
                <c:pt idx="138">
                  <c:v>8.02</c:v>
                </c:pt>
                <c:pt idx="139">
                  <c:v>8</c:v>
                </c:pt>
                <c:pt idx="140">
                  <c:v>7.9950000000000001</c:v>
                </c:pt>
                <c:pt idx="141">
                  <c:v>8.0300000000000011</c:v>
                </c:pt>
                <c:pt idx="142">
                  <c:v>8.0749999999999993</c:v>
                </c:pt>
                <c:pt idx="143">
                  <c:v>8.11</c:v>
                </c:pt>
                <c:pt idx="144">
                  <c:v>8.0650000000000013</c:v>
                </c:pt>
                <c:pt idx="145">
                  <c:v>8.1150000000000002</c:v>
                </c:pt>
                <c:pt idx="146">
                  <c:v>8.0650000000000013</c:v>
                </c:pt>
                <c:pt idx="147">
                  <c:v>8.0350000000000001</c:v>
                </c:pt>
                <c:pt idx="148">
                  <c:v>7.9700000000000006</c:v>
                </c:pt>
                <c:pt idx="149">
                  <c:v>7.9749999999999996</c:v>
                </c:pt>
                <c:pt idx="150">
                  <c:v>7.9700000000000006</c:v>
                </c:pt>
                <c:pt idx="151">
                  <c:v>7.99</c:v>
                </c:pt>
                <c:pt idx="152">
                  <c:v>7.9749999999999996</c:v>
                </c:pt>
                <c:pt idx="153">
                  <c:v>7.9450000000000003</c:v>
                </c:pt>
                <c:pt idx="154">
                  <c:v>7.9450000000000003</c:v>
                </c:pt>
                <c:pt idx="155">
                  <c:v>7.9399999999999995</c:v>
                </c:pt>
                <c:pt idx="156">
                  <c:v>8.0250000000000004</c:v>
                </c:pt>
                <c:pt idx="157">
                  <c:v>8.0399999999999991</c:v>
                </c:pt>
                <c:pt idx="158">
                  <c:v>8.09</c:v>
                </c:pt>
                <c:pt idx="159">
                  <c:v>8.0850000000000009</c:v>
                </c:pt>
                <c:pt idx="160">
                  <c:v>8.0399999999999991</c:v>
                </c:pt>
                <c:pt idx="161">
                  <c:v>7.9700000000000006</c:v>
                </c:pt>
                <c:pt idx="162">
                  <c:v>7.8650000000000002</c:v>
                </c:pt>
                <c:pt idx="163">
                  <c:v>7.85</c:v>
                </c:pt>
                <c:pt idx="164">
                  <c:v>7.8650000000000002</c:v>
                </c:pt>
                <c:pt idx="165">
                  <c:v>7.8949999999999996</c:v>
                </c:pt>
                <c:pt idx="166">
                  <c:v>7.9</c:v>
                </c:pt>
                <c:pt idx="167">
                  <c:v>7.92</c:v>
                </c:pt>
                <c:pt idx="168">
                  <c:v>7.9350000000000005</c:v>
                </c:pt>
                <c:pt idx="169">
                  <c:v>7.89</c:v>
                </c:pt>
                <c:pt idx="170">
                  <c:v>7.8849999999999998</c:v>
                </c:pt>
                <c:pt idx="171">
                  <c:v>7.9649999999999999</c:v>
                </c:pt>
                <c:pt idx="172">
                  <c:v>7.97</c:v>
                </c:pt>
                <c:pt idx="173">
                  <c:v>7.9350000000000005</c:v>
                </c:pt>
                <c:pt idx="174">
                  <c:v>7.9649999999999999</c:v>
                </c:pt>
                <c:pt idx="175">
                  <c:v>7.93</c:v>
                </c:pt>
                <c:pt idx="176">
                  <c:v>7.91</c:v>
                </c:pt>
                <c:pt idx="177">
                  <c:v>7.88</c:v>
                </c:pt>
                <c:pt idx="178">
                  <c:v>7.87</c:v>
                </c:pt>
                <c:pt idx="179">
                  <c:v>7.9</c:v>
                </c:pt>
                <c:pt idx="180">
                  <c:v>7.9450000000000003</c:v>
                </c:pt>
                <c:pt idx="181">
                  <c:v>7.96</c:v>
                </c:pt>
                <c:pt idx="182">
                  <c:v>7.9249999999999998</c:v>
                </c:pt>
                <c:pt idx="183">
                  <c:v>7.9050000000000002</c:v>
                </c:pt>
                <c:pt idx="184">
                  <c:v>7.9</c:v>
                </c:pt>
                <c:pt idx="185">
                  <c:v>7.9550000000000001</c:v>
                </c:pt>
                <c:pt idx="186">
                  <c:v>7.9600000000000009</c:v>
                </c:pt>
                <c:pt idx="187">
                  <c:v>8.0549999999999997</c:v>
                </c:pt>
                <c:pt idx="188">
                  <c:v>8.02</c:v>
                </c:pt>
                <c:pt idx="189">
                  <c:v>7.93</c:v>
                </c:pt>
                <c:pt idx="190">
                  <c:v>7.9049999999999994</c:v>
                </c:pt>
                <c:pt idx="191">
                  <c:v>7.9350000000000005</c:v>
                </c:pt>
                <c:pt idx="192">
                  <c:v>8.0350000000000001</c:v>
                </c:pt>
                <c:pt idx="193">
                  <c:v>8.02</c:v>
                </c:pt>
                <c:pt idx="194">
                  <c:v>8.0150000000000006</c:v>
                </c:pt>
                <c:pt idx="195">
                  <c:v>7.9649999999999999</c:v>
                </c:pt>
                <c:pt idx="196">
                  <c:v>8.0350000000000001</c:v>
                </c:pt>
                <c:pt idx="197">
                  <c:v>8.1449999999999996</c:v>
                </c:pt>
                <c:pt idx="198">
                  <c:v>8.1649999999999991</c:v>
                </c:pt>
                <c:pt idx="199">
                  <c:v>8.1550000000000011</c:v>
                </c:pt>
                <c:pt idx="200">
                  <c:v>8.18</c:v>
                </c:pt>
                <c:pt idx="201">
                  <c:v>8.1849999999999987</c:v>
                </c:pt>
                <c:pt idx="202">
                  <c:v>8.245000000000001</c:v>
                </c:pt>
                <c:pt idx="203">
                  <c:v>8.2249999999999996</c:v>
                </c:pt>
                <c:pt idx="204">
                  <c:v>8.1999999999999993</c:v>
                </c:pt>
                <c:pt idx="205">
                  <c:v>8.15</c:v>
                </c:pt>
                <c:pt idx="206">
                  <c:v>8.0749999999999993</c:v>
                </c:pt>
                <c:pt idx="207">
                  <c:v>8.1050000000000004</c:v>
                </c:pt>
                <c:pt idx="208">
                  <c:v>8.1449999999999996</c:v>
                </c:pt>
                <c:pt idx="209">
                  <c:v>8.15</c:v>
                </c:pt>
                <c:pt idx="210">
                  <c:v>8.1349999999999998</c:v>
                </c:pt>
                <c:pt idx="211">
                  <c:v>8.0850000000000009</c:v>
                </c:pt>
                <c:pt idx="212">
                  <c:v>8.1149999999999984</c:v>
                </c:pt>
                <c:pt idx="213">
                  <c:v>8.1149999999999984</c:v>
                </c:pt>
                <c:pt idx="214">
                  <c:v>8.09</c:v>
                </c:pt>
                <c:pt idx="215">
                  <c:v>8.1449999999999996</c:v>
                </c:pt>
                <c:pt idx="216">
                  <c:v>8.17</c:v>
                </c:pt>
                <c:pt idx="217">
                  <c:v>8.17</c:v>
                </c:pt>
                <c:pt idx="218">
                  <c:v>8.1499999999999986</c:v>
                </c:pt>
                <c:pt idx="219">
                  <c:v>8.125</c:v>
                </c:pt>
                <c:pt idx="220">
                  <c:v>8.1550000000000011</c:v>
                </c:pt>
                <c:pt idx="221">
                  <c:v>8.17</c:v>
                </c:pt>
                <c:pt idx="222">
                  <c:v>8.245000000000001</c:v>
                </c:pt>
                <c:pt idx="223">
                  <c:v>8.27</c:v>
                </c:pt>
                <c:pt idx="224">
                  <c:v>8.2650000000000006</c:v>
                </c:pt>
                <c:pt idx="225">
                  <c:v>8.3049999999999997</c:v>
                </c:pt>
                <c:pt idx="226">
                  <c:v>8.34</c:v>
                </c:pt>
                <c:pt idx="227">
                  <c:v>8.3249999999999993</c:v>
                </c:pt>
                <c:pt idx="228">
                  <c:v>8.3649999999999984</c:v>
                </c:pt>
                <c:pt idx="229">
                  <c:v>8.41</c:v>
                </c:pt>
                <c:pt idx="230">
                  <c:v>8.4250000000000007</c:v>
                </c:pt>
                <c:pt idx="231">
                  <c:v>8.39</c:v>
                </c:pt>
                <c:pt idx="232">
                  <c:v>8.42</c:v>
                </c:pt>
                <c:pt idx="233">
                  <c:v>8.3500000000000014</c:v>
                </c:pt>
                <c:pt idx="234">
                  <c:v>8.4149999999999991</c:v>
                </c:pt>
                <c:pt idx="235">
                  <c:v>8.3800000000000008</c:v>
                </c:pt>
                <c:pt idx="236">
                  <c:v>8.35</c:v>
                </c:pt>
                <c:pt idx="237">
                  <c:v>8.3350000000000009</c:v>
                </c:pt>
                <c:pt idx="238">
                  <c:v>8.379999999999999</c:v>
                </c:pt>
                <c:pt idx="239">
                  <c:v>8.370000000000001</c:v>
                </c:pt>
                <c:pt idx="240">
                  <c:v>8.2850000000000001</c:v>
                </c:pt>
                <c:pt idx="241">
                  <c:v>8.245000000000001</c:v>
                </c:pt>
                <c:pt idx="242">
                  <c:v>8.2149999999999999</c:v>
                </c:pt>
                <c:pt idx="243">
                  <c:v>8.25</c:v>
                </c:pt>
                <c:pt idx="244">
                  <c:v>8.25</c:v>
                </c:pt>
                <c:pt idx="245">
                  <c:v>8.2750000000000004</c:v>
                </c:pt>
                <c:pt idx="246">
                  <c:v>8.3000000000000007</c:v>
                </c:pt>
                <c:pt idx="247">
                  <c:v>8.24</c:v>
                </c:pt>
                <c:pt idx="248">
                  <c:v>8.27</c:v>
                </c:pt>
                <c:pt idx="249">
                  <c:v>8.2249999999999996</c:v>
                </c:pt>
                <c:pt idx="250">
                  <c:v>8.3000000000000007</c:v>
                </c:pt>
                <c:pt idx="251">
                  <c:v>8.32</c:v>
                </c:pt>
                <c:pt idx="252">
                  <c:v>8.3500000000000014</c:v>
                </c:pt>
                <c:pt idx="253">
                  <c:v>8.2899999999999991</c:v>
                </c:pt>
                <c:pt idx="254">
                  <c:v>8.4050000000000011</c:v>
                </c:pt>
                <c:pt idx="255">
                  <c:v>8.375</c:v>
                </c:pt>
                <c:pt idx="256">
                  <c:v>8.3049999999999997</c:v>
                </c:pt>
                <c:pt idx="257">
                  <c:v>8.2650000000000006</c:v>
                </c:pt>
                <c:pt idx="258">
                  <c:v>8.2249999999999996</c:v>
                </c:pt>
                <c:pt idx="259">
                  <c:v>8.17</c:v>
                </c:pt>
                <c:pt idx="260">
                  <c:v>8.1850000000000005</c:v>
                </c:pt>
                <c:pt idx="261">
                  <c:v>8.1750000000000007</c:v>
                </c:pt>
                <c:pt idx="262">
                  <c:v>8.2149999999999999</c:v>
                </c:pt>
                <c:pt idx="263">
                  <c:v>8.1750000000000007</c:v>
                </c:pt>
                <c:pt idx="264">
                  <c:v>8.17</c:v>
                </c:pt>
                <c:pt idx="265">
                  <c:v>8.2650000000000006</c:v>
                </c:pt>
                <c:pt idx="266">
                  <c:v>8.23</c:v>
                </c:pt>
                <c:pt idx="267">
                  <c:v>8.2949999999999999</c:v>
                </c:pt>
                <c:pt idx="268">
                  <c:v>8.3849999999999998</c:v>
                </c:pt>
                <c:pt idx="269">
                  <c:v>8.3800000000000008</c:v>
                </c:pt>
                <c:pt idx="270">
                  <c:v>8.4149999999999991</c:v>
                </c:pt>
                <c:pt idx="271">
                  <c:v>8.4350000000000005</c:v>
                </c:pt>
                <c:pt idx="272">
                  <c:v>8.4550000000000001</c:v>
                </c:pt>
                <c:pt idx="273">
                  <c:v>8.41</c:v>
                </c:pt>
                <c:pt idx="274">
                  <c:v>8.4849999999999994</c:v>
                </c:pt>
                <c:pt idx="275">
                  <c:v>8.5350000000000001</c:v>
                </c:pt>
                <c:pt idx="276">
                  <c:v>8.504999999999999</c:v>
                </c:pt>
                <c:pt idx="277">
                  <c:v>8.51</c:v>
                </c:pt>
                <c:pt idx="278">
                  <c:v>8.504999999999999</c:v>
                </c:pt>
                <c:pt idx="279">
                  <c:v>8.5299999999999994</c:v>
                </c:pt>
                <c:pt idx="280">
                  <c:v>8.5399999999999991</c:v>
                </c:pt>
                <c:pt idx="281">
                  <c:v>8.5250000000000004</c:v>
                </c:pt>
                <c:pt idx="282">
                  <c:v>8.5350000000000001</c:v>
                </c:pt>
                <c:pt idx="283">
                  <c:v>8.56</c:v>
                </c:pt>
                <c:pt idx="284">
                  <c:v>8.4550000000000001</c:v>
                </c:pt>
                <c:pt idx="285">
                  <c:v>8.5</c:v>
                </c:pt>
                <c:pt idx="286">
                  <c:v>8.4699999999999989</c:v>
                </c:pt>
                <c:pt idx="287">
                  <c:v>8.56</c:v>
                </c:pt>
                <c:pt idx="288">
                  <c:v>8.6349999999999998</c:v>
                </c:pt>
                <c:pt idx="289">
                  <c:v>8.6950000000000003</c:v>
                </c:pt>
                <c:pt idx="290">
                  <c:v>8.73</c:v>
                </c:pt>
                <c:pt idx="291">
                  <c:v>8.7899999999999991</c:v>
                </c:pt>
                <c:pt idx="292">
                  <c:v>8.8249999999999993</c:v>
                </c:pt>
                <c:pt idx="293">
                  <c:v>8.8099999999999987</c:v>
                </c:pt>
                <c:pt idx="294">
                  <c:v>8.8849999999999998</c:v>
                </c:pt>
                <c:pt idx="295">
                  <c:v>8.9250000000000007</c:v>
                </c:pt>
                <c:pt idx="296">
                  <c:v>8.875</c:v>
                </c:pt>
                <c:pt idx="297">
                  <c:v>8.8850000000000016</c:v>
                </c:pt>
                <c:pt idx="298">
                  <c:v>8.8249999999999993</c:v>
                </c:pt>
                <c:pt idx="299">
                  <c:v>8.84</c:v>
                </c:pt>
                <c:pt idx="300">
                  <c:v>8.76</c:v>
                </c:pt>
                <c:pt idx="301">
                  <c:v>8.754999999999999</c:v>
                </c:pt>
                <c:pt idx="302">
                  <c:v>8.8000000000000007</c:v>
                </c:pt>
                <c:pt idx="303">
                  <c:v>8.8049999999999997</c:v>
                </c:pt>
                <c:pt idx="304">
                  <c:v>8.870000000000001</c:v>
                </c:pt>
                <c:pt idx="305">
                  <c:v>8.8000000000000007</c:v>
                </c:pt>
                <c:pt idx="306">
                  <c:v>8.8949999999999996</c:v>
                </c:pt>
                <c:pt idx="307">
                  <c:v>8.9149999999999991</c:v>
                </c:pt>
                <c:pt idx="308">
                  <c:v>8.74</c:v>
                </c:pt>
                <c:pt idx="309">
                  <c:v>8.6050000000000004</c:v>
                </c:pt>
                <c:pt idx="310">
                  <c:v>8.5549999999999997</c:v>
                </c:pt>
                <c:pt idx="311">
                  <c:v>8.5749999999999993</c:v>
                </c:pt>
                <c:pt idx="312">
                  <c:v>8.6849999999999987</c:v>
                </c:pt>
                <c:pt idx="313">
                  <c:v>8.7250000000000014</c:v>
                </c:pt>
                <c:pt idx="314">
                  <c:v>8.6649999999999991</c:v>
                </c:pt>
                <c:pt idx="315">
                  <c:v>8.6900000000000013</c:v>
                </c:pt>
                <c:pt idx="316">
                  <c:v>8.66</c:v>
                </c:pt>
                <c:pt idx="317">
                  <c:v>8.620000000000001</c:v>
                </c:pt>
                <c:pt idx="318">
                  <c:v>8.5749999999999993</c:v>
                </c:pt>
                <c:pt idx="319">
                  <c:v>8.52</c:v>
                </c:pt>
                <c:pt idx="320">
                  <c:v>8.5</c:v>
                </c:pt>
                <c:pt idx="321">
                  <c:v>8.5</c:v>
                </c:pt>
                <c:pt idx="322">
                  <c:v>8.5449999999999999</c:v>
                </c:pt>
                <c:pt idx="323">
                  <c:v>8.5500000000000007</c:v>
                </c:pt>
                <c:pt idx="324">
                  <c:v>8.66</c:v>
                </c:pt>
                <c:pt idx="325">
                  <c:v>8.6550000000000011</c:v>
                </c:pt>
                <c:pt idx="326">
                  <c:v>8.48</c:v>
                </c:pt>
                <c:pt idx="327">
                  <c:v>8.504999999999999</c:v>
                </c:pt>
                <c:pt idx="328">
                  <c:v>8.5100000000000016</c:v>
                </c:pt>
                <c:pt idx="329">
                  <c:v>8.4649999999999999</c:v>
                </c:pt>
                <c:pt idx="330">
                  <c:v>8.4149999999999991</c:v>
                </c:pt>
                <c:pt idx="331">
                  <c:v>8.370000000000001</c:v>
                </c:pt>
                <c:pt idx="332">
                  <c:v>8.3649999999999984</c:v>
                </c:pt>
                <c:pt idx="333">
                  <c:v>8.3249999999999993</c:v>
                </c:pt>
                <c:pt idx="334">
                  <c:v>8.245000000000001</c:v>
                </c:pt>
                <c:pt idx="335">
                  <c:v>8.2249999999999996</c:v>
                </c:pt>
                <c:pt idx="336">
                  <c:v>8.3049999999999997</c:v>
                </c:pt>
                <c:pt idx="337">
                  <c:v>8.3000000000000007</c:v>
                </c:pt>
                <c:pt idx="338">
                  <c:v>8.3650000000000002</c:v>
                </c:pt>
                <c:pt idx="339">
                  <c:v>8.4</c:v>
                </c:pt>
                <c:pt idx="340">
                  <c:v>8.379999999999999</c:v>
                </c:pt>
                <c:pt idx="341">
                  <c:v>8.3500000000000014</c:v>
                </c:pt>
                <c:pt idx="342">
                  <c:v>8.36</c:v>
                </c:pt>
                <c:pt idx="343">
                  <c:v>8.4149999999999991</c:v>
                </c:pt>
                <c:pt idx="344">
                  <c:v>8.51</c:v>
                </c:pt>
                <c:pt idx="345">
                  <c:v>8.4749999999999996</c:v>
                </c:pt>
                <c:pt idx="346">
                  <c:v>8.4550000000000001</c:v>
                </c:pt>
                <c:pt idx="347">
                  <c:v>8.3350000000000009</c:v>
                </c:pt>
                <c:pt idx="348">
                  <c:v>8.3249999999999993</c:v>
                </c:pt>
                <c:pt idx="349">
                  <c:v>8.34</c:v>
                </c:pt>
                <c:pt idx="350">
                  <c:v>8.3500000000000014</c:v>
                </c:pt>
                <c:pt idx="351">
                  <c:v>8.3650000000000002</c:v>
                </c:pt>
                <c:pt idx="352">
                  <c:v>8.2349999999999994</c:v>
                </c:pt>
                <c:pt idx="353">
                  <c:v>8.2850000000000001</c:v>
                </c:pt>
                <c:pt idx="354">
                  <c:v>8.32</c:v>
                </c:pt>
                <c:pt idx="355">
                  <c:v>8.3699999999999992</c:v>
                </c:pt>
                <c:pt idx="356">
                  <c:v>8.41</c:v>
                </c:pt>
                <c:pt idx="357">
                  <c:v>8.4499999999999993</c:v>
                </c:pt>
                <c:pt idx="358">
                  <c:v>8.4499999999999993</c:v>
                </c:pt>
                <c:pt idx="359">
                  <c:v>8.504999999999999</c:v>
                </c:pt>
                <c:pt idx="360">
                  <c:v>8.52</c:v>
                </c:pt>
                <c:pt idx="361">
                  <c:v>8.52</c:v>
                </c:pt>
                <c:pt idx="362">
                  <c:v>8.5350000000000001</c:v>
                </c:pt>
                <c:pt idx="363">
                  <c:v>8.58</c:v>
                </c:pt>
                <c:pt idx="364">
                  <c:v>8.5599999999999987</c:v>
                </c:pt>
                <c:pt idx="365">
                  <c:v>8.5950000000000006</c:v>
                </c:pt>
                <c:pt idx="366">
                  <c:v>8.5850000000000009</c:v>
                </c:pt>
                <c:pt idx="367">
                  <c:v>8.5850000000000009</c:v>
                </c:pt>
                <c:pt idx="368">
                  <c:v>8.6199999999999992</c:v>
                </c:pt>
                <c:pt idx="369">
                  <c:v>8.61</c:v>
                </c:pt>
                <c:pt idx="370">
                  <c:v>8.6050000000000004</c:v>
                </c:pt>
                <c:pt idx="371">
                  <c:v>8.64</c:v>
                </c:pt>
                <c:pt idx="372">
                  <c:v>8.5549999999999997</c:v>
                </c:pt>
                <c:pt idx="373">
                  <c:v>8.5599999999999987</c:v>
                </c:pt>
                <c:pt idx="374">
                  <c:v>8.5749999999999993</c:v>
                </c:pt>
                <c:pt idx="375">
                  <c:v>8.6050000000000004</c:v>
                </c:pt>
                <c:pt idx="376">
                  <c:v>8.6750000000000007</c:v>
                </c:pt>
                <c:pt idx="377">
                  <c:v>8.74</c:v>
                </c:pt>
                <c:pt idx="378">
                  <c:v>8.7650000000000006</c:v>
                </c:pt>
                <c:pt idx="379">
                  <c:v>8.73</c:v>
                </c:pt>
                <c:pt idx="380">
                  <c:v>8.7050000000000001</c:v>
                </c:pt>
                <c:pt idx="381">
                  <c:v>8.7199999999999989</c:v>
                </c:pt>
                <c:pt idx="382">
                  <c:v>8.8000000000000007</c:v>
                </c:pt>
                <c:pt idx="383">
                  <c:v>8.8550000000000004</c:v>
                </c:pt>
                <c:pt idx="384">
                  <c:v>8.9050000000000011</c:v>
                </c:pt>
                <c:pt idx="385">
                  <c:v>8.86</c:v>
                </c:pt>
                <c:pt idx="386">
                  <c:v>8.875</c:v>
                </c:pt>
                <c:pt idx="387">
                  <c:v>8.8249999999999993</c:v>
                </c:pt>
                <c:pt idx="388">
                  <c:v>8.7899999999999991</c:v>
                </c:pt>
                <c:pt idx="389">
                  <c:v>8.7850000000000001</c:v>
                </c:pt>
                <c:pt idx="390">
                  <c:v>8.7650000000000006</c:v>
                </c:pt>
                <c:pt idx="391">
                  <c:v>8.7149999999999999</c:v>
                </c:pt>
                <c:pt idx="392">
                  <c:v>8.6900000000000013</c:v>
                </c:pt>
                <c:pt idx="393">
                  <c:v>8.7149999999999999</c:v>
                </c:pt>
                <c:pt idx="394">
                  <c:v>8.6549999999999994</c:v>
                </c:pt>
                <c:pt idx="395">
                  <c:v>8.6849999999999987</c:v>
                </c:pt>
                <c:pt idx="396">
                  <c:v>8.73</c:v>
                </c:pt>
                <c:pt idx="397">
                  <c:v>8.69</c:v>
                </c:pt>
                <c:pt idx="398">
                  <c:v>8.6950000000000003</c:v>
                </c:pt>
                <c:pt idx="399">
                  <c:v>8.68</c:v>
                </c:pt>
                <c:pt idx="400">
                  <c:v>8.5850000000000009</c:v>
                </c:pt>
                <c:pt idx="401">
                  <c:v>8.5749999999999993</c:v>
                </c:pt>
                <c:pt idx="402">
                  <c:v>8.6</c:v>
                </c:pt>
                <c:pt idx="403">
                  <c:v>8.6900000000000013</c:v>
                </c:pt>
                <c:pt idx="404">
                  <c:v>8.6750000000000007</c:v>
                </c:pt>
                <c:pt idx="405">
                  <c:v>8.76</c:v>
                </c:pt>
                <c:pt idx="406">
                  <c:v>8.8150000000000013</c:v>
                </c:pt>
                <c:pt idx="407">
                  <c:v>8.74</c:v>
                </c:pt>
                <c:pt idx="408">
                  <c:v>8.7799999999999994</c:v>
                </c:pt>
                <c:pt idx="409">
                  <c:v>8.8000000000000007</c:v>
                </c:pt>
                <c:pt idx="410">
                  <c:v>8.7800000000000011</c:v>
                </c:pt>
                <c:pt idx="411">
                  <c:v>8.875</c:v>
                </c:pt>
                <c:pt idx="412">
                  <c:v>8.93</c:v>
                </c:pt>
                <c:pt idx="413">
                  <c:v>8.879999999999999</c:v>
                </c:pt>
                <c:pt idx="414">
                  <c:v>8.86</c:v>
                </c:pt>
                <c:pt idx="415">
                  <c:v>8.7800000000000011</c:v>
                </c:pt>
                <c:pt idx="416">
                  <c:v>8.8650000000000002</c:v>
                </c:pt>
                <c:pt idx="417">
                  <c:v>8.84</c:v>
                </c:pt>
                <c:pt idx="418">
                  <c:v>8.8649999999999984</c:v>
                </c:pt>
                <c:pt idx="419">
                  <c:v>8.9250000000000007</c:v>
                </c:pt>
                <c:pt idx="420">
                  <c:v>9.0449999999999999</c:v>
                </c:pt>
                <c:pt idx="421">
                  <c:v>9.1499999999999986</c:v>
                </c:pt>
                <c:pt idx="422">
                  <c:v>9.129999999999999</c:v>
                </c:pt>
                <c:pt idx="423">
                  <c:v>9.0150000000000006</c:v>
                </c:pt>
                <c:pt idx="424">
                  <c:v>9.0449999999999999</c:v>
                </c:pt>
                <c:pt idx="425">
                  <c:v>9.01</c:v>
                </c:pt>
                <c:pt idx="426">
                  <c:v>8.99</c:v>
                </c:pt>
                <c:pt idx="427">
                  <c:v>8.99</c:v>
                </c:pt>
                <c:pt idx="428">
                  <c:v>9.0100000000000016</c:v>
                </c:pt>
                <c:pt idx="429">
                  <c:v>9.0350000000000001</c:v>
                </c:pt>
                <c:pt idx="430">
                  <c:v>9.0050000000000008</c:v>
                </c:pt>
                <c:pt idx="431">
                  <c:v>9.0449999999999999</c:v>
                </c:pt>
                <c:pt idx="432">
                  <c:v>8.9749999999999996</c:v>
                </c:pt>
                <c:pt idx="433">
                  <c:v>8.9400000000000013</c:v>
                </c:pt>
                <c:pt idx="434">
                  <c:v>8.92</c:v>
                </c:pt>
                <c:pt idx="435">
                  <c:v>8.9349999999999987</c:v>
                </c:pt>
                <c:pt idx="436">
                  <c:v>8.9450000000000003</c:v>
                </c:pt>
                <c:pt idx="437">
                  <c:v>8.9699999999999989</c:v>
                </c:pt>
                <c:pt idx="438">
                  <c:v>9.0649999999999995</c:v>
                </c:pt>
                <c:pt idx="439">
                  <c:v>9.0449999999999999</c:v>
                </c:pt>
                <c:pt idx="440">
                  <c:v>9.0799999999999983</c:v>
                </c:pt>
                <c:pt idx="441">
                  <c:v>9.09</c:v>
                </c:pt>
                <c:pt idx="442">
                  <c:v>9.01</c:v>
                </c:pt>
                <c:pt idx="443">
                  <c:v>9.1349999999999998</c:v>
                </c:pt>
                <c:pt idx="444">
                  <c:v>9.2650000000000006</c:v>
                </c:pt>
                <c:pt idx="445">
                  <c:v>9.2850000000000001</c:v>
                </c:pt>
                <c:pt idx="446">
                  <c:v>9.2899999999999991</c:v>
                </c:pt>
                <c:pt idx="447">
                  <c:v>9.254999999999999</c:v>
                </c:pt>
                <c:pt idx="448">
                  <c:v>9.2349999999999994</c:v>
                </c:pt>
                <c:pt idx="449">
                  <c:v>9.1750000000000007</c:v>
                </c:pt>
                <c:pt idx="450">
                  <c:v>9.245000000000001</c:v>
                </c:pt>
                <c:pt idx="451">
                  <c:v>9.2949999999999999</c:v>
                </c:pt>
                <c:pt idx="452">
                  <c:v>9.2949999999999999</c:v>
                </c:pt>
                <c:pt idx="453">
                  <c:v>9.2850000000000001</c:v>
                </c:pt>
                <c:pt idx="454">
                  <c:v>9.2850000000000001</c:v>
                </c:pt>
                <c:pt idx="455">
                  <c:v>9.23</c:v>
                </c:pt>
                <c:pt idx="456">
                  <c:v>9.2550000000000008</c:v>
                </c:pt>
                <c:pt idx="457">
                  <c:v>9.2949999999999999</c:v>
                </c:pt>
                <c:pt idx="458">
                  <c:v>9.3550000000000004</c:v>
                </c:pt>
                <c:pt idx="459">
                  <c:v>9.245000000000001</c:v>
                </c:pt>
                <c:pt idx="460">
                  <c:v>9.2650000000000006</c:v>
                </c:pt>
                <c:pt idx="461">
                  <c:v>9.2100000000000009</c:v>
                </c:pt>
                <c:pt idx="462">
                  <c:v>9.18</c:v>
                </c:pt>
                <c:pt idx="463">
                  <c:v>9.1449999999999996</c:v>
                </c:pt>
                <c:pt idx="464">
                  <c:v>9.16</c:v>
                </c:pt>
                <c:pt idx="465">
                  <c:v>9.27</c:v>
                </c:pt>
                <c:pt idx="466">
                  <c:v>9.23</c:v>
                </c:pt>
                <c:pt idx="467">
                  <c:v>9.23</c:v>
                </c:pt>
                <c:pt idx="468">
                  <c:v>9.2899999999999991</c:v>
                </c:pt>
                <c:pt idx="469">
                  <c:v>9.2249999999999996</c:v>
                </c:pt>
                <c:pt idx="470">
                  <c:v>9.0850000000000009</c:v>
                </c:pt>
                <c:pt idx="471">
                  <c:v>9.0850000000000009</c:v>
                </c:pt>
                <c:pt idx="472">
                  <c:v>9.0399999999999991</c:v>
                </c:pt>
                <c:pt idx="473">
                  <c:v>9.1349999999999998</c:v>
                </c:pt>
                <c:pt idx="474">
                  <c:v>9.43</c:v>
                </c:pt>
                <c:pt idx="475">
                  <c:v>9.4849999999999994</c:v>
                </c:pt>
                <c:pt idx="476">
                  <c:v>9.379999999999999</c:v>
                </c:pt>
                <c:pt idx="477">
                  <c:v>9.27</c:v>
                </c:pt>
                <c:pt idx="478">
                  <c:v>9.26</c:v>
                </c:pt>
                <c:pt idx="479">
                  <c:v>9.2149999999999999</c:v>
                </c:pt>
                <c:pt idx="480">
                  <c:v>9.1849999999999987</c:v>
                </c:pt>
                <c:pt idx="481">
                  <c:v>9.2100000000000009</c:v>
                </c:pt>
                <c:pt idx="482">
                  <c:v>9.2949999999999999</c:v>
                </c:pt>
                <c:pt idx="483">
                  <c:v>9.36</c:v>
                </c:pt>
                <c:pt idx="484">
                  <c:v>9.375</c:v>
                </c:pt>
                <c:pt idx="485">
                  <c:v>9.5949999999999989</c:v>
                </c:pt>
                <c:pt idx="486">
                  <c:v>9.5949999999999989</c:v>
                </c:pt>
                <c:pt idx="487">
                  <c:v>9.6950000000000003</c:v>
                </c:pt>
                <c:pt idx="488">
                  <c:v>9.8849999999999998</c:v>
                </c:pt>
                <c:pt idx="489">
                  <c:v>9.89</c:v>
                </c:pt>
                <c:pt idx="490">
                  <c:v>9.9600000000000009</c:v>
                </c:pt>
                <c:pt idx="491">
                  <c:v>9.98</c:v>
                </c:pt>
                <c:pt idx="492">
                  <c:v>9.9749999999999996</c:v>
                </c:pt>
                <c:pt idx="493">
                  <c:v>10.114999999999998</c:v>
                </c:pt>
                <c:pt idx="494">
                  <c:v>10.18</c:v>
                </c:pt>
                <c:pt idx="495">
                  <c:v>10.164999999999999</c:v>
                </c:pt>
                <c:pt idx="496">
                  <c:v>10.245000000000001</c:v>
                </c:pt>
                <c:pt idx="497">
                  <c:v>10.295</c:v>
                </c:pt>
                <c:pt idx="498">
                  <c:v>10.204999999999998</c:v>
                </c:pt>
                <c:pt idx="499">
                  <c:v>10.32</c:v>
                </c:pt>
                <c:pt idx="500">
                  <c:v>10.265000000000001</c:v>
                </c:pt>
                <c:pt idx="501">
                  <c:v>10.18</c:v>
                </c:pt>
                <c:pt idx="502">
                  <c:v>10.164999999999999</c:v>
                </c:pt>
                <c:pt idx="503">
                  <c:v>10.344999999999999</c:v>
                </c:pt>
                <c:pt idx="504">
                  <c:v>10.385000000000002</c:v>
                </c:pt>
                <c:pt idx="505">
                  <c:v>10.295</c:v>
                </c:pt>
              </c:numCache>
            </c:numRef>
          </c:val>
          <c:smooth val="0"/>
          <c:extLst>
            <c:ext xmlns:c16="http://schemas.microsoft.com/office/drawing/2014/chart" uri="{C3380CC4-5D6E-409C-BE32-E72D297353CC}">
              <c16:uniqueId val="{00000002-B71C-5240-BC57-CFD1BF6B5CFB}"/>
            </c:ext>
          </c:extLst>
        </c:ser>
        <c:ser>
          <c:idx val="3"/>
          <c:order val="3"/>
          <c:tx>
            <c:v>20 лет</c:v>
          </c:tx>
          <c:spPr>
            <a:ln w="28575" cap="rnd">
              <a:solidFill>
                <a:schemeClr val="accent4"/>
              </a:solidFill>
              <a:round/>
            </a:ln>
            <a:effectLst/>
          </c:spPr>
          <c:marker>
            <c:symbol val="none"/>
          </c:marker>
          <c:cat>
            <c:numRef>
              <c:f>'Yield Curves'!$A$3:$A$508</c:f>
              <c:numCache>
                <c:formatCode>m/d/yy</c:formatCode>
                <c:ptCount val="506"/>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pt idx="249">
                  <c:v>42768</c:v>
                </c:pt>
                <c:pt idx="250">
                  <c:v>42767</c:v>
                </c:pt>
                <c:pt idx="251">
                  <c:v>42766</c:v>
                </c:pt>
                <c:pt idx="252">
                  <c:v>42765</c:v>
                </c:pt>
                <c:pt idx="253">
                  <c:v>42762</c:v>
                </c:pt>
                <c:pt idx="254">
                  <c:v>42761</c:v>
                </c:pt>
                <c:pt idx="255">
                  <c:v>42760</c:v>
                </c:pt>
                <c:pt idx="256">
                  <c:v>42759</c:v>
                </c:pt>
                <c:pt idx="257">
                  <c:v>42758</c:v>
                </c:pt>
                <c:pt idx="258">
                  <c:v>42755</c:v>
                </c:pt>
                <c:pt idx="259">
                  <c:v>42754</c:v>
                </c:pt>
                <c:pt idx="260">
                  <c:v>42753</c:v>
                </c:pt>
                <c:pt idx="261">
                  <c:v>42752</c:v>
                </c:pt>
                <c:pt idx="262">
                  <c:v>42751</c:v>
                </c:pt>
                <c:pt idx="263">
                  <c:v>42748</c:v>
                </c:pt>
                <c:pt idx="264">
                  <c:v>42747</c:v>
                </c:pt>
                <c:pt idx="265">
                  <c:v>42746</c:v>
                </c:pt>
                <c:pt idx="266">
                  <c:v>42745</c:v>
                </c:pt>
                <c:pt idx="267">
                  <c:v>42744</c:v>
                </c:pt>
                <c:pt idx="268">
                  <c:v>42741</c:v>
                </c:pt>
                <c:pt idx="269">
                  <c:v>42740</c:v>
                </c:pt>
                <c:pt idx="270">
                  <c:v>42739</c:v>
                </c:pt>
                <c:pt idx="271">
                  <c:v>42738</c:v>
                </c:pt>
                <c:pt idx="272">
                  <c:v>42734</c:v>
                </c:pt>
                <c:pt idx="273">
                  <c:v>42733</c:v>
                </c:pt>
                <c:pt idx="274">
                  <c:v>42732</c:v>
                </c:pt>
                <c:pt idx="275">
                  <c:v>42731</c:v>
                </c:pt>
                <c:pt idx="276">
                  <c:v>42730</c:v>
                </c:pt>
                <c:pt idx="277">
                  <c:v>42727</c:v>
                </c:pt>
                <c:pt idx="278">
                  <c:v>42726</c:v>
                </c:pt>
                <c:pt idx="279">
                  <c:v>42725</c:v>
                </c:pt>
                <c:pt idx="280">
                  <c:v>42724</c:v>
                </c:pt>
                <c:pt idx="281">
                  <c:v>42723</c:v>
                </c:pt>
                <c:pt idx="282">
                  <c:v>42720</c:v>
                </c:pt>
                <c:pt idx="283">
                  <c:v>42719</c:v>
                </c:pt>
                <c:pt idx="284">
                  <c:v>42718</c:v>
                </c:pt>
                <c:pt idx="285">
                  <c:v>42717</c:v>
                </c:pt>
                <c:pt idx="286">
                  <c:v>42716</c:v>
                </c:pt>
                <c:pt idx="287">
                  <c:v>42713</c:v>
                </c:pt>
                <c:pt idx="288">
                  <c:v>42712</c:v>
                </c:pt>
                <c:pt idx="289">
                  <c:v>42711</c:v>
                </c:pt>
                <c:pt idx="290">
                  <c:v>42710</c:v>
                </c:pt>
                <c:pt idx="291">
                  <c:v>42709</c:v>
                </c:pt>
                <c:pt idx="292">
                  <c:v>42706</c:v>
                </c:pt>
                <c:pt idx="293">
                  <c:v>42705</c:v>
                </c:pt>
                <c:pt idx="294">
                  <c:v>42704</c:v>
                </c:pt>
                <c:pt idx="295">
                  <c:v>42703</c:v>
                </c:pt>
                <c:pt idx="296">
                  <c:v>42702</c:v>
                </c:pt>
                <c:pt idx="297">
                  <c:v>42699</c:v>
                </c:pt>
                <c:pt idx="298">
                  <c:v>42698</c:v>
                </c:pt>
                <c:pt idx="299">
                  <c:v>42697</c:v>
                </c:pt>
                <c:pt idx="300">
                  <c:v>42696</c:v>
                </c:pt>
                <c:pt idx="301">
                  <c:v>42695</c:v>
                </c:pt>
                <c:pt idx="302">
                  <c:v>42692</c:v>
                </c:pt>
                <c:pt idx="303">
                  <c:v>42691</c:v>
                </c:pt>
                <c:pt idx="304">
                  <c:v>42690</c:v>
                </c:pt>
                <c:pt idx="305">
                  <c:v>42689</c:v>
                </c:pt>
                <c:pt idx="306">
                  <c:v>42688</c:v>
                </c:pt>
                <c:pt idx="307">
                  <c:v>42685</c:v>
                </c:pt>
                <c:pt idx="308">
                  <c:v>42684</c:v>
                </c:pt>
                <c:pt idx="309">
                  <c:v>42683</c:v>
                </c:pt>
                <c:pt idx="310">
                  <c:v>42682</c:v>
                </c:pt>
                <c:pt idx="311">
                  <c:v>42681</c:v>
                </c:pt>
                <c:pt idx="312">
                  <c:v>42677</c:v>
                </c:pt>
                <c:pt idx="313">
                  <c:v>42676</c:v>
                </c:pt>
                <c:pt idx="314">
                  <c:v>42675</c:v>
                </c:pt>
                <c:pt idx="315">
                  <c:v>42674</c:v>
                </c:pt>
                <c:pt idx="316">
                  <c:v>42671</c:v>
                </c:pt>
                <c:pt idx="317">
                  <c:v>42670</c:v>
                </c:pt>
                <c:pt idx="318">
                  <c:v>42669</c:v>
                </c:pt>
                <c:pt idx="319">
                  <c:v>42668</c:v>
                </c:pt>
                <c:pt idx="320">
                  <c:v>42667</c:v>
                </c:pt>
                <c:pt idx="321">
                  <c:v>42664</c:v>
                </c:pt>
                <c:pt idx="322">
                  <c:v>42663</c:v>
                </c:pt>
                <c:pt idx="323">
                  <c:v>42662</c:v>
                </c:pt>
                <c:pt idx="324">
                  <c:v>42661</c:v>
                </c:pt>
                <c:pt idx="325">
                  <c:v>42660</c:v>
                </c:pt>
                <c:pt idx="326">
                  <c:v>42657</c:v>
                </c:pt>
                <c:pt idx="327">
                  <c:v>42656</c:v>
                </c:pt>
                <c:pt idx="328">
                  <c:v>42655</c:v>
                </c:pt>
                <c:pt idx="329">
                  <c:v>42654</c:v>
                </c:pt>
                <c:pt idx="330">
                  <c:v>42653</c:v>
                </c:pt>
                <c:pt idx="331">
                  <c:v>42650</c:v>
                </c:pt>
                <c:pt idx="332">
                  <c:v>42649</c:v>
                </c:pt>
                <c:pt idx="333">
                  <c:v>42648</c:v>
                </c:pt>
                <c:pt idx="334">
                  <c:v>42647</c:v>
                </c:pt>
                <c:pt idx="335">
                  <c:v>42646</c:v>
                </c:pt>
                <c:pt idx="336">
                  <c:v>42643</c:v>
                </c:pt>
                <c:pt idx="337">
                  <c:v>42642</c:v>
                </c:pt>
                <c:pt idx="338">
                  <c:v>42641</c:v>
                </c:pt>
                <c:pt idx="339">
                  <c:v>42640</c:v>
                </c:pt>
                <c:pt idx="340">
                  <c:v>42639</c:v>
                </c:pt>
                <c:pt idx="341">
                  <c:v>42636</c:v>
                </c:pt>
                <c:pt idx="342">
                  <c:v>42635</c:v>
                </c:pt>
                <c:pt idx="343">
                  <c:v>42634</c:v>
                </c:pt>
                <c:pt idx="344">
                  <c:v>42633</c:v>
                </c:pt>
                <c:pt idx="345">
                  <c:v>42632</c:v>
                </c:pt>
                <c:pt idx="346">
                  <c:v>42629</c:v>
                </c:pt>
                <c:pt idx="347">
                  <c:v>42628</c:v>
                </c:pt>
                <c:pt idx="348">
                  <c:v>42627</c:v>
                </c:pt>
                <c:pt idx="349">
                  <c:v>42626</c:v>
                </c:pt>
                <c:pt idx="350">
                  <c:v>42625</c:v>
                </c:pt>
                <c:pt idx="351">
                  <c:v>42622</c:v>
                </c:pt>
                <c:pt idx="352">
                  <c:v>42621</c:v>
                </c:pt>
                <c:pt idx="353">
                  <c:v>42620</c:v>
                </c:pt>
                <c:pt idx="354">
                  <c:v>42619</c:v>
                </c:pt>
                <c:pt idx="355">
                  <c:v>42618</c:v>
                </c:pt>
                <c:pt idx="356">
                  <c:v>42615</c:v>
                </c:pt>
                <c:pt idx="357">
                  <c:v>42614</c:v>
                </c:pt>
                <c:pt idx="358">
                  <c:v>42613</c:v>
                </c:pt>
                <c:pt idx="359">
                  <c:v>42612</c:v>
                </c:pt>
                <c:pt idx="360">
                  <c:v>42611</c:v>
                </c:pt>
                <c:pt idx="361">
                  <c:v>42608</c:v>
                </c:pt>
                <c:pt idx="362">
                  <c:v>42607</c:v>
                </c:pt>
                <c:pt idx="363">
                  <c:v>42606</c:v>
                </c:pt>
                <c:pt idx="364">
                  <c:v>42605</c:v>
                </c:pt>
                <c:pt idx="365">
                  <c:v>42604</c:v>
                </c:pt>
                <c:pt idx="366">
                  <c:v>42601</c:v>
                </c:pt>
                <c:pt idx="367">
                  <c:v>42600</c:v>
                </c:pt>
                <c:pt idx="368">
                  <c:v>42599</c:v>
                </c:pt>
                <c:pt idx="369">
                  <c:v>42598</c:v>
                </c:pt>
                <c:pt idx="370">
                  <c:v>42597</c:v>
                </c:pt>
                <c:pt idx="371">
                  <c:v>42594</c:v>
                </c:pt>
                <c:pt idx="372">
                  <c:v>42593</c:v>
                </c:pt>
                <c:pt idx="373">
                  <c:v>42592</c:v>
                </c:pt>
                <c:pt idx="374">
                  <c:v>42591</c:v>
                </c:pt>
                <c:pt idx="375">
                  <c:v>42590</c:v>
                </c:pt>
                <c:pt idx="376">
                  <c:v>42587</c:v>
                </c:pt>
                <c:pt idx="377">
                  <c:v>42586</c:v>
                </c:pt>
                <c:pt idx="378">
                  <c:v>42585</c:v>
                </c:pt>
                <c:pt idx="379">
                  <c:v>42584</c:v>
                </c:pt>
                <c:pt idx="380">
                  <c:v>42583</c:v>
                </c:pt>
                <c:pt idx="381">
                  <c:v>42580</c:v>
                </c:pt>
                <c:pt idx="382">
                  <c:v>42579</c:v>
                </c:pt>
                <c:pt idx="383">
                  <c:v>42578</c:v>
                </c:pt>
                <c:pt idx="384">
                  <c:v>42577</c:v>
                </c:pt>
                <c:pt idx="385">
                  <c:v>42576</c:v>
                </c:pt>
                <c:pt idx="386">
                  <c:v>42573</c:v>
                </c:pt>
                <c:pt idx="387">
                  <c:v>42572</c:v>
                </c:pt>
                <c:pt idx="388">
                  <c:v>42571</c:v>
                </c:pt>
                <c:pt idx="389">
                  <c:v>42570</c:v>
                </c:pt>
                <c:pt idx="390">
                  <c:v>42569</c:v>
                </c:pt>
                <c:pt idx="391">
                  <c:v>42566</c:v>
                </c:pt>
                <c:pt idx="392">
                  <c:v>42565</c:v>
                </c:pt>
                <c:pt idx="393">
                  <c:v>42564</c:v>
                </c:pt>
                <c:pt idx="394">
                  <c:v>42563</c:v>
                </c:pt>
                <c:pt idx="395">
                  <c:v>42562</c:v>
                </c:pt>
                <c:pt idx="396">
                  <c:v>42559</c:v>
                </c:pt>
                <c:pt idx="397">
                  <c:v>42558</c:v>
                </c:pt>
                <c:pt idx="398">
                  <c:v>42557</c:v>
                </c:pt>
                <c:pt idx="399">
                  <c:v>42556</c:v>
                </c:pt>
                <c:pt idx="400">
                  <c:v>42555</c:v>
                </c:pt>
                <c:pt idx="401">
                  <c:v>42552</c:v>
                </c:pt>
                <c:pt idx="402">
                  <c:v>42551</c:v>
                </c:pt>
                <c:pt idx="403">
                  <c:v>42550</c:v>
                </c:pt>
                <c:pt idx="404">
                  <c:v>42549</c:v>
                </c:pt>
                <c:pt idx="405">
                  <c:v>42548</c:v>
                </c:pt>
                <c:pt idx="406">
                  <c:v>42545</c:v>
                </c:pt>
                <c:pt idx="407">
                  <c:v>42544</c:v>
                </c:pt>
                <c:pt idx="408">
                  <c:v>42543</c:v>
                </c:pt>
                <c:pt idx="409">
                  <c:v>42542</c:v>
                </c:pt>
                <c:pt idx="410">
                  <c:v>42541</c:v>
                </c:pt>
                <c:pt idx="411">
                  <c:v>42538</c:v>
                </c:pt>
                <c:pt idx="412">
                  <c:v>42537</c:v>
                </c:pt>
                <c:pt idx="413">
                  <c:v>42536</c:v>
                </c:pt>
                <c:pt idx="414">
                  <c:v>42535</c:v>
                </c:pt>
                <c:pt idx="415">
                  <c:v>42531</c:v>
                </c:pt>
                <c:pt idx="416">
                  <c:v>42530</c:v>
                </c:pt>
                <c:pt idx="417">
                  <c:v>42529</c:v>
                </c:pt>
                <c:pt idx="418">
                  <c:v>42528</c:v>
                </c:pt>
                <c:pt idx="419">
                  <c:v>42527</c:v>
                </c:pt>
                <c:pt idx="420">
                  <c:v>42524</c:v>
                </c:pt>
                <c:pt idx="421">
                  <c:v>42523</c:v>
                </c:pt>
                <c:pt idx="422">
                  <c:v>42522</c:v>
                </c:pt>
                <c:pt idx="423">
                  <c:v>42521</c:v>
                </c:pt>
                <c:pt idx="424">
                  <c:v>42520</c:v>
                </c:pt>
                <c:pt idx="425">
                  <c:v>42517</c:v>
                </c:pt>
                <c:pt idx="426">
                  <c:v>42516</c:v>
                </c:pt>
                <c:pt idx="427">
                  <c:v>42515</c:v>
                </c:pt>
                <c:pt idx="428">
                  <c:v>42514</c:v>
                </c:pt>
                <c:pt idx="429">
                  <c:v>42513</c:v>
                </c:pt>
                <c:pt idx="430">
                  <c:v>42510</c:v>
                </c:pt>
                <c:pt idx="431">
                  <c:v>42509</c:v>
                </c:pt>
                <c:pt idx="432">
                  <c:v>42508</c:v>
                </c:pt>
                <c:pt idx="433">
                  <c:v>42507</c:v>
                </c:pt>
                <c:pt idx="434">
                  <c:v>42506</c:v>
                </c:pt>
                <c:pt idx="435">
                  <c:v>42503</c:v>
                </c:pt>
                <c:pt idx="436">
                  <c:v>42502</c:v>
                </c:pt>
                <c:pt idx="437">
                  <c:v>42501</c:v>
                </c:pt>
                <c:pt idx="438">
                  <c:v>42500</c:v>
                </c:pt>
                <c:pt idx="439">
                  <c:v>42496</c:v>
                </c:pt>
                <c:pt idx="440">
                  <c:v>42495</c:v>
                </c:pt>
                <c:pt idx="441">
                  <c:v>42494</c:v>
                </c:pt>
                <c:pt idx="442">
                  <c:v>42489</c:v>
                </c:pt>
                <c:pt idx="443">
                  <c:v>42488</c:v>
                </c:pt>
                <c:pt idx="444">
                  <c:v>42487</c:v>
                </c:pt>
                <c:pt idx="445">
                  <c:v>42486</c:v>
                </c:pt>
                <c:pt idx="446">
                  <c:v>42485</c:v>
                </c:pt>
                <c:pt idx="447">
                  <c:v>42482</c:v>
                </c:pt>
                <c:pt idx="448">
                  <c:v>42481</c:v>
                </c:pt>
                <c:pt idx="449">
                  <c:v>42480</c:v>
                </c:pt>
                <c:pt idx="450">
                  <c:v>42479</c:v>
                </c:pt>
                <c:pt idx="451">
                  <c:v>42478</c:v>
                </c:pt>
                <c:pt idx="452">
                  <c:v>42475</c:v>
                </c:pt>
                <c:pt idx="453">
                  <c:v>42474</c:v>
                </c:pt>
                <c:pt idx="454">
                  <c:v>42473</c:v>
                </c:pt>
                <c:pt idx="455">
                  <c:v>42472</c:v>
                </c:pt>
                <c:pt idx="456">
                  <c:v>42471</c:v>
                </c:pt>
                <c:pt idx="457">
                  <c:v>42468</c:v>
                </c:pt>
                <c:pt idx="458">
                  <c:v>42467</c:v>
                </c:pt>
                <c:pt idx="459">
                  <c:v>42466</c:v>
                </c:pt>
                <c:pt idx="460">
                  <c:v>42465</c:v>
                </c:pt>
                <c:pt idx="461">
                  <c:v>42464</c:v>
                </c:pt>
                <c:pt idx="462">
                  <c:v>42461</c:v>
                </c:pt>
                <c:pt idx="463">
                  <c:v>42460</c:v>
                </c:pt>
                <c:pt idx="464">
                  <c:v>42459</c:v>
                </c:pt>
                <c:pt idx="465">
                  <c:v>42458</c:v>
                </c:pt>
                <c:pt idx="466">
                  <c:v>42457</c:v>
                </c:pt>
                <c:pt idx="467">
                  <c:v>42454</c:v>
                </c:pt>
                <c:pt idx="468">
                  <c:v>42453</c:v>
                </c:pt>
                <c:pt idx="469">
                  <c:v>42452</c:v>
                </c:pt>
                <c:pt idx="470">
                  <c:v>42451</c:v>
                </c:pt>
                <c:pt idx="471">
                  <c:v>42450</c:v>
                </c:pt>
                <c:pt idx="472">
                  <c:v>42447</c:v>
                </c:pt>
                <c:pt idx="473">
                  <c:v>42446</c:v>
                </c:pt>
                <c:pt idx="474">
                  <c:v>42445</c:v>
                </c:pt>
                <c:pt idx="475">
                  <c:v>42444</c:v>
                </c:pt>
                <c:pt idx="476">
                  <c:v>42443</c:v>
                </c:pt>
                <c:pt idx="477">
                  <c:v>42440</c:v>
                </c:pt>
                <c:pt idx="478">
                  <c:v>42439</c:v>
                </c:pt>
                <c:pt idx="479">
                  <c:v>42438</c:v>
                </c:pt>
                <c:pt idx="480">
                  <c:v>42436</c:v>
                </c:pt>
                <c:pt idx="481">
                  <c:v>42433</c:v>
                </c:pt>
                <c:pt idx="482">
                  <c:v>42432</c:v>
                </c:pt>
                <c:pt idx="483">
                  <c:v>42431</c:v>
                </c:pt>
                <c:pt idx="484">
                  <c:v>42430</c:v>
                </c:pt>
                <c:pt idx="485">
                  <c:v>42429</c:v>
                </c:pt>
                <c:pt idx="486">
                  <c:v>42426</c:v>
                </c:pt>
                <c:pt idx="487">
                  <c:v>42425</c:v>
                </c:pt>
                <c:pt idx="488">
                  <c:v>42424</c:v>
                </c:pt>
                <c:pt idx="489">
                  <c:v>42422</c:v>
                </c:pt>
                <c:pt idx="490">
                  <c:v>42420</c:v>
                </c:pt>
                <c:pt idx="491">
                  <c:v>42419</c:v>
                </c:pt>
                <c:pt idx="492">
                  <c:v>42418</c:v>
                </c:pt>
                <c:pt idx="493">
                  <c:v>42417</c:v>
                </c:pt>
                <c:pt idx="494">
                  <c:v>42416</c:v>
                </c:pt>
                <c:pt idx="495">
                  <c:v>42415</c:v>
                </c:pt>
                <c:pt idx="496">
                  <c:v>42412</c:v>
                </c:pt>
                <c:pt idx="497">
                  <c:v>42411</c:v>
                </c:pt>
                <c:pt idx="498">
                  <c:v>42410</c:v>
                </c:pt>
                <c:pt idx="499">
                  <c:v>42409</c:v>
                </c:pt>
                <c:pt idx="500">
                  <c:v>42408</c:v>
                </c:pt>
                <c:pt idx="501">
                  <c:v>42405</c:v>
                </c:pt>
                <c:pt idx="502">
                  <c:v>42404</c:v>
                </c:pt>
                <c:pt idx="503">
                  <c:v>42403</c:v>
                </c:pt>
                <c:pt idx="504">
                  <c:v>42402</c:v>
                </c:pt>
                <c:pt idx="505">
                  <c:v>42401</c:v>
                </c:pt>
              </c:numCache>
            </c:numRef>
          </c:cat>
          <c:val>
            <c:numRef>
              <c:f>'Yield Curves'!$J$3:$J$508</c:f>
              <c:numCache>
                <c:formatCode>General</c:formatCode>
                <c:ptCount val="506"/>
                <c:pt idx="0">
                  <c:v>7.2750000000000004</c:v>
                </c:pt>
                <c:pt idx="1">
                  <c:v>7.32</c:v>
                </c:pt>
                <c:pt idx="2">
                  <c:v>7.3849999999999998</c:v>
                </c:pt>
                <c:pt idx="3">
                  <c:v>7.4450000000000003</c:v>
                </c:pt>
                <c:pt idx="4">
                  <c:v>7.4550000000000001</c:v>
                </c:pt>
                <c:pt idx="5">
                  <c:v>7.4399999999999995</c:v>
                </c:pt>
                <c:pt idx="6">
                  <c:v>7.415</c:v>
                </c:pt>
                <c:pt idx="7">
                  <c:v>7.4450000000000003</c:v>
                </c:pt>
                <c:pt idx="8">
                  <c:v>7.47</c:v>
                </c:pt>
                <c:pt idx="9">
                  <c:v>7.4399999999999995</c:v>
                </c:pt>
                <c:pt idx="10">
                  <c:v>7.4649999999999999</c:v>
                </c:pt>
                <c:pt idx="11">
                  <c:v>7.4700000000000006</c:v>
                </c:pt>
                <c:pt idx="12">
                  <c:v>7.4649999999999999</c:v>
                </c:pt>
                <c:pt idx="13">
                  <c:v>7.4350000000000005</c:v>
                </c:pt>
                <c:pt idx="14">
                  <c:v>7.4849999999999994</c:v>
                </c:pt>
                <c:pt idx="15">
                  <c:v>7.5250000000000004</c:v>
                </c:pt>
                <c:pt idx="16">
                  <c:v>7.5299999999999994</c:v>
                </c:pt>
                <c:pt idx="17">
                  <c:v>7.5050000000000008</c:v>
                </c:pt>
                <c:pt idx="18">
                  <c:v>7.5749999999999993</c:v>
                </c:pt>
                <c:pt idx="19">
                  <c:v>7.57</c:v>
                </c:pt>
                <c:pt idx="20">
                  <c:v>7.6050000000000004</c:v>
                </c:pt>
                <c:pt idx="21">
                  <c:v>7.6349999999999998</c:v>
                </c:pt>
                <c:pt idx="22">
                  <c:v>7.67</c:v>
                </c:pt>
                <c:pt idx="23">
                  <c:v>7.6349999999999998</c:v>
                </c:pt>
                <c:pt idx="24">
                  <c:v>7.62</c:v>
                </c:pt>
                <c:pt idx="25">
                  <c:v>7.6150000000000002</c:v>
                </c:pt>
                <c:pt idx="26">
                  <c:v>7.61</c:v>
                </c:pt>
                <c:pt idx="27">
                  <c:v>7.585</c:v>
                </c:pt>
                <c:pt idx="28">
                  <c:v>7.59</c:v>
                </c:pt>
                <c:pt idx="29">
                  <c:v>7.625</c:v>
                </c:pt>
                <c:pt idx="30">
                  <c:v>7.6150000000000002</c:v>
                </c:pt>
                <c:pt idx="31">
                  <c:v>7.6199999999999992</c:v>
                </c:pt>
                <c:pt idx="32">
                  <c:v>7.6549999999999994</c:v>
                </c:pt>
                <c:pt idx="33">
                  <c:v>7.66</c:v>
                </c:pt>
                <c:pt idx="34">
                  <c:v>7.65</c:v>
                </c:pt>
                <c:pt idx="35">
                  <c:v>7.66</c:v>
                </c:pt>
                <c:pt idx="36">
                  <c:v>7.66</c:v>
                </c:pt>
                <c:pt idx="37">
                  <c:v>7.665</c:v>
                </c:pt>
                <c:pt idx="38">
                  <c:v>7.67</c:v>
                </c:pt>
                <c:pt idx="39">
                  <c:v>7.665</c:v>
                </c:pt>
                <c:pt idx="40">
                  <c:v>7.6850000000000005</c:v>
                </c:pt>
                <c:pt idx="41">
                  <c:v>7.665</c:v>
                </c:pt>
                <c:pt idx="42">
                  <c:v>7.68</c:v>
                </c:pt>
                <c:pt idx="43">
                  <c:v>7.6899999999999995</c:v>
                </c:pt>
                <c:pt idx="44">
                  <c:v>7.68</c:v>
                </c:pt>
                <c:pt idx="45">
                  <c:v>7.6899999999999995</c:v>
                </c:pt>
                <c:pt idx="46">
                  <c:v>7.71</c:v>
                </c:pt>
                <c:pt idx="47">
                  <c:v>7.7050000000000001</c:v>
                </c:pt>
                <c:pt idx="48">
                  <c:v>7.7100000000000009</c:v>
                </c:pt>
                <c:pt idx="49">
                  <c:v>7.7449999999999992</c:v>
                </c:pt>
                <c:pt idx="50">
                  <c:v>7.7450000000000001</c:v>
                </c:pt>
                <c:pt idx="51">
                  <c:v>7.73</c:v>
                </c:pt>
                <c:pt idx="52">
                  <c:v>7.75</c:v>
                </c:pt>
                <c:pt idx="53">
                  <c:v>7.7750000000000004</c:v>
                </c:pt>
                <c:pt idx="54">
                  <c:v>7.8100000000000005</c:v>
                </c:pt>
                <c:pt idx="55">
                  <c:v>7.78</c:v>
                </c:pt>
                <c:pt idx="56">
                  <c:v>7.7349999999999994</c:v>
                </c:pt>
                <c:pt idx="57">
                  <c:v>7.73</c:v>
                </c:pt>
                <c:pt idx="58">
                  <c:v>7.7249999999999996</c:v>
                </c:pt>
                <c:pt idx="59">
                  <c:v>7.7</c:v>
                </c:pt>
                <c:pt idx="60">
                  <c:v>7.7200000000000006</c:v>
                </c:pt>
                <c:pt idx="61">
                  <c:v>7.68</c:v>
                </c:pt>
                <c:pt idx="62">
                  <c:v>7.68</c:v>
                </c:pt>
                <c:pt idx="63">
                  <c:v>7.68</c:v>
                </c:pt>
                <c:pt idx="64">
                  <c:v>7.6750000000000007</c:v>
                </c:pt>
                <c:pt idx="65">
                  <c:v>7.71</c:v>
                </c:pt>
                <c:pt idx="66">
                  <c:v>7.6749999999999998</c:v>
                </c:pt>
                <c:pt idx="67">
                  <c:v>7.665</c:v>
                </c:pt>
                <c:pt idx="68">
                  <c:v>7.66</c:v>
                </c:pt>
                <c:pt idx="69">
                  <c:v>7.6400000000000006</c:v>
                </c:pt>
                <c:pt idx="70">
                  <c:v>7.65</c:v>
                </c:pt>
                <c:pt idx="71">
                  <c:v>7.62</c:v>
                </c:pt>
                <c:pt idx="72">
                  <c:v>7.6349999999999998</c:v>
                </c:pt>
                <c:pt idx="73">
                  <c:v>7.665</c:v>
                </c:pt>
                <c:pt idx="74">
                  <c:v>7.66</c:v>
                </c:pt>
                <c:pt idx="75">
                  <c:v>7.6300000000000008</c:v>
                </c:pt>
                <c:pt idx="76">
                  <c:v>7.63</c:v>
                </c:pt>
                <c:pt idx="77">
                  <c:v>7.67</c:v>
                </c:pt>
                <c:pt idx="78">
                  <c:v>7.7</c:v>
                </c:pt>
                <c:pt idx="79">
                  <c:v>7.74</c:v>
                </c:pt>
                <c:pt idx="80">
                  <c:v>7.72</c:v>
                </c:pt>
                <c:pt idx="81">
                  <c:v>7.71</c:v>
                </c:pt>
                <c:pt idx="82">
                  <c:v>7.7349999999999994</c:v>
                </c:pt>
                <c:pt idx="83">
                  <c:v>7.7650000000000006</c:v>
                </c:pt>
                <c:pt idx="84">
                  <c:v>7.7750000000000004</c:v>
                </c:pt>
                <c:pt idx="85">
                  <c:v>7.7350000000000003</c:v>
                </c:pt>
                <c:pt idx="86">
                  <c:v>7.7650000000000006</c:v>
                </c:pt>
                <c:pt idx="87">
                  <c:v>7.82</c:v>
                </c:pt>
                <c:pt idx="88">
                  <c:v>7.7750000000000004</c:v>
                </c:pt>
                <c:pt idx="89">
                  <c:v>7.75</c:v>
                </c:pt>
                <c:pt idx="90">
                  <c:v>7.7200000000000006</c:v>
                </c:pt>
                <c:pt idx="91">
                  <c:v>7.73</c:v>
                </c:pt>
                <c:pt idx="92">
                  <c:v>7.7</c:v>
                </c:pt>
                <c:pt idx="93">
                  <c:v>7.7200000000000006</c:v>
                </c:pt>
                <c:pt idx="94">
                  <c:v>7.73</c:v>
                </c:pt>
                <c:pt idx="95">
                  <c:v>7.6950000000000003</c:v>
                </c:pt>
                <c:pt idx="96">
                  <c:v>7.71</c:v>
                </c:pt>
                <c:pt idx="97">
                  <c:v>7.7050000000000001</c:v>
                </c:pt>
                <c:pt idx="98">
                  <c:v>7.71</c:v>
                </c:pt>
                <c:pt idx="99">
                  <c:v>7.6899999999999995</c:v>
                </c:pt>
                <c:pt idx="100">
                  <c:v>7.6749999999999998</c:v>
                </c:pt>
                <c:pt idx="101">
                  <c:v>7.6899999999999995</c:v>
                </c:pt>
                <c:pt idx="102">
                  <c:v>7.6649999999999991</c:v>
                </c:pt>
                <c:pt idx="103">
                  <c:v>7.7349999999999994</c:v>
                </c:pt>
                <c:pt idx="104">
                  <c:v>7.79</c:v>
                </c:pt>
                <c:pt idx="105">
                  <c:v>7.8149999999999995</c:v>
                </c:pt>
                <c:pt idx="106">
                  <c:v>7.85</c:v>
                </c:pt>
                <c:pt idx="107">
                  <c:v>7.89</c:v>
                </c:pt>
                <c:pt idx="108">
                  <c:v>7.9250000000000007</c:v>
                </c:pt>
                <c:pt idx="109">
                  <c:v>7.9050000000000002</c:v>
                </c:pt>
                <c:pt idx="110">
                  <c:v>7.915</c:v>
                </c:pt>
                <c:pt idx="111">
                  <c:v>7.91</c:v>
                </c:pt>
                <c:pt idx="112">
                  <c:v>7.89</c:v>
                </c:pt>
                <c:pt idx="113">
                  <c:v>7.9049999999999994</c:v>
                </c:pt>
                <c:pt idx="114">
                  <c:v>7.8949999999999996</c:v>
                </c:pt>
                <c:pt idx="115">
                  <c:v>7.8849999999999998</c:v>
                </c:pt>
                <c:pt idx="116">
                  <c:v>7.8800000000000008</c:v>
                </c:pt>
                <c:pt idx="117">
                  <c:v>7.8849999999999998</c:v>
                </c:pt>
                <c:pt idx="118">
                  <c:v>7.9</c:v>
                </c:pt>
                <c:pt idx="119">
                  <c:v>7.8849999999999998</c:v>
                </c:pt>
                <c:pt idx="120">
                  <c:v>7.915</c:v>
                </c:pt>
                <c:pt idx="121">
                  <c:v>7.915</c:v>
                </c:pt>
                <c:pt idx="122">
                  <c:v>7.9450000000000003</c:v>
                </c:pt>
                <c:pt idx="123">
                  <c:v>7.915</c:v>
                </c:pt>
                <c:pt idx="124">
                  <c:v>7.9050000000000002</c:v>
                </c:pt>
                <c:pt idx="125">
                  <c:v>7.8800000000000008</c:v>
                </c:pt>
                <c:pt idx="126">
                  <c:v>7.9450000000000003</c:v>
                </c:pt>
                <c:pt idx="127">
                  <c:v>8.004999999999999</c:v>
                </c:pt>
                <c:pt idx="128">
                  <c:v>7.99</c:v>
                </c:pt>
                <c:pt idx="129">
                  <c:v>7.9700000000000006</c:v>
                </c:pt>
                <c:pt idx="130">
                  <c:v>7.96</c:v>
                </c:pt>
                <c:pt idx="131">
                  <c:v>7.95</c:v>
                </c:pt>
                <c:pt idx="132">
                  <c:v>8.0250000000000004</c:v>
                </c:pt>
                <c:pt idx="133">
                  <c:v>8.0449999999999999</c:v>
                </c:pt>
                <c:pt idx="134">
                  <c:v>8.0649999999999995</c:v>
                </c:pt>
                <c:pt idx="135">
                  <c:v>7.9850000000000003</c:v>
                </c:pt>
                <c:pt idx="136">
                  <c:v>7.9700000000000006</c:v>
                </c:pt>
                <c:pt idx="137">
                  <c:v>7.9750000000000005</c:v>
                </c:pt>
                <c:pt idx="138">
                  <c:v>7.9700000000000006</c:v>
                </c:pt>
                <c:pt idx="139">
                  <c:v>7.9499999999999993</c:v>
                </c:pt>
                <c:pt idx="140">
                  <c:v>7.9399999999999995</c:v>
                </c:pt>
                <c:pt idx="141">
                  <c:v>7.98</c:v>
                </c:pt>
                <c:pt idx="142">
                  <c:v>8.0250000000000004</c:v>
                </c:pt>
                <c:pt idx="143">
                  <c:v>8.0749999999999993</c:v>
                </c:pt>
                <c:pt idx="144">
                  <c:v>8.0250000000000004</c:v>
                </c:pt>
                <c:pt idx="145">
                  <c:v>8.0850000000000009</c:v>
                </c:pt>
                <c:pt idx="146">
                  <c:v>8.0250000000000004</c:v>
                </c:pt>
                <c:pt idx="147">
                  <c:v>7.99</c:v>
                </c:pt>
                <c:pt idx="148">
                  <c:v>7.915</c:v>
                </c:pt>
                <c:pt idx="149">
                  <c:v>7.92</c:v>
                </c:pt>
                <c:pt idx="150">
                  <c:v>7.915</c:v>
                </c:pt>
                <c:pt idx="151">
                  <c:v>7.9450000000000003</c:v>
                </c:pt>
                <c:pt idx="152">
                  <c:v>7.9349999999999996</c:v>
                </c:pt>
                <c:pt idx="153">
                  <c:v>7.9</c:v>
                </c:pt>
                <c:pt idx="154">
                  <c:v>7.9049999999999994</c:v>
                </c:pt>
                <c:pt idx="155">
                  <c:v>7.8949999999999996</c:v>
                </c:pt>
                <c:pt idx="156">
                  <c:v>8</c:v>
                </c:pt>
                <c:pt idx="157">
                  <c:v>8.0150000000000006</c:v>
                </c:pt>
                <c:pt idx="158">
                  <c:v>8.0649999999999995</c:v>
                </c:pt>
                <c:pt idx="159">
                  <c:v>8.06</c:v>
                </c:pt>
                <c:pt idx="160">
                  <c:v>8.01</c:v>
                </c:pt>
                <c:pt idx="161">
                  <c:v>7.93</c:v>
                </c:pt>
                <c:pt idx="162">
                  <c:v>7.8149999999999995</c:v>
                </c:pt>
                <c:pt idx="163">
                  <c:v>7.79</c:v>
                </c:pt>
                <c:pt idx="164">
                  <c:v>7.8000000000000007</c:v>
                </c:pt>
                <c:pt idx="165">
                  <c:v>7.8249999999999993</c:v>
                </c:pt>
                <c:pt idx="166">
                  <c:v>7.83</c:v>
                </c:pt>
                <c:pt idx="167">
                  <c:v>7.84</c:v>
                </c:pt>
                <c:pt idx="168">
                  <c:v>7.85</c:v>
                </c:pt>
                <c:pt idx="169">
                  <c:v>7.79</c:v>
                </c:pt>
                <c:pt idx="170">
                  <c:v>7.7750000000000004</c:v>
                </c:pt>
                <c:pt idx="171">
                  <c:v>7.87</c:v>
                </c:pt>
                <c:pt idx="172">
                  <c:v>7.86</c:v>
                </c:pt>
                <c:pt idx="173">
                  <c:v>7.8249999999999993</c:v>
                </c:pt>
                <c:pt idx="174">
                  <c:v>7.85</c:v>
                </c:pt>
                <c:pt idx="175">
                  <c:v>7.8</c:v>
                </c:pt>
                <c:pt idx="176">
                  <c:v>7.79</c:v>
                </c:pt>
                <c:pt idx="177">
                  <c:v>7.7449999999999992</c:v>
                </c:pt>
                <c:pt idx="178">
                  <c:v>7.74</c:v>
                </c:pt>
                <c:pt idx="179">
                  <c:v>7.76</c:v>
                </c:pt>
                <c:pt idx="180">
                  <c:v>7.8249999999999993</c:v>
                </c:pt>
                <c:pt idx="181">
                  <c:v>7.84</c:v>
                </c:pt>
                <c:pt idx="182">
                  <c:v>7.79</c:v>
                </c:pt>
                <c:pt idx="183">
                  <c:v>7.7650000000000006</c:v>
                </c:pt>
                <c:pt idx="184">
                  <c:v>7.7949999999999999</c:v>
                </c:pt>
                <c:pt idx="185">
                  <c:v>7.8250000000000002</c:v>
                </c:pt>
                <c:pt idx="186">
                  <c:v>7.8250000000000002</c:v>
                </c:pt>
                <c:pt idx="187">
                  <c:v>7.9349999999999996</c:v>
                </c:pt>
                <c:pt idx="188">
                  <c:v>7.9049999999999994</c:v>
                </c:pt>
                <c:pt idx="189">
                  <c:v>7.8149999999999995</c:v>
                </c:pt>
                <c:pt idx="190">
                  <c:v>7.79</c:v>
                </c:pt>
                <c:pt idx="191">
                  <c:v>7.82</c:v>
                </c:pt>
                <c:pt idx="192">
                  <c:v>7.9249999999999998</c:v>
                </c:pt>
                <c:pt idx="193">
                  <c:v>7.93</c:v>
                </c:pt>
                <c:pt idx="194">
                  <c:v>7.92</c:v>
                </c:pt>
                <c:pt idx="195">
                  <c:v>7.8900000000000006</c:v>
                </c:pt>
                <c:pt idx="196">
                  <c:v>7.9499999999999993</c:v>
                </c:pt>
                <c:pt idx="197">
                  <c:v>8.0500000000000007</c:v>
                </c:pt>
                <c:pt idx="198">
                  <c:v>8.0649999999999995</c:v>
                </c:pt>
                <c:pt idx="199">
                  <c:v>8.0549999999999997</c:v>
                </c:pt>
                <c:pt idx="200">
                  <c:v>8.07</c:v>
                </c:pt>
                <c:pt idx="201">
                  <c:v>8.0749999999999993</c:v>
                </c:pt>
                <c:pt idx="202">
                  <c:v>8.1449999999999996</c:v>
                </c:pt>
                <c:pt idx="203">
                  <c:v>8.125</c:v>
                </c:pt>
                <c:pt idx="204">
                  <c:v>8.0850000000000009</c:v>
                </c:pt>
                <c:pt idx="205">
                  <c:v>8.0400000000000009</c:v>
                </c:pt>
                <c:pt idx="206">
                  <c:v>7.9600000000000009</c:v>
                </c:pt>
                <c:pt idx="207">
                  <c:v>8</c:v>
                </c:pt>
                <c:pt idx="208">
                  <c:v>8.0350000000000001</c:v>
                </c:pt>
                <c:pt idx="209">
                  <c:v>8.0549999999999997</c:v>
                </c:pt>
                <c:pt idx="210">
                  <c:v>8.0299999999999994</c:v>
                </c:pt>
                <c:pt idx="211">
                  <c:v>7.98</c:v>
                </c:pt>
                <c:pt idx="212">
                  <c:v>8.0250000000000004</c:v>
                </c:pt>
                <c:pt idx="213">
                  <c:v>8.0350000000000001</c:v>
                </c:pt>
                <c:pt idx="214">
                  <c:v>8.02</c:v>
                </c:pt>
                <c:pt idx="215">
                  <c:v>8.0650000000000013</c:v>
                </c:pt>
                <c:pt idx="216">
                  <c:v>8.0850000000000009</c:v>
                </c:pt>
                <c:pt idx="217">
                  <c:v>8.09</c:v>
                </c:pt>
                <c:pt idx="218">
                  <c:v>8.0449999999999999</c:v>
                </c:pt>
                <c:pt idx="219">
                  <c:v>8.0299999999999994</c:v>
                </c:pt>
                <c:pt idx="220">
                  <c:v>8.0549999999999997</c:v>
                </c:pt>
                <c:pt idx="221">
                  <c:v>8.0749999999999993</c:v>
                </c:pt>
                <c:pt idx="222">
                  <c:v>8.16</c:v>
                </c:pt>
                <c:pt idx="223">
                  <c:v>8.2050000000000001</c:v>
                </c:pt>
                <c:pt idx="224">
                  <c:v>8.1900000000000013</c:v>
                </c:pt>
                <c:pt idx="225">
                  <c:v>8.2149999999999999</c:v>
                </c:pt>
                <c:pt idx="226">
                  <c:v>8.2650000000000006</c:v>
                </c:pt>
                <c:pt idx="227">
                  <c:v>8.26</c:v>
                </c:pt>
                <c:pt idx="228">
                  <c:v>8.3000000000000007</c:v>
                </c:pt>
                <c:pt idx="229">
                  <c:v>8.3249999999999993</c:v>
                </c:pt>
                <c:pt idx="230">
                  <c:v>8.35</c:v>
                </c:pt>
                <c:pt idx="231">
                  <c:v>8.34</c:v>
                </c:pt>
                <c:pt idx="232">
                  <c:v>8.3650000000000002</c:v>
                </c:pt>
                <c:pt idx="233">
                  <c:v>8.3000000000000007</c:v>
                </c:pt>
                <c:pt idx="234">
                  <c:v>8.3650000000000002</c:v>
                </c:pt>
                <c:pt idx="235">
                  <c:v>8.3249999999999993</c:v>
                </c:pt>
                <c:pt idx="236">
                  <c:v>8.3149999999999995</c:v>
                </c:pt>
                <c:pt idx="237">
                  <c:v>8.3000000000000007</c:v>
                </c:pt>
                <c:pt idx="238">
                  <c:v>8.3150000000000013</c:v>
                </c:pt>
                <c:pt idx="239">
                  <c:v>8.2950000000000017</c:v>
                </c:pt>
                <c:pt idx="240">
                  <c:v>8.23</c:v>
                </c:pt>
                <c:pt idx="241">
                  <c:v>8.1849999999999987</c:v>
                </c:pt>
                <c:pt idx="242">
                  <c:v>8.15</c:v>
                </c:pt>
                <c:pt idx="243">
                  <c:v>8.19</c:v>
                </c:pt>
                <c:pt idx="244">
                  <c:v>8.2050000000000001</c:v>
                </c:pt>
                <c:pt idx="245">
                  <c:v>8.24</c:v>
                </c:pt>
                <c:pt idx="246">
                  <c:v>8.2650000000000006</c:v>
                </c:pt>
                <c:pt idx="247">
                  <c:v>8.19</c:v>
                </c:pt>
                <c:pt idx="248">
                  <c:v>8.23</c:v>
                </c:pt>
                <c:pt idx="249">
                  <c:v>8.1999999999999993</c:v>
                </c:pt>
                <c:pt idx="250">
                  <c:v>8.2750000000000004</c:v>
                </c:pt>
                <c:pt idx="251">
                  <c:v>8.2749999999999986</c:v>
                </c:pt>
                <c:pt idx="252">
                  <c:v>8.33</c:v>
                </c:pt>
                <c:pt idx="253">
                  <c:v>8.26</c:v>
                </c:pt>
                <c:pt idx="254">
                  <c:v>8.39</c:v>
                </c:pt>
                <c:pt idx="255">
                  <c:v>8.39</c:v>
                </c:pt>
                <c:pt idx="256">
                  <c:v>8.2899999999999991</c:v>
                </c:pt>
                <c:pt idx="257">
                  <c:v>8.245000000000001</c:v>
                </c:pt>
                <c:pt idx="258">
                  <c:v>8.2100000000000009</c:v>
                </c:pt>
                <c:pt idx="259">
                  <c:v>8.1549999999999994</c:v>
                </c:pt>
                <c:pt idx="260">
                  <c:v>8.16</c:v>
                </c:pt>
                <c:pt idx="261">
                  <c:v>8.14</c:v>
                </c:pt>
                <c:pt idx="262">
                  <c:v>8.18</c:v>
                </c:pt>
                <c:pt idx="263">
                  <c:v>8.129999999999999</c:v>
                </c:pt>
                <c:pt idx="264">
                  <c:v>8.120000000000001</c:v>
                </c:pt>
                <c:pt idx="265">
                  <c:v>8.24</c:v>
                </c:pt>
                <c:pt idx="266">
                  <c:v>8.1849999999999987</c:v>
                </c:pt>
                <c:pt idx="267">
                  <c:v>8.27</c:v>
                </c:pt>
                <c:pt idx="268">
                  <c:v>8.375</c:v>
                </c:pt>
                <c:pt idx="269">
                  <c:v>8.3949999999999996</c:v>
                </c:pt>
                <c:pt idx="270">
                  <c:v>8.44</c:v>
                </c:pt>
                <c:pt idx="271">
                  <c:v>8.4400000000000013</c:v>
                </c:pt>
                <c:pt idx="272">
                  <c:v>8.4550000000000001</c:v>
                </c:pt>
                <c:pt idx="273">
                  <c:v>8.3849999999999998</c:v>
                </c:pt>
                <c:pt idx="274">
                  <c:v>8.4649999999999999</c:v>
                </c:pt>
                <c:pt idx="275">
                  <c:v>8.5399999999999991</c:v>
                </c:pt>
                <c:pt idx="276">
                  <c:v>8.5350000000000001</c:v>
                </c:pt>
                <c:pt idx="277">
                  <c:v>8.5250000000000004</c:v>
                </c:pt>
                <c:pt idx="278">
                  <c:v>8.5300000000000011</c:v>
                </c:pt>
                <c:pt idx="279">
                  <c:v>8.5549999999999997</c:v>
                </c:pt>
                <c:pt idx="280">
                  <c:v>8.57</c:v>
                </c:pt>
                <c:pt idx="281">
                  <c:v>8.5449999999999999</c:v>
                </c:pt>
                <c:pt idx="282">
                  <c:v>8.5549999999999997</c:v>
                </c:pt>
                <c:pt idx="283">
                  <c:v>8.58</c:v>
                </c:pt>
                <c:pt idx="284">
                  <c:v>8.4649999999999999</c:v>
                </c:pt>
                <c:pt idx="285">
                  <c:v>8.49</c:v>
                </c:pt>
                <c:pt idx="286">
                  <c:v>8.4749999999999996</c:v>
                </c:pt>
                <c:pt idx="287">
                  <c:v>8.5449999999999999</c:v>
                </c:pt>
                <c:pt idx="288">
                  <c:v>8.6050000000000004</c:v>
                </c:pt>
                <c:pt idx="289">
                  <c:v>8.6750000000000007</c:v>
                </c:pt>
                <c:pt idx="290">
                  <c:v>8.7349999999999994</c:v>
                </c:pt>
                <c:pt idx="291">
                  <c:v>8.7850000000000001</c:v>
                </c:pt>
                <c:pt idx="292">
                  <c:v>8.83</c:v>
                </c:pt>
                <c:pt idx="293">
                  <c:v>8.82</c:v>
                </c:pt>
                <c:pt idx="294">
                  <c:v>8.89</c:v>
                </c:pt>
                <c:pt idx="295">
                  <c:v>8.9349999999999987</c:v>
                </c:pt>
                <c:pt idx="296">
                  <c:v>8.89</c:v>
                </c:pt>
                <c:pt idx="297">
                  <c:v>8.9050000000000011</c:v>
                </c:pt>
                <c:pt idx="298">
                  <c:v>8.8500000000000014</c:v>
                </c:pt>
                <c:pt idx="299">
                  <c:v>8.8550000000000004</c:v>
                </c:pt>
                <c:pt idx="300">
                  <c:v>8.77</c:v>
                </c:pt>
                <c:pt idx="301">
                  <c:v>8.7650000000000006</c:v>
                </c:pt>
                <c:pt idx="302">
                  <c:v>8.8049999999999997</c:v>
                </c:pt>
                <c:pt idx="303">
                  <c:v>8.8099999999999987</c:v>
                </c:pt>
                <c:pt idx="304">
                  <c:v>8.89</c:v>
                </c:pt>
                <c:pt idx="305">
                  <c:v>8.8150000000000013</c:v>
                </c:pt>
                <c:pt idx="306">
                  <c:v>8.92</c:v>
                </c:pt>
                <c:pt idx="307">
                  <c:v>8.9450000000000003</c:v>
                </c:pt>
                <c:pt idx="308">
                  <c:v>8.74</c:v>
                </c:pt>
                <c:pt idx="309">
                  <c:v>8.58</c:v>
                </c:pt>
                <c:pt idx="310">
                  <c:v>8.5449999999999999</c:v>
                </c:pt>
                <c:pt idx="311">
                  <c:v>8.5650000000000013</c:v>
                </c:pt>
                <c:pt idx="312">
                  <c:v>8.6900000000000013</c:v>
                </c:pt>
                <c:pt idx="313">
                  <c:v>8.745000000000001</c:v>
                </c:pt>
                <c:pt idx="314">
                  <c:v>8.6750000000000007</c:v>
                </c:pt>
                <c:pt idx="315">
                  <c:v>8.6999999999999993</c:v>
                </c:pt>
                <c:pt idx="316">
                  <c:v>8.6499999999999986</c:v>
                </c:pt>
                <c:pt idx="317">
                  <c:v>8.61</c:v>
                </c:pt>
                <c:pt idx="318">
                  <c:v>8.5500000000000007</c:v>
                </c:pt>
                <c:pt idx="319">
                  <c:v>8.5</c:v>
                </c:pt>
                <c:pt idx="320">
                  <c:v>8.4750000000000014</c:v>
                </c:pt>
                <c:pt idx="321">
                  <c:v>8.4600000000000009</c:v>
                </c:pt>
                <c:pt idx="322">
                  <c:v>8.5249999999999986</c:v>
                </c:pt>
                <c:pt idx="323">
                  <c:v>8.5250000000000004</c:v>
                </c:pt>
                <c:pt idx="324">
                  <c:v>8.6349999999999998</c:v>
                </c:pt>
                <c:pt idx="325">
                  <c:v>8.64</c:v>
                </c:pt>
                <c:pt idx="326">
                  <c:v>8.4550000000000001</c:v>
                </c:pt>
                <c:pt idx="327">
                  <c:v>8.4749999999999996</c:v>
                </c:pt>
                <c:pt idx="328">
                  <c:v>8.4600000000000009</c:v>
                </c:pt>
                <c:pt idx="329">
                  <c:v>8.4149999999999991</c:v>
                </c:pt>
                <c:pt idx="330">
                  <c:v>8.370000000000001</c:v>
                </c:pt>
                <c:pt idx="331">
                  <c:v>8.3249999999999993</c:v>
                </c:pt>
                <c:pt idx="332">
                  <c:v>8.3000000000000007</c:v>
                </c:pt>
                <c:pt idx="333">
                  <c:v>8.26</c:v>
                </c:pt>
                <c:pt idx="334">
                  <c:v>8.1849999999999987</c:v>
                </c:pt>
                <c:pt idx="335">
                  <c:v>8.1649999999999991</c:v>
                </c:pt>
                <c:pt idx="336">
                  <c:v>8.245000000000001</c:v>
                </c:pt>
                <c:pt idx="337">
                  <c:v>8.2349999999999994</c:v>
                </c:pt>
                <c:pt idx="338">
                  <c:v>8.2899999999999991</c:v>
                </c:pt>
                <c:pt idx="339">
                  <c:v>8.33</c:v>
                </c:pt>
                <c:pt idx="340">
                  <c:v>8.3000000000000007</c:v>
                </c:pt>
                <c:pt idx="341">
                  <c:v>8.2899999999999991</c:v>
                </c:pt>
                <c:pt idx="342">
                  <c:v>8.2650000000000006</c:v>
                </c:pt>
                <c:pt idx="343">
                  <c:v>8.32</c:v>
                </c:pt>
                <c:pt idx="344">
                  <c:v>8.3999999999999986</c:v>
                </c:pt>
                <c:pt idx="345">
                  <c:v>8.375</c:v>
                </c:pt>
                <c:pt idx="346">
                  <c:v>8.370000000000001</c:v>
                </c:pt>
                <c:pt idx="347">
                  <c:v>8.2449999999999992</c:v>
                </c:pt>
                <c:pt idx="348">
                  <c:v>8.25</c:v>
                </c:pt>
                <c:pt idx="349">
                  <c:v>8.245000000000001</c:v>
                </c:pt>
                <c:pt idx="350">
                  <c:v>8.2349999999999994</c:v>
                </c:pt>
                <c:pt idx="351">
                  <c:v>8.25</c:v>
                </c:pt>
                <c:pt idx="352">
                  <c:v>8.1050000000000004</c:v>
                </c:pt>
                <c:pt idx="353">
                  <c:v>8.17</c:v>
                </c:pt>
                <c:pt idx="354">
                  <c:v>8.2050000000000001</c:v>
                </c:pt>
                <c:pt idx="355">
                  <c:v>8.254999999999999</c:v>
                </c:pt>
                <c:pt idx="356">
                  <c:v>8.2899999999999991</c:v>
                </c:pt>
                <c:pt idx="357">
                  <c:v>8.3249999999999993</c:v>
                </c:pt>
                <c:pt idx="358">
                  <c:v>8.3249999999999993</c:v>
                </c:pt>
                <c:pt idx="359">
                  <c:v>8.375</c:v>
                </c:pt>
                <c:pt idx="360">
                  <c:v>8.3949999999999996</c:v>
                </c:pt>
                <c:pt idx="361">
                  <c:v>8.39</c:v>
                </c:pt>
                <c:pt idx="362">
                  <c:v>8.41</c:v>
                </c:pt>
                <c:pt idx="363">
                  <c:v>8.4600000000000009</c:v>
                </c:pt>
                <c:pt idx="364">
                  <c:v>8.4149999999999991</c:v>
                </c:pt>
                <c:pt idx="365">
                  <c:v>8.4600000000000009</c:v>
                </c:pt>
                <c:pt idx="366">
                  <c:v>8.4400000000000013</c:v>
                </c:pt>
                <c:pt idx="367">
                  <c:v>8.4450000000000003</c:v>
                </c:pt>
                <c:pt idx="368">
                  <c:v>8.48</c:v>
                </c:pt>
                <c:pt idx="369">
                  <c:v>8.4450000000000003</c:v>
                </c:pt>
                <c:pt idx="370">
                  <c:v>8.4549999999999983</c:v>
                </c:pt>
                <c:pt idx="371">
                  <c:v>8.49</c:v>
                </c:pt>
                <c:pt idx="372">
                  <c:v>8.3949999999999996</c:v>
                </c:pt>
                <c:pt idx="373">
                  <c:v>8.3999999999999986</c:v>
                </c:pt>
                <c:pt idx="374">
                  <c:v>8.4</c:v>
                </c:pt>
                <c:pt idx="375">
                  <c:v>8.4450000000000003</c:v>
                </c:pt>
                <c:pt idx="376">
                  <c:v>8.52</c:v>
                </c:pt>
                <c:pt idx="377">
                  <c:v>8.5850000000000009</c:v>
                </c:pt>
                <c:pt idx="378">
                  <c:v>8.625</c:v>
                </c:pt>
                <c:pt idx="379">
                  <c:v>8.59</c:v>
                </c:pt>
                <c:pt idx="380">
                  <c:v>8.5599999999999987</c:v>
                </c:pt>
                <c:pt idx="381">
                  <c:v>8.59</c:v>
                </c:pt>
                <c:pt idx="382">
                  <c:v>8.6750000000000007</c:v>
                </c:pt>
                <c:pt idx="383">
                  <c:v>8.7199999999999989</c:v>
                </c:pt>
                <c:pt idx="384">
                  <c:v>8.7750000000000004</c:v>
                </c:pt>
                <c:pt idx="385">
                  <c:v>8.73</c:v>
                </c:pt>
                <c:pt idx="386">
                  <c:v>8.74</c:v>
                </c:pt>
                <c:pt idx="387">
                  <c:v>8.6900000000000013</c:v>
                </c:pt>
                <c:pt idx="388">
                  <c:v>8.6549999999999994</c:v>
                </c:pt>
                <c:pt idx="389">
                  <c:v>8.6349999999999998</c:v>
                </c:pt>
                <c:pt idx="390">
                  <c:v>8.6349999999999998</c:v>
                </c:pt>
                <c:pt idx="391">
                  <c:v>8.5749999999999993</c:v>
                </c:pt>
                <c:pt idx="392">
                  <c:v>8.5350000000000001</c:v>
                </c:pt>
                <c:pt idx="393">
                  <c:v>8.5500000000000007</c:v>
                </c:pt>
                <c:pt idx="394">
                  <c:v>8.48</c:v>
                </c:pt>
                <c:pt idx="395">
                  <c:v>8.51</c:v>
                </c:pt>
                <c:pt idx="396">
                  <c:v>8.5549999999999997</c:v>
                </c:pt>
                <c:pt idx="397">
                  <c:v>8.52</c:v>
                </c:pt>
                <c:pt idx="398">
                  <c:v>8.5250000000000004</c:v>
                </c:pt>
                <c:pt idx="399">
                  <c:v>8.5100000000000016</c:v>
                </c:pt>
                <c:pt idx="400">
                  <c:v>8.39</c:v>
                </c:pt>
                <c:pt idx="401">
                  <c:v>8.370000000000001</c:v>
                </c:pt>
                <c:pt idx="402">
                  <c:v>8.3949999999999996</c:v>
                </c:pt>
                <c:pt idx="403">
                  <c:v>8.5</c:v>
                </c:pt>
                <c:pt idx="404">
                  <c:v>8.5150000000000006</c:v>
                </c:pt>
                <c:pt idx="405">
                  <c:v>8.6050000000000004</c:v>
                </c:pt>
                <c:pt idx="406">
                  <c:v>8.6849999999999987</c:v>
                </c:pt>
                <c:pt idx="407">
                  <c:v>8.61</c:v>
                </c:pt>
                <c:pt idx="408">
                  <c:v>8.625</c:v>
                </c:pt>
                <c:pt idx="409">
                  <c:v>8.6550000000000011</c:v>
                </c:pt>
                <c:pt idx="410">
                  <c:v>8.65</c:v>
                </c:pt>
                <c:pt idx="411">
                  <c:v>8.754999999999999</c:v>
                </c:pt>
                <c:pt idx="412">
                  <c:v>8.8150000000000013</c:v>
                </c:pt>
                <c:pt idx="413">
                  <c:v>8.745000000000001</c:v>
                </c:pt>
                <c:pt idx="414">
                  <c:v>8.75</c:v>
                </c:pt>
                <c:pt idx="415">
                  <c:v>8.65</c:v>
                </c:pt>
                <c:pt idx="416">
                  <c:v>8.7249999999999996</c:v>
                </c:pt>
                <c:pt idx="417">
                  <c:v>8.69</c:v>
                </c:pt>
                <c:pt idx="418">
                  <c:v>8.7249999999999996</c:v>
                </c:pt>
                <c:pt idx="419">
                  <c:v>8.7899999999999991</c:v>
                </c:pt>
                <c:pt idx="420">
                  <c:v>8.9400000000000013</c:v>
                </c:pt>
                <c:pt idx="421">
                  <c:v>9.0399999999999991</c:v>
                </c:pt>
                <c:pt idx="422">
                  <c:v>9.0300000000000011</c:v>
                </c:pt>
                <c:pt idx="423">
                  <c:v>8.9149999999999991</c:v>
                </c:pt>
                <c:pt idx="424">
                  <c:v>8.93</c:v>
                </c:pt>
                <c:pt idx="425">
                  <c:v>8.91</c:v>
                </c:pt>
                <c:pt idx="426">
                  <c:v>8.8849999999999998</c:v>
                </c:pt>
                <c:pt idx="427">
                  <c:v>8.8650000000000002</c:v>
                </c:pt>
                <c:pt idx="428">
                  <c:v>8.91</c:v>
                </c:pt>
                <c:pt idx="429">
                  <c:v>8.93</c:v>
                </c:pt>
                <c:pt idx="430">
                  <c:v>8.9</c:v>
                </c:pt>
                <c:pt idx="431">
                  <c:v>8.9550000000000001</c:v>
                </c:pt>
                <c:pt idx="432">
                  <c:v>8.8699999999999992</c:v>
                </c:pt>
                <c:pt idx="433">
                  <c:v>8.83</c:v>
                </c:pt>
                <c:pt idx="434">
                  <c:v>8.81</c:v>
                </c:pt>
                <c:pt idx="435">
                  <c:v>8.8150000000000013</c:v>
                </c:pt>
                <c:pt idx="436">
                  <c:v>8.8350000000000009</c:v>
                </c:pt>
                <c:pt idx="437">
                  <c:v>8.8550000000000004</c:v>
                </c:pt>
                <c:pt idx="438">
                  <c:v>8.9699999999999989</c:v>
                </c:pt>
                <c:pt idx="439">
                  <c:v>8.9550000000000001</c:v>
                </c:pt>
                <c:pt idx="440">
                  <c:v>8.9749999999999996</c:v>
                </c:pt>
                <c:pt idx="441">
                  <c:v>9.004999999999999</c:v>
                </c:pt>
                <c:pt idx="442">
                  <c:v>8.8849999999999998</c:v>
                </c:pt>
                <c:pt idx="443">
                  <c:v>9.0500000000000007</c:v>
                </c:pt>
                <c:pt idx="444">
                  <c:v>9.2100000000000009</c:v>
                </c:pt>
                <c:pt idx="445">
                  <c:v>9.2399999999999984</c:v>
                </c:pt>
                <c:pt idx="446">
                  <c:v>9.2399999999999984</c:v>
                </c:pt>
                <c:pt idx="447">
                  <c:v>9.2100000000000009</c:v>
                </c:pt>
                <c:pt idx="448">
                  <c:v>9.17</c:v>
                </c:pt>
                <c:pt idx="449">
                  <c:v>9.120000000000001</c:v>
                </c:pt>
                <c:pt idx="450">
                  <c:v>9.1900000000000013</c:v>
                </c:pt>
                <c:pt idx="451">
                  <c:v>9.245000000000001</c:v>
                </c:pt>
                <c:pt idx="452">
                  <c:v>9.23</c:v>
                </c:pt>
                <c:pt idx="453">
                  <c:v>9.2349999999999994</c:v>
                </c:pt>
                <c:pt idx="454">
                  <c:v>9.2249999999999996</c:v>
                </c:pt>
                <c:pt idx="455">
                  <c:v>9.1750000000000007</c:v>
                </c:pt>
                <c:pt idx="456">
                  <c:v>9.1950000000000003</c:v>
                </c:pt>
                <c:pt idx="457">
                  <c:v>9.2349999999999994</c:v>
                </c:pt>
                <c:pt idx="458">
                  <c:v>9.3149999999999995</c:v>
                </c:pt>
                <c:pt idx="459">
                  <c:v>9.1900000000000013</c:v>
                </c:pt>
                <c:pt idx="460">
                  <c:v>9.2149999999999999</c:v>
                </c:pt>
                <c:pt idx="461">
                  <c:v>9.129999999999999</c:v>
                </c:pt>
                <c:pt idx="462">
                  <c:v>9.125</c:v>
                </c:pt>
                <c:pt idx="463">
                  <c:v>9.07</c:v>
                </c:pt>
                <c:pt idx="464">
                  <c:v>9.11</c:v>
                </c:pt>
                <c:pt idx="465">
                  <c:v>9.2399999999999984</c:v>
                </c:pt>
                <c:pt idx="466">
                  <c:v>9.1999999999999993</c:v>
                </c:pt>
                <c:pt idx="467">
                  <c:v>9.18</c:v>
                </c:pt>
                <c:pt idx="468">
                  <c:v>9.25</c:v>
                </c:pt>
                <c:pt idx="469">
                  <c:v>9.1900000000000013</c:v>
                </c:pt>
                <c:pt idx="470">
                  <c:v>9.0250000000000004</c:v>
                </c:pt>
                <c:pt idx="471">
                  <c:v>9.0300000000000011</c:v>
                </c:pt>
                <c:pt idx="472">
                  <c:v>8.9899999999999984</c:v>
                </c:pt>
                <c:pt idx="473">
                  <c:v>9.120000000000001</c:v>
                </c:pt>
                <c:pt idx="474">
                  <c:v>9.4200000000000017</c:v>
                </c:pt>
                <c:pt idx="475">
                  <c:v>9.5</c:v>
                </c:pt>
                <c:pt idx="476">
                  <c:v>9.4050000000000011</c:v>
                </c:pt>
                <c:pt idx="477">
                  <c:v>9.3150000000000013</c:v>
                </c:pt>
                <c:pt idx="478">
                  <c:v>9.2650000000000006</c:v>
                </c:pt>
                <c:pt idx="479">
                  <c:v>9.2100000000000009</c:v>
                </c:pt>
                <c:pt idx="480">
                  <c:v>9.19</c:v>
                </c:pt>
                <c:pt idx="481">
                  <c:v>9.2200000000000006</c:v>
                </c:pt>
                <c:pt idx="482">
                  <c:v>9.2949999999999999</c:v>
                </c:pt>
                <c:pt idx="483">
                  <c:v>9.3550000000000004</c:v>
                </c:pt>
                <c:pt idx="484">
                  <c:v>9.3550000000000004</c:v>
                </c:pt>
                <c:pt idx="485">
                  <c:v>9.620000000000001</c:v>
                </c:pt>
                <c:pt idx="486">
                  <c:v>9.6050000000000004</c:v>
                </c:pt>
                <c:pt idx="487">
                  <c:v>9.6999999999999993</c:v>
                </c:pt>
                <c:pt idx="488">
                  <c:v>9.8949999999999996</c:v>
                </c:pt>
                <c:pt idx="489">
                  <c:v>9.8999999999999986</c:v>
                </c:pt>
                <c:pt idx="490">
                  <c:v>9.9450000000000003</c:v>
                </c:pt>
                <c:pt idx="491">
                  <c:v>9.99</c:v>
                </c:pt>
                <c:pt idx="492">
                  <c:v>9.9649999999999999</c:v>
                </c:pt>
                <c:pt idx="493">
                  <c:v>10.135</c:v>
                </c:pt>
                <c:pt idx="494">
                  <c:v>10.215</c:v>
                </c:pt>
                <c:pt idx="495">
                  <c:v>10.17</c:v>
                </c:pt>
                <c:pt idx="496">
                  <c:v>10.27</c:v>
                </c:pt>
                <c:pt idx="497">
                  <c:v>10.32</c:v>
                </c:pt>
                <c:pt idx="498">
                  <c:v>10.225</c:v>
                </c:pt>
                <c:pt idx="499">
                  <c:v>10.36</c:v>
                </c:pt>
                <c:pt idx="500">
                  <c:v>10.285</c:v>
                </c:pt>
                <c:pt idx="501">
                  <c:v>10.195</c:v>
                </c:pt>
                <c:pt idx="502">
                  <c:v>10.175000000000001</c:v>
                </c:pt>
                <c:pt idx="503">
                  <c:v>10.344999999999999</c:v>
                </c:pt>
                <c:pt idx="504">
                  <c:v>10.405000000000001</c:v>
                </c:pt>
                <c:pt idx="505">
                  <c:v>10.31</c:v>
                </c:pt>
              </c:numCache>
            </c:numRef>
          </c:val>
          <c:smooth val="0"/>
          <c:extLst>
            <c:ext xmlns:c16="http://schemas.microsoft.com/office/drawing/2014/chart" uri="{C3380CC4-5D6E-409C-BE32-E72D297353CC}">
              <c16:uniqueId val="{00000003-B71C-5240-BC57-CFD1BF6B5CFB}"/>
            </c:ext>
          </c:extLst>
        </c:ser>
        <c:dLbls>
          <c:showLegendKey val="0"/>
          <c:showVal val="0"/>
          <c:showCatName val="0"/>
          <c:showSerName val="0"/>
          <c:showPercent val="0"/>
          <c:showBubbleSize val="0"/>
        </c:dLbls>
        <c:smooth val="0"/>
        <c:axId val="243103808"/>
        <c:axId val="1878801007"/>
      </c:lineChart>
      <c:dateAx>
        <c:axId val="24310380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78801007"/>
        <c:crosses val="autoZero"/>
        <c:auto val="1"/>
        <c:lblOffset val="100"/>
        <c:baseTimeUnit val="days"/>
      </c:dateAx>
      <c:valAx>
        <c:axId val="187880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3103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1-day VaR</c:v>
          </c:tx>
          <c:spPr>
            <a:ln w="28575" cap="rnd">
              <a:solidFill>
                <a:schemeClr val="accent1"/>
              </a:solidFill>
              <a:round/>
            </a:ln>
            <a:effectLst/>
          </c:spPr>
          <c:marker>
            <c:symbol val="none"/>
          </c:marker>
          <c:cat>
            <c:numRef>
              <c:f>Portf_Bond!$A$14:$A$262</c:f>
              <c:numCache>
                <c:formatCode>m/d/yy</c:formatCode>
                <c:ptCount val="249"/>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numCache>
            </c:numRef>
          </c:cat>
          <c:val>
            <c:numRef>
              <c:f>Portf_Bond!$E$14:$E$262</c:f>
              <c:numCache>
                <c:formatCode>0.00%</c:formatCode>
                <c:ptCount val="249"/>
                <c:pt idx="0">
                  <c:v>-6.8123341630659763E-3</c:v>
                </c:pt>
                <c:pt idx="1">
                  <c:v>-6.8487193312952279E-3</c:v>
                </c:pt>
                <c:pt idx="2">
                  <c:v>-6.8276639678935894E-3</c:v>
                </c:pt>
                <c:pt idx="3">
                  <c:v>-6.8510235722436686E-3</c:v>
                </c:pt>
                <c:pt idx="4">
                  <c:v>-7.2742221288642573E-3</c:v>
                </c:pt>
                <c:pt idx="5">
                  <c:v>-7.3604292950207127E-3</c:v>
                </c:pt>
                <c:pt idx="6">
                  <c:v>-7.3843427088522533E-3</c:v>
                </c:pt>
                <c:pt idx="7">
                  <c:v>-7.3818821790198573E-3</c:v>
                </c:pt>
                <c:pt idx="8">
                  <c:v>-7.4676369800955955E-3</c:v>
                </c:pt>
                <c:pt idx="9">
                  <c:v>-7.4812847016746701E-3</c:v>
                </c:pt>
                <c:pt idx="10">
                  <c:v>-7.4634709564709786E-3</c:v>
                </c:pt>
                <c:pt idx="11">
                  <c:v>-7.4616858368095314E-3</c:v>
                </c:pt>
                <c:pt idx="12">
                  <c:v>-7.4759362069816747E-3</c:v>
                </c:pt>
                <c:pt idx="13">
                  <c:v>-7.4796455020865989E-3</c:v>
                </c:pt>
                <c:pt idx="14">
                  <c:v>-7.442679978436938E-3</c:v>
                </c:pt>
                <c:pt idx="15">
                  <c:v>-7.4342239726621125E-3</c:v>
                </c:pt>
                <c:pt idx="16">
                  <c:v>-7.3919122135700406E-3</c:v>
                </c:pt>
                <c:pt idx="17">
                  <c:v>-7.4998507575709762E-3</c:v>
                </c:pt>
                <c:pt idx="18">
                  <c:v>-7.3422430269704875E-3</c:v>
                </c:pt>
                <c:pt idx="19">
                  <c:v>-7.3339354215945594E-3</c:v>
                </c:pt>
                <c:pt idx="20">
                  <c:v>-7.3298841646773317E-3</c:v>
                </c:pt>
                <c:pt idx="21">
                  <c:v>-7.2922631143079687E-3</c:v>
                </c:pt>
                <c:pt idx="22">
                  <c:v>-7.2222350866171636E-3</c:v>
                </c:pt>
                <c:pt idx="23">
                  <c:v>-7.2717328041002624E-3</c:v>
                </c:pt>
                <c:pt idx="24">
                  <c:v>-7.2835466316129062E-3</c:v>
                </c:pt>
                <c:pt idx="25">
                  <c:v>-7.2990612777730354E-3</c:v>
                </c:pt>
                <c:pt idx="26">
                  <c:v>-7.2856902157973436E-3</c:v>
                </c:pt>
                <c:pt idx="27">
                  <c:v>-7.3153248389613169E-3</c:v>
                </c:pt>
                <c:pt idx="28">
                  <c:v>-7.315265461648862E-3</c:v>
                </c:pt>
                <c:pt idx="29">
                  <c:v>-7.3077454669590626E-3</c:v>
                </c:pt>
                <c:pt idx="30">
                  <c:v>-7.326499100594186E-3</c:v>
                </c:pt>
                <c:pt idx="31">
                  <c:v>-7.339629151076099E-3</c:v>
                </c:pt>
                <c:pt idx="32">
                  <c:v>-7.3482838725362262E-3</c:v>
                </c:pt>
                <c:pt idx="33">
                  <c:v>-7.4848198425006372E-3</c:v>
                </c:pt>
                <c:pt idx="34">
                  <c:v>-7.4892404108310275E-3</c:v>
                </c:pt>
                <c:pt idx="35">
                  <c:v>-7.5093627913479857E-3</c:v>
                </c:pt>
                <c:pt idx="36">
                  <c:v>-7.5185860060143963E-3</c:v>
                </c:pt>
                <c:pt idx="37">
                  <c:v>-7.5313158122272414E-3</c:v>
                </c:pt>
                <c:pt idx="38">
                  <c:v>-7.5381161743166732E-3</c:v>
                </c:pt>
                <c:pt idx="39">
                  <c:v>-7.5481635976190811E-3</c:v>
                </c:pt>
                <c:pt idx="40">
                  <c:v>-7.5500689599104212E-3</c:v>
                </c:pt>
                <c:pt idx="41">
                  <c:v>-7.5644926823306867E-3</c:v>
                </c:pt>
                <c:pt idx="42">
                  <c:v>-7.5746734250344387E-3</c:v>
                </c:pt>
                <c:pt idx="43">
                  <c:v>-7.5876636434023762E-3</c:v>
                </c:pt>
                <c:pt idx="44">
                  <c:v>-7.5914851070150498E-3</c:v>
                </c:pt>
                <c:pt idx="45">
                  <c:v>-7.6066993713625655E-3</c:v>
                </c:pt>
                <c:pt idx="46">
                  <c:v>-7.6057423760909158E-3</c:v>
                </c:pt>
                <c:pt idx="47">
                  <c:v>-7.6428501963709495E-3</c:v>
                </c:pt>
                <c:pt idx="48">
                  <c:v>-7.6506336541044282E-3</c:v>
                </c:pt>
                <c:pt idx="49">
                  <c:v>-7.6866084266303814E-3</c:v>
                </c:pt>
                <c:pt idx="50">
                  <c:v>-7.6990442842225061E-3</c:v>
                </c:pt>
                <c:pt idx="51">
                  <c:v>-7.7153521225960964E-3</c:v>
                </c:pt>
                <c:pt idx="52">
                  <c:v>-7.7353401330127825E-3</c:v>
                </c:pt>
                <c:pt idx="53">
                  <c:v>-7.7335760575005562E-3</c:v>
                </c:pt>
                <c:pt idx="54">
                  <c:v>-7.7574360151511949E-3</c:v>
                </c:pt>
                <c:pt idx="55">
                  <c:v>-7.7742097751078675E-3</c:v>
                </c:pt>
                <c:pt idx="56">
                  <c:v>-7.7934067288627507E-3</c:v>
                </c:pt>
                <c:pt idx="57">
                  <c:v>-8.1489090576479101E-3</c:v>
                </c:pt>
                <c:pt idx="58">
                  <c:v>-8.3115648112632029E-3</c:v>
                </c:pt>
                <c:pt idx="59">
                  <c:v>-8.3292350531555832E-3</c:v>
                </c:pt>
                <c:pt idx="60">
                  <c:v>-8.3057631750223307E-3</c:v>
                </c:pt>
                <c:pt idx="61">
                  <c:v>-8.3272330439892791E-3</c:v>
                </c:pt>
                <c:pt idx="62">
                  <c:v>-8.3492445906730075E-3</c:v>
                </c:pt>
                <c:pt idx="63">
                  <c:v>-8.3652037089217927E-3</c:v>
                </c:pt>
                <c:pt idx="64">
                  <c:v>-8.368500901390491E-3</c:v>
                </c:pt>
                <c:pt idx="65">
                  <c:v>-8.3535938521144878E-3</c:v>
                </c:pt>
                <c:pt idx="66">
                  <c:v>-8.3739630749506758E-3</c:v>
                </c:pt>
                <c:pt idx="67">
                  <c:v>-8.3993858015732874E-3</c:v>
                </c:pt>
                <c:pt idx="68">
                  <c:v>-8.4064613705640227E-3</c:v>
                </c:pt>
                <c:pt idx="69">
                  <c:v>-8.4207127177551785E-3</c:v>
                </c:pt>
                <c:pt idx="70">
                  <c:v>-8.4089662321025042E-3</c:v>
                </c:pt>
                <c:pt idx="71">
                  <c:v>-8.4262817084265994E-3</c:v>
                </c:pt>
                <c:pt idx="72">
                  <c:v>-8.4064044873183811E-3</c:v>
                </c:pt>
                <c:pt idx="73">
                  <c:v>-8.4174580527368002E-3</c:v>
                </c:pt>
                <c:pt idx="74">
                  <c:v>-8.393234304496849E-3</c:v>
                </c:pt>
                <c:pt idx="75">
                  <c:v>-8.6333484687528828E-3</c:v>
                </c:pt>
                <c:pt idx="76">
                  <c:v>-8.6397474750210361E-3</c:v>
                </c:pt>
                <c:pt idx="77">
                  <c:v>-8.6509407220695389E-3</c:v>
                </c:pt>
                <c:pt idx="78">
                  <c:v>-8.686209878834247E-3</c:v>
                </c:pt>
                <c:pt idx="79">
                  <c:v>-8.6953010488870063E-3</c:v>
                </c:pt>
                <c:pt idx="80">
                  <c:v>-8.7158519090355952E-3</c:v>
                </c:pt>
                <c:pt idx="81">
                  <c:v>-8.7252999801109375E-3</c:v>
                </c:pt>
                <c:pt idx="82">
                  <c:v>-8.7302352780814583E-3</c:v>
                </c:pt>
                <c:pt idx="83">
                  <c:v>-8.7665945453312653E-3</c:v>
                </c:pt>
                <c:pt idx="84">
                  <c:v>-8.7512370095352236E-3</c:v>
                </c:pt>
                <c:pt idx="85">
                  <c:v>-8.7802756611795058E-3</c:v>
                </c:pt>
                <c:pt idx="86">
                  <c:v>-8.7796552704905838E-3</c:v>
                </c:pt>
                <c:pt idx="87">
                  <c:v>-8.7365106636188676E-3</c:v>
                </c:pt>
                <c:pt idx="88">
                  <c:v>-8.7375526733129982E-3</c:v>
                </c:pt>
                <c:pt idx="89">
                  <c:v>-8.7297008369810174E-3</c:v>
                </c:pt>
                <c:pt idx="90">
                  <c:v>-8.767522200079569E-3</c:v>
                </c:pt>
                <c:pt idx="91">
                  <c:v>-8.8168901803476387E-3</c:v>
                </c:pt>
                <c:pt idx="92">
                  <c:v>-8.820330975495734E-3</c:v>
                </c:pt>
                <c:pt idx="93">
                  <c:v>-8.8387208670708487E-3</c:v>
                </c:pt>
                <c:pt idx="94">
                  <c:v>-8.85724113710094E-3</c:v>
                </c:pt>
                <c:pt idx="95">
                  <c:v>-8.9051484067299881E-3</c:v>
                </c:pt>
                <c:pt idx="96">
                  <c:v>-9.0435628688058673E-3</c:v>
                </c:pt>
                <c:pt idx="97">
                  <c:v>-9.0447334185849888E-3</c:v>
                </c:pt>
                <c:pt idx="98">
                  <c:v>-9.0422436412898911E-3</c:v>
                </c:pt>
                <c:pt idx="99">
                  <c:v>-9.0542956625431839E-3</c:v>
                </c:pt>
                <c:pt idx="100">
                  <c:v>-9.0703025473541643E-3</c:v>
                </c:pt>
                <c:pt idx="101">
                  <c:v>-9.1408726931123587E-3</c:v>
                </c:pt>
                <c:pt idx="102">
                  <c:v>-9.1544808051674843E-3</c:v>
                </c:pt>
                <c:pt idx="103">
                  <c:v>-9.1155253818545091E-3</c:v>
                </c:pt>
                <c:pt idx="104">
                  <c:v>-9.1094607876307278E-3</c:v>
                </c:pt>
                <c:pt idx="105">
                  <c:v>-9.0950353091398747E-3</c:v>
                </c:pt>
                <c:pt idx="106">
                  <c:v>-9.0721847245494331E-3</c:v>
                </c:pt>
                <c:pt idx="107">
                  <c:v>-9.0591286118075261E-3</c:v>
                </c:pt>
                <c:pt idx="108">
                  <c:v>-9.0450456756292277E-3</c:v>
                </c:pt>
                <c:pt idx="109">
                  <c:v>-9.0402104934604929E-3</c:v>
                </c:pt>
                <c:pt idx="110">
                  <c:v>-9.034056106625124E-3</c:v>
                </c:pt>
                <c:pt idx="111">
                  <c:v>-9.044879591104147E-3</c:v>
                </c:pt>
                <c:pt idx="112">
                  <c:v>-9.062076584553708E-3</c:v>
                </c:pt>
                <c:pt idx="113">
                  <c:v>-9.0725540056757412E-3</c:v>
                </c:pt>
                <c:pt idx="114">
                  <c:v>-9.0832868135605743E-3</c:v>
                </c:pt>
                <c:pt idx="115">
                  <c:v>-9.1003874858466838E-3</c:v>
                </c:pt>
                <c:pt idx="116">
                  <c:v>-9.1057053037964103E-3</c:v>
                </c:pt>
                <c:pt idx="117">
                  <c:v>-9.1144294211444425E-3</c:v>
                </c:pt>
                <c:pt idx="118">
                  <c:v>-9.1248799302104458E-3</c:v>
                </c:pt>
                <c:pt idx="119">
                  <c:v>-9.1263666592006094E-3</c:v>
                </c:pt>
                <c:pt idx="120">
                  <c:v>-9.1251609461501289E-3</c:v>
                </c:pt>
                <c:pt idx="121">
                  <c:v>-9.1621696666493255E-3</c:v>
                </c:pt>
                <c:pt idx="122">
                  <c:v>-9.1390903735230067E-3</c:v>
                </c:pt>
                <c:pt idx="123">
                  <c:v>-9.1579458921211727E-3</c:v>
                </c:pt>
                <c:pt idx="124">
                  <c:v>-9.1607631191116048E-3</c:v>
                </c:pt>
                <c:pt idx="125">
                  <c:v>-9.1730263085317947E-3</c:v>
                </c:pt>
                <c:pt idx="126">
                  <c:v>-9.1724438855081743E-3</c:v>
                </c:pt>
                <c:pt idx="127">
                  <c:v>-9.1354146721984372E-3</c:v>
                </c:pt>
                <c:pt idx="128">
                  <c:v>-9.1534405486321264E-3</c:v>
                </c:pt>
                <c:pt idx="129">
                  <c:v>-9.1705690977749652E-3</c:v>
                </c:pt>
                <c:pt idx="130">
                  <c:v>-9.1719286840327048E-3</c:v>
                </c:pt>
                <c:pt idx="131">
                  <c:v>-9.1794630329649456E-3</c:v>
                </c:pt>
                <c:pt idx="132">
                  <c:v>-9.1438790504904041E-3</c:v>
                </c:pt>
                <c:pt idx="133">
                  <c:v>-9.1514013326302272E-3</c:v>
                </c:pt>
                <c:pt idx="134">
                  <c:v>-9.0940255613005862E-3</c:v>
                </c:pt>
                <c:pt idx="135">
                  <c:v>-9.1086298295453196E-3</c:v>
                </c:pt>
                <c:pt idx="136">
                  <c:v>-9.131216544685709E-3</c:v>
                </c:pt>
                <c:pt idx="137">
                  <c:v>-9.1324301831004449E-3</c:v>
                </c:pt>
                <c:pt idx="138">
                  <c:v>-9.1337580389911962E-3</c:v>
                </c:pt>
                <c:pt idx="139">
                  <c:v>-9.1781961739001248E-3</c:v>
                </c:pt>
                <c:pt idx="140">
                  <c:v>-9.2233524892548924E-3</c:v>
                </c:pt>
                <c:pt idx="141">
                  <c:v>-9.2299719033049326E-3</c:v>
                </c:pt>
                <c:pt idx="142">
                  <c:v>-9.2025516486410591E-3</c:v>
                </c:pt>
                <c:pt idx="143">
                  <c:v>-9.1903680728035834E-3</c:v>
                </c:pt>
                <c:pt idx="144">
                  <c:v>-9.199685767622777E-3</c:v>
                </c:pt>
                <c:pt idx="145">
                  <c:v>-9.154294344789685E-3</c:v>
                </c:pt>
                <c:pt idx="146">
                  <c:v>-9.1940759801473603E-3</c:v>
                </c:pt>
                <c:pt idx="147">
                  <c:v>-9.1687226583388824E-3</c:v>
                </c:pt>
                <c:pt idx="148">
                  <c:v>-9.2155837700629191E-3</c:v>
                </c:pt>
                <c:pt idx="149">
                  <c:v>-9.293825025878338E-3</c:v>
                </c:pt>
                <c:pt idx="150">
                  <c:v>-9.2564029442309976E-3</c:v>
                </c:pt>
                <c:pt idx="151">
                  <c:v>-9.2305114606274653E-3</c:v>
                </c:pt>
                <c:pt idx="152">
                  <c:v>-9.2091954656953953E-3</c:v>
                </c:pt>
                <c:pt idx="153">
                  <c:v>-9.2411377020160737E-3</c:v>
                </c:pt>
                <c:pt idx="154">
                  <c:v>-9.2692280922429433E-3</c:v>
                </c:pt>
                <c:pt idx="155">
                  <c:v>-9.295996622161521E-3</c:v>
                </c:pt>
                <c:pt idx="156">
                  <c:v>-9.2378556043735908E-3</c:v>
                </c:pt>
                <c:pt idx="157">
                  <c:v>-9.2173524608060772E-3</c:v>
                </c:pt>
                <c:pt idx="158">
                  <c:v>-9.1821686446686805E-3</c:v>
                </c:pt>
                <c:pt idx="159">
                  <c:v>-9.1750914409175766E-3</c:v>
                </c:pt>
                <c:pt idx="160">
                  <c:v>-9.2004953963255049E-3</c:v>
                </c:pt>
                <c:pt idx="161">
                  <c:v>-9.1897891298797704E-3</c:v>
                </c:pt>
                <c:pt idx="162">
                  <c:v>-9.2549653218253376E-3</c:v>
                </c:pt>
                <c:pt idx="163">
                  <c:v>-9.3335700706378127E-3</c:v>
                </c:pt>
                <c:pt idx="164">
                  <c:v>-9.3922180935209747E-3</c:v>
                </c:pt>
                <c:pt idx="165">
                  <c:v>-9.3963019333067541E-3</c:v>
                </c:pt>
                <c:pt idx="166">
                  <c:v>-9.4038858544034775E-3</c:v>
                </c:pt>
                <c:pt idx="167">
                  <c:v>-9.4057354130488453E-3</c:v>
                </c:pt>
                <c:pt idx="168">
                  <c:v>-9.3868404399653511E-3</c:v>
                </c:pt>
                <c:pt idx="169">
                  <c:v>-9.4301875861844634E-3</c:v>
                </c:pt>
                <c:pt idx="170">
                  <c:v>-9.4132052894583748E-3</c:v>
                </c:pt>
                <c:pt idx="171">
                  <c:v>-9.3956003613653045E-3</c:v>
                </c:pt>
                <c:pt idx="172">
                  <c:v>-9.458955982846776E-3</c:v>
                </c:pt>
                <c:pt idx="173">
                  <c:v>-9.507440288147458E-3</c:v>
                </c:pt>
                <c:pt idx="174">
                  <c:v>-9.4941507496683446E-3</c:v>
                </c:pt>
                <c:pt idx="175">
                  <c:v>-9.5287703458318621E-3</c:v>
                </c:pt>
                <c:pt idx="176">
                  <c:v>-9.5119002932557775E-3</c:v>
                </c:pt>
                <c:pt idx="177">
                  <c:v>-9.4968682465986949E-3</c:v>
                </c:pt>
                <c:pt idx="178">
                  <c:v>-9.5058970936875604E-3</c:v>
                </c:pt>
                <c:pt idx="179">
                  <c:v>-9.49820466699282E-3</c:v>
                </c:pt>
                <c:pt idx="180">
                  <c:v>-9.4804175758608066E-3</c:v>
                </c:pt>
                <c:pt idx="181">
                  <c:v>-9.473681760593022E-3</c:v>
                </c:pt>
                <c:pt idx="182">
                  <c:v>-9.4906262247478421E-3</c:v>
                </c:pt>
                <c:pt idx="183">
                  <c:v>-9.4853334073730557E-3</c:v>
                </c:pt>
                <c:pt idx="184">
                  <c:v>-9.489915645145371E-3</c:v>
                </c:pt>
                <c:pt idx="185">
                  <c:v>-9.4533160087185448E-3</c:v>
                </c:pt>
                <c:pt idx="186">
                  <c:v>-9.4117387322680771E-3</c:v>
                </c:pt>
                <c:pt idx="187">
                  <c:v>-9.3422516996438699E-3</c:v>
                </c:pt>
                <c:pt idx="188">
                  <c:v>-9.3156723128001093E-3</c:v>
                </c:pt>
                <c:pt idx="189">
                  <c:v>-9.3584417461137631E-3</c:v>
                </c:pt>
                <c:pt idx="190">
                  <c:v>-9.3665012802814501E-3</c:v>
                </c:pt>
                <c:pt idx="191">
                  <c:v>-9.4540272227470364E-3</c:v>
                </c:pt>
                <c:pt idx="192">
                  <c:v>-9.4242219357803681E-3</c:v>
                </c:pt>
                <c:pt idx="193">
                  <c:v>-9.4079592491440912E-3</c:v>
                </c:pt>
                <c:pt idx="194">
                  <c:v>-9.3713176228425489E-3</c:v>
                </c:pt>
                <c:pt idx="195">
                  <c:v>-9.403727611658981E-3</c:v>
                </c:pt>
                <c:pt idx="196">
                  <c:v>-9.3875151051396252E-3</c:v>
                </c:pt>
                <c:pt idx="197">
                  <c:v>-9.3583109834514937E-3</c:v>
                </c:pt>
                <c:pt idx="198">
                  <c:v>-9.3955713857037156E-3</c:v>
                </c:pt>
                <c:pt idx="199">
                  <c:v>-9.4280354685207859E-3</c:v>
                </c:pt>
                <c:pt idx="200">
                  <c:v>-9.4335312953985791E-3</c:v>
                </c:pt>
                <c:pt idx="201">
                  <c:v>-9.4161074289987635E-3</c:v>
                </c:pt>
                <c:pt idx="202">
                  <c:v>-9.3816990735448927E-3</c:v>
                </c:pt>
                <c:pt idx="203">
                  <c:v>-9.367656073227924E-3</c:v>
                </c:pt>
                <c:pt idx="204">
                  <c:v>-9.3748504621715949E-3</c:v>
                </c:pt>
                <c:pt idx="205">
                  <c:v>-9.3641827609590739E-3</c:v>
                </c:pt>
                <c:pt idx="206">
                  <c:v>-9.408903136152464E-3</c:v>
                </c:pt>
                <c:pt idx="207">
                  <c:v>-9.3798860909543869E-3</c:v>
                </c:pt>
                <c:pt idx="208">
                  <c:v>-9.4915293813554336E-3</c:v>
                </c:pt>
                <c:pt idx="209">
                  <c:v>-9.4625954738630329E-3</c:v>
                </c:pt>
                <c:pt idx="210">
                  <c:v>-9.5133459322287138E-3</c:v>
                </c:pt>
                <c:pt idx="211">
                  <c:v>-9.5408322002825969E-3</c:v>
                </c:pt>
                <c:pt idx="212">
                  <c:v>-9.5491147741428462E-3</c:v>
                </c:pt>
                <c:pt idx="213">
                  <c:v>-9.7321734149739287E-3</c:v>
                </c:pt>
                <c:pt idx="214">
                  <c:v>-9.7524053498794869E-3</c:v>
                </c:pt>
                <c:pt idx="215">
                  <c:v>-9.7330892353630558E-3</c:v>
                </c:pt>
                <c:pt idx="216">
                  <c:v>-9.7107638310481893E-3</c:v>
                </c:pt>
                <c:pt idx="217">
                  <c:v>-9.7003473614754691E-3</c:v>
                </c:pt>
                <c:pt idx="218">
                  <c:v>-9.7186902747485159E-3</c:v>
                </c:pt>
                <c:pt idx="219">
                  <c:v>-9.8683733383516277E-3</c:v>
                </c:pt>
                <c:pt idx="220">
                  <c:v>-9.8492726082218835E-3</c:v>
                </c:pt>
                <c:pt idx="221">
                  <c:v>-9.8382647127621247E-3</c:v>
                </c:pt>
                <c:pt idx="222">
                  <c:v>-9.7982183282990017E-3</c:v>
                </c:pt>
                <c:pt idx="223">
                  <c:v>-9.8859872042436243E-3</c:v>
                </c:pt>
                <c:pt idx="224">
                  <c:v>-9.8823919873957996E-3</c:v>
                </c:pt>
                <c:pt idx="225">
                  <c:v>-9.8905015246204767E-3</c:v>
                </c:pt>
                <c:pt idx="226">
                  <c:v>-9.8997055684154414E-3</c:v>
                </c:pt>
                <c:pt idx="227">
                  <c:v>-9.9539117949118978E-3</c:v>
                </c:pt>
                <c:pt idx="228">
                  <c:v>-9.9536927499443931E-3</c:v>
                </c:pt>
                <c:pt idx="229">
                  <c:v>-9.8968356195997358E-3</c:v>
                </c:pt>
                <c:pt idx="230">
                  <c:v>-9.9253933333649218E-3</c:v>
                </c:pt>
                <c:pt idx="231">
                  <c:v>-9.9477578796465186E-3</c:v>
                </c:pt>
                <c:pt idx="232">
                  <c:v>-9.8913483599785777E-3</c:v>
                </c:pt>
                <c:pt idx="233">
                  <c:v>-9.8706744031101783E-3</c:v>
                </c:pt>
                <c:pt idx="234">
                  <c:v>-9.9999915134092766E-3</c:v>
                </c:pt>
                <c:pt idx="235">
                  <c:v>-9.9877685354501731E-3</c:v>
                </c:pt>
                <c:pt idx="236">
                  <c:v>-1.0024121060368991E-2</c:v>
                </c:pt>
                <c:pt idx="237">
                  <c:v>-1.0037533145330816E-2</c:v>
                </c:pt>
                <c:pt idx="238">
                  <c:v>-1.0186184567074373E-2</c:v>
                </c:pt>
                <c:pt idx="239">
                  <c:v>-1.0101724048234187E-2</c:v>
                </c:pt>
                <c:pt idx="240">
                  <c:v>-1.0074307824448816E-2</c:v>
                </c:pt>
                <c:pt idx="241">
                  <c:v>-1.0068144482203601E-2</c:v>
                </c:pt>
                <c:pt idx="242">
                  <c:v>-1.0112067857505437E-2</c:v>
                </c:pt>
                <c:pt idx="243">
                  <c:v>-1.008741803911458E-2</c:v>
                </c:pt>
                <c:pt idx="244">
                  <c:v>-1.0082918794700239E-2</c:v>
                </c:pt>
                <c:pt idx="245">
                  <c:v>-1.0084017860923661E-2</c:v>
                </c:pt>
                <c:pt idx="246">
                  <c:v>-1.0009809817408028E-2</c:v>
                </c:pt>
                <c:pt idx="247">
                  <c:v>-1.0065462874543971E-2</c:v>
                </c:pt>
                <c:pt idx="248">
                  <c:v>-1.0021352042587733E-2</c:v>
                </c:pt>
              </c:numCache>
            </c:numRef>
          </c:val>
          <c:smooth val="0"/>
          <c:extLst>
            <c:ext xmlns:c16="http://schemas.microsoft.com/office/drawing/2014/chart" uri="{C3380CC4-5D6E-409C-BE32-E72D297353CC}">
              <c16:uniqueId val="{00000000-1CB6-0B41-929D-19885927D1A6}"/>
            </c:ext>
          </c:extLst>
        </c:ser>
        <c:ser>
          <c:idx val="1"/>
          <c:order val="1"/>
          <c:tx>
            <c:v>10-day VaR</c:v>
          </c:tx>
          <c:spPr>
            <a:ln w="28575" cap="rnd">
              <a:solidFill>
                <a:schemeClr val="accent2"/>
              </a:solidFill>
              <a:round/>
            </a:ln>
            <a:effectLst/>
          </c:spPr>
          <c:marker>
            <c:symbol val="none"/>
          </c:marker>
          <c:cat>
            <c:numRef>
              <c:f>Portf_Bond!$A$14:$A$262</c:f>
              <c:numCache>
                <c:formatCode>m/d/yy</c:formatCode>
                <c:ptCount val="249"/>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numCache>
            </c:numRef>
          </c:cat>
          <c:val>
            <c:numRef>
              <c:f>Portf_Bond!$F$14:$F$262</c:f>
              <c:numCache>
                <c:formatCode>0.00%</c:formatCode>
                <c:ptCount val="249"/>
                <c:pt idx="0">
                  <c:v>-2.1542492137465393E-2</c:v>
                </c:pt>
                <c:pt idx="1">
                  <c:v>-2.1657552142118223E-2</c:v>
                </c:pt>
                <c:pt idx="2">
                  <c:v>-2.1590969236806493E-2</c:v>
                </c:pt>
                <c:pt idx="3">
                  <c:v>-2.1664838791793123E-2</c:v>
                </c:pt>
                <c:pt idx="4">
                  <c:v>-2.3003110133209912E-2</c:v>
                </c:pt>
                <c:pt idx="5">
                  <c:v>-2.3275721128892896E-2</c:v>
                </c:pt>
                <c:pt idx="6">
                  <c:v>-2.3351341983230738E-2</c:v>
                </c:pt>
                <c:pt idx="7">
                  <c:v>-2.3343561104709573E-2</c:v>
                </c:pt>
                <c:pt idx="8">
                  <c:v>-2.3614741596403564E-2</c:v>
                </c:pt>
                <c:pt idx="9">
                  <c:v>-2.365789948146527E-2</c:v>
                </c:pt>
                <c:pt idx="10">
                  <c:v>-2.3601567472963703E-2</c:v>
                </c:pt>
                <c:pt idx="11">
                  <c:v>-2.3595922428937582E-2</c:v>
                </c:pt>
                <c:pt idx="12">
                  <c:v>-2.3640986056182079E-2</c:v>
                </c:pt>
                <c:pt idx="13">
                  <c:v>-2.3652715877227354E-2</c:v>
                </c:pt>
                <c:pt idx="14">
                  <c:v>-2.3535820627593605E-2</c:v>
                </c:pt>
                <c:pt idx="15">
                  <c:v>-2.3509080389437619E-2</c:v>
                </c:pt>
                <c:pt idx="16">
                  <c:v>-2.3375278858898334E-2</c:v>
                </c:pt>
                <c:pt idx="17">
                  <c:v>-2.3716610505263594E-2</c:v>
                </c:pt>
                <c:pt idx="18">
                  <c:v>-2.3218211099715832E-2</c:v>
                </c:pt>
                <c:pt idx="19">
                  <c:v>-2.3191940144826041E-2</c:v>
                </c:pt>
                <c:pt idx="20">
                  <c:v>-2.3179128945581089E-2</c:v>
                </c:pt>
                <c:pt idx="21">
                  <c:v>-2.3060160738445985E-2</c:v>
                </c:pt>
                <c:pt idx="22">
                  <c:v>-2.2838712670893699E-2</c:v>
                </c:pt>
                <c:pt idx="23">
                  <c:v>-2.2995238197119829E-2</c:v>
                </c:pt>
                <c:pt idx="24">
                  <c:v>-2.3032596799944145E-2</c:v>
                </c:pt>
                <c:pt idx="25">
                  <c:v>-2.3081658418901738E-2</c:v>
                </c:pt>
                <c:pt idx="26">
                  <c:v>-2.3039375408323279E-2</c:v>
                </c:pt>
                <c:pt idx="27">
                  <c:v>-2.313308831512222E-2</c:v>
                </c:pt>
                <c:pt idx="28">
                  <c:v>-2.3132900547573523E-2</c:v>
                </c:pt>
                <c:pt idx="29">
                  <c:v>-2.3109120236361386E-2</c:v>
                </c:pt>
                <c:pt idx="30">
                  <c:v>-2.3168424433052719E-2</c:v>
                </c:pt>
                <c:pt idx="31">
                  <c:v>-2.3209945298368555E-2</c:v>
                </c:pt>
                <c:pt idx="32">
                  <c:v>-2.3237313930696897E-2</c:v>
                </c:pt>
                <c:pt idx="33">
                  <c:v>-2.3669078578324773E-2</c:v>
                </c:pt>
                <c:pt idx="34">
                  <c:v>-2.3683057642801215E-2</c:v>
                </c:pt>
                <c:pt idx="35">
                  <c:v>-2.3746690197179399E-2</c:v>
                </c:pt>
                <c:pt idx="36">
                  <c:v>-2.3775856562873926E-2</c:v>
                </c:pt>
                <c:pt idx="37">
                  <c:v>-2.381611174467908E-2</c:v>
                </c:pt>
                <c:pt idx="38">
                  <c:v>-2.3837616377795547E-2</c:v>
                </c:pt>
                <c:pt idx="39">
                  <c:v>-2.3869389120047005E-2</c:v>
                </c:pt>
                <c:pt idx="40">
                  <c:v>-2.3875414404655439E-2</c:v>
                </c:pt>
                <c:pt idx="41">
                  <c:v>-2.3921026219841515E-2</c:v>
                </c:pt>
                <c:pt idx="42">
                  <c:v>-2.3953220555057511E-2</c:v>
                </c:pt>
                <c:pt idx="43">
                  <c:v>-2.3994299232403149E-2</c:v>
                </c:pt>
                <c:pt idx="44">
                  <c:v>-2.4006383761414653E-2</c:v>
                </c:pt>
                <c:pt idx="45">
                  <c:v>-2.4054495489676697E-2</c:v>
                </c:pt>
                <c:pt idx="46">
                  <c:v>-2.4051469204908273E-2</c:v>
                </c:pt>
                <c:pt idx="47">
                  <c:v>-2.4168814435997367E-2</c:v>
                </c:pt>
                <c:pt idx="48">
                  <c:v>-2.4193427890506811E-2</c:v>
                </c:pt>
                <c:pt idx="49">
                  <c:v>-2.4307190109995273E-2</c:v>
                </c:pt>
                <c:pt idx="50">
                  <c:v>-2.4346515744643884E-2</c:v>
                </c:pt>
                <c:pt idx="51">
                  <c:v>-2.4398085657618324E-2</c:v>
                </c:pt>
                <c:pt idx="52">
                  <c:v>-2.4461293296430223E-2</c:v>
                </c:pt>
                <c:pt idx="53">
                  <c:v>-2.445571479984706E-2</c:v>
                </c:pt>
                <c:pt idx="54">
                  <c:v>-2.4531166610898238E-2</c:v>
                </c:pt>
                <c:pt idx="55">
                  <c:v>-2.4584209897286251E-2</c:v>
                </c:pt>
                <c:pt idx="56">
                  <c:v>-2.4644915995288605E-2</c:v>
                </c:pt>
                <c:pt idx="57">
                  <c:v>-2.5769113067743748E-2</c:v>
                </c:pt>
                <c:pt idx="58">
                  <c:v>-2.628347572369924E-2</c:v>
                </c:pt>
                <c:pt idx="59">
                  <c:v>-2.6339353934885287E-2</c:v>
                </c:pt>
                <c:pt idx="60">
                  <c:v>-2.6265129339022308E-2</c:v>
                </c:pt>
                <c:pt idx="61">
                  <c:v>-2.6333023026023229E-2</c:v>
                </c:pt>
                <c:pt idx="62">
                  <c:v>-2.6402629648366937E-2</c:v>
                </c:pt>
                <c:pt idx="63">
                  <c:v>-2.6453096811481058E-2</c:v>
                </c:pt>
                <c:pt idx="64">
                  <c:v>-2.6463523449566095E-2</c:v>
                </c:pt>
                <c:pt idx="65">
                  <c:v>-2.6416383220661564E-2</c:v>
                </c:pt>
                <c:pt idx="66">
                  <c:v>-2.6480796358991431E-2</c:v>
                </c:pt>
                <c:pt idx="67">
                  <c:v>-2.6561190079450684E-2</c:v>
                </c:pt>
                <c:pt idx="68">
                  <c:v>-2.6583564993203065E-2</c:v>
                </c:pt>
                <c:pt idx="69">
                  <c:v>-2.6628631710052961E-2</c:v>
                </c:pt>
                <c:pt idx="70">
                  <c:v>-2.6591486060888021E-2</c:v>
                </c:pt>
                <c:pt idx="71">
                  <c:v>-2.6646242404842882E-2</c:v>
                </c:pt>
                <c:pt idx="72">
                  <c:v>-2.6583385112586136E-2</c:v>
                </c:pt>
                <c:pt idx="73">
                  <c:v>-2.6618339555574012E-2</c:v>
                </c:pt>
                <c:pt idx="74">
                  <c:v>-2.654173733766927E-2</c:v>
                </c:pt>
                <c:pt idx="75">
                  <c:v>-2.7301044995186128E-2</c:v>
                </c:pt>
                <c:pt idx="76">
                  <c:v>-2.7321280429755186E-2</c:v>
                </c:pt>
                <c:pt idx="77">
                  <c:v>-2.7356676584841415E-2</c:v>
                </c:pt>
                <c:pt idx="78">
                  <c:v>-2.7468207451371424E-2</c:v>
                </c:pt>
                <c:pt idx="79">
                  <c:v>-2.7496956255334059E-2</c:v>
                </c:pt>
                <c:pt idx="80">
                  <c:v>-2.7561943781279186E-2</c:v>
                </c:pt>
                <c:pt idx="81">
                  <c:v>-2.7591821205372423E-2</c:v>
                </c:pt>
                <c:pt idx="82">
                  <c:v>-2.7607427987890877E-2</c:v>
                </c:pt>
                <c:pt idx="83">
                  <c:v>-2.7722406086455032E-2</c:v>
                </c:pt>
                <c:pt idx="84">
                  <c:v>-2.7673841294091974E-2</c:v>
                </c:pt>
                <c:pt idx="85">
                  <c:v>-2.7765669573468099E-2</c:v>
                </c:pt>
                <c:pt idx="86">
                  <c:v>-2.7763707725851943E-2</c:v>
                </c:pt>
                <c:pt idx="87">
                  <c:v>-2.7627272499384771E-2</c:v>
                </c:pt>
                <c:pt idx="88">
                  <c:v>-2.7630567623362197E-2</c:v>
                </c:pt>
                <c:pt idx="89">
                  <c:v>-2.7605737936738275E-2</c:v>
                </c:pt>
                <c:pt idx="90">
                  <c:v>-2.7725339588341943E-2</c:v>
                </c:pt>
                <c:pt idx="91">
                  <c:v>-2.7881454849471292E-2</c:v>
                </c:pt>
                <c:pt idx="92">
                  <c:v>-2.7892335599101332E-2</c:v>
                </c:pt>
                <c:pt idx="93">
                  <c:v>-2.7950489542402233E-2</c:v>
                </c:pt>
                <c:pt idx="94">
                  <c:v>-2.8009055778578679E-2</c:v>
                </c:pt>
                <c:pt idx="95">
                  <c:v>-2.816055186708628E-2</c:v>
                </c:pt>
                <c:pt idx="96">
                  <c:v>-2.8598256828353055E-2</c:v>
                </c:pt>
                <c:pt idx="97">
                  <c:v>-2.8601958431769686E-2</c:v>
                </c:pt>
                <c:pt idx="98">
                  <c:v>-2.8594085064650606E-2</c:v>
                </c:pt>
                <c:pt idx="99">
                  <c:v>-2.8632196902219766E-2</c:v>
                </c:pt>
                <c:pt idx="100">
                  <c:v>-2.868281511646642E-2</c:v>
                </c:pt>
                <c:pt idx="101">
                  <c:v>-2.8905977511872384E-2</c:v>
                </c:pt>
                <c:pt idx="102">
                  <c:v>-2.8949010140621376E-2</c:v>
                </c:pt>
                <c:pt idx="103">
                  <c:v>-2.8825822275736351E-2</c:v>
                </c:pt>
                <c:pt idx="104">
                  <c:v>-2.88066443449045E-2</c:v>
                </c:pt>
                <c:pt idx="105">
                  <c:v>-2.8761026976535639E-2</c:v>
                </c:pt>
                <c:pt idx="106">
                  <c:v>-2.8688767083363497E-2</c:v>
                </c:pt>
                <c:pt idx="107">
                  <c:v>-2.8647480029711125E-2</c:v>
                </c:pt>
                <c:pt idx="108">
                  <c:v>-2.8602945875244912E-2</c:v>
                </c:pt>
                <c:pt idx="109">
                  <c:v>-2.8587655686689879E-2</c:v>
                </c:pt>
                <c:pt idx="110">
                  <c:v>-2.8568193806688357E-2</c:v>
                </c:pt>
                <c:pt idx="111">
                  <c:v>-2.8602420669861552E-2</c:v>
                </c:pt>
                <c:pt idx="112">
                  <c:v>-2.8656802338069162E-2</c:v>
                </c:pt>
                <c:pt idx="113">
                  <c:v>-2.8689934852819541E-2</c:v>
                </c:pt>
                <c:pt idx="114">
                  <c:v>-2.8723874971424628E-2</c:v>
                </c:pt>
                <c:pt idx="115">
                  <c:v>-2.8777952045368854E-2</c:v>
                </c:pt>
                <c:pt idx="116">
                  <c:v>-2.8794768462272115E-2</c:v>
                </c:pt>
                <c:pt idx="117">
                  <c:v>-2.8822356543666487E-2</c:v>
                </c:pt>
                <c:pt idx="118">
                  <c:v>-2.8855403955023295E-2</c:v>
                </c:pt>
                <c:pt idx="119">
                  <c:v>-2.8860105404895614E-2</c:v>
                </c:pt>
                <c:pt idx="120">
                  <c:v>-2.8856292605451507E-2</c:v>
                </c:pt>
                <c:pt idx="121">
                  <c:v>-2.8973324455517532E-2</c:v>
                </c:pt>
                <c:pt idx="122">
                  <c:v>-2.8900341322451697E-2</c:v>
                </c:pt>
                <c:pt idx="123">
                  <c:v>-2.8959967707685566E-2</c:v>
                </c:pt>
                <c:pt idx="124">
                  <c:v>-2.8968876561661031E-2</c:v>
                </c:pt>
                <c:pt idx="125">
                  <c:v>-2.9007656171606912E-2</c:v>
                </c:pt>
                <c:pt idx="126">
                  <c:v>-2.900581438829055E-2</c:v>
                </c:pt>
                <c:pt idx="127">
                  <c:v>-2.8888717734267558E-2</c:v>
                </c:pt>
                <c:pt idx="128">
                  <c:v>-2.8945720560618768E-2</c:v>
                </c:pt>
                <c:pt idx="129">
                  <c:v>-2.8999885788924266E-2</c:v>
                </c:pt>
                <c:pt idx="130">
                  <c:v>-2.9004185178174186E-2</c:v>
                </c:pt>
                <c:pt idx="131">
                  <c:v>-2.9028010881486526E-2</c:v>
                </c:pt>
                <c:pt idx="132">
                  <c:v>-2.8915484448647458E-2</c:v>
                </c:pt>
                <c:pt idx="133">
                  <c:v>-2.8939271993411706E-2</c:v>
                </c:pt>
                <c:pt idx="134">
                  <c:v>-2.8757833873501053E-2</c:v>
                </c:pt>
                <c:pt idx="135">
                  <c:v>-2.880401662471448E-2</c:v>
                </c:pt>
                <c:pt idx="136">
                  <c:v>-2.8875442089419518E-2</c:v>
                </c:pt>
                <c:pt idx="137">
                  <c:v>-2.8879279951065959E-2</c:v>
                </c:pt>
                <c:pt idx="138">
                  <c:v>-2.8883479000085206E-2</c:v>
                </c:pt>
                <c:pt idx="139">
                  <c:v>-2.902400472136726E-2</c:v>
                </c:pt>
                <c:pt idx="140">
                  <c:v>-2.916680152862916E-2</c:v>
                </c:pt>
                <c:pt idx="141">
                  <c:v>-2.9187733953803006E-2</c:v>
                </c:pt>
                <c:pt idx="142">
                  <c:v>-2.9101023495043312E-2</c:v>
                </c:pt>
                <c:pt idx="143">
                  <c:v>-2.9062495645351495E-2</c:v>
                </c:pt>
                <c:pt idx="144">
                  <c:v>-2.9091960783522497E-2</c:v>
                </c:pt>
                <c:pt idx="145">
                  <c:v>-2.8948420501134154E-2</c:v>
                </c:pt>
                <c:pt idx="146">
                  <c:v>-2.9074221077910696E-2</c:v>
                </c:pt>
                <c:pt idx="147">
                  <c:v>-2.8994046834744686E-2</c:v>
                </c:pt>
                <c:pt idx="148">
                  <c:v>-2.9142234681480261E-2</c:v>
                </c:pt>
                <c:pt idx="149">
                  <c:v>-2.938965525684888E-2</c:v>
                </c:pt>
                <c:pt idx="150">
                  <c:v>-2.9271316244058498E-2</c:v>
                </c:pt>
                <c:pt idx="151">
                  <c:v>-2.9189440183870433E-2</c:v>
                </c:pt>
                <c:pt idx="152">
                  <c:v>-2.9122033089292485E-2</c:v>
                </c:pt>
                <c:pt idx="153">
                  <c:v>-2.9223043309625184E-2</c:v>
                </c:pt>
                <c:pt idx="154">
                  <c:v>-2.9311872923105026E-2</c:v>
                </c:pt>
                <c:pt idx="155">
                  <c:v>-2.9396522447262093E-2</c:v>
                </c:pt>
                <c:pt idx="156">
                  <c:v>-2.9212664405571871E-2</c:v>
                </c:pt>
                <c:pt idx="157">
                  <c:v>-2.9147827772705096E-2</c:v>
                </c:pt>
                <c:pt idx="158">
                  <c:v>-2.9036566776934336E-2</c:v>
                </c:pt>
                <c:pt idx="159">
                  <c:v>-2.9014186693615759E-2</c:v>
                </c:pt>
                <c:pt idx="160">
                  <c:v>-2.9094521054282164E-2</c:v>
                </c:pt>
                <c:pt idx="161">
                  <c:v>-2.9060664867077007E-2</c:v>
                </c:pt>
                <c:pt idx="162">
                  <c:v>-2.9266770082841322E-2</c:v>
                </c:pt>
                <c:pt idx="163">
                  <c:v>-2.951534012399416E-2</c:v>
                </c:pt>
                <c:pt idx="164">
                  <c:v>-2.9700801456570627E-2</c:v>
                </c:pt>
                <c:pt idx="165">
                  <c:v>-2.9713715691892902E-2</c:v>
                </c:pt>
                <c:pt idx="166">
                  <c:v>-2.9737698156153552E-2</c:v>
                </c:pt>
                <c:pt idx="167">
                  <c:v>-2.974354697413897E-2</c:v>
                </c:pt>
                <c:pt idx="168">
                  <c:v>-2.9683795822867554E-2</c:v>
                </c:pt>
                <c:pt idx="169">
                  <c:v>-2.9820871534988302E-2</c:v>
                </c:pt>
                <c:pt idx="170">
                  <c:v>-2.9767168797433043E-2</c:v>
                </c:pt>
                <c:pt idx="171">
                  <c:v>-2.9711497126615458E-2</c:v>
                </c:pt>
                <c:pt idx="172">
                  <c:v>-2.9911845193072398E-2</c:v>
                </c:pt>
                <c:pt idx="173">
                  <c:v>-3.0065166028593528E-2</c:v>
                </c:pt>
                <c:pt idx="174">
                  <c:v>-3.0023140817947078E-2</c:v>
                </c:pt>
                <c:pt idx="175">
                  <c:v>-3.0132617593499021E-2</c:v>
                </c:pt>
                <c:pt idx="176">
                  <c:v>-3.0079269803111802E-2</c:v>
                </c:pt>
                <c:pt idx="177">
                  <c:v>-3.0031734297781502E-2</c:v>
                </c:pt>
                <c:pt idx="178">
                  <c:v>-3.0060286019227698E-2</c:v>
                </c:pt>
                <c:pt idx="179">
                  <c:v>-3.0035960430138436E-2</c:v>
                </c:pt>
                <c:pt idx="180">
                  <c:v>-2.9979712709212292E-2</c:v>
                </c:pt>
                <c:pt idx="181">
                  <c:v>-2.9958412191067957E-2</c:v>
                </c:pt>
                <c:pt idx="182">
                  <c:v>-3.0011995291528266E-2</c:v>
                </c:pt>
                <c:pt idx="183">
                  <c:v>-2.9995257933384631E-2</c:v>
                </c:pt>
                <c:pt idx="184">
                  <c:v>-3.0009748241525601E-2</c:v>
                </c:pt>
                <c:pt idx="185">
                  <c:v>-2.9894010028882763E-2</c:v>
                </c:pt>
                <c:pt idx="186">
                  <c:v>-2.9762531136392805E-2</c:v>
                </c:pt>
                <c:pt idx="187">
                  <c:v>-2.9542793845453885E-2</c:v>
                </c:pt>
                <c:pt idx="188">
                  <c:v>-2.9458742444216885E-2</c:v>
                </c:pt>
                <c:pt idx="189">
                  <c:v>-2.9593991267722716E-2</c:v>
                </c:pt>
                <c:pt idx="190">
                  <c:v>-2.9619477752572555E-2</c:v>
                </c:pt>
                <c:pt idx="191">
                  <c:v>-2.9896259085116662E-2</c:v>
                </c:pt>
                <c:pt idx="192">
                  <c:v>-2.9802006491987058E-2</c:v>
                </c:pt>
                <c:pt idx="193">
                  <c:v>-2.975057936134284E-2</c:v>
                </c:pt>
                <c:pt idx="194">
                  <c:v>-2.9634708365057237E-2</c:v>
                </c:pt>
                <c:pt idx="195">
                  <c:v>-2.9737197748657747E-2</c:v>
                </c:pt>
                <c:pt idx="196">
                  <c:v>-2.9685929301476253E-2</c:v>
                </c:pt>
                <c:pt idx="197">
                  <c:v>-2.9593577759877036E-2</c:v>
                </c:pt>
                <c:pt idx="198">
                  <c:v>-2.9711405497528126E-2</c:v>
                </c:pt>
                <c:pt idx="199">
                  <c:v>-2.9814065941378403E-2</c:v>
                </c:pt>
                <c:pt idx="200">
                  <c:v>-2.9831445271938199E-2</c:v>
                </c:pt>
                <c:pt idx="201">
                  <c:v>-2.9776346168468307E-2</c:v>
                </c:pt>
                <c:pt idx="202">
                  <c:v>-2.9667537394693397E-2</c:v>
                </c:pt>
                <c:pt idx="203">
                  <c:v>-2.9623129528509311E-2</c:v>
                </c:pt>
                <c:pt idx="204">
                  <c:v>-2.9645880183944442E-2</c:v>
                </c:pt>
                <c:pt idx="205">
                  <c:v>-2.9612145950714736E-2</c:v>
                </c:pt>
                <c:pt idx="206">
                  <c:v>-2.9753564194143142E-2</c:v>
                </c:pt>
                <c:pt idx="207">
                  <c:v>-2.9661804240349168E-2</c:v>
                </c:pt>
                <c:pt idx="208">
                  <c:v>-3.0014851323492086E-2</c:v>
                </c:pt>
                <c:pt idx="209">
                  <c:v>-2.9923354274207489E-2</c:v>
                </c:pt>
                <c:pt idx="210">
                  <c:v>-3.0083841314940588E-2</c:v>
                </c:pt>
                <c:pt idx="211">
                  <c:v>-3.0170760526368783E-2</c:v>
                </c:pt>
                <c:pt idx="212">
                  <c:v>-3.0196952324655742E-2</c:v>
                </c:pt>
                <c:pt idx="213">
                  <c:v>-3.0775834575056664E-2</c:v>
                </c:pt>
                <c:pt idx="214">
                  <c:v>-3.0839813570830491E-2</c:v>
                </c:pt>
                <c:pt idx="215">
                  <c:v>-3.0778730653413928E-2</c:v>
                </c:pt>
                <c:pt idx="216">
                  <c:v>-3.0708131526094796E-2</c:v>
                </c:pt>
                <c:pt idx="217">
                  <c:v>-3.067519175706716E-2</c:v>
                </c:pt>
                <c:pt idx="218">
                  <c:v>-3.0733197141932924E-2</c:v>
                </c:pt>
                <c:pt idx="219">
                  <c:v>-3.1206536550070607E-2</c:v>
                </c:pt>
                <c:pt idx="220">
                  <c:v>-3.1146134737888409E-2</c:v>
                </c:pt>
                <c:pt idx="221">
                  <c:v>-3.1111324715990547E-2</c:v>
                </c:pt>
                <c:pt idx="222">
                  <c:v>-3.09846869290323E-2</c:v>
                </c:pt>
                <c:pt idx="223">
                  <c:v>-3.1262236484690072E-2</c:v>
                </c:pt>
                <c:pt idx="224">
                  <c:v>-3.1250867410768733E-2</c:v>
                </c:pt>
                <c:pt idx="225">
                  <c:v>-3.1276512019168631E-2</c:v>
                </c:pt>
                <c:pt idx="226">
                  <c:v>-3.1305617761244658E-2</c:v>
                </c:pt>
                <c:pt idx="227">
                  <c:v>-3.1477032900336432E-2</c:v>
                </c:pt>
                <c:pt idx="228">
                  <c:v>-3.1476340219329116E-2</c:v>
                </c:pt>
                <c:pt idx="229">
                  <c:v>-3.1296542186218926E-2</c:v>
                </c:pt>
                <c:pt idx="230">
                  <c:v>-3.1386849606484059E-2</c:v>
                </c:pt>
                <c:pt idx="231">
                  <c:v>-3.145757251157015E-2</c:v>
                </c:pt>
                <c:pt idx="232">
                  <c:v>-3.1279189947703394E-2</c:v>
                </c:pt>
                <c:pt idx="233">
                  <c:v>-3.1213813155751172E-2</c:v>
                </c:pt>
                <c:pt idx="234">
                  <c:v>-3.1622749764727537E-2</c:v>
                </c:pt>
                <c:pt idx="235">
                  <c:v>-3.1584097314586737E-2</c:v>
                </c:pt>
                <c:pt idx="236">
                  <c:v>-3.169905409202823E-2</c:v>
                </c:pt>
                <c:pt idx="237">
                  <c:v>-3.1741466828679288E-2</c:v>
                </c:pt>
                <c:pt idx="238">
                  <c:v>-3.2211543898811208E-2</c:v>
                </c:pt>
                <c:pt idx="239">
                  <c:v>-3.1944456286916653E-2</c:v>
                </c:pt>
                <c:pt idx="240">
                  <c:v>-3.1857758574913998E-2</c:v>
                </c:pt>
                <c:pt idx="241">
                  <c:v>-3.1838268375419983E-2</c:v>
                </c:pt>
                <c:pt idx="242">
                  <c:v>-3.1977166283896172E-2</c:v>
                </c:pt>
                <c:pt idx="243">
                  <c:v>-3.189921671387156E-2</c:v>
                </c:pt>
                <c:pt idx="244">
                  <c:v>-3.1884988853772452E-2</c:v>
                </c:pt>
                <c:pt idx="245">
                  <c:v>-3.1888464406337823E-2</c:v>
                </c:pt>
                <c:pt idx="246">
                  <c:v>-3.165379796812353E-2</c:v>
                </c:pt>
                <c:pt idx="247">
                  <c:v>-3.1829788387424597E-2</c:v>
                </c:pt>
                <c:pt idx="248">
                  <c:v>-3.1690297688957945E-2</c:v>
                </c:pt>
              </c:numCache>
            </c:numRef>
          </c:val>
          <c:smooth val="0"/>
          <c:extLst>
            <c:ext xmlns:c16="http://schemas.microsoft.com/office/drawing/2014/chart" uri="{C3380CC4-5D6E-409C-BE32-E72D297353CC}">
              <c16:uniqueId val="{00000001-1CB6-0B41-929D-19885927D1A6}"/>
            </c:ext>
          </c:extLst>
        </c:ser>
        <c:ser>
          <c:idx val="2"/>
          <c:order val="2"/>
          <c:tx>
            <c:v>Return of portf</c:v>
          </c:tx>
          <c:spPr>
            <a:ln w="28575" cap="rnd">
              <a:solidFill>
                <a:schemeClr val="accent3"/>
              </a:solidFill>
              <a:round/>
            </a:ln>
            <a:effectLst/>
          </c:spPr>
          <c:marker>
            <c:symbol val="none"/>
          </c:marker>
          <c:cat>
            <c:numRef>
              <c:f>Portf_Bond!$A$14:$A$262</c:f>
              <c:numCache>
                <c:formatCode>m/d/yy</c:formatCode>
                <c:ptCount val="249"/>
                <c:pt idx="0">
                  <c:v>43132</c:v>
                </c:pt>
                <c:pt idx="1">
                  <c:v>43131</c:v>
                </c:pt>
                <c:pt idx="2">
                  <c:v>43130</c:v>
                </c:pt>
                <c:pt idx="3">
                  <c:v>43129</c:v>
                </c:pt>
                <c:pt idx="4">
                  <c:v>43126</c:v>
                </c:pt>
                <c:pt idx="5">
                  <c:v>43125</c:v>
                </c:pt>
                <c:pt idx="6">
                  <c:v>43124</c:v>
                </c:pt>
                <c:pt idx="7">
                  <c:v>43123</c:v>
                </c:pt>
                <c:pt idx="8">
                  <c:v>43122</c:v>
                </c:pt>
                <c:pt idx="9">
                  <c:v>43119</c:v>
                </c:pt>
                <c:pt idx="10">
                  <c:v>43118</c:v>
                </c:pt>
                <c:pt idx="11">
                  <c:v>43117</c:v>
                </c:pt>
                <c:pt idx="12">
                  <c:v>43116</c:v>
                </c:pt>
                <c:pt idx="13">
                  <c:v>43115</c:v>
                </c:pt>
                <c:pt idx="14">
                  <c:v>43112</c:v>
                </c:pt>
                <c:pt idx="15">
                  <c:v>43111</c:v>
                </c:pt>
                <c:pt idx="16">
                  <c:v>43110</c:v>
                </c:pt>
                <c:pt idx="17">
                  <c:v>43109</c:v>
                </c:pt>
                <c:pt idx="18">
                  <c:v>43105</c:v>
                </c:pt>
                <c:pt idx="19">
                  <c:v>43104</c:v>
                </c:pt>
                <c:pt idx="20">
                  <c:v>43103</c:v>
                </c:pt>
                <c:pt idx="21">
                  <c:v>43098</c:v>
                </c:pt>
                <c:pt idx="22">
                  <c:v>43097</c:v>
                </c:pt>
                <c:pt idx="23">
                  <c:v>43096</c:v>
                </c:pt>
                <c:pt idx="24">
                  <c:v>43095</c:v>
                </c:pt>
                <c:pt idx="25">
                  <c:v>43094</c:v>
                </c:pt>
                <c:pt idx="26">
                  <c:v>43091</c:v>
                </c:pt>
                <c:pt idx="27">
                  <c:v>43090</c:v>
                </c:pt>
                <c:pt idx="28">
                  <c:v>43089</c:v>
                </c:pt>
                <c:pt idx="29">
                  <c:v>43088</c:v>
                </c:pt>
                <c:pt idx="30">
                  <c:v>43087</c:v>
                </c:pt>
                <c:pt idx="31">
                  <c:v>43084</c:v>
                </c:pt>
                <c:pt idx="32">
                  <c:v>43083</c:v>
                </c:pt>
                <c:pt idx="33">
                  <c:v>43082</c:v>
                </c:pt>
                <c:pt idx="34">
                  <c:v>43081</c:v>
                </c:pt>
                <c:pt idx="35">
                  <c:v>43080</c:v>
                </c:pt>
                <c:pt idx="36">
                  <c:v>43077</c:v>
                </c:pt>
                <c:pt idx="37">
                  <c:v>43076</c:v>
                </c:pt>
                <c:pt idx="38">
                  <c:v>43075</c:v>
                </c:pt>
                <c:pt idx="39">
                  <c:v>43074</c:v>
                </c:pt>
                <c:pt idx="40">
                  <c:v>43073</c:v>
                </c:pt>
                <c:pt idx="41">
                  <c:v>43070</c:v>
                </c:pt>
                <c:pt idx="42">
                  <c:v>43069</c:v>
                </c:pt>
                <c:pt idx="43">
                  <c:v>43068</c:v>
                </c:pt>
                <c:pt idx="44">
                  <c:v>43067</c:v>
                </c:pt>
                <c:pt idx="45">
                  <c:v>43066</c:v>
                </c:pt>
                <c:pt idx="46">
                  <c:v>43063</c:v>
                </c:pt>
                <c:pt idx="47">
                  <c:v>43062</c:v>
                </c:pt>
                <c:pt idx="48">
                  <c:v>43061</c:v>
                </c:pt>
                <c:pt idx="49">
                  <c:v>43060</c:v>
                </c:pt>
                <c:pt idx="50">
                  <c:v>43059</c:v>
                </c:pt>
                <c:pt idx="51">
                  <c:v>43056</c:v>
                </c:pt>
                <c:pt idx="52">
                  <c:v>43055</c:v>
                </c:pt>
                <c:pt idx="53">
                  <c:v>43054</c:v>
                </c:pt>
                <c:pt idx="54">
                  <c:v>43053</c:v>
                </c:pt>
                <c:pt idx="55">
                  <c:v>43052</c:v>
                </c:pt>
                <c:pt idx="56">
                  <c:v>43049</c:v>
                </c:pt>
                <c:pt idx="57">
                  <c:v>43048</c:v>
                </c:pt>
                <c:pt idx="58">
                  <c:v>43047</c:v>
                </c:pt>
                <c:pt idx="59">
                  <c:v>43046</c:v>
                </c:pt>
                <c:pt idx="60">
                  <c:v>43042</c:v>
                </c:pt>
                <c:pt idx="61">
                  <c:v>43041</c:v>
                </c:pt>
                <c:pt idx="62">
                  <c:v>43040</c:v>
                </c:pt>
                <c:pt idx="63">
                  <c:v>43039</c:v>
                </c:pt>
                <c:pt idx="64">
                  <c:v>43038</c:v>
                </c:pt>
                <c:pt idx="65">
                  <c:v>43035</c:v>
                </c:pt>
                <c:pt idx="66">
                  <c:v>43034</c:v>
                </c:pt>
                <c:pt idx="67">
                  <c:v>43033</c:v>
                </c:pt>
                <c:pt idx="68">
                  <c:v>43032</c:v>
                </c:pt>
                <c:pt idx="69">
                  <c:v>43031</c:v>
                </c:pt>
                <c:pt idx="70">
                  <c:v>43028</c:v>
                </c:pt>
                <c:pt idx="71">
                  <c:v>43027</c:v>
                </c:pt>
                <c:pt idx="72">
                  <c:v>43026</c:v>
                </c:pt>
                <c:pt idx="73">
                  <c:v>43025</c:v>
                </c:pt>
                <c:pt idx="74">
                  <c:v>43024</c:v>
                </c:pt>
                <c:pt idx="75">
                  <c:v>43021</c:v>
                </c:pt>
                <c:pt idx="76">
                  <c:v>43020</c:v>
                </c:pt>
                <c:pt idx="77">
                  <c:v>43019</c:v>
                </c:pt>
                <c:pt idx="78">
                  <c:v>43018</c:v>
                </c:pt>
                <c:pt idx="79">
                  <c:v>43017</c:v>
                </c:pt>
                <c:pt idx="80">
                  <c:v>43014</c:v>
                </c:pt>
                <c:pt idx="81">
                  <c:v>43013</c:v>
                </c:pt>
                <c:pt idx="82">
                  <c:v>43012</c:v>
                </c:pt>
                <c:pt idx="83">
                  <c:v>43011</c:v>
                </c:pt>
                <c:pt idx="84">
                  <c:v>43010</c:v>
                </c:pt>
                <c:pt idx="85">
                  <c:v>43007</c:v>
                </c:pt>
                <c:pt idx="86">
                  <c:v>43006</c:v>
                </c:pt>
                <c:pt idx="87">
                  <c:v>43005</c:v>
                </c:pt>
                <c:pt idx="88">
                  <c:v>43004</c:v>
                </c:pt>
                <c:pt idx="89">
                  <c:v>43003</c:v>
                </c:pt>
                <c:pt idx="90">
                  <c:v>43000</c:v>
                </c:pt>
                <c:pt idx="91">
                  <c:v>42999</c:v>
                </c:pt>
                <c:pt idx="92">
                  <c:v>42998</c:v>
                </c:pt>
                <c:pt idx="93">
                  <c:v>42997</c:v>
                </c:pt>
                <c:pt idx="94">
                  <c:v>42996</c:v>
                </c:pt>
                <c:pt idx="95">
                  <c:v>42993</c:v>
                </c:pt>
                <c:pt idx="96">
                  <c:v>42992</c:v>
                </c:pt>
                <c:pt idx="97">
                  <c:v>42991</c:v>
                </c:pt>
                <c:pt idx="98">
                  <c:v>42990</c:v>
                </c:pt>
                <c:pt idx="99">
                  <c:v>42989</c:v>
                </c:pt>
                <c:pt idx="100">
                  <c:v>42986</c:v>
                </c:pt>
                <c:pt idx="101">
                  <c:v>42985</c:v>
                </c:pt>
                <c:pt idx="102">
                  <c:v>42984</c:v>
                </c:pt>
                <c:pt idx="103">
                  <c:v>42983</c:v>
                </c:pt>
                <c:pt idx="104">
                  <c:v>42982</c:v>
                </c:pt>
                <c:pt idx="105">
                  <c:v>42979</c:v>
                </c:pt>
                <c:pt idx="106">
                  <c:v>42978</c:v>
                </c:pt>
                <c:pt idx="107">
                  <c:v>42977</c:v>
                </c:pt>
                <c:pt idx="108">
                  <c:v>42976</c:v>
                </c:pt>
                <c:pt idx="109">
                  <c:v>42975</c:v>
                </c:pt>
                <c:pt idx="110">
                  <c:v>42972</c:v>
                </c:pt>
                <c:pt idx="111">
                  <c:v>42971</c:v>
                </c:pt>
                <c:pt idx="112">
                  <c:v>42970</c:v>
                </c:pt>
                <c:pt idx="113">
                  <c:v>42969</c:v>
                </c:pt>
                <c:pt idx="114">
                  <c:v>42968</c:v>
                </c:pt>
                <c:pt idx="115">
                  <c:v>42965</c:v>
                </c:pt>
                <c:pt idx="116">
                  <c:v>42964</c:v>
                </c:pt>
                <c:pt idx="117">
                  <c:v>42963</c:v>
                </c:pt>
                <c:pt idx="118">
                  <c:v>42962</c:v>
                </c:pt>
                <c:pt idx="119">
                  <c:v>42961</c:v>
                </c:pt>
                <c:pt idx="120">
                  <c:v>42958</c:v>
                </c:pt>
                <c:pt idx="121">
                  <c:v>42957</c:v>
                </c:pt>
                <c:pt idx="122">
                  <c:v>42956</c:v>
                </c:pt>
                <c:pt idx="123">
                  <c:v>42955</c:v>
                </c:pt>
                <c:pt idx="124">
                  <c:v>42954</c:v>
                </c:pt>
                <c:pt idx="125">
                  <c:v>42951</c:v>
                </c:pt>
                <c:pt idx="126">
                  <c:v>42950</c:v>
                </c:pt>
                <c:pt idx="127">
                  <c:v>42949</c:v>
                </c:pt>
                <c:pt idx="128">
                  <c:v>42948</c:v>
                </c:pt>
                <c:pt idx="129">
                  <c:v>42947</c:v>
                </c:pt>
                <c:pt idx="130">
                  <c:v>42944</c:v>
                </c:pt>
                <c:pt idx="131">
                  <c:v>42943</c:v>
                </c:pt>
                <c:pt idx="132">
                  <c:v>42942</c:v>
                </c:pt>
                <c:pt idx="133">
                  <c:v>42941</c:v>
                </c:pt>
                <c:pt idx="134">
                  <c:v>42940</c:v>
                </c:pt>
                <c:pt idx="135">
                  <c:v>42937</c:v>
                </c:pt>
                <c:pt idx="136">
                  <c:v>42936</c:v>
                </c:pt>
                <c:pt idx="137">
                  <c:v>42935</c:v>
                </c:pt>
                <c:pt idx="138">
                  <c:v>42934</c:v>
                </c:pt>
                <c:pt idx="139">
                  <c:v>42933</c:v>
                </c:pt>
                <c:pt idx="140">
                  <c:v>42930</c:v>
                </c:pt>
                <c:pt idx="141">
                  <c:v>42929</c:v>
                </c:pt>
                <c:pt idx="142">
                  <c:v>42928</c:v>
                </c:pt>
                <c:pt idx="143">
                  <c:v>42927</c:v>
                </c:pt>
                <c:pt idx="144">
                  <c:v>42926</c:v>
                </c:pt>
                <c:pt idx="145">
                  <c:v>42923</c:v>
                </c:pt>
                <c:pt idx="146">
                  <c:v>42922</c:v>
                </c:pt>
                <c:pt idx="147">
                  <c:v>42921</c:v>
                </c:pt>
                <c:pt idx="148">
                  <c:v>42920</c:v>
                </c:pt>
                <c:pt idx="149">
                  <c:v>42919</c:v>
                </c:pt>
                <c:pt idx="150">
                  <c:v>42916</c:v>
                </c:pt>
                <c:pt idx="151">
                  <c:v>42915</c:v>
                </c:pt>
                <c:pt idx="152">
                  <c:v>42914</c:v>
                </c:pt>
                <c:pt idx="153">
                  <c:v>42913</c:v>
                </c:pt>
                <c:pt idx="154">
                  <c:v>42912</c:v>
                </c:pt>
                <c:pt idx="155">
                  <c:v>42909</c:v>
                </c:pt>
                <c:pt idx="156">
                  <c:v>42908</c:v>
                </c:pt>
                <c:pt idx="157">
                  <c:v>42907</c:v>
                </c:pt>
                <c:pt idx="158">
                  <c:v>42906</c:v>
                </c:pt>
                <c:pt idx="159">
                  <c:v>42905</c:v>
                </c:pt>
                <c:pt idx="160">
                  <c:v>42902</c:v>
                </c:pt>
                <c:pt idx="161">
                  <c:v>42901</c:v>
                </c:pt>
                <c:pt idx="162">
                  <c:v>42900</c:v>
                </c:pt>
                <c:pt idx="163">
                  <c:v>42899</c:v>
                </c:pt>
                <c:pt idx="164">
                  <c:v>42895</c:v>
                </c:pt>
                <c:pt idx="165">
                  <c:v>42894</c:v>
                </c:pt>
                <c:pt idx="166">
                  <c:v>42893</c:v>
                </c:pt>
                <c:pt idx="167">
                  <c:v>42892</c:v>
                </c:pt>
                <c:pt idx="168">
                  <c:v>42891</c:v>
                </c:pt>
                <c:pt idx="169">
                  <c:v>42888</c:v>
                </c:pt>
                <c:pt idx="170">
                  <c:v>42887</c:v>
                </c:pt>
                <c:pt idx="171">
                  <c:v>42886</c:v>
                </c:pt>
                <c:pt idx="172">
                  <c:v>42885</c:v>
                </c:pt>
                <c:pt idx="173">
                  <c:v>42884</c:v>
                </c:pt>
                <c:pt idx="174">
                  <c:v>42881</c:v>
                </c:pt>
                <c:pt idx="175">
                  <c:v>42880</c:v>
                </c:pt>
                <c:pt idx="176">
                  <c:v>42879</c:v>
                </c:pt>
                <c:pt idx="177">
                  <c:v>42878</c:v>
                </c:pt>
                <c:pt idx="178">
                  <c:v>42877</c:v>
                </c:pt>
                <c:pt idx="179">
                  <c:v>42874</c:v>
                </c:pt>
                <c:pt idx="180">
                  <c:v>42873</c:v>
                </c:pt>
                <c:pt idx="181">
                  <c:v>42872</c:v>
                </c:pt>
                <c:pt idx="182">
                  <c:v>42871</c:v>
                </c:pt>
                <c:pt idx="183">
                  <c:v>42870</c:v>
                </c:pt>
                <c:pt idx="184">
                  <c:v>42867</c:v>
                </c:pt>
                <c:pt idx="185">
                  <c:v>42866</c:v>
                </c:pt>
                <c:pt idx="186">
                  <c:v>42865</c:v>
                </c:pt>
                <c:pt idx="187">
                  <c:v>42860</c:v>
                </c:pt>
                <c:pt idx="188">
                  <c:v>42859</c:v>
                </c:pt>
                <c:pt idx="189">
                  <c:v>42858</c:v>
                </c:pt>
                <c:pt idx="190">
                  <c:v>42857</c:v>
                </c:pt>
                <c:pt idx="191">
                  <c:v>42853</c:v>
                </c:pt>
                <c:pt idx="192">
                  <c:v>42852</c:v>
                </c:pt>
                <c:pt idx="193">
                  <c:v>42851</c:v>
                </c:pt>
                <c:pt idx="194">
                  <c:v>42850</c:v>
                </c:pt>
                <c:pt idx="195">
                  <c:v>42849</c:v>
                </c:pt>
                <c:pt idx="196">
                  <c:v>42845</c:v>
                </c:pt>
                <c:pt idx="197">
                  <c:v>42844</c:v>
                </c:pt>
                <c:pt idx="198">
                  <c:v>42843</c:v>
                </c:pt>
                <c:pt idx="199">
                  <c:v>42842</c:v>
                </c:pt>
                <c:pt idx="200">
                  <c:v>42839</c:v>
                </c:pt>
                <c:pt idx="201">
                  <c:v>42838</c:v>
                </c:pt>
                <c:pt idx="202">
                  <c:v>42837</c:v>
                </c:pt>
                <c:pt idx="203">
                  <c:v>42836</c:v>
                </c:pt>
                <c:pt idx="204">
                  <c:v>42835</c:v>
                </c:pt>
                <c:pt idx="205">
                  <c:v>42832</c:v>
                </c:pt>
                <c:pt idx="206">
                  <c:v>42831</c:v>
                </c:pt>
                <c:pt idx="207">
                  <c:v>42830</c:v>
                </c:pt>
                <c:pt idx="208">
                  <c:v>42829</c:v>
                </c:pt>
                <c:pt idx="209">
                  <c:v>42828</c:v>
                </c:pt>
                <c:pt idx="210">
                  <c:v>42825</c:v>
                </c:pt>
                <c:pt idx="211">
                  <c:v>42824</c:v>
                </c:pt>
                <c:pt idx="212">
                  <c:v>42823</c:v>
                </c:pt>
                <c:pt idx="213">
                  <c:v>42822</c:v>
                </c:pt>
                <c:pt idx="214">
                  <c:v>42821</c:v>
                </c:pt>
                <c:pt idx="215">
                  <c:v>42818</c:v>
                </c:pt>
                <c:pt idx="216">
                  <c:v>42817</c:v>
                </c:pt>
                <c:pt idx="217">
                  <c:v>42816</c:v>
                </c:pt>
                <c:pt idx="218">
                  <c:v>42815</c:v>
                </c:pt>
                <c:pt idx="219">
                  <c:v>42814</c:v>
                </c:pt>
                <c:pt idx="220">
                  <c:v>42811</c:v>
                </c:pt>
                <c:pt idx="221">
                  <c:v>42810</c:v>
                </c:pt>
                <c:pt idx="222">
                  <c:v>42809</c:v>
                </c:pt>
                <c:pt idx="223">
                  <c:v>42808</c:v>
                </c:pt>
                <c:pt idx="224">
                  <c:v>42807</c:v>
                </c:pt>
                <c:pt idx="225">
                  <c:v>42804</c:v>
                </c:pt>
                <c:pt idx="226">
                  <c:v>42803</c:v>
                </c:pt>
                <c:pt idx="227">
                  <c:v>42801</c:v>
                </c:pt>
                <c:pt idx="228">
                  <c:v>42800</c:v>
                </c:pt>
                <c:pt idx="229">
                  <c:v>42797</c:v>
                </c:pt>
                <c:pt idx="230">
                  <c:v>42796</c:v>
                </c:pt>
                <c:pt idx="231">
                  <c:v>42795</c:v>
                </c:pt>
                <c:pt idx="232">
                  <c:v>42794</c:v>
                </c:pt>
                <c:pt idx="233">
                  <c:v>42793</c:v>
                </c:pt>
                <c:pt idx="234">
                  <c:v>42790</c:v>
                </c:pt>
                <c:pt idx="235">
                  <c:v>42788</c:v>
                </c:pt>
                <c:pt idx="236">
                  <c:v>42787</c:v>
                </c:pt>
                <c:pt idx="237">
                  <c:v>42786</c:v>
                </c:pt>
                <c:pt idx="238">
                  <c:v>42783</c:v>
                </c:pt>
                <c:pt idx="239">
                  <c:v>42782</c:v>
                </c:pt>
                <c:pt idx="240">
                  <c:v>42781</c:v>
                </c:pt>
                <c:pt idx="241">
                  <c:v>42780</c:v>
                </c:pt>
                <c:pt idx="242">
                  <c:v>42779</c:v>
                </c:pt>
                <c:pt idx="243">
                  <c:v>42776</c:v>
                </c:pt>
                <c:pt idx="244">
                  <c:v>42775</c:v>
                </c:pt>
                <c:pt idx="245">
                  <c:v>42774</c:v>
                </c:pt>
                <c:pt idx="246">
                  <c:v>42773</c:v>
                </c:pt>
                <c:pt idx="247">
                  <c:v>42772</c:v>
                </c:pt>
                <c:pt idx="248">
                  <c:v>42769</c:v>
                </c:pt>
              </c:numCache>
            </c:numRef>
          </c:cat>
          <c:val>
            <c:numRef>
              <c:f>Portf_Bond!$C$14:$C$262</c:f>
              <c:numCache>
                <c:formatCode>0.000%</c:formatCode>
                <c:ptCount val="249"/>
                <c:pt idx="0">
                  <c:v>2.9185786069832924E-3</c:v>
                </c:pt>
                <c:pt idx="1">
                  <c:v>3.7660416127887827E-3</c:v>
                </c:pt>
                <c:pt idx="2">
                  <c:v>3.5468359564862152E-3</c:v>
                </c:pt>
                <c:pt idx="3">
                  <c:v>-8.7342940359955463E-5</c:v>
                </c:pt>
                <c:pt idx="4">
                  <c:v>-2.6200200423066286E-4</c:v>
                </c:pt>
                <c:pt idx="5">
                  <c:v>-1.4735432524371982E-3</c:v>
                </c:pt>
                <c:pt idx="6">
                  <c:v>1.5119843216370701E-3</c:v>
                </c:pt>
                <c:pt idx="7">
                  <c:v>1.6568458084145184E-3</c:v>
                </c:pt>
                <c:pt idx="8">
                  <c:v>-1.7458869224470674E-3</c:v>
                </c:pt>
                <c:pt idx="9">
                  <c:v>1.3398071978855518E-3</c:v>
                </c:pt>
                <c:pt idx="10">
                  <c:v>3.0668486270915297E-4</c:v>
                </c:pt>
                <c:pt idx="11">
                  <c:v>-3.2970772787650353E-4</c:v>
                </c:pt>
                <c:pt idx="12">
                  <c:v>-1.5095170812593477E-3</c:v>
                </c:pt>
                <c:pt idx="13">
                  <c:v>3.0127805527885593E-3</c:v>
                </c:pt>
                <c:pt idx="14">
                  <c:v>1.9995032341634639E-3</c:v>
                </c:pt>
                <c:pt idx="15">
                  <c:v>1.5486350354667282E-4</c:v>
                </c:pt>
                <c:pt idx="16">
                  <c:v>-1.6161860467856825E-3</c:v>
                </c:pt>
                <c:pt idx="17">
                  <c:v>3.7267882872440822E-3</c:v>
                </c:pt>
                <c:pt idx="18">
                  <c:v>-4.5708797884735859E-4</c:v>
                </c:pt>
                <c:pt idx="19">
                  <c:v>2.3883600051858864E-3</c:v>
                </c:pt>
                <c:pt idx="20">
                  <c:v>1.8297352464635038E-3</c:v>
                </c:pt>
                <c:pt idx="21">
                  <c:v>2.2558882243154028E-3</c:v>
                </c:pt>
                <c:pt idx="22">
                  <c:v>-1.7787106883917676E-3</c:v>
                </c:pt>
                <c:pt idx="23">
                  <c:v>-6.7181828445764041E-4</c:v>
                </c:pt>
                <c:pt idx="24">
                  <c:v>-3.9331010894664008E-4</c:v>
                </c:pt>
                <c:pt idx="25">
                  <c:v>4.0525798333222198E-5</c:v>
                </c:pt>
                <c:pt idx="26">
                  <c:v>-1.6370311250348325E-3</c:v>
                </c:pt>
                <c:pt idx="27">
                  <c:v>4.1463087825624185E-4</c:v>
                </c:pt>
                <c:pt idx="28">
                  <c:v>1.7743688139802299E-3</c:v>
                </c:pt>
                <c:pt idx="29">
                  <c:v>-5.7617735805223747E-4</c:v>
                </c:pt>
                <c:pt idx="30">
                  <c:v>-1.4279468302597407E-4</c:v>
                </c:pt>
                <c:pt idx="31">
                  <c:v>2.0589543255636234E-3</c:v>
                </c:pt>
                <c:pt idx="32">
                  <c:v>2.1460397960219806E-4</c:v>
                </c:pt>
                <c:pt idx="33">
                  <c:v>-3.7393015848785464E-4</c:v>
                </c:pt>
                <c:pt idx="34">
                  <c:v>3.698026236019842E-4</c:v>
                </c:pt>
                <c:pt idx="35">
                  <c:v>2.7512499229585121E-5</c:v>
                </c:pt>
                <c:pt idx="36">
                  <c:v>3.6210316597548239E-4</c:v>
                </c:pt>
                <c:pt idx="37">
                  <c:v>-1.7084709335696936E-4</c:v>
                </c:pt>
                <c:pt idx="38">
                  <c:v>-2.0926907995293765E-4</c:v>
                </c:pt>
                <c:pt idx="39">
                  <c:v>1.3770845604462302E-3</c:v>
                </c:pt>
                <c:pt idx="40">
                  <c:v>-1.2207642211533277E-3</c:v>
                </c:pt>
                <c:pt idx="41">
                  <c:v>8.1368989429292458E-4</c:v>
                </c:pt>
                <c:pt idx="42">
                  <c:v>6.0108803686036388E-4</c:v>
                </c:pt>
                <c:pt idx="43">
                  <c:v>-5.8941215321820005E-4</c:v>
                </c:pt>
                <c:pt idx="44">
                  <c:v>6.2735917872183504E-4</c:v>
                </c:pt>
                <c:pt idx="45">
                  <c:v>8.6163892336544635E-4</c:v>
                </c:pt>
                <c:pt idx="46">
                  <c:v>-1.0147168691773816E-4</c:v>
                </c:pt>
                <c:pt idx="47">
                  <c:v>3.1356799955368261E-4</c:v>
                </c:pt>
                <c:pt idx="48">
                  <c:v>1.7678886214298635E-3</c:v>
                </c:pt>
                <c:pt idx="49">
                  <c:v>8.1265122145342616E-5</c:v>
                </c:pt>
                <c:pt idx="50">
                  <c:v>-7.9010836636428687E-4</c:v>
                </c:pt>
                <c:pt idx="51">
                  <c:v>8.50166419013763E-4</c:v>
                </c:pt>
                <c:pt idx="52">
                  <c:v>1.7788659168366701E-3</c:v>
                </c:pt>
                <c:pt idx="53">
                  <c:v>1.7260377985680259E-3</c:v>
                </c:pt>
                <c:pt idx="54">
                  <c:v>-1.377016373895085E-3</c:v>
                </c:pt>
                <c:pt idx="55">
                  <c:v>-2.3090942611574193E-3</c:v>
                </c:pt>
                <c:pt idx="56">
                  <c:v>-5.5822262713205184E-4</c:v>
                </c:pt>
                <c:pt idx="57">
                  <c:v>2.3927656410740902E-4</c:v>
                </c:pt>
                <c:pt idx="58">
                  <c:v>-1.5276990769241166E-3</c:v>
                </c:pt>
                <c:pt idx="59">
                  <c:v>1.0983894279642174E-3</c:v>
                </c:pt>
                <c:pt idx="60">
                  <c:v>-1.9605761590946466E-3</c:v>
                </c:pt>
                <c:pt idx="61">
                  <c:v>-1.2378675345412052E-4</c:v>
                </c:pt>
                <c:pt idx="62">
                  <c:v>1.6748486923552814E-4</c:v>
                </c:pt>
                <c:pt idx="63">
                  <c:v>-4.1601358164318453E-4</c:v>
                </c:pt>
                <c:pt idx="64">
                  <c:v>2.0658926209558993E-3</c:v>
                </c:pt>
                <c:pt idx="65">
                  <c:v>-2.082520959985814E-3</c:v>
                </c:pt>
                <c:pt idx="66">
                  <c:v>-4.4209777305607615E-4</c:v>
                </c:pt>
                <c:pt idx="67">
                  <c:v>-3.3027164731593276E-5</c:v>
                </c:pt>
                <c:pt idx="68">
                  <c:v>-1.1475626629472637E-3</c:v>
                </c:pt>
                <c:pt idx="69">
                  <c:v>7.5857129467831505E-4</c:v>
                </c:pt>
                <c:pt idx="70">
                  <c:v>-1.6531355619487332E-3</c:v>
                </c:pt>
                <c:pt idx="71">
                  <c:v>9.5600295807230006E-4</c:v>
                </c:pt>
                <c:pt idx="72">
                  <c:v>1.4368141555673112E-3</c:v>
                </c:pt>
                <c:pt idx="73">
                  <c:v>2.5729557529577916E-4</c:v>
                </c:pt>
                <c:pt idx="74">
                  <c:v>-1.5768664869436531E-3</c:v>
                </c:pt>
                <c:pt idx="75">
                  <c:v>2.0163717860281134E-4</c:v>
                </c:pt>
                <c:pt idx="76">
                  <c:v>1.6586976542364506E-3</c:v>
                </c:pt>
                <c:pt idx="77">
                  <c:v>1.4242443645332717E-3</c:v>
                </c:pt>
                <c:pt idx="78">
                  <c:v>2.0327283370973771E-3</c:v>
                </c:pt>
                <c:pt idx="79">
                  <c:v>-1.3393045963754641E-3</c:v>
                </c:pt>
                <c:pt idx="80">
                  <c:v>-5.6170004245996484E-4</c:v>
                </c:pt>
                <c:pt idx="81">
                  <c:v>1.5453581063414766E-3</c:v>
                </c:pt>
                <c:pt idx="82">
                  <c:v>1.4655900905914821E-3</c:v>
                </c:pt>
                <c:pt idx="83">
                  <c:v>6.1274587349271548E-4</c:v>
                </c:pt>
                <c:pt idx="84">
                  <c:v>-2.1889349195891097E-3</c:v>
                </c:pt>
                <c:pt idx="85">
                  <c:v>1.4234858998790469E-3</c:v>
                </c:pt>
                <c:pt idx="86">
                  <c:v>3.4373221801976173E-3</c:v>
                </c:pt>
                <c:pt idx="87">
                  <c:v>-2.1283572644070141E-3</c:v>
                </c:pt>
                <c:pt idx="88">
                  <c:v>-1.6470042907188406E-3</c:v>
                </c:pt>
                <c:pt idx="89">
                  <c:v>-1.5954881958051858E-3</c:v>
                </c:pt>
                <c:pt idx="90">
                  <c:v>7.5490814246335447E-4</c:v>
                </c:pt>
                <c:pt idx="91">
                  <c:v>-1.5163099764128128E-3</c:v>
                </c:pt>
                <c:pt idx="92">
                  <c:v>9.8796565761078564E-4</c:v>
                </c:pt>
                <c:pt idx="93">
                  <c:v>5.1898534008846262E-4</c:v>
                </c:pt>
                <c:pt idx="94">
                  <c:v>-2.1591398205693998E-3</c:v>
                </c:pt>
                <c:pt idx="95">
                  <c:v>8.9991156077984366E-4</c:v>
                </c:pt>
                <c:pt idx="96">
                  <c:v>-2.2601422153082412E-4</c:v>
                </c:pt>
                <c:pt idx="97">
                  <c:v>3.5956945587390157E-4</c:v>
                </c:pt>
                <c:pt idx="98">
                  <c:v>-1.2172066647165131E-3</c:v>
                </c:pt>
                <c:pt idx="99">
                  <c:v>-6.2935794806617232E-4</c:v>
                </c:pt>
                <c:pt idx="100">
                  <c:v>1.0864998575251623E-3</c:v>
                </c:pt>
                <c:pt idx="101">
                  <c:v>-1.4952003349739458E-3</c:v>
                </c:pt>
                <c:pt idx="102">
                  <c:v>3.7007565958330482E-3</c:v>
                </c:pt>
                <c:pt idx="103">
                  <c:v>2.8717534918776687E-3</c:v>
                </c:pt>
                <c:pt idx="104">
                  <c:v>1.0112821341819198E-3</c:v>
                </c:pt>
                <c:pt idx="105">
                  <c:v>2.0800716787158446E-3</c:v>
                </c:pt>
                <c:pt idx="106">
                  <c:v>2.1432141180738181E-3</c:v>
                </c:pt>
                <c:pt idx="107">
                  <c:v>1.9335394135730757E-3</c:v>
                </c:pt>
                <c:pt idx="108">
                  <c:v>-1.0405524637543803E-3</c:v>
                </c:pt>
                <c:pt idx="109">
                  <c:v>5.7910041690326574E-4</c:v>
                </c:pt>
                <c:pt idx="110">
                  <c:v>-3.055819134130625E-4</c:v>
                </c:pt>
                <c:pt idx="111">
                  <c:v>-9.5589700666963992E-4</c:v>
                </c:pt>
                <c:pt idx="112">
                  <c:v>3.0608068077939057E-4</c:v>
                </c:pt>
                <c:pt idx="113">
                  <c:v>-6.3807896690017639E-4</c:v>
                </c:pt>
                <c:pt idx="114">
                  <c:v>-6.3845968382032694E-4</c:v>
                </c:pt>
                <c:pt idx="115">
                  <c:v>-3.2065345229365832E-4</c:v>
                </c:pt>
                <c:pt idx="116">
                  <c:v>2.1121705424593861E-4</c:v>
                </c:pt>
                <c:pt idx="117">
                  <c:v>6.805629671982707E-4</c:v>
                </c:pt>
                <c:pt idx="118">
                  <c:v>-7.0570079897296697E-4</c:v>
                </c:pt>
                <c:pt idx="119">
                  <c:v>1.4358745107405761E-3</c:v>
                </c:pt>
                <c:pt idx="120">
                  <c:v>3.272796687385767E-4</c:v>
                </c:pt>
                <c:pt idx="121">
                  <c:v>1.6678116399471046E-3</c:v>
                </c:pt>
                <c:pt idx="122">
                  <c:v>-1.6297277400702771E-3</c:v>
                </c:pt>
                <c:pt idx="123">
                  <c:v>-8.2745996315607801E-4</c:v>
                </c:pt>
                <c:pt idx="124">
                  <c:v>-1.4031257299968885E-3</c:v>
                </c:pt>
                <c:pt idx="125">
                  <c:v>3.3422077061513291E-3</c:v>
                </c:pt>
                <c:pt idx="126">
                  <c:v>3.4682275037750164E-3</c:v>
                </c:pt>
                <c:pt idx="127">
                  <c:v>-6.9792033953755875E-4</c:v>
                </c:pt>
                <c:pt idx="128">
                  <c:v>-1.0702702795576948E-3</c:v>
                </c:pt>
                <c:pt idx="129">
                  <c:v>-2.2549839951753936E-4</c:v>
                </c:pt>
                <c:pt idx="130">
                  <c:v>-3.4702316953895808E-4</c:v>
                </c:pt>
                <c:pt idx="131">
                  <c:v>4.0609440100082628E-3</c:v>
                </c:pt>
                <c:pt idx="132">
                  <c:v>9.8034162499309897E-4</c:v>
                </c:pt>
                <c:pt idx="133">
                  <c:v>9.5003866428681018E-4</c:v>
                </c:pt>
                <c:pt idx="134">
                  <c:v>-3.7968235390719988E-3</c:v>
                </c:pt>
                <c:pt idx="135">
                  <c:v>-8.4846335268649908E-4</c:v>
                </c:pt>
                <c:pt idx="136">
                  <c:v>4.0725125868199013E-4</c:v>
                </c:pt>
                <c:pt idx="137">
                  <c:v>-3.4069800427877336E-4</c:v>
                </c:pt>
                <c:pt idx="138">
                  <c:v>-1.1474622747204314E-3</c:v>
                </c:pt>
                <c:pt idx="139">
                  <c:v>-6.3054549893162121E-4</c:v>
                </c:pt>
                <c:pt idx="140">
                  <c:v>1.7415012006645701E-3</c:v>
                </c:pt>
                <c:pt idx="141">
                  <c:v>2.6802856484483407E-3</c:v>
                </c:pt>
                <c:pt idx="142">
                  <c:v>2.6102986900430319E-3</c:v>
                </c:pt>
                <c:pt idx="143">
                  <c:v>-2.3779539934077835E-3</c:v>
                </c:pt>
                <c:pt idx="144">
                  <c:v>3.3364054390557585E-3</c:v>
                </c:pt>
                <c:pt idx="145">
                  <c:v>-3.0190506964960415E-3</c:v>
                </c:pt>
                <c:pt idx="146">
                  <c:v>-1.8472657956094035E-3</c:v>
                </c:pt>
                <c:pt idx="147">
                  <c:v>-4.2787989664508294E-3</c:v>
                </c:pt>
                <c:pt idx="148">
                  <c:v>3.9191075682172495E-5</c:v>
                </c:pt>
                <c:pt idx="149">
                  <c:v>-3.7791101147672472E-4</c:v>
                </c:pt>
                <c:pt idx="150">
                  <c:v>1.1351767234711702E-3</c:v>
                </c:pt>
                <c:pt idx="151">
                  <c:v>-4.3003643958668689E-4</c:v>
                </c:pt>
                <c:pt idx="152">
                  <c:v>-1.8643739699568773E-3</c:v>
                </c:pt>
                <c:pt idx="153">
                  <c:v>-2.9182670661123949E-4</c:v>
                </c:pt>
                <c:pt idx="154">
                  <c:v>-1.5378347498425936E-4</c:v>
                </c:pt>
                <c:pt idx="155">
                  <c:v>6.2597134884261676E-3</c:v>
                </c:pt>
                <c:pt idx="156">
                  <c:v>9.429133674264973E-4</c:v>
                </c:pt>
                <c:pt idx="157">
                  <c:v>3.2078219545418792E-3</c:v>
                </c:pt>
                <c:pt idx="158">
                  <c:v>-1.1847161792174017E-4</c:v>
                </c:pt>
                <c:pt idx="159">
                  <c:v>-2.6270082939808641E-3</c:v>
                </c:pt>
                <c:pt idx="160">
                  <c:v>-4.444598079287888E-3</c:v>
                </c:pt>
                <c:pt idx="161">
                  <c:v>-6.1164483216889724E-3</c:v>
                </c:pt>
                <c:pt idx="162">
                  <c:v>-1.4519897127843165E-3</c:v>
                </c:pt>
                <c:pt idx="163">
                  <c:v>7.0790368871608835E-4</c:v>
                </c:pt>
                <c:pt idx="164">
                  <c:v>1.2824495335171425E-3</c:v>
                </c:pt>
                <c:pt idx="165">
                  <c:v>6.3025361677233232E-4</c:v>
                </c:pt>
                <c:pt idx="166">
                  <c:v>8.2545079545955525E-4</c:v>
                </c:pt>
                <c:pt idx="167">
                  <c:v>3.6402293557296082E-4</c:v>
                </c:pt>
                <c:pt idx="168">
                  <c:v>-3.0068077993486357E-3</c:v>
                </c:pt>
                <c:pt idx="169">
                  <c:v>-5.7478317497172281E-4</c:v>
                </c:pt>
                <c:pt idx="170">
                  <c:v>4.6237876488365859E-3</c:v>
                </c:pt>
                <c:pt idx="171">
                  <c:v>-3.5461245248306325E-4</c:v>
                </c:pt>
                <c:pt idx="172">
                  <c:v>-1.9490756247496348E-3</c:v>
                </c:pt>
                <c:pt idx="173">
                  <c:v>1.3161119185848883E-3</c:v>
                </c:pt>
                <c:pt idx="174">
                  <c:v>-2.5217606437384376E-3</c:v>
                </c:pt>
                <c:pt idx="175">
                  <c:v>-8.6980967924947181E-4</c:v>
                </c:pt>
                <c:pt idx="176">
                  <c:v>-1.8004341455159895E-3</c:v>
                </c:pt>
                <c:pt idx="177">
                  <c:v>-4.9064907474610992E-4</c:v>
                </c:pt>
                <c:pt idx="178">
                  <c:v>1.1523402229886202E-3</c:v>
                </c:pt>
                <c:pt idx="179">
                  <c:v>3.2780717570517941E-3</c:v>
                </c:pt>
                <c:pt idx="180">
                  <c:v>1.223023237166194E-3</c:v>
                </c:pt>
                <c:pt idx="181">
                  <c:v>-2.6171278884615933E-3</c:v>
                </c:pt>
                <c:pt idx="182">
                  <c:v>-1.301901805846041E-3</c:v>
                </c:pt>
                <c:pt idx="183">
                  <c:v>1.236633896583944E-3</c:v>
                </c:pt>
                <c:pt idx="184">
                  <c:v>1.8882278026820468E-3</c:v>
                </c:pt>
                <c:pt idx="185">
                  <c:v>3.7108665000848206E-4</c:v>
                </c:pt>
                <c:pt idx="186">
                  <c:v>5.6199305888888391E-3</c:v>
                </c:pt>
                <c:pt idx="187">
                  <c:v>-1.8725033626281345E-3</c:v>
                </c:pt>
                <c:pt idx="188">
                  <c:v>-4.9179621851565269E-3</c:v>
                </c:pt>
                <c:pt idx="189">
                  <c:v>-1.4122682788542109E-3</c:v>
                </c:pt>
                <c:pt idx="190">
                  <c:v>1.6385250974202334E-3</c:v>
                </c:pt>
                <c:pt idx="191">
                  <c:v>5.0927086164292128E-3</c:v>
                </c:pt>
                <c:pt idx="192">
                  <c:v>2.5323494337577796E-4</c:v>
                </c:pt>
                <c:pt idx="193">
                  <c:v>-4.1840568385824396E-4</c:v>
                </c:pt>
                <c:pt idx="194">
                  <c:v>-2.4501355874428478E-3</c:v>
                </c:pt>
                <c:pt idx="195">
                  <c:v>3.3371217365016181E-3</c:v>
                </c:pt>
                <c:pt idx="196">
                  <c:v>5.8763732053878142E-3</c:v>
                </c:pt>
                <c:pt idx="197">
                  <c:v>8.6490550496439963E-4</c:v>
                </c:pt>
                <c:pt idx="198">
                  <c:v>-5.9422731665724298E-4</c:v>
                </c:pt>
                <c:pt idx="199">
                  <c:v>8.7936241030000379E-4</c:v>
                </c:pt>
                <c:pt idx="200">
                  <c:v>5.5834544853190587E-4</c:v>
                </c:pt>
                <c:pt idx="201">
                  <c:v>3.851553201133721E-3</c:v>
                </c:pt>
                <c:pt idx="202">
                  <c:v>-7.2415215177390338E-4</c:v>
                </c:pt>
                <c:pt idx="203">
                  <c:v>-1.9441138240276028E-3</c:v>
                </c:pt>
                <c:pt idx="204">
                  <c:v>-2.6580674181587052E-3</c:v>
                </c:pt>
                <c:pt idx="205">
                  <c:v>-3.9249319365072576E-3</c:v>
                </c:pt>
                <c:pt idx="206">
                  <c:v>2.2961694297261546E-3</c:v>
                </c:pt>
                <c:pt idx="207">
                  <c:v>1.5588480189787466E-3</c:v>
                </c:pt>
                <c:pt idx="208">
                  <c:v>9.8539676238164212E-4</c:v>
                </c:pt>
                <c:pt idx="209">
                  <c:v>-1.204457662842191E-3</c:v>
                </c:pt>
                <c:pt idx="210">
                  <c:v>-2.6778858161942208E-3</c:v>
                </c:pt>
                <c:pt idx="211">
                  <c:v>2.4313337450615601E-3</c:v>
                </c:pt>
                <c:pt idx="212">
                  <c:v>1.9791399516930772E-4</c:v>
                </c:pt>
                <c:pt idx="213">
                  <c:v>-1.1105509408421352E-3</c:v>
                </c:pt>
                <c:pt idx="214">
                  <c:v>2.3343179766849788E-3</c:v>
                </c:pt>
                <c:pt idx="215">
                  <c:v>1.8500269862330729E-3</c:v>
                </c:pt>
                <c:pt idx="216">
                  <c:v>1.2143444821510376E-4</c:v>
                </c:pt>
                <c:pt idx="217">
                  <c:v>-2.1413766347995692E-3</c:v>
                </c:pt>
                <c:pt idx="218">
                  <c:v>-9.2332897037207171E-4</c:v>
                </c:pt>
                <c:pt idx="219">
                  <c:v>1.3721264028723654E-3</c:v>
                </c:pt>
                <c:pt idx="220">
                  <c:v>1.0145985055407185E-3</c:v>
                </c:pt>
                <c:pt idx="221">
                  <c:v>4.4233307773346112E-3</c:v>
                </c:pt>
                <c:pt idx="222">
                  <c:v>1.6898722811208246E-3</c:v>
                </c:pt>
                <c:pt idx="223">
                  <c:v>-5.1603260218150814E-4</c:v>
                </c:pt>
                <c:pt idx="224">
                  <c:v>1.8108705213787852E-3</c:v>
                </c:pt>
                <c:pt idx="225">
                  <c:v>2.6139085192924821E-3</c:v>
                </c:pt>
                <c:pt idx="226">
                  <c:v>-1.6061942127554483E-3</c:v>
                </c:pt>
                <c:pt idx="227">
                  <c:v>2.4378376620316547E-3</c:v>
                </c:pt>
                <c:pt idx="228">
                  <c:v>2.5311152295622486E-3</c:v>
                </c:pt>
                <c:pt idx="229">
                  <c:v>7.7818887018027796E-4</c:v>
                </c:pt>
                <c:pt idx="230">
                  <c:v>-6.8245482276102617E-4</c:v>
                </c:pt>
                <c:pt idx="231">
                  <c:v>1.5886954651804016E-3</c:v>
                </c:pt>
                <c:pt idx="232">
                  <c:v>-3.589392543113181E-3</c:v>
                </c:pt>
                <c:pt idx="233">
                  <c:v>2.5679565472163952E-3</c:v>
                </c:pt>
                <c:pt idx="234">
                  <c:v>-1.4300358298698897E-3</c:v>
                </c:pt>
                <c:pt idx="235">
                  <c:v>-1.0130863084240244E-3</c:v>
                </c:pt>
                <c:pt idx="236">
                  <c:v>-6.6376168047750216E-4</c:v>
                </c:pt>
                <c:pt idx="237">
                  <c:v>1.7239204228926437E-3</c:v>
                </c:pt>
                <c:pt idx="238">
                  <c:v>-1.1322275473732827E-3</c:v>
                </c:pt>
                <c:pt idx="239">
                  <c:v>-3.592974873473747E-3</c:v>
                </c:pt>
                <c:pt idx="240">
                  <c:v>-2.1907311018179005E-3</c:v>
                </c:pt>
                <c:pt idx="241">
                  <c:v>-1.875491680141933E-3</c:v>
                </c:pt>
                <c:pt idx="242">
                  <c:v>2.1524803449314766E-3</c:v>
                </c:pt>
                <c:pt idx="243">
                  <c:v>8.2264236329943584E-4</c:v>
                </c:pt>
                <c:pt idx="244">
                  <c:v>1.810919809947475E-3</c:v>
                </c:pt>
                <c:pt idx="245">
                  <c:v>1.3087750326894489E-3</c:v>
                </c:pt>
                <c:pt idx="246">
                  <c:v>-3.6130919298669089E-3</c:v>
                </c:pt>
                <c:pt idx="247">
                  <c:v>1.775147001430135E-3</c:v>
                </c:pt>
                <c:pt idx="248">
                  <c:v>-1.9814164705034428E-3</c:v>
                </c:pt>
              </c:numCache>
            </c:numRef>
          </c:val>
          <c:smooth val="0"/>
          <c:extLst>
            <c:ext xmlns:c16="http://schemas.microsoft.com/office/drawing/2014/chart" uri="{C3380CC4-5D6E-409C-BE32-E72D297353CC}">
              <c16:uniqueId val="{00000002-1CB6-0B41-929D-19885927D1A6}"/>
            </c:ext>
          </c:extLst>
        </c:ser>
        <c:dLbls>
          <c:showLegendKey val="0"/>
          <c:showVal val="0"/>
          <c:showCatName val="0"/>
          <c:showSerName val="0"/>
          <c:showPercent val="0"/>
          <c:showBubbleSize val="0"/>
        </c:dLbls>
        <c:smooth val="0"/>
        <c:axId val="2094053440"/>
        <c:axId val="2094081008"/>
      </c:lineChart>
      <c:dateAx>
        <c:axId val="209405344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4081008"/>
        <c:crosses val="autoZero"/>
        <c:auto val="1"/>
        <c:lblOffset val="100"/>
        <c:baseTimeUnit val="days"/>
      </c:dateAx>
      <c:valAx>
        <c:axId val="20940810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405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16</xdr:col>
      <xdr:colOff>774700</xdr:colOff>
      <xdr:row>16</xdr:row>
      <xdr:rowOff>114300</xdr:rowOff>
    </xdr:to>
    <xdr:graphicFrame macro="">
      <xdr:nvGraphicFramePr>
        <xdr:cNvPr id="2" name="Диаграмма 1">
          <a:extLst>
            <a:ext uri="{FF2B5EF4-FFF2-40B4-BE49-F238E27FC236}">
              <a16:creationId xmlns:a16="http://schemas.microsoft.com/office/drawing/2014/main" id="{DB4F5BD8-6CC8-014F-94C3-C58754886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141815</xdr:colOff>
      <xdr:row>3</xdr:row>
      <xdr:rowOff>139700</xdr:rowOff>
    </xdr:from>
    <xdr:to>
      <xdr:col>10</xdr:col>
      <xdr:colOff>812800</xdr:colOff>
      <xdr:row>22</xdr:row>
      <xdr:rowOff>114300</xdr:rowOff>
    </xdr:to>
    <xdr:graphicFrame macro="">
      <xdr:nvGraphicFramePr>
        <xdr:cNvPr id="4" name="Диаграмма 3">
          <a:extLst>
            <a:ext uri="{FF2B5EF4-FFF2-40B4-BE49-F238E27FC236}">
              <a16:creationId xmlns:a16="http://schemas.microsoft.com/office/drawing/2014/main" id="{864E98F9-16CF-6C43-B236-1148B678B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829429</xdr:colOff>
      <xdr:row>11</xdr:row>
      <xdr:rowOff>211968</xdr:rowOff>
    </xdr:from>
    <xdr:to>
      <xdr:col>21</xdr:col>
      <xdr:colOff>67732</xdr:colOff>
      <xdr:row>37</xdr:row>
      <xdr:rowOff>135466</xdr:rowOff>
    </xdr:to>
    <xdr:graphicFrame macro="">
      <xdr:nvGraphicFramePr>
        <xdr:cNvPr id="2" name="Диаграмма 1">
          <a:extLst>
            <a:ext uri="{FF2B5EF4-FFF2-40B4-BE49-F238E27FC236}">
              <a16:creationId xmlns:a16="http://schemas.microsoft.com/office/drawing/2014/main" id="{A46A5309-0EA8-3142-BC25-BA4674276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br.ru/hd_base/zcyc_params/zcyc/?DateTo=17.08.2017" TargetMode="External"/><Relationship Id="rId299" Type="http://schemas.openxmlformats.org/officeDocument/2006/relationships/hyperlink" Target="https://www.cbr.ru/hd_base/zcyc_params/zcyc/?DateTo=24.11.2016" TargetMode="External"/><Relationship Id="rId21" Type="http://schemas.openxmlformats.org/officeDocument/2006/relationships/hyperlink" Target="https://www.cbr.ru/hd_base/zcyc_params/zcyc/?DateTo=03.01.2018" TargetMode="External"/><Relationship Id="rId63" Type="http://schemas.openxmlformats.org/officeDocument/2006/relationships/hyperlink" Target="https://www.cbr.ru/hd_base/zcyc_params/zcyc/?DateTo=01.11.2017" TargetMode="External"/><Relationship Id="rId159" Type="http://schemas.openxmlformats.org/officeDocument/2006/relationships/hyperlink" Target="https://www.cbr.ru/hd_base/zcyc_params/zcyc/?DateTo=20.06.2017" TargetMode="External"/><Relationship Id="rId324" Type="http://schemas.openxmlformats.org/officeDocument/2006/relationships/hyperlink" Target="https://www.cbr.ru/hd_base/zcyc_params/zcyc/?DateTo=19.10.2016" TargetMode="External"/><Relationship Id="rId366" Type="http://schemas.openxmlformats.org/officeDocument/2006/relationships/hyperlink" Target="https://www.cbr.ru/hd_base/zcyc_params/zcyc/?DateTo=22.08.2016" TargetMode="External"/><Relationship Id="rId170" Type="http://schemas.openxmlformats.org/officeDocument/2006/relationships/hyperlink" Target="https://www.cbr.ru/hd_base/zcyc_params/zcyc/?DateTo=02.06.2017" TargetMode="External"/><Relationship Id="rId226" Type="http://schemas.openxmlformats.org/officeDocument/2006/relationships/hyperlink" Target="https://www.cbr.ru/hd_base/zcyc_params/zcyc/?DateTo=10.03.2017" TargetMode="External"/><Relationship Id="rId433" Type="http://schemas.openxmlformats.org/officeDocument/2006/relationships/hyperlink" Target="https://www.cbr.ru/hd_base/zcyc_params/zcyc/?DateTo=18.05.2016" TargetMode="External"/><Relationship Id="rId268" Type="http://schemas.openxmlformats.org/officeDocument/2006/relationships/hyperlink" Target="https://www.cbr.ru/hd_base/zcyc_params/zcyc/?DateTo=09.01.2017" TargetMode="External"/><Relationship Id="rId475" Type="http://schemas.openxmlformats.org/officeDocument/2006/relationships/hyperlink" Target="https://www.cbr.ru/hd_base/zcyc_params/zcyc/?DateTo=16.03.2016" TargetMode="External"/><Relationship Id="rId32" Type="http://schemas.openxmlformats.org/officeDocument/2006/relationships/hyperlink" Target="https://www.cbr.ru/hd_base/zcyc_params/zcyc/?DateTo=15.12.2017" TargetMode="External"/><Relationship Id="rId74" Type="http://schemas.openxmlformats.org/officeDocument/2006/relationships/hyperlink" Target="https://www.cbr.ru/hd_base/zcyc_params/zcyc/?DateTo=17.10.2017" TargetMode="External"/><Relationship Id="rId128" Type="http://schemas.openxmlformats.org/officeDocument/2006/relationships/hyperlink" Target="https://www.cbr.ru/hd_base/zcyc_params/zcyc/?DateTo=02.08.2017" TargetMode="External"/><Relationship Id="rId335" Type="http://schemas.openxmlformats.org/officeDocument/2006/relationships/hyperlink" Target="https://www.cbr.ru/hd_base/zcyc_params/zcyc/?DateTo=04.10.2016" TargetMode="External"/><Relationship Id="rId377" Type="http://schemas.openxmlformats.org/officeDocument/2006/relationships/hyperlink" Target="https://www.cbr.ru/hd_base/zcyc_params/zcyc/?DateTo=05.08.2016" TargetMode="External"/><Relationship Id="rId500" Type="http://schemas.openxmlformats.org/officeDocument/2006/relationships/hyperlink" Target="https://www.cbr.ru/hd_base/zcyc_params/zcyc/?DateTo=09.02.2016" TargetMode="External"/><Relationship Id="rId5" Type="http://schemas.openxmlformats.org/officeDocument/2006/relationships/hyperlink" Target="https://www.cbr.ru/hd_base/zcyc_params/zcyc/?DateTo=26.01.2018" TargetMode="External"/><Relationship Id="rId181" Type="http://schemas.openxmlformats.org/officeDocument/2006/relationships/hyperlink" Target="https://www.cbr.ru/hd_base/zcyc_params/zcyc/?DateTo=18.05.2017" TargetMode="External"/><Relationship Id="rId237" Type="http://schemas.openxmlformats.org/officeDocument/2006/relationships/hyperlink" Target="https://www.cbr.ru/hd_base/zcyc_params/zcyc/?DateTo=21.02.2017" TargetMode="External"/><Relationship Id="rId402" Type="http://schemas.openxmlformats.org/officeDocument/2006/relationships/hyperlink" Target="https://www.cbr.ru/hd_base/zcyc_params/zcyc/?DateTo=01.07.2016" TargetMode="External"/><Relationship Id="rId279" Type="http://schemas.openxmlformats.org/officeDocument/2006/relationships/hyperlink" Target="https://www.cbr.ru/hd_base/zcyc_params/zcyc/?DateTo=22.12.2016" TargetMode="External"/><Relationship Id="rId444" Type="http://schemas.openxmlformats.org/officeDocument/2006/relationships/hyperlink" Target="https://www.cbr.ru/hd_base/zcyc_params/zcyc/?DateTo=28.04.2016" TargetMode="External"/><Relationship Id="rId486" Type="http://schemas.openxmlformats.org/officeDocument/2006/relationships/hyperlink" Target="https://www.cbr.ru/hd_base/zcyc_params/zcyc/?DateTo=29.02.2016" TargetMode="External"/><Relationship Id="rId43" Type="http://schemas.openxmlformats.org/officeDocument/2006/relationships/hyperlink" Target="https://www.cbr.ru/hd_base/zcyc_params/zcyc/?DateTo=30.11.2017" TargetMode="External"/><Relationship Id="rId139" Type="http://schemas.openxmlformats.org/officeDocument/2006/relationships/hyperlink" Target="https://www.cbr.ru/hd_base/zcyc_params/zcyc/?DateTo=18.07.2017" TargetMode="External"/><Relationship Id="rId290" Type="http://schemas.openxmlformats.org/officeDocument/2006/relationships/hyperlink" Target="https://www.cbr.ru/hd_base/zcyc_params/zcyc/?DateTo=07.12.2016" TargetMode="External"/><Relationship Id="rId304" Type="http://schemas.openxmlformats.org/officeDocument/2006/relationships/hyperlink" Target="https://www.cbr.ru/hd_base/zcyc_params/zcyc/?DateTo=17.11.2016" TargetMode="External"/><Relationship Id="rId346" Type="http://schemas.openxmlformats.org/officeDocument/2006/relationships/hyperlink" Target="https://www.cbr.ru/hd_base/zcyc_params/zcyc/?DateTo=19.09.2016" TargetMode="External"/><Relationship Id="rId388" Type="http://schemas.openxmlformats.org/officeDocument/2006/relationships/hyperlink" Target="https://www.cbr.ru/hd_base/zcyc_params/zcyc/?DateTo=21.07.2016" TargetMode="External"/><Relationship Id="rId85" Type="http://schemas.openxmlformats.org/officeDocument/2006/relationships/hyperlink" Target="https://www.cbr.ru/hd_base/zcyc_params/zcyc/?DateTo=02.10.2017" TargetMode="External"/><Relationship Id="rId150" Type="http://schemas.openxmlformats.org/officeDocument/2006/relationships/hyperlink" Target="https://www.cbr.ru/hd_base/zcyc_params/zcyc/?DateTo=03.07.2017" TargetMode="External"/><Relationship Id="rId192" Type="http://schemas.openxmlformats.org/officeDocument/2006/relationships/hyperlink" Target="https://www.cbr.ru/hd_base/zcyc_params/zcyc/?DateTo=28.04.2017" TargetMode="External"/><Relationship Id="rId206" Type="http://schemas.openxmlformats.org/officeDocument/2006/relationships/hyperlink" Target="https://www.cbr.ru/hd_base/zcyc_params/zcyc/?DateTo=07.04.2017" TargetMode="External"/><Relationship Id="rId413" Type="http://schemas.openxmlformats.org/officeDocument/2006/relationships/hyperlink" Target="https://www.cbr.ru/hd_base/zcyc_params/zcyc/?DateTo=16.06.2016" TargetMode="External"/><Relationship Id="rId248" Type="http://schemas.openxmlformats.org/officeDocument/2006/relationships/hyperlink" Target="https://www.cbr.ru/hd_base/zcyc_params/zcyc/?DateTo=06.02.2017" TargetMode="External"/><Relationship Id="rId455" Type="http://schemas.openxmlformats.org/officeDocument/2006/relationships/hyperlink" Target="https://www.cbr.ru/hd_base/zcyc_params/zcyc/?DateTo=13.04.2016" TargetMode="External"/><Relationship Id="rId497" Type="http://schemas.openxmlformats.org/officeDocument/2006/relationships/hyperlink" Target="https://www.cbr.ru/hd_base/zcyc_params/zcyc/?DateTo=12.02.2016" TargetMode="External"/><Relationship Id="rId12" Type="http://schemas.openxmlformats.org/officeDocument/2006/relationships/hyperlink" Target="https://www.cbr.ru/hd_base/zcyc_params/zcyc/?DateTo=17.01.2018" TargetMode="External"/><Relationship Id="rId108" Type="http://schemas.openxmlformats.org/officeDocument/2006/relationships/hyperlink" Target="https://www.cbr.ru/hd_base/zcyc_params/zcyc/?DateTo=30.08.2017" TargetMode="External"/><Relationship Id="rId315" Type="http://schemas.openxmlformats.org/officeDocument/2006/relationships/hyperlink" Target="https://www.cbr.ru/hd_base/zcyc_params/zcyc/?DateTo=01.11.2016" TargetMode="External"/><Relationship Id="rId357" Type="http://schemas.openxmlformats.org/officeDocument/2006/relationships/hyperlink" Target="https://www.cbr.ru/hd_base/zcyc_params/zcyc/?DateTo=02.09.2016" TargetMode="External"/><Relationship Id="rId54" Type="http://schemas.openxmlformats.org/officeDocument/2006/relationships/hyperlink" Target="https://www.cbr.ru/hd_base/zcyc_params/zcyc/?DateTo=15.11.2017" TargetMode="External"/><Relationship Id="rId96" Type="http://schemas.openxmlformats.org/officeDocument/2006/relationships/hyperlink" Target="https://www.cbr.ru/hd_base/zcyc_params/zcyc/?DateTo=15.09.2017" TargetMode="External"/><Relationship Id="rId161" Type="http://schemas.openxmlformats.org/officeDocument/2006/relationships/hyperlink" Target="https://www.cbr.ru/hd_base/zcyc_params/zcyc/?DateTo=16.06.2017" TargetMode="External"/><Relationship Id="rId217" Type="http://schemas.openxmlformats.org/officeDocument/2006/relationships/hyperlink" Target="https://www.cbr.ru/hd_base/zcyc_params/zcyc/?DateTo=23.03.2017" TargetMode="External"/><Relationship Id="rId399" Type="http://schemas.openxmlformats.org/officeDocument/2006/relationships/hyperlink" Target="https://www.cbr.ru/hd_base/zcyc_params/zcyc/?DateTo=06.07.2016" TargetMode="External"/><Relationship Id="rId259" Type="http://schemas.openxmlformats.org/officeDocument/2006/relationships/hyperlink" Target="https://www.cbr.ru/hd_base/zcyc_params/zcyc/?DateTo=20.01.2017" TargetMode="External"/><Relationship Id="rId424" Type="http://schemas.openxmlformats.org/officeDocument/2006/relationships/hyperlink" Target="https://www.cbr.ru/hd_base/zcyc_params/zcyc/?DateTo=31.05.2016" TargetMode="External"/><Relationship Id="rId466" Type="http://schemas.openxmlformats.org/officeDocument/2006/relationships/hyperlink" Target="https://www.cbr.ru/hd_base/zcyc_params/zcyc/?DateTo=29.03.2016" TargetMode="External"/><Relationship Id="rId23" Type="http://schemas.openxmlformats.org/officeDocument/2006/relationships/hyperlink" Target="https://www.cbr.ru/hd_base/zcyc_params/zcyc/?DateTo=28.12.2017" TargetMode="External"/><Relationship Id="rId119" Type="http://schemas.openxmlformats.org/officeDocument/2006/relationships/hyperlink" Target="https://www.cbr.ru/hd_base/zcyc_params/zcyc/?DateTo=15.08.2017" TargetMode="External"/><Relationship Id="rId270" Type="http://schemas.openxmlformats.org/officeDocument/2006/relationships/hyperlink" Target="https://www.cbr.ru/hd_base/zcyc_params/zcyc/?DateTo=05.01.2017" TargetMode="External"/><Relationship Id="rId326" Type="http://schemas.openxmlformats.org/officeDocument/2006/relationships/hyperlink" Target="https://www.cbr.ru/hd_base/zcyc_params/zcyc/?DateTo=17.10.2016" TargetMode="External"/><Relationship Id="rId65" Type="http://schemas.openxmlformats.org/officeDocument/2006/relationships/hyperlink" Target="https://www.cbr.ru/hd_base/zcyc_params/zcyc/?DateTo=30.10.2017" TargetMode="External"/><Relationship Id="rId130" Type="http://schemas.openxmlformats.org/officeDocument/2006/relationships/hyperlink" Target="https://www.cbr.ru/hd_base/zcyc_params/zcyc/?DateTo=31.07.2017" TargetMode="External"/><Relationship Id="rId368" Type="http://schemas.openxmlformats.org/officeDocument/2006/relationships/hyperlink" Target="https://www.cbr.ru/hd_base/zcyc_params/zcyc/?DateTo=18.08.2016" TargetMode="External"/><Relationship Id="rId172" Type="http://schemas.openxmlformats.org/officeDocument/2006/relationships/hyperlink" Target="https://www.cbr.ru/hd_base/zcyc_params/zcyc/?DateTo=31.05.2017" TargetMode="External"/><Relationship Id="rId228" Type="http://schemas.openxmlformats.org/officeDocument/2006/relationships/hyperlink" Target="https://www.cbr.ru/hd_base/zcyc_params/zcyc/?DateTo=07.03.2017" TargetMode="External"/><Relationship Id="rId435" Type="http://schemas.openxmlformats.org/officeDocument/2006/relationships/hyperlink" Target="https://www.cbr.ru/hd_base/zcyc_params/zcyc/?DateTo=16.05.2016" TargetMode="External"/><Relationship Id="rId477" Type="http://schemas.openxmlformats.org/officeDocument/2006/relationships/hyperlink" Target="https://www.cbr.ru/hd_base/zcyc_params/zcyc/?DateTo=14.03.2016" TargetMode="External"/><Relationship Id="rId281" Type="http://schemas.openxmlformats.org/officeDocument/2006/relationships/hyperlink" Target="https://www.cbr.ru/hd_base/zcyc_params/zcyc/?DateTo=20.12.2016" TargetMode="External"/><Relationship Id="rId337" Type="http://schemas.openxmlformats.org/officeDocument/2006/relationships/hyperlink" Target="https://www.cbr.ru/hd_base/zcyc_params/zcyc/?DateTo=30.09.2016" TargetMode="External"/><Relationship Id="rId502" Type="http://schemas.openxmlformats.org/officeDocument/2006/relationships/hyperlink" Target="https://www.cbr.ru/hd_base/zcyc_params/zcyc/?DateTo=05.02.2016" TargetMode="External"/><Relationship Id="rId34" Type="http://schemas.openxmlformats.org/officeDocument/2006/relationships/hyperlink" Target="https://www.cbr.ru/hd_base/zcyc_params/zcyc/?DateTo=13.12.2017" TargetMode="External"/><Relationship Id="rId76" Type="http://schemas.openxmlformats.org/officeDocument/2006/relationships/hyperlink" Target="https://www.cbr.ru/hd_base/zcyc_params/zcyc/?DateTo=13.10.2017" TargetMode="External"/><Relationship Id="rId141" Type="http://schemas.openxmlformats.org/officeDocument/2006/relationships/hyperlink" Target="https://www.cbr.ru/hd_base/zcyc_params/zcyc/?DateTo=14.07.2017" TargetMode="External"/><Relationship Id="rId379" Type="http://schemas.openxmlformats.org/officeDocument/2006/relationships/hyperlink" Target="https://www.cbr.ru/hd_base/zcyc_params/zcyc/?DateTo=03.08.2016" TargetMode="External"/><Relationship Id="rId7" Type="http://schemas.openxmlformats.org/officeDocument/2006/relationships/hyperlink" Target="https://www.cbr.ru/hd_base/zcyc_params/zcyc/?DateTo=24.01.2018" TargetMode="External"/><Relationship Id="rId183" Type="http://schemas.openxmlformats.org/officeDocument/2006/relationships/hyperlink" Target="https://www.cbr.ru/hd_base/zcyc_params/zcyc/?DateTo=16.05.2017" TargetMode="External"/><Relationship Id="rId239" Type="http://schemas.openxmlformats.org/officeDocument/2006/relationships/hyperlink" Target="https://www.cbr.ru/hd_base/zcyc_params/zcyc/?DateTo=17.02.2017" TargetMode="External"/><Relationship Id="rId390" Type="http://schemas.openxmlformats.org/officeDocument/2006/relationships/hyperlink" Target="https://www.cbr.ru/hd_base/zcyc_params/zcyc/?DateTo=19.07.2016" TargetMode="External"/><Relationship Id="rId404" Type="http://schemas.openxmlformats.org/officeDocument/2006/relationships/hyperlink" Target="https://www.cbr.ru/hd_base/zcyc_params/zcyc/?DateTo=29.06.2016" TargetMode="External"/><Relationship Id="rId446" Type="http://schemas.openxmlformats.org/officeDocument/2006/relationships/hyperlink" Target="https://www.cbr.ru/hd_base/zcyc_params/zcyc/?DateTo=26.04.2016" TargetMode="External"/><Relationship Id="rId250" Type="http://schemas.openxmlformats.org/officeDocument/2006/relationships/hyperlink" Target="https://www.cbr.ru/hd_base/zcyc_params/zcyc/?DateTo=02.02.2017" TargetMode="External"/><Relationship Id="rId292" Type="http://schemas.openxmlformats.org/officeDocument/2006/relationships/hyperlink" Target="https://www.cbr.ru/hd_base/zcyc_params/zcyc/?DateTo=05.12.2016" TargetMode="External"/><Relationship Id="rId306" Type="http://schemas.openxmlformats.org/officeDocument/2006/relationships/hyperlink" Target="https://www.cbr.ru/hd_base/zcyc_params/zcyc/?DateTo=15.11.2016" TargetMode="External"/><Relationship Id="rId488" Type="http://schemas.openxmlformats.org/officeDocument/2006/relationships/hyperlink" Target="https://www.cbr.ru/hd_base/zcyc_params/zcyc/?DateTo=25.02.2016" TargetMode="External"/><Relationship Id="rId45" Type="http://schemas.openxmlformats.org/officeDocument/2006/relationships/hyperlink" Target="https://www.cbr.ru/hd_base/zcyc_params/zcyc/?DateTo=28.11.2017" TargetMode="External"/><Relationship Id="rId87" Type="http://schemas.openxmlformats.org/officeDocument/2006/relationships/hyperlink" Target="https://www.cbr.ru/hd_base/zcyc_params/zcyc/?DateTo=28.09.2017" TargetMode="External"/><Relationship Id="rId110" Type="http://schemas.openxmlformats.org/officeDocument/2006/relationships/hyperlink" Target="https://www.cbr.ru/hd_base/zcyc_params/zcyc/?DateTo=28.08.2017" TargetMode="External"/><Relationship Id="rId348" Type="http://schemas.openxmlformats.org/officeDocument/2006/relationships/hyperlink" Target="https://www.cbr.ru/hd_base/zcyc_params/zcyc/?DateTo=15.09.2016" TargetMode="External"/><Relationship Id="rId152" Type="http://schemas.openxmlformats.org/officeDocument/2006/relationships/hyperlink" Target="https://www.cbr.ru/hd_base/zcyc_params/zcyc/?DateTo=29.06.2017" TargetMode="External"/><Relationship Id="rId194" Type="http://schemas.openxmlformats.org/officeDocument/2006/relationships/hyperlink" Target="https://www.cbr.ru/hd_base/zcyc_params/zcyc/?DateTo=26.04.2017" TargetMode="External"/><Relationship Id="rId208" Type="http://schemas.openxmlformats.org/officeDocument/2006/relationships/hyperlink" Target="https://www.cbr.ru/hd_base/zcyc_params/zcyc/?DateTo=05.04.2017" TargetMode="External"/><Relationship Id="rId415" Type="http://schemas.openxmlformats.org/officeDocument/2006/relationships/hyperlink" Target="https://www.cbr.ru/hd_base/zcyc_params/zcyc/?DateTo=14.06.2016" TargetMode="External"/><Relationship Id="rId457" Type="http://schemas.openxmlformats.org/officeDocument/2006/relationships/hyperlink" Target="https://www.cbr.ru/hd_base/zcyc_params/zcyc/?DateTo=11.04.2016" TargetMode="External"/><Relationship Id="rId261" Type="http://schemas.openxmlformats.org/officeDocument/2006/relationships/hyperlink" Target="https://www.cbr.ru/hd_base/zcyc_params/zcyc/?DateTo=18.01.2017" TargetMode="External"/><Relationship Id="rId499" Type="http://schemas.openxmlformats.org/officeDocument/2006/relationships/hyperlink" Target="https://www.cbr.ru/hd_base/zcyc_params/zcyc/?DateTo=10.02.2016" TargetMode="External"/><Relationship Id="rId14" Type="http://schemas.openxmlformats.org/officeDocument/2006/relationships/hyperlink" Target="https://www.cbr.ru/hd_base/zcyc_params/zcyc/?DateTo=15.01.2018" TargetMode="External"/><Relationship Id="rId56" Type="http://schemas.openxmlformats.org/officeDocument/2006/relationships/hyperlink" Target="https://www.cbr.ru/hd_base/zcyc_params/zcyc/?DateTo=13.11.2017" TargetMode="External"/><Relationship Id="rId317" Type="http://schemas.openxmlformats.org/officeDocument/2006/relationships/hyperlink" Target="https://www.cbr.ru/hd_base/zcyc_params/zcyc/?DateTo=28.10.2016" TargetMode="External"/><Relationship Id="rId359" Type="http://schemas.openxmlformats.org/officeDocument/2006/relationships/hyperlink" Target="https://www.cbr.ru/hd_base/zcyc_params/zcyc/?DateTo=31.08.2016" TargetMode="External"/><Relationship Id="rId98" Type="http://schemas.openxmlformats.org/officeDocument/2006/relationships/hyperlink" Target="https://www.cbr.ru/hd_base/zcyc_params/zcyc/?DateTo=13.09.2017" TargetMode="External"/><Relationship Id="rId121" Type="http://schemas.openxmlformats.org/officeDocument/2006/relationships/hyperlink" Target="https://www.cbr.ru/hd_base/zcyc_params/zcyc/?DateTo=11.08.2017" TargetMode="External"/><Relationship Id="rId163" Type="http://schemas.openxmlformats.org/officeDocument/2006/relationships/hyperlink" Target="https://www.cbr.ru/hd_base/zcyc_params/zcyc/?DateTo=14.06.2017" TargetMode="External"/><Relationship Id="rId219" Type="http://schemas.openxmlformats.org/officeDocument/2006/relationships/hyperlink" Target="https://www.cbr.ru/hd_base/zcyc_params/zcyc/?DateTo=21.03.2017" TargetMode="External"/><Relationship Id="rId370" Type="http://schemas.openxmlformats.org/officeDocument/2006/relationships/hyperlink" Target="https://www.cbr.ru/hd_base/zcyc_params/zcyc/?DateTo=16.08.2016" TargetMode="External"/><Relationship Id="rId426" Type="http://schemas.openxmlformats.org/officeDocument/2006/relationships/hyperlink" Target="https://www.cbr.ru/hd_base/zcyc_params/zcyc/?DateTo=27.05.2016" TargetMode="External"/><Relationship Id="rId230" Type="http://schemas.openxmlformats.org/officeDocument/2006/relationships/hyperlink" Target="https://www.cbr.ru/hd_base/zcyc_params/zcyc/?DateTo=03.03.2017" TargetMode="External"/><Relationship Id="rId468" Type="http://schemas.openxmlformats.org/officeDocument/2006/relationships/hyperlink" Target="https://www.cbr.ru/hd_base/zcyc_params/zcyc/?DateTo=25.03.2016" TargetMode="External"/><Relationship Id="rId25" Type="http://schemas.openxmlformats.org/officeDocument/2006/relationships/hyperlink" Target="https://www.cbr.ru/hd_base/zcyc_params/zcyc/?DateTo=26.12.2017" TargetMode="External"/><Relationship Id="rId67" Type="http://schemas.openxmlformats.org/officeDocument/2006/relationships/hyperlink" Target="https://www.cbr.ru/hd_base/zcyc_params/zcyc/?DateTo=26.10.2017" TargetMode="External"/><Relationship Id="rId272" Type="http://schemas.openxmlformats.org/officeDocument/2006/relationships/hyperlink" Target="https://www.cbr.ru/hd_base/zcyc_params/zcyc/?DateTo=03.01.2017" TargetMode="External"/><Relationship Id="rId328" Type="http://schemas.openxmlformats.org/officeDocument/2006/relationships/hyperlink" Target="https://www.cbr.ru/hd_base/zcyc_params/zcyc/?DateTo=13.10.2016" TargetMode="External"/><Relationship Id="rId132" Type="http://schemas.openxmlformats.org/officeDocument/2006/relationships/hyperlink" Target="https://www.cbr.ru/hd_base/zcyc_params/zcyc/?DateTo=27.07.2017" TargetMode="External"/><Relationship Id="rId174" Type="http://schemas.openxmlformats.org/officeDocument/2006/relationships/hyperlink" Target="https://www.cbr.ru/hd_base/zcyc_params/zcyc/?DateTo=29.05.2017" TargetMode="External"/><Relationship Id="rId381" Type="http://schemas.openxmlformats.org/officeDocument/2006/relationships/hyperlink" Target="https://www.cbr.ru/hd_base/zcyc_params/zcyc/?DateTo=01.08.2016" TargetMode="External"/><Relationship Id="rId241" Type="http://schemas.openxmlformats.org/officeDocument/2006/relationships/hyperlink" Target="https://www.cbr.ru/hd_base/zcyc_params/zcyc/?DateTo=15.02.2017" TargetMode="External"/><Relationship Id="rId437" Type="http://schemas.openxmlformats.org/officeDocument/2006/relationships/hyperlink" Target="https://www.cbr.ru/hd_base/zcyc_params/zcyc/?DateTo=12.05.2016" TargetMode="External"/><Relationship Id="rId479" Type="http://schemas.openxmlformats.org/officeDocument/2006/relationships/hyperlink" Target="https://www.cbr.ru/hd_base/zcyc_params/zcyc/?DateTo=10.03.2016" TargetMode="External"/><Relationship Id="rId36" Type="http://schemas.openxmlformats.org/officeDocument/2006/relationships/hyperlink" Target="https://www.cbr.ru/hd_base/zcyc_params/zcyc/?DateTo=11.12.2017" TargetMode="External"/><Relationship Id="rId283" Type="http://schemas.openxmlformats.org/officeDocument/2006/relationships/hyperlink" Target="https://www.cbr.ru/hd_base/zcyc_params/zcyc/?DateTo=16.12.2016" TargetMode="External"/><Relationship Id="rId339" Type="http://schemas.openxmlformats.org/officeDocument/2006/relationships/hyperlink" Target="https://www.cbr.ru/hd_base/zcyc_params/zcyc/?DateTo=28.09.2016" TargetMode="External"/><Relationship Id="rId490" Type="http://schemas.openxmlformats.org/officeDocument/2006/relationships/hyperlink" Target="https://www.cbr.ru/hd_base/zcyc_params/zcyc/?DateTo=22.02.2016" TargetMode="External"/><Relationship Id="rId504" Type="http://schemas.openxmlformats.org/officeDocument/2006/relationships/hyperlink" Target="https://www.cbr.ru/hd_base/zcyc_params/zcyc/?DateTo=03.02.2016" TargetMode="External"/><Relationship Id="rId78" Type="http://schemas.openxmlformats.org/officeDocument/2006/relationships/hyperlink" Target="https://www.cbr.ru/hd_base/zcyc_params/zcyc/?DateTo=11.10.2017" TargetMode="External"/><Relationship Id="rId101" Type="http://schemas.openxmlformats.org/officeDocument/2006/relationships/hyperlink" Target="https://www.cbr.ru/hd_base/zcyc_params/zcyc/?DateTo=08.09.2017" TargetMode="External"/><Relationship Id="rId143" Type="http://schemas.openxmlformats.org/officeDocument/2006/relationships/hyperlink" Target="https://www.cbr.ru/hd_base/zcyc_params/zcyc/?DateTo=12.07.2017" TargetMode="External"/><Relationship Id="rId185" Type="http://schemas.openxmlformats.org/officeDocument/2006/relationships/hyperlink" Target="https://www.cbr.ru/hd_base/zcyc_params/zcyc/?DateTo=12.05.2017" TargetMode="External"/><Relationship Id="rId350" Type="http://schemas.openxmlformats.org/officeDocument/2006/relationships/hyperlink" Target="https://www.cbr.ru/hd_base/zcyc_params/zcyc/?DateTo=13.09.2016" TargetMode="External"/><Relationship Id="rId406" Type="http://schemas.openxmlformats.org/officeDocument/2006/relationships/hyperlink" Target="https://www.cbr.ru/hd_base/zcyc_params/zcyc/?DateTo=27.06.2016" TargetMode="External"/><Relationship Id="rId9" Type="http://schemas.openxmlformats.org/officeDocument/2006/relationships/hyperlink" Target="https://www.cbr.ru/hd_base/zcyc_params/zcyc/?DateTo=22.01.2018" TargetMode="External"/><Relationship Id="rId210" Type="http://schemas.openxmlformats.org/officeDocument/2006/relationships/hyperlink" Target="https://www.cbr.ru/hd_base/zcyc_params/zcyc/?DateTo=03.04.2017" TargetMode="External"/><Relationship Id="rId392" Type="http://schemas.openxmlformats.org/officeDocument/2006/relationships/hyperlink" Target="https://www.cbr.ru/hd_base/zcyc_params/zcyc/?DateTo=15.07.2016" TargetMode="External"/><Relationship Id="rId448" Type="http://schemas.openxmlformats.org/officeDocument/2006/relationships/hyperlink" Target="https://www.cbr.ru/hd_base/zcyc_params/zcyc/?DateTo=22.04.2016" TargetMode="External"/><Relationship Id="rId252" Type="http://schemas.openxmlformats.org/officeDocument/2006/relationships/hyperlink" Target="https://www.cbr.ru/hd_base/zcyc_params/zcyc/?DateTo=31.01.2017" TargetMode="External"/><Relationship Id="rId294" Type="http://schemas.openxmlformats.org/officeDocument/2006/relationships/hyperlink" Target="https://www.cbr.ru/hd_base/zcyc_params/zcyc/?DateTo=01.12.2016" TargetMode="External"/><Relationship Id="rId308" Type="http://schemas.openxmlformats.org/officeDocument/2006/relationships/hyperlink" Target="https://www.cbr.ru/hd_base/zcyc_params/zcyc/?DateTo=11.11.2016" TargetMode="External"/><Relationship Id="rId47" Type="http://schemas.openxmlformats.org/officeDocument/2006/relationships/hyperlink" Target="https://www.cbr.ru/hd_base/zcyc_params/zcyc/?DateTo=24.11.2017" TargetMode="External"/><Relationship Id="rId89" Type="http://schemas.openxmlformats.org/officeDocument/2006/relationships/hyperlink" Target="https://www.cbr.ru/hd_base/zcyc_params/zcyc/?DateTo=26.09.2017" TargetMode="External"/><Relationship Id="rId112" Type="http://schemas.openxmlformats.org/officeDocument/2006/relationships/hyperlink" Target="https://www.cbr.ru/hd_base/zcyc_params/zcyc/?DateTo=24.08.2017" TargetMode="External"/><Relationship Id="rId154" Type="http://schemas.openxmlformats.org/officeDocument/2006/relationships/hyperlink" Target="https://www.cbr.ru/hd_base/zcyc_params/zcyc/?DateTo=27.06.2017" TargetMode="External"/><Relationship Id="rId361" Type="http://schemas.openxmlformats.org/officeDocument/2006/relationships/hyperlink" Target="https://www.cbr.ru/hd_base/zcyc_params/zcyc/?DateTo=29.08.2016" TargetMode="External"/><Relationship Id="rId196" Type="http://schemas.openxmlformats.org/officeDocument/2006/relationships/hyperlink" Target="https://www.cbr.ru/hd_base/zcyc_params/zcyc/?DateTo=24.04.2017" TargetMode="External"/><Relationship Id="rId417" Type="http://schemas.openxmlformats.org/officeDocument/2006/relationships/hyperlink" Target="https://www.cbr.ru/hd_base/zcyc_params/zcyc/?DateTo=09.06.2016" TargetMode="External"/><Relationship Id="rId459" Type="http://schemas.openxmlformats.org/officeDocument/2006/relationships/hyperlink" Target="https://www.cbr.ru/hd_base/zcyc_params/zcyc/?DateTo=07.04.2016" TargetMode="External"/><Relationship Id="rId16" Type="http://schemas.openxmlformats.org/officeDocument/2006/relationships/hyperlink" Target="https://www.cbr.ru/hd_base/zcyc_params/zcyc/?DateTo=11.01.2018" TargetMode="External"/><Relationship Id="rId221" Type="http://schemas.openxmlformats.org/officeDocument/2006/relationships/hyperlink" Target="https://www.cbr.ru/hd_base/zcyc_params/zcyc/?DateTo=17.03.2017" TargetMode="External"/><Relationship Id="rId263" Type="http://schemas.openxmlformats.org/officeDocument/2006/relationships/hyperlink" Target="https://www.cbr.ru/hd_base/zcyc_params/zcyc/?DateTo=16.01.2017" TargetMode="External"/><Relationship Id="rId319" Type="http://schemas.openxmlformats.org/officeDocument/2006/relationships/hyperlink" Target="https://www.cbr.ru/hd_base/zcyc_params/zcyc/?DateTo=26.10.2016" TargetMode="External"/><Relationship Id="rId470" Type="http://schemas.openxmlformats.org/officeDocument/2006/relationships/hyperlink" Target="https://www.cbr.ru/hd_base/zcyc_params/zcyc/?DateTo=23.03.2016" TargetMode="External"/><Relationship Id="rId58" Type="http://schemas.openxmlformats.org/officeDocument/2006/relationships/hyperlink" Target="https://www.cbr.ru/hd_base/zcyc_params/zcyc/?DateTo=09.11.2017" TargetMode="External"/><Relationship Id="rId123" Type="http://schemas.openxmlformats.org/officeDocument/2006/relationships/hyperlink" Target="https://www.cbr.ru/hd_base/zcyc_params/zcyc/?DateTo=09.08.2017" TargetMode="External"/><Relationship Id="rId330" Type="http://schemas.openxmlformats.org/officeDocument/2006/relationships/hyperlink" Target="https://www.cbr.ru/hd_base/zcyc_params/zcyc/?DateTo=11.10.2016" TargetMode="External"/><Relationship Id="rId165" Type="http://schemas.openxmlformats.org/officeDocument/2006/relationships/hyperlink" Target="https://www.cbr.ru/hd_base/zcyc_params/zcyc/?DateTo=09.06.2017" TargetMode="External"/><Relationship Id="rId372" Type="http://schemas.openxmlformats.org/officeDocument/2006/relationships/hyperlink" Target="https://www.cbr.ru/hd_base/zcyc_params/zcyc/?DateTo=12.08.2016" TargetMode="External"/><Relationship Id="rId428" Type="http://schemas.openxmlformats.org/officeDocument/2006/relationships/hyperlink" Target="https://www.cbr.ru/hd_base/zcyc_params/zcyc/?DateTo=25.05.2016" TargetMode="External"/><Relationship Id="rId232" Type="http://schemas.openxmlformats.org/officeDocument/2006/relationships/hyperlink" Target="https://www.cbr.ru/hd_base/zcyc_params/zcyc/?DateTo=01.03.2017" TargetMode="External"/><Relationship Id="rId274" Type="http://schemas.openxmlformats.org/officeDocument/2006/relationships/hyperlink" Target="https://www.cbr.ru/hd_base/zcyc_params/zcyc/?DateTo=29.12.2016" TargetMode="External"/><Relationship Id="rId481" Type="http://schemas.openxmlformats.org/officeDocument/2006/relationships/hyperlink" Target="https://www.cbr.ru/hd_base/zcyc_params/zcyc/?DateTo=07.03.2016" TargetMode="External"/><Relationship Id="rId27" Type="http://schemas.openxmlformats.org/officeDocument/2006/relationships/hyperlink" Target="https://www.cbr.ru/hd_base/zcyc_params/zcyc/?DateTo=22.12.2017" TargetMode="External"/><Relationship Id="rId69" Type="http://schemas.openxmlformats.org/officeDocument/2006/relationships/hyperlink" Target="https://www.cbr.ru/hd_base/zcyc_params/zcyc/?DateTo=24.10.2017" TargetMode="External"/><Relationship Id="rId134" Type="http://schemas.openxmlformats.org/officeDocument/2006/relationships/hyperlink" Target="https://www.cbr.ru/hd_base/zcyc_params/zcyc/?DateTo=25.07.2017" TargetMode="External"/><Relationship Id="rId80" Type="http://schemas.openxmlformats.org/officeDocument/2006/relationships/hyperlink" Target="https://www.cbr.ru/hd_base/zcyc_params/zcyc/?DateTo=09.10.2017" TargetMode="External"/><Relationship Id="rId176" Type="http://schemas.openxmlformats.org/officeDocument/2006/relationships/hyperlink" Target="https://www.cbr.ru/hd_base/zcyc_params/zcyc/?DateTo=25.05.2017" TargetMode="External"/><Relationship Id="rId341" Type="http://schemas.openxmlformats.org/officeDocument/2006/relationships/hyperlink" Target="https://www.cbr.ru/hd_base/zcyc_params/zcyc/?DateTo=26.09.2016" TargetMode="External"/><Relationship Id="rId383" Type="http://schemas.openxmlformats.org/officeDocument/2006/relationships/hyperlink" Target="https://www.cbr.ru/hd_base/zcyc_params/zcyc/?DateTo=28.07.2016" TargetMode="External"/><Relationship Id="rId439" Type="http://schemas.openxmlformats.org/officeDocument/2006/relationships/hyperlink" Target="https://www.cbr.ru/hd_base/zcyc_params/zcyc/?DateTo=10.05.2016" TargetMode="External"/><Relationship Id="rId201" Type="http://schemas.openxmlformats.org/officeDocument/2006/relationships/hyperlink" Target="https://www.cbr.ru/hd_base/zcyc_params/zcyc/?DateTo=14.04.2017" TargetMode="External"/><Relationship Id="rId243" Type="http://schemas.openxmlformats.org/officeDocument/2006/relationships/hyperlink" Target="https://www.cbr.ru/hd_base/zcyc_params/zcyc/?DateTo=13.02.2017" TargetMode="External"/><Relationship Id="rId285" Type="http://schemas.openxmlformats.org/officeDocument/2006/relationships/hyperlink" Target="https://www.cbr.ru/hd_base/zcyc_params/zcyc/?DateTo=14.12.2016" TargetMode="External"/><Relationship Id="rId450" Type="http://schemas.openxmlformats.org/officeDocument/2006/relationships/hyperlink" Target="https://www.cbr.ru/hd_base/zcyc_params/zcyc/?DateTo=20.04.2016" TargetMode="External"/><Relationship Id="rId506" Type="http://schemas.openxmlformats.org/officeDocument/2006/relationships/hyperlink" Target="https://www.cbr.ru/hd_base/zcyc_params/zcyc/?DateTo=01.02.2016" TargetMode="External"/><Relationship Id="rId38" Type="http://schemas.openxmlformats.org/officeDocument/2006/relationships/hyperlink" Target="https://www.cbr.ru/hd_base/zcyc_params/zcyc/?DateTo=07.12.2017" TargetMode="External"/><Relationship Id="rId103" Type="http://schemas.openxmlformats.org/officeDocument/2006/relationships/hyperlink" Target="https://www.cbr.ru/hd_base/zcyc_params/zcyc/?DateTo=06.09.2017" TargetMode="External"/><Relationship Id="rId310" Type="http://schemas.openxmlformats.org/officeDocument/2006/relationships/hyperlink" Target="https://www.cbr.ru/hd_base/zcyc_params/zcyc/?DateTo=09.11.2016" TargetMode="External"/><Relationship Id="rId492" Type="http://schemas.openxmlformats.org/officeDocument/2006/relationships/hyperlink" Target="https://www.cbr.ru/hd_base/zcyc_params/zcyc/?DateTo=19.02.2016" TargetMode="External"/><Relationship Id="rId91" Type="http://schemas.openxmlformats.org/officeDocument/2006/relationships/hyperlink" Target="https://www.cbr.ru/hd_base/zcyc_params/zcyc/?DateTo=22.09.2017" TargetMode="External"/><Relationship Id="rId145" Type="http://schemas.openxmlformats.org/officeDocument/2006/relationships/hyperlink" Target="https://www.cbr.ru/hd_base/zcyc_params/zcyc/?DateTo=10.07.2017" TargetMode="External"/><Relationship Id="rId187" Type="http://schemas.openxmlformats.org/officeDocument/2006/relationships/hyperlink" Target="https://www.cbr.ru/hd_base/zcyc_params/zcyc/?DateTo=10.05.2017" TargetMode="External"/><Relationship Id="rId352" Type="http://schemas.openxmlformats.org/officeDocument/2006/relationships/hyperlink" Target="https://www.cbr.ru/hd_base/zcyc_params/zcyc/?DateTo=09.09.2016" TargetMode="External"/><Relationship Id="rId394" Type="http://schemas.openxmlformats.org/officeDocument/2006/relationships/hyperlink" Target="https://www.cbr.ru/hd_base/zcyc_params/zcyc/?DateTo=13.07.2016" TargetMode="External"/><Relationship Id="rId408" Type="http://schemas.openxmlformats.org/officeDocument/2006/relationships/hyperlink" Target="https://www.cbr.ru/hd_base/zcyc_params/zcyc/?DateTo=23.06.2016" TargetMode="External"/><Relationship Id="rId212" Type="http://schemas.openxmlformats.org/officeDocument/2006/relationships/hyperlink" Target="https://www.cbr.ru/hd_base/zcyc_params/zcyc/?DateTo=30.03.2017" TargetMode="External"/><Relationship Id="rId254" Type="http://schemas.openxmlformats.org/officeDocument/2006/relationships/hyperlink" Target="https://www.cbr.ru/hd_base/zcyc_params/zcyc/?DateTo=27.01.2017" TargetMode="External"/><Relationship Id="rId49" Type="http://schemas.openxmlformats.org/officeDocument/2006/relationships/hyperlink" Target="https://www.cbr.ru/hd_base/zcyc_params/zcyc/?DateTo=22.11.2017" TargetMode="External"/><Relationship Id="rId114" Type="http://schemas.openxmlformats.org/officeDocument/2006/relationships/hyperlink" Target="https://www.cbr.ru/hd_base/zcyc_params/zcyc/?DateTo=22.08.2017" TargetMode="External"/><Relationship Id="rId296" Type="http://schemas.openxmlformats.org/officeDocument/2006/relationships/hyperlink" Target="https://www.cbr.ru/hd_base/zcyc_params/zcyc/?DateTo=29.11.2016" TargetMode="External"/><Relationship Id="rId461" Type="http://schemas.openxmlformats.org/officeDocument/2006/relationships/hyperlink" Target="https://www.cbr.ru/hd_base/zcyc_params/zcyc/?DateTo=05.04.2016" TargetMode="External"/><Relationship Id="rId60" Type="http://schemas.openxmlformats.org/officeDocument/2006/relationships/hyperlink" Target="https://www.cbr.ru/hd_base/zcyc_params/zcyc/?DateTo=07.11.2017" TargetMode="External"/><Relationship Id="rId156" Type="http://schemas.openxmlformats.org/officeDocument/2006/relationships/hyperlink" Target="https://www.cbr.ru/hd_base/zcyc_params/zcyc/?DateTo=23.06.2017" TargetMode="External"/><Relationship Id="rId198" Type="http://schemas.openxmlformats.org/officeDocument/2006/relationships/hyperlink" Target="https://www.cbr.ru/hd_base/zcyc_params/zcyc/?DateTo=19.04.2017" TargetMode="External"/><Relationship Id="rId321" Type="http://schemas.openxmlformats.org/officeDocument/2006/relationships/hyperlink" Target="https://www.cbr.ru/hd_base/zcyc_params/zcyc/?DateTo=24.10.2016" TargetMode="External"/><Relationship Id="rId363" Type="http://schemas.openxmlformats.org/officeDocument/2006/relationships/hyperlink" Target="https://www.cbr.ru/hd_base/zcyc_params/zcyc/?DateTo=25.08.2016" TargetMode="External"/><Relationship Id="rId419" Type="http://schemas.openxmlformats.org/officeDocument/2006/relationships/hyperlink" Target="https://www.cbr.ru/hd_base/zcyc_params/zcyc/?DateTo=07.06.2016" TargetMode="External"/><Relationship Id="rId223" Type="http://schemas.openxmlformats.org/officeDocument/2006/relationships/hyperlink" Target="https://www.cbr.ru/hd_base/zcyc_params/zcyc/?DateTo=15.03.2017" TargetMode="External"/><Relationship Id="rId430" Type="http://schemas.openxmlformats.org/officeDocument/2006/relationships/hyperlink" Target="https://www.cbr.ru/hd_base/zcyc_params/zcyc/?DateTo=23.05.2016" TargetMode="External"/><Relationship Id="rId18" Type="http://schemas.openxmlformats.org/officeDocument/2006/relationships/hyperlink" Target="https://www.cbr.ru/hd_base/zcyc_params/zcyc/?DateTo=09.01.2018" TargetMode="External"/><Relationship Id="rId265" Type="http://schemas.openxmlformats.org/officeDocument/2006/relationships/hyperlink" Target="https://www.cbr.ru/hd_base/zcyc_params/zcyc/?DateTo=12.01.2017" TargetMode="External"/><Relationship Id="rId472" Type="http://schemas.openxmlformats.org/officeDocument/2006/relationships/hyperlink" Target="https://www.cbr.ru/hd_base/zcyc_params/zcyc/?DateTo=21.03.2016" TargetMode="External"/><Relationship Id="rId125" Type="http://schemas.openxmlformats.org/officeDocument/2006/relationships/hyperlink" Target="https://www.cbr.ru/hd_base/zcyc_params/zcyc/?DateTo=07.08.2017" TargetMode="External"/><Relationship Id="rId167" Type="http://schemas.openxmlformats.org/officeDocument/2006/relationships/hyperlink" Target="https://www.cbr.ru/hd_base/zcyc_params/zcyc/?DateTo=07.06.2017" TargetMode="External"/><Relationship Id="rId332" Type="http://schemas.openxmlformats.org/officeDocument/2006/relationships/hyperlink" Target="https://www.cbr.ru/hd_base/zcyc_params/zcyc/?DateTo=07.10.2016" TargetMode="External"/><Relationship Id="rId374" Type="http://schemas.openxmlformats.org/officeDocument/2006/relationships/hyperlink" Target="https://www.cbr.ru/hd_base/zcyc_params/zcyc/?DateTo=10.08.2016" TargetMode="External"/><Relationship Id="rId71" Type="http://schemas.openxmlformats.org/officeDocument/2006/relationships/hyperlink" Target="https://www.cbr.ru/hd_base/zcyc_params/zcyc/?DateTo=20.10.2017" TargetMode="External"/><Relationship Id="rId234" Type="http://schemas.openxmlformats.org/officeDocument/2006/relationships/hyperlink" Target="https://www.cbr.ru/hd_base/zcyc_params/zcyc/?DateTo=27.02.2017" TargetMode="External"/><Relationship Id="rId2" Type="http://schemas.openxmlformats.org/officeDocument/2006/relationships/hyperlink" Target="https://www.cbr.ru/hd_base/zcyc_params/zcyc/?DateTo=31.01.2018" TargetMode="External"/><Relationship Id="rId29" Type="http://schemas.openxmlformats.org/officeDocument/2006/relationships/hyperlink" Target="https://www.cbr.ru/hd_base/zcyc_params/zcyc/?DateTo=20.12.2017" TargetMode="External"/><Relationship Id="rId276" Type="http://schemas.openxmlformats.org/officeDocument/2006/relationships/hyperlink" Target="https://www.cbr.ru/hd_base/zcyc_params/zcyc/?DateTo=27.12.2016" TargetMode="External"/><Relationship Id="rId441" Type="http://schemas.openxmlformats.org/officeDocument/2006/relationships/hyperlink" Target="https://www.cbr.ru/hd_base/zcyc_params/zcyc/?DateTo=05.05.2016" TargetMode="External"/><Relationship Id="rId483" Type="http://schemas.openxmlformats.org/officeDocument/2006/relationships/hyperlink" Target="https://www.cbr.ru/hd_base/zcyc_params/zcyc/?DateTo=03.03.2016" TargetMode="External"/><Relationship Id="rId40" Type="http://schemas.openxmlformats.org/officeDocument/2006/relationships/hyperlink" Target="https://www.cbr.ru/hd_base/zcyc_params/zcyc/?DateTo=05.12.2017" TargetMode="External"/><Relationship Id="rId136" Type="http://schemas.openxmlformats.org/officeDocument/2006/relationships/hyperlink" Target="https://www.cbr.ru/hd_base/zcyc_params/zcyc/?DateTo=21.07.2017" TargetMode="External"/><Relationship Id="rId178" Type="http://schemas.openxmlformats.org/officeDocument/2006/relationships/hyperlink" Target="https://www.cbr.ru/hd_base/zcyc_params/zcyc/?DateTo=23.05.2017" TargetMode="External"/><Relationship Id="rId301" Type="http://schemas.openxmlformats.org/officeDocument/2006/relationships/hyperlink" Target="https://www.cbr.ru/hd_base/zcyc_params/zcyc/?DateTo=22.11.2016" TargetMode="External"/><Relationship Id="rId343" Type="http://schemas.openxmlformats.org/officeDocument/2006/relationships/hyperlink" Target="https://www.cbr.ru/hd_base/zcyc_params/zcyc/?DateTo=22.09.2016" TargetMode="External"/><Relationship Id="rId82" Type="http://schemas.openxmlformats.org/officeDocument/2006/relationships/hyperlink" Target="https://www.cbr.ru/hd_base/zcyc_params/zcyc/?DateTo=05.10.2017" TargetMode="External"/><Relationship Id="rId203" Type="http://schemas.openxmlformats.org/officeDocument/2006/relationships/hyperlink" Target="https://www.cbr.ru/hd_base/zcyc_params/zcyc/?DateTo=12.04.2017" TargetMode="External"/><Relationship Id="rId385" Type="http://schemas.openxmlformats.org/officeDocument/2006/relationships/hyperlink" Target="https://www.cbr.ru/hd_base/zcyc_params/zcyc/?DateTo=26.07.2016" TargetMode="External"/><Relationship Id="rId245" Type="http://schemas.openxmlformats.org/officeDocument/2006/relationships/hyperlink" Target="https://www.cbr.ru/hd_base/zcyc_params/zcyc/?DateTo=09.02.2017" TargetMode="External"/><Relationship Id="rId287" Type="http://schemas.openxmlformats.org/officeDocument/2006/relationships/hyperlink" Target="https://www.cbr.ru/hd_base/zcyc_params/zcyc/?DateTo=12.12.2016" TargetMode="External"/><Relationship Id="rId410" Type="http://schemas.openxmlformats.org/officeDocument/2006/relationships/hyperlink" Target="https://www.cbr.ru/hd_base/zcyc_params/zcyc/?DateTo=21.06.2016" TargetMode="External"/><Relationship Id="rId452" Type="http://schemas.openxmlformats.org/officeDocument/2006/relationships/hyperlink" Target="https://www.cbr.ru/hd_base/zcyc_params/zcyc/?DateTo=18.04.2016" TargetMode="External"/><Relationship Id="rId494" Type="http://schemas.openxmlformats.org/officeDocument/2006/relationships/hyperlink" Target="https://www.cbr.ru/hd_base/zcyc_params/zcyc/?DateTo=17.02.2016" TargetMode="External"/><Relationship Id="rId105" Type="http://schemas.openxmlformats.org/officeDocument/2006/relationships/hyperlink" Target="https://www.cbr.ru/hd_base/zcyc_params/zcyc/?DateTo=04.09.2017" TargetMode="External"/><Relationship Id="rId147" Type="http://schemas.openxmlformats.org/officeDocument/2006/relationships/hyperlink" Target="https://www.cbr.ru/hd_base/zcyc_params/zcyc/?DateTo=06.07.2017" TargetMode="External"/><Relationship Id="rId312" Type="http://schemas.openxmlformats.org/officeDocument/2006/relationships/hyperlink" Target="https://www.cbr.ru/hd_base/zcyc_params/zcyc/?DateTo=07.11.2016" TargetMode="External"/><Relationship Id="rId354" Type="http://schemas.openxmlformats.org/officeDocument/2006/relationships/hyperlink" Target="https://www.cbr.ru/hd_base/zcyc_params/zcyc/?DateTo=07.09.2016" TargetMode="External"/><Relationship Id="rId51" Type="http://schemas.openxmlformats.org/officeDocument/2006/relationships/hyperlink" Target="https://www.cbr.ru/hd_base/zcyc_params/zcyc/?DateTo=20.11.2017" TargetMode="External"/><Relationship Id="rId93" Type="http://schemas.openxmlformats.org/officeDocument/2006/relationships/hyperlink" Target="https://www.cbr.ru/hd_base/zcyc_params/zcyc/?DateTo=20.09.2017" TargetMode="External"/><Relationship Id="rId189" Type="http://schemas.openxmlformats.org/officeDocument/2006/relationships/hyperlink" Target="https://www.cbr.ru/hd_base/zcyc_params/zcyc/?DateTo=04.05.2017" TargetMode="External"/><Relationship Id="rId396" Type="http://schemas.openxmlformats.org/officeDocument/2006/relationships/hyperlink" Target="https://www.cbr.ru/hd_base/zcyc_params/zcyc/?DateTo=11.07.2016" TargetMode="External"/><Relationship Id="rId214" Type="http://schemas.openxmlformats.org/officeDocument/2006/relationships/hyperlink" Target="https://www.cbr.ru/hd_base/zcyc_params/zcyc/?DateTo=28.03.2017" TargetMode="External"/><Relationship Id="rId256" Type="http://schemas.openxmlformats.org/officeDocument/2006/relationships/hyperlink" Target="https://www.cbr.ru/hd_base/zcyc_params/zcyc/?DateTo=25.01.2017" TargetMode="External"/><Relationship Id="rId298" Type="http://schemas.openxmlformats.org/officeDocument/2006/relationships/hyperlink" Target="https://www.cbr.ru/hd_base/zcyc_params/zcyc/?DateTo=25.11.2016" TargetMode="External"/><Relationship Id="rId421" Type="http://schemas.openxmlformats.org/officeDocument/2006/relationships/hyperlink" Target="https://www.cbr.ru/hd_base/zcyc_params/zcyc/?DateTo=03.06.2016" TargetMode="External"/><Relationship Id="rId463" Type="http://schemas.openxmlformats.org/officeDocument/2006/relationships/hyperlink" Target="https://www.cbr.ru/hd_base/zcyc_params/zcyc/?DateTo=01.04.2016" TargetMode="External"/><Relationship Id="rId116" Type="http://schemas.openxmlformats.org/officeDocument/2006/relationships/hyperlink" Target="https://www.cbr.ru/hd_base/zcyc_params/zcyc/?DateTo=18.08.2017" TargetMode="External"/><Relationship Id="rId158" Type="http://schemas.openxmlformats.org/officeDocument/2006/relationships/hyperlink" Target="https://www.cbr.ru/hd_base/zcyc_params/zcyc/?DateTo=21.06.2017" TargetMode="External"/><Relationship Id="rId323" Type="http://schemas.openxmlformats.org/officeDocument/2006/relationships/hyperlink" Target="https://www.cbr.ru/hd_base/zcyc_params/zcyc/?DateTo=20.10.2016" TargetMode="External"/><Relationship Id="rId20" Type="http://schemas.openxmlformats.org/officeDocument/2006/relationships/hyperlink" Target="https://www.cbr.ru/hd_base/zcyc_params/zcyc/?DateTo=04.01.2018" TargetMode="External"/><Relationship Id="rId62" Type="http://schemas.openxmlformats.org/officeDocument/2006/relationships/hyperlink" Target="https://www.cbr.ru/hd_base/zcyc_params/zcyc/?DateTo=02.11.2017" TargetMode="External"/><Relationship Id="rId365" Type="http://schemas.openxmlformats.org/officeDocument/2006/relationships/hyperlink" Target="https://www.cbr.ru/hd_base/zcyc_params/zcyc/?DateTo=23.08.2016" TargetMode="External"/><Relationship Id="rId225" Type="http://schemas.openxmlformats.org/officeDocument/2006/relationships/hyperlink" Target="https://www.cbr.ru/hd_base/zcyc_params/zcyc/?DateTo=13.03.2017" TargetMode="External"/><Relationship Id="rId267" Type="http://schemas.openxmlformats.org/officeDocument/2006/relationships/hyperlink" Target="https://www.cbr.ru/hd_base/zcyc_params/zcyc/?DateTo=10.01.2017" TargetMode="External"/><Relationship Id="rId432" Type="http://schemas.openxmlformats.org/officeDocument/2006/relationships/hyperlink" Target="https://www.cbr.ru/hd_base/zcyc_params/zcyc/?DateTo=19.05.2016" TargetMode="External"/><Relationship Id="rId474" Type="http://schemas.openxmlformats.org/officeDocument/2006/relationships/hyperlink" Target="https://www.cbr.ru/hd_base/zcyc_params/zcyc/?DateTo=17.03.2016" TargetMode="External"/><Relationship Id="rId127" Type="http://schemas.openxmlformats.org/officeDocument/2006/relationships/hyperlink" Target="https://www.cbr.ru/hd_base/zcyc_params/zcyc/?DateTo=03.08.2017" TargetMode="External"/><Relationship Id="rId31" Type="http://schemas.openxmlformats.org/officeDocument/2006/relationships/hyperlink" Target="https://www.cbr.ru/hd_base/zcyc_params/zcyc/?DateTo=18.12.2017" TargetMode="External"/><Relationship Id="rId73" Type="http://schemas.openxmlformats.org/officeDocument/2006/relationships/hyperlink" Target="https://www.cbr.ru/hd_base/zcyc_params/zcyc/?DateTo=18.10.2017" TargetMode="External"/><Relationship Id="rId169" Type="http://schemas.openxmlformats.org/officeDocument/2006/relationships/hyperlink" Target="https://www.cbr.ru/hd_base/zcyc_params/zcyc/?DateTo=05.06.2017" TargetMode="External"/><Relationship Id="rId334" Type="http://schemas.openxmlformats.org/officeDocument/2006/relationships/hyperlink" Target="https://www.cbr.ru/hd_base/zcyc_params/zcyc/?DateTo=05.10.2016" TargetMode="External"/><Relationship Id="rId376" Type="http://schemas.openxmlformats.org/officeDocument/2006/relationships/hyperlink" Target="https://www.cbr.ru/hd_base/zcyc_params/zcyc/?DateTo=08.08.2016" TargetMode="External"/><Relationship Id="rId4" Type="http://schemas.openxmlformats.org/officeDocument/2006/relationships/hyperlink" Target="https://www.cbr.ru/hd_base/zcyc_params/zcyc/?DateTo=29.01.2018" TargetMode="External"/><Relationship Id="rId180" Type="http://schemas.openxmlformats.org/officeDocument/2006/relationships/hyperlink" Target="https://www.cbr.ru/hd_base/zcyc_params/zcyc/?DateTo=19.05.2017" TargetMode="External"/><Relationship Id="rId215" Type="http://schemas.openxmlformats.org/officeDocument/2006/relationships/hyperlink" Target="https://www.cbr.ru/hd_base/zcyc_params/zcyc/?DateTo=27.03.2017" TargetMode="External"/><Relationship Id="rId236" Type="http://schemas.openxmlformats.org/officeDocument/2006/relationships/hyperlink" Target="https://www.cbr.ru/hd_base/zcyc_params/zcyc/?DateTo=22.02.2017" TargetMode="External"/><Relationship Id="rId257" Type="http://schemas.openxmlformats.org/officeDocument/2006/relationships/hyperlink" Target="https://www.cbr.ru/hd_base/zcyc_params/zcyc/?DateTo=24.01.2017" TargetMode="External"/><Relationship Id="rId278" Type="http://schemas.openxmlformats.org/officeDocument/2006/relationships/hyperlink" Target="https://www.cbr.ru/hd_base/zcyc_params/zcyc/?DateTo=23.12.2016" TargetMode="External"/><Relationship Id="rId401" Type="http://schemas.openxmlformats.org/officeDocument/2006/relationships/hyperlink" Target="https://www.cbr.ru/hd_base/zcyc_params/zcyc/?DateTo=04.07.2016" TargetMode="External"/><Relationship Id="rId422" Type="http://schemas.openxmlformats.org/officeDocument/2006/relationships/hyperlink" Target="https://www.cbr.ru/hd_base/zcyc_params/zcyc/?DateTo=02.06.2016" TargetMode="External"/><Relationship Id="rId443" Type="http://schemas.openxmlformats.org/officeDocument/2006/relationships/hyperlink" Target="https://www.cbr.ru/hd_base/zcyc_params/zcyc/?DateTo=29.04.2016" TargetMode="External"/><Relationship Id="rId464" Type="http://schemas.openxmlformats.org/officeDocument/2006/relationships/hyperlink" Target="https://www.cbr.ru/hd_base/zcyc_params/zcyc/?DateTo=31.03.2016" TargetMode="External"/><Relationship Id="rId303" Type="http://schemas.openxmlformats.org/officeDocument/2006/relationships/hyperlink" Target="https://www.cbr.ru/hd_base/zcyc_params/zcyc/?DateTo=18.11.2016" TargetMode="External"/><Relationship Id="rId485" Type="http://schemas.openxmlformats.org/officeDocument/2006/relationships/hyperlink" Target="https://www.cbr.ru/hd_base/zcyc_params/zcyc/?DateTo=01.03.2016" TargetMode="External"/><Relationship Id="rId42" Type="http://schemas.openxmlformats.org/officeDocument/2006/relationships/hyperlink" Target="https://www.cbr.ru/hd_base/zcyc_params/zcyc/?DateTo=01.12.2017" TargetMode="External"/><Relationship Id="rId84" Type="http://schemas.openxmlformats.org/officeDocument/2006/relationships/hyperlink" Target="https://www.cbr.ru/hd_base/zcyc_params/zcyc/?DateTo=03.10.2017" TargetMode="External"/><Relationship Id="rId138" Type="http://schemas.openxmlformats.org/officeDocument/2006/relationships/hyperlink" Target="https://www.cbr.ru/hd_base/zcyc_params/zcyc/?DateTo=19.07.2017" TargetMode="External"/><Relationship Id="rId345" Type="http://schemas.openxmlformats.org/officeDocument/2006/relationships/hyperlink" Target="https://www.cbr.ru/hd_base/zcyc_params/zcyc/?DateTo=20.09.2016" TargetMode="External"/><Relationship Id="rId387" Type="http://schemas.openxmlformats.org/officeDocument/2006/relationships/hyperlink" Target="https://www.cbr.ru/hd_base/zcyc_params/zcyc/?DateTo=22.07.2016" TargetMode="External"/><Relationship Id="rId191" Type="http://schemas.openxmlformats.org/officeDocument/2006/relationships/hyperlink" Target="https://www.cbr.ru/hd_base/zcyc_params/zcyc/?DateTo=02.05.2017" TargetMode="External"/><Relationship Id="rId205" Type="http://schemas.openxmlformats.org/officeDocument/2006/relationships/hyperlink" Target="https://www.cbr.ru/hd_base/zcyc_params/zcyc/?DateTo=10.04.2017" TargetMode="External"/><Relationship Id="rId247" Type="http://schemas.openxmlformats.org/officeDocument/2006/relationships/hyperlink" Target="https://www.cbr.ru/hd_base/zcyc_params/zcyc/?DateTo=07.02.2017" TargetMode="External"/><Relationship Id="rId412" Type="http://schemas.openxmlformats.org/officeDocument/2006/relationships/hyperlink" Target="https://www.cbr.ru/hd_base/zcyc_params/zcyc/?DateTo=17.06.2016" TargetMode="External"/><Relationship Id="rId107" Type="http://schemas.openxmlformats.org/officeDocument/2006/relationships/hyperlink" Target="https://www.cbr.ru/hd_base/zcyc_params/zcyc/?DateTo=31.08.2017" TargetMode="External"/><Relationship Id="rId289" Type="http://schemas.openxmlformats.org/officeDocument/2006/relationships/hyperlink" Target="https://www.cbr.ru/hd_base/zcyc_params/zcyc/?DateTo=08.12.2016" TargetMode="External"/><Relationship Id="rId454" Type="http://schemas.openxmlformats.org/officeDocument/2006/relationships/hyperlink" Target="https://www.cbr.ru/hd_base/zcyc_params/zcyc/?DateTo=14.04.2016" TargetMode="External"/><Relationship Id="rId496" Type="http://schemas.openxmlformats.org/officeDocument/2006/relationships/hyperlink" Target="https://www.cbr.ru/hd_base/zcyc_params/zcyc/?DateTo=15.02.2016" TargetMode="External"/><Relationship Id="rId11" Type="http://schemas.openxmlformats.org/officeDocument/2006/relationships/hyperlink" Target="https://www.cbr.ru/hd_base/zcyc_params/zcyc/?DateTo=18.01.2018" TargetMode="External"/><Relationship Id="rId53" Type="http://schemas.openxmlformats.org/officeDocument/2006/relationships/hyperlink" Target="https://www.cbr.ru/hd_base/zcyc_params/zcyc/?DateTo=16.11.2017" TargetMode="External"/><Relationship Id="rId149" Type="http://schemas.openxmlformats.org/officeDocument/2006/relationships/hyperlink" Target="https://www.cbr.ru/hd_base/zcyc_params/zcyc/?DateTo=04.07.2017" TargetMode="External"/><Relationship Id="rId314" Type="http://schemas.openxmlformats.org/officeDocument/2006/relationships/hyperlink" Target="https://www.cbr.ru/hd_base/zcyc_params/zcyc/?DateTo=02.11.2016" TargetMode="External"/><Relationship Id="rId356" Type="http://schemas.openxmlformats.org/officeDocument/2006/relationships/hyperlink" Target="https://www.cbr.ru/hd_base/zcyc_params/zcyc/?DateTo=05.09.2016" TargetMode="External"/><Relationship Id="rId398" Type="http://schemas.openxmlformats.org/officeDocument/2006/relationships/hyperlink" Target="https://www.cbr.ru/hd_base/zcyc_params/zcyc/?DateTo=07.07.2016" TargetMode="External"/><Relationship Id="rId95" Type="http://schemas.openxmlformats.org/officeDocument/2006/relationships/hyperlink" Target="https://www.cbr.ru/hd_base/zcyc_params/zcyc/?DateTo=18.09.2017" TargetMode="External"/><Relationship Id="rId160" Type="http://schemas.openxmlformats.org/officeDocument/2006/relationships/hyperlink" Target="https://www.cbr.ru/hd_base/zcyc_params/zcyc/?DateTo=19.06.2017" TargetMode="External"/><Relationship Id="rId216" Type="http://schemas.openxmlformats.org/officeDocument/2006/relationships/hyperlink" Target="https://www.cbr.ru/hd_base/zcyc_params/zcyc/?DateTo=24.03.2017" TargetMode="External"/><Relationship Id="rId423" Type="http://schemas.openxmlformats.org/officeDocument/2006/relationships/hyperlink" Target="https://www.cbr.ru/hd_base/zcyc_params/zcyc/?DateTo=01.06.2016" TargetMode="External"/><Relationship Id="rId258" Type="http://schemas.openxmlformats.org/officeDocument/2006/relationships/hyperlink" Target="https://www.cbr.ru/hd_base/zcyc_params/zcyc/?DateTo=23.01.2017" TargetMode="External"/><Relationship Id="rId465" Type="http://schemas.openxmlformats.org/officeDocument/2006/relationships/hyperlink" Target="https://www.cbr.ru/hd_base/zcyc_params/zcyc/?DateTo=30.03.2016" TargetMode="External"/><Relationship Id="rId22" Type="http://schemas.openxmlformats.org/officeDocument/2006/relationships/hyperlink" Target="https://www.cbr.ru/hd_base/zcyc_params/zcyc/?DateTo=29.12.2017" TargetMode="External"/><Relationship Id="rId64" Type="http://schemas.openxmlformats.org/officeDocument/2006/relationships/hyperlink" Target="https://www.cbr.ru/hd_base/zcyc_params/zcyc/?DateTo=31.10.2017" TargetMode="External"/><Relationship Id="rId118" Type="http://schemas.openxmlformats.org/officeDocument/2006/relationships/hyperlink" Target="https://www.cbr.ru/hd_base/zcyc_params/zcyc/?DateTo=16.08.2017" TargetMode="External"/><Relationship Id="rId325" Type="http://schemas.openxmlformats.org/officeDocument/2006/relationships/hyperlink" Target="https://www.cbr.ru/hd_base/zcyc_params/zcyc/?DateTo=18.10.2016" TargetMode="External"/><Relationship Id="rId367" Type="http://schemas.openxmlformats.org/officeDocument/2006/relationships/hyperlink" Target="https://www.cbr.ru/hd_base/zcyc_params/zcyc/?DateTo=19.08.2016" TargetMode="External"/><Relationship Id="rId171" Type="http://schemas.openxmlformats.org/officeDocument/2006/relationships/hyperlink" Target="https://www.cbr.ru/hd_base/zcyc_params/zcyc/?DateTo=01.06.2017" TargetMode="External"/><Relationship Id="rId227" Type="http://schemas.openxmlformats.org/officeDocument/2006/relationships/hyperlink" Target="https://www.cbr.ru/hd_base/zcyc_params/zcyc/?DateTo=09.03.2017" TargetMode="External"/><Relationship Id="rId269" Type="http://schemas.openxmlformats.org/officeDocument/2006/relationships/hyperlink" Target="https://www.cbr.ru/hd_base/zcyc_params/zcyc/?DateTo=06.01.2017" TargetMode="External"/><Relationship Id="rId434" Type="http://schemas.openxmlformats.org/officeDocument/2006/relationships/hyperlink" Target="https://www.cbr.ru/hd_base/zcyc_params/zcyc/?DateTo=17.05.2016" TargetMode="External"/><Relationship Id="rId476" Type="http://schemas.openxmlformats.org/officeDocument/2006/relationships/hyperlink" Target="https://www.cbr.ru/hd_base/zcyc_params/zcyc/?DateTo=15.03.2016" TargetMode="External"/><Relationship Id="rId33" Type="http://schemas.openxmlformats.org/officeDocument/2006/relationships/hyperlink" Target="https://www.cbr.ru/hd_base/zcyc_params/zcyc/?DateTo=14.12.2017" TargetMode="External"/><Relationship Id="rId129" Type="http://schemas.openxmlformats.org/officeDocument/2006/relationships/hyperlink" Target="https://www.cbr.ru/hd_base/zcyc_params/zcyc/?DateTo=01.08.2017" TargetMode="External"/><Relationship Id="rId280" Type="http://schemas.openxmlformats.org/officeDocument/2006/relationships/hyperlink" Target="https://www.cbr.ru/hd_base/zcyc_params/zcyc/?DateTo=21.12.2016" TargetMode="External"/><Relationship Id="rId336" Type="http://schemas.openxmlformats.org/officeDocument/2006/relationships/hyperlink" Target="https://www.cbr.ru/hd_base/zcyc_params/zcyc/?DateTo=03.10.2016" TargetMode="External"/><Relationship Id="rId501" Type="http://schemas.openxmlformats.org/officeDocument/2006/relationships/hyperlink" Target="https://www.cbr.ru/hd_base/zcyc_params/zcyc/?DateTo=08.02.2016" TargetMode="External"/><Relationship Id="rId75" Type="http://schemas.openxmlformats.org/officeDocument/2006/relationships/hyperlink" Target="https://www.cbr.ru/hd_base/zcyc_params/zcyc/?DateTo=16.10.2017" TargetMode="External"/><Relationship Id="rId140" Type="http://schemas.openxmlformats.org/officeDocument/2006/relationships/hyperlink" Target="https://www.cbr.ru/hd_base/zcyc_params/zcyc/?DateTo=17.07.2017" TargetMode="External"/><Relationship Id="rId182" Type="http://schemas.openxmlformats.org/officeDocument/2006/relationships/hyperlink" Target="https://www.cbr.ru/hd_base/zcyc_params/zcyc/?DateTo=17.05.2017" TargetMode="External"/><Relationship Id="rId378" Type="http://schemas.openxmlformats.org/officeDocument/2006/relationships/hyperlink" Target="https://www.cbr.ru/hd_base/zcyc_params/zcyc/?DateTo=04.08.2016" TargetMode="External"/><Relationship Id="rId403" Type="http://schemas.openxmlformats.org/officeDocument/2006/relationships/hyperlink" Target="https://www.cbr.ru/hd_base/zcyc_params/zcyc/?DateTo=30.06.2016" TargetMode="External"/><Relationship Id="rId6" Type="http://schemas.openxmlformats.org/officeDocument/2006/relationships/hyperlink" Target="https://www.cbr.ru/hd_base/zcyc_params/zcyc/?DateTo=25.01.2018" TargetMode="External"/><Relationship Id="rId238" Type="http://schemas.openxmlformats.org/officeDocument/2006/relationships/hyperlink" Target="https://www.cbr.ru/hd_base/zcyc_params/zcyc/?DateTo=20.02.2017" TargetMode="External"/><Relationship Id="rId445" Type="http://schemas.openxmlformats.org/officeDocument/2006/relationships/hyperlink" Target="https://www.cbr.ru/hd_base/zcyc_params/zcyc/?DateTo=27.04.2016" TargetMode="External"/><Relationship Id="rId487" Type="http://schemas.openxmlformats.org/officeDocument/2006/relationships/hyperlink" Target="https://www.cbr.ru/hd_base/zcyc_params/zcyc/?DateTo=26.02.2016" TargetMode="External"/><Relationship Id="rId291" Type="http://schemas.openxmlformats.org/officeDocument/2006/relationships/hyperlink" Target="https://www.cbr.ru/hd_base/zcyc_params/zcyc/?DateTo=06.12.2016" TargetMode="External"/><Relationship Id="rId305" Type="http://schemas.openxmlformats.org/officeDocument/2006/relationships/hyperlink" Target="https://www.cbr.ru/hd_base/zcyc_params/zcyc/?DateTo=16.11.2016" TargetMode="External"/><Relationship Id="rId347" Type="http://schemas.openxmlformats.org/officeDocument/2006/relationships/hyperlink" Target="https://www.cbr.ru/hd_base/zcyc_params/zcyc/?DateTo=16.09.2016" TargetMode="External"/><Relationship Id="rId44" Type="http://schemas.openxmlformats.org/officeDocument/2006/relationships/hyperlink" Target="https://www.cbr.ru/hd_base/zcyc_params/zcyc/?DateTo=29.11.2017" TargetMode="External"/><Relationship Id="rId86" Type="http://schemas.openxmlformats.org/officeDocument/2006/relationships/hyperlink" Target="https://www.cbr.ru/hd_base/zcyc_params/zcyc/?DateTo=29.09.2017" TargetMode="External"/><Relationship Id="rId151" Type="http://schemas.openxmlformats.org/officeDocument/2006/relationships/hyperlink" Target="https://www.cbr.ru/hd_base/zcyc_params/zcyc/?DateTo=30.06.2017" TargetMode="External"/><Relationship Id="rId389" Type="http://schemas.openxmlformats.org/officeDocument/2006/relationships/hyperlink" Target="https://www.cbr.ru/hd_base/zcyc_params/zcyc/?DateTo=20.07.2016" TargetMode="External"/><Relationship Id="rId193" Type="http://schemas.openxmlformats.org/officeDocument/2006/relationships/hyperlink" Target="https://www.cbr.ru/hd_base/zcyc_params/zcyc/?DateTo=27.04.2017" TargetMode="External"/><Relationship Id="rId207" Type="http://schemas.openxmlformats.org/officeDocument/2006/relationships/hyperlink" Target="https://www.cbr.ru/hd_base/zcyc_params/zcyc/?DateTo=06.04.2017" TargetMode="External"/><Relationship Id="rId249" Type="http://schemas.openxmlformats.org/officeDocument/2006/relationships/hyperlink" Target="https://www.cbr.ru/hd_base/zcyc_params/zcyc/?DateTo=03.02.2017" TargetMode="External"/><Relationship Id="rId414" Type="http://schemas.openxmlformats.org/officeDocument/2006/relationships/hyperlink" Target="https://www.cbr.ru/hd_base/zcyc_params/zcyc/?DateTo=15.06.2016" TargetMode="External"/><Relationship Id="rId456" Type="http://schemas.openxmlformats.org/officeDocument/2006/relationships/hyperlink" Target="https://www.cbr.ru/hd_base/zcyc_params/zcyc/?DateTo=12.04.2016" TargetMode="External"/><Relationship Id="rId498" Type="http://schemas.openxmlformats.org/officeDocument/2006/relationships/hyperlink" Target="https://www.cbr.ru/hd_base/zcyc_params/zcyc/?DateTo=11.02.2016" TargetMode="External"/><Relationship Id="rId13" Type="http://schemas.openxmlformats.org/officeDocument/2006/relationships/hyperlink" Target="https://www.cbr.ru/hd_base/zcyc_params/zcyc/?DateTo=16.01.2018" TargetMode="External"/><Relationship Id="rId109" Type="http://schemas.openxmlformats.org/officeDocument/2006/relationships/hyperlink" Target="https://www.cbr.ru/hd_base/zcyc_params/zcyc/?DateTo=29.08.2017" TargetMode="External"/><Relationship Id="rId260" Type="http://schemas.openxmlformats.org/officeDocument/2006/relationships/hyperlink" Target="https://www.cbr.ru/hd_base/zcyc_params/zcyc/?DateTo=19.01.2017" TargetMode="External"/><Relationship Id="rId316" Type="http://schemas.openxmlformats.org/officeDocument/2006/relationships/hyperlink" Target="https://www.cbr.ru/hd_base/zcyc_params/zcyc/?DateTo=31.10.2016" TargetMode="External"/><Relationship Id="rId55" Type="http://schemas.openxmlformats.org/officeDocument/2006/relationships/hyperlink" Target="https://www.cbr.ru/hd_base/zcyc_params/zcyc/?DateTo=14.11.2017" TargetMode="External"/><Relationship Id="rId97" Type="http://schemas.openxmlformats.org/officeDocument/2006/relationships/hyperlink" Target="https://www.cbr.ru/hd_base/zcyc_params/zcyc/?DateTo=14.09.2017" TargetMode="External"/><Relationship Id="rId120" Type="http://schemas.openxmlformats.org/officeDocument/2006/relationships/hyperlink" Target="https://www.cbr.ru/hd_base/zcyc_params/zcyc/?DateTo=14.08.2017" TargetMode="External"/><Relationship Id="rId358" Type="http://schemas.openxmlformats.org/officeDocument/2006/relationships/hyperlink" Target="https://www.cbr.ru/hd_base/zcyc_params/zcyc/?DateTo=01.09.2016" TargetMode="External"/><Relationship Id="rId162" Type="http://schemas.openxmlformats.org/officeDocument/2006/relationships/hyperlink" Target="https://www.cbr.ru/hd_base/zcyc_params/zcyc/?DateTo=15.06.2017" TargetMode="External"/><Relationship Id="rId218" Type="http://schemas.openxmlformats.org/officeDocument/2006/relationships/hyperlink" Target="https://www.cbr.ru/hd_base/zcyc_params/zcyc/?DateTo=22.03.2017" TargetMode="External"/><Relationship Id="rId425" Type="http://schemas.openxmlformats.org/officeDocument/2006/relationships/hyperlink" Target="https://www.cbr.ru/hd_base/zcyc_params/zcyc/?DateTo=30.05.2016" TargetMode="External"/><Relationship Id="rId467" Type="http://schemas.openxmlformats.org/officeDocument/2006/relationships/hyperlink" Target="https://www.cbr.ru/hd_base/zcyc_params/zcyc/?DateTo=28.03.2016" TargetMode="External"/><Relationship Id="rId271" Type="http://schemas.openxmlformats.org/officeDocument/2006/relationships/hyperlink" Target="https://www.cbr.ru/hd_base/zcyc_params/zcyc/?DateTo=04.01.2017" TargetMode="External"/><Relationship Id="rId24" Type="http://schemas.openxmlformats.org/officeDocument/2006/relationships/hyperlink" Target="https://www.cbr.ru/hd_base/zcyc_params/zcyc/?DateTo=27.12.2017" TargetMode="External"/><Relationship Id="rId66" Type="http://schemas.openxmlformats.org/officeDocument/2006/relationships/hyperlink" Target="https://www.cbr.ru/hd_base/zcyc_params/zcyc/?DateTo=27.10.2017" TargetMode="External"/><Relationship Id="rId131" Type="http://schemas.openxmlformats.org/officeDocument/2006/relationships/hyperlink" Target="https://www.cbr.ru/hd_base/zcyc_params/zcyc/?DateTo=28.07.2017" TargetMode="External"/><Relationship Id="rId327" Type="http://schemas.openxmlformats.org/officeDocument/2006/relationships/hyperlink" Target="https://www.cbr.ru/hd_base/zcyc_params/zcyc/?DateTo=14.10.2016" TargetMode="External"/><Relationship Id="rId369" Type="http://schemas.openxmlformats.org/officeDocument/2006/relationships/hyperlink" Target="https://www.cbr.ru/hd_base/zcyc_params/zcyc/?DateTo=17.08.2016" TargetMode="External"/><Relationship Id="rId173" Type="http://schemas.openxmlformats.org/officeDocument/2006/relationships/hyperlink" Target="https://www.cbr.ru/hd_base/zcyc_params/zcyc/?DateTo=30.05.2017" TargetMode="External"/><Relationship Id="rId229" Type="http://schemas.openxmlformats.org/officeDocument/2006/relationships/hyperlink" Target="https://www.cbr.ru/hd_base/zcyc_params/zcyc/?DateTo=06.03.2017" TargetMode="External"/><Relationship Id="rId380" Type="http://schemas.openxmlformats.org/officeDocument/2006/relationships/hyperlink" Target="https://www.cbr.ru/hd_base/zcyc_params/zcyc/?DateTo=02.08.2016" TargetMode="External"/><Relationship Id="rId436" Type="http://schemas.openxmlformats.org/officeDocument/2006/relationships/hyperlink" Target="https://www.cbr.ru/hd_base/zcyc_params/zcyc/?DateTo=13.05.2016" TargetMode="External"/><Relationship Id="rId240" Type="http://schemas.openxmlformats.org/officeDocument/2006/relationships/hyperlink" Target="https://www.cbr.ru/hd_base/zcyc_params/zcyc/?DateTo=16.02.2017" TargetMode="External"/><Relationship Id="rId478" Type="http://schemas.openxmlformats.org/officeDocument/2006/relationships/hyperlink" Target="https://www.cbr.ru/hd_base/zcyc_params/zcyc/?DateTo=11.03.2016" TargetMode="External"/><Relationship Id="rId35" Type="http://schemas.openxmlformats.org/officeDocument/2006/relationships/hyperlink" Target="https://www.cbr.ru/hd_base/zcyc_params/zcyc/?DateTo=12.12.2017" TargetMode="External"/><Relationship Id="rId77" Type="http://schemas.openxmlformats.org/officeDocument/2006/relationships/hyperlink" Target="https://www.cbr.ru/hd_base/zcyc_params/zcyc/?DateTo=12.10.2017" TargetMode="External"/><Relationship Id="rId100" Type="http://schemas.openxmlformats.org/officeDocument/2006/relationships/hyperlink" Target="https://www.cbr.ru/hd_base/zcyc_params/zcyc/?DateTo=11.09.2017" TargetMode="External"/><Relationship Id="rId282" Type="http://schemas.openxmlformats.org/officeDocument/2006/relationships/hyperlink" Target="https://www.cbr.ru/hd_base/zcyc_params/zcyc/?DateTo=19.12.2016" TargetMode="External"/><Relationship Id="rId338" Type="http://schemas.openxmlformats.org/officeDocument/2006/relationships/hyperlink" Target="https://www.cbr.ru/hd_base/zcyc_params/zcyc/?DateTo=29.09.2016" TargetMode="External"/><Relationship Id="rId503" Type="http://schemas.openxmlformats.org/officeDocument/2006/relationships/hyperlink" Target="https://www.cbr.ru/hd_base/zcyc_params/zcyc/?DateTo=04.02.2016" TargetMode="External"/><Relationship Id="rId8" Type="http://schemas.openxmlformats.org/officeDocument/2006/relationships/hyperlink" Target="https://www.cbr.ru/hd_base/zcyc_params/zcyc/?DateTo=23.01.2018" TargetMode="External"/><Relationship Id="rId142" Type="http://schemas.openxmlformats.org/officeDocument/2006/relationships/hyperlink" Target="https://www.cbr.ru/hd_base/zcyc_params/zcyc/?DateTo=13.07.2017" TargetMode="External"/><Relationship Id="rId184" Type="http://schemas.openxmlformats.org/officeDocument/2006/relationships/hyperlink" Target="https://www.cbr.ru/hd_base/zcyc_params/zcyc/?DateTo=15.05.2017" TargetMode="External"/><Relationship Id="rId391" Type="http://schemas.openxmlformats.org/officeDocument/2006/relationships/hyperlink" Target="https://www.cbr.ru/hd_base/zcyc_params/zcyc/?DateTo=18.07.2016" TargetMode="External"/><Relationship Id="rId405" Type="http://schemas.openxmlformats.org/officeDocument/2006/relationships/hyperlink" Target="https://www.cbr.ru/hd_base/zcyc_params/zcyc/?DateTo=28.06.2016" TargetMode="External"/><Relationship Id="rId447" Type="http://schemas.openxmlformats.org/officeDocument/2006/relationships/hyperlink" Target="https://www.cbr.ru/hd_base/zcyc_params/zcyc/?DateTo=25.04.2016" TargetMode="External"/><Relationship Id="rId251" Type="http://schemas.openxmlformats.org/officeDocument/2006/relationships/hyperlink" Target="https://www.cbr.ru/hd_base/zcyc_params/zcyc/?DateTo=01.02.2017" TargetMode="External"/><Relationship Id="rId489" Type="http://schemas.openxmlformats.org/officeDocument/2006/relationships/hyperlink" Target="https://www.cbr.ru/hd_base/zcyc_params/zcyc/?DateTo=24.02.2016" TargetMode="External"/><Relationship Id="rId46" Type="http://schemas.openxmlformats.org/officeDocument/2006/relationships/hyperlink" Target="https://www.cbr.ru/hd_base/zcyc_params/zcyc/?DateTo=27.11.2017" TargetMode="External"/><Relationship Id="rId293" Type="http://schemas.openxmlformats.org/officeDocument/2006/relationships/hyperlink" Target="https://www.cbr.ru/hd_base/zcyc_params/zcyc/?DateTo=02.12.2016" TargetMode="External"/><Relationship Id="rId307" Type="http://schemas.openxmlformats.org/officeDocument/2006/relationships/hyperlink" Target="https://www.cbr.ru/hd_base/zcyc_params/zcyc/?DateTo=14.11.2016" TargetMode="External"/><Relationship Id="rId349" Type="http://schemas.openxmlformats.org/officeDocument/2006/relationships/hyperlink" Target="https://www.cbr.ru/hd_base/zcyc_params/zcyc/?DateTo=14.09.2016" TargetMode="External"/><Relationship Id="rId88" Type="http://schemas.openxmlformats.org/officeDocument/2006/relationships/hyperlink" Target="https://www.cbr.ru/hd_base/zcyc_params/zcyc/?DateTo=27.09.2017" TargetMode="External"/><Relationship Id="rId111" Type="http://schemas.openxmlformats.org/officeDocument/2006/relationships/hyperlink" Target="https://www.cbr.ru/hd_base/zcyc_params/zcyc/?DateTo=25.08.2017" TargetMode="External"/><Relationship Id="rId153" Type="http://schemas.openxmlformats.org/officeDocument/2006/relationships/hyperlink" Target="https://www.cbr.ru/hd_base/zcyc_params/zcyc/?DateTo=28.06.2017" TargetMode="External"/><Relationship Id="rId195" Type="http://schemas.openxmlformats.org/officeDocument/2006/relationships/hyperlink" Target="https://www.cbr.ru/hd_base/zcyc_params/zcyc/?DateTo=25.04.2017" TargetMode="External"/><Relationship Id="rId209" Type="http://schemas.openxmlformats.org/officeDocument/2006/relationships/hyperlink" Target="https://www.cbr.ru/hd_base/zcyc_params/zcyc/?DateTo=04.04.2017" TargetMode="External"/><Relationship Id="rId360" Type="http://schemas.openxmlformats.org/officeDocument/2006/relationships/hyperlink" Target="https://www.cbr.ru/hd_base/zcyc_params/zcyc/?DateTo=30.08.2016" TargetMode="External"/><Relationship Id="rId416" Type="http://schemas.openxmlformats.org/officeDocument/2006/relationships/hyperlink" Target="https://www.cbr.ru/hd_base/zcyc_params/zcyc/?DateTo=10.06.2016" TargetMode="External"/><Relationship Id="rId220" Type="http://schemas.openxmlformats.org/officeDocument/2006/relationships/hyperlink" Target="https://www.cbr.ru/hd_base/zcyc_params/zcyc/?DateTo=20.03.2017" TargetMode="External"/><Relationship Id="rId458" Type="http://schemas.openxmlformats.org/officeDocument/2006/relationships/hyperlink" Target="https://www.cbr.ru/hd_base/zcyc_params/zcyc/?DateTo=08.04.2016" TargetMode="External"/><Relationship Id="rId15" Type="http://schemas.openxmlformats.org/officeDocument/2006/relationships/hyperlink" Target="https://www.cbr.ru/hd_base/zcyc_params/zcyc/?DateTo=12.01.2018" TargetMode="External"/><Relationship Id="rId57" Type="http://schemas.openxmlformats.org/officeDocument/2006/relationships/hyperlink" Target="https://www.cbr.ru/hd_base/zcyc_params/zcyc/?DateTo=10.11.2017" TargetMode="External"/><Relationship Id="rId262" Type="http://schemas.openxmlformats.org/officeDocument/2006/relationships/hyperlink" Target="https://www.cbr.ru/hd_base/zcyc_params/zcyc/?DateTo=17.01.2017" TargetMode="External"/><Relationship Id="rId318" Type="http://schemas.openxmlformats.org/officeDocument/2006/relationships/hyperlink" Target="https://www.cbr.ru/hd_base/zcyc_params/zcyc/?DateTo=27.10.2016" TargetMode="External"/><Relationship Id="rId99" Type="http://schemas.openxmlformats.org/officeDocument/2006/relationships/hyperlink" Target="https://www.cbr.ru/hd_base/zcyc_params/zcyc/?DateTo=12.09.2017" TargetMode="External"/><Relationship Id="rId122" Type="http://schemas.openxmlformats.org/officeDocument/2006/relationships/hyperlink" Target="https://www.cbr.ru/hd_base/zcyc_params/zcyc/?DateTo=10.08.2017" TargetMode="External"/><Relationship Id="rId164" Type="http://schemas.openxmlformats.org/officeDocument/2006/relationships/hyperlink" Target="https://www.cbr.ru/hd_base/zcyc_params/zcyc/?DateTo=13.06.2017" TargetMode="External"/><Relationship Id="rId371" Type="http://schemas.openxmlformats.org/officeDocument/2006/relationships/hyperlink" Target="https://www.cbr.ru/hd_base/zcyc_params/zcyc/?DateTo=15.08.2016" TargetMode="External"/><Relationship Id="rId427" Type="http://schemas.openxmlformats.org/officeDocument/2006/relationships/hyperlink" Target="https://www.cbr.ru/hd_base/zcyc_params/zcyc/?DateTo=26.05.2016" TargetMode="External"/><Relationship Id="rId469" Type="http://schemas.openxmlformats.org/officeDocument/2006/relationships/hyperlink" Target="https://www.cbr.ru/hd_base/zcyc_params/zcyc/?DateTo=24.03.2016" TargetMode="External"/><Relationship Id="rId26" Type="http://schemas.openxmlformats.org/officeDocument/2006/relationships/hyperlink" Target="https://www.cbr.ru/hd_base/zcyc_params/zcyc/?DateTo=25.12.2017" TargetMode="External"/><Relationship Id="rId231" Type="http://schemas.openxmlformats.org/officeDocument/2006/relationships/hyperlink" Target="https://www.cbr.ru/hd_base/zcyc_params/zcyc/?DateTo=02.03.2017" TargetMode="External"/><Relationship Id="rId273" Type="http://schemas.openxmlformats.org/officeDocument/2006/relationships/hyperlink" Target="https://www.cbr.ru/hd_base/zcyc_params/zcyc/?DateTo=30.12.2016" TargetMode="External"/><Relationship Id="rId329" Type="http://schemas.openxmlformats.org/officeDocument/2006/relationships/hyperlink" Target="https://www.cbr.ru/hd_base/zcyc_params/zcyc/?DateTo=12.10.2016" TargetMode="External"/><Relationship Id="rId480" Type="http://schemas.openxmlformats.org/officeDocument/2006/relationships/hyperlink" Target="https://www.cbr.ru/hd_base/zcyc_params/zcyc/?DateTo=09.03.2016" TargetMode="External"/><Relationship Id="rId68" Type="http://schemas.openxmlformats.org/officeDocument/2006/relationships/hyperlink" Target="https://www.cbr.ru/hd_base/zcyc_params/zcyc/?DateTo=25.10.2017" TargetMode="External"/><Relationship Id="rId133" Type="http://schemas.openxmlformats.org/officeDocument/2006/relationships/hyperlink" Target="https://www.cbr.ru/hd_base/zcyc_params/zcyc/?DateTo=26.07.2017" TargetMode="External"/><Relationship Id="rId175" Type="http://schemas.openxmlformats.org/officeDocument/2006/relationships/hyperlink" Target="https://www.cbr.ru/hd_base/zcyc_params/zcyc/?DateTo=26.05.2017" TargetMode="External"/><Relationship Id="rId340" Type="http://schemas.openxmlformats.org/officeDocument/2006/relationships/hyperlink" Target="https://www.cbr.ru/hd_base/zcyc_params/zcyc/?DateTo=27.09.2016" TargetMode="External"/><Relationship Id="rId200" Type="http://schemas.openxmlformats.org/officeDocument/2006/relationships/hyperlink" Target="https://www.cbr.ru/hd_base/zcyc_params/zcyc/?DateTo=17.04.2017" TargetMode="External"/><Relationship Id="rId382" Type="http://schemas.openxmlformats.org/officeDocument/2006/relationships/hyperlink" Target="https://www.cbr.ru/hd_base/zcyc_params/zcyc/?DateTo=29.07.2016" TargetMode="External"/><Relationship Id="rId438" Type="http://schemas.openxmlformats.org/officeDocument/2006/relationships/hyperlink" Target="https://www.cbr.ru/hd_base/zcyc_params/zcyc/?DateTo=11.05.2016" TargetMode="External"/><Relationship Id="rId242" Type="http://schemas.openxmlformats.org/officeDocument/2006/relationships/hyperlink" Target="https://www.cbr.ru/hd_base/zcyc_params/zcyc/?DateTo=14.02.2017" TargetMode="External"/><Relationship Id="rId284" Type="http://schemas.openxmlformats.org/officeDocument/2006/relationships/hyperlink" Target="https://www.cbr.ru/hd_base/zcyc_params/zcyc/?DateTo=15.12.2016" TargetMode="External"/><Relationship Id="rId491" Type="http://schemas.openxmlformats.org/officeDocument/2006/relationships/hyperlink" Target="https://www.cbr.ru/hd_base/zcyc_params/zcyc/?DateTo=20.02.2016" TargetMode="External"/><Relationship Id="rId505" Type="http://schemas.openxmlformats.org/officeDocument/2006/relationships/hyperlink" Target="https://www.cbr.ru/hd_base/zcyc_params/zcyc/?DateTo=02.02.2016" TargetMode="External"/><Relationship Id="rId37" Type="http://schemas.openxmlformats.org/officeDocument/2006/relationships/hyperlink" Target="https://www.cbr.ru/hd_base/zcyc_params/zcyc/?DateTo=08.12.2017" TargetMode="External"/><Relationship Id="rId79" Type="http://schemas.openxmlformats.org/officeDocument/2006/relationships/hyperlink" Target="https://www.cbr.ru/hd_base/zcyc_params/zcyc/?DateTo=10.10.2017" TargetMode="External"/><Relationship Id="rId102" Type="http://schemas.openxmlformats.org/officeDocument/2006/relationships/hyperlink" Target="https://www.cbr.ru/hd_base/zcyc_params/zcyc/?DateTo=07.09.2017" TargetMode="External"/><Relationship Id="rId144" Type="http://schemas.openxmlformats.org/officeDocument/2006/relationships/hyperlink" Target="https://www.cbr.ru/hd_base/zcyc_params/zcyc/?DateTo=11.07.2017" TargetMode="External"/><Relationship Id="rId90" Type="http://schemas.openxmlformats.org/officeDocument/2006/relationships/hyperlink" Target="https://www.cbr.ru/hd_base/zcyc_params/zcyc/?DateTo=25.09.2017" TargetMode="External"/><Relationship Id="rId186" Type="http://schemas.openxmlformats.org/officeDocument/2006/relationships/hyperlink" Target="https://www.cbr.ru/hd_base/zcyc_params/zcyc/?DateTo=11.05.2017" TargetMode="External"/><Relationship Id="rId351" Type="http://schemas.openxmlformats.org/officeDocument/2006/relationships/hyperlink" Target="https://www.cbr.ru/hd_base/zcyc_params/zcyc/?DateTo=12.09.2016" TargetMode="External"/><Relationship Id="rId393" Type="http://schemas.openxmlformats.org/officeDocument/2006/relationships/hyperlink" Target="https://www.cbr.ru/hd_base/zcyc_params/zcyc/?DateTo=14.07.2016" TargetMode="External"/><Relationship Id="rId407" Type="http://schemas.openxmlformats.org/officeDocument/2006/relationships/hyperlink" Target="https://www.cbr.ru/hd_base/zcyc_params/zcyc/?DateTo=24.06.2016" TargetMode="External"/><Relationship Id="rId449" Type="http://schemas.openxmlformats.org/officeDocument/2006/relationships/hyperlink" Target="https://www.cbr.ru/hd_base/zcyc_params/zcyc/?DateTo=21.04.2016" TargetMode="External"/><Relationship Id="rId211" Type="http://schemas.openxmlformats.org/officeDocument/2006/relationships/hyperlink" Target="https://www.cbr.ru/hd_base/zcyc_params/zcyc/?DateTo=31.03.2017" TargetMode="External"/><Relationship Id="rId253" Type="http://schemas.openxmlformats.org/officeDocument/2006/relationships/hyperlink" Target="https://www.cbr.ru/hd_base/zcyc_params/zcyc/?DateTo=30.01.2017" TargetMode="External"/><Relationship Id="rId295" Type="http://schemas.openxmlformats.org/officeDocument/2006/relationships/hyperlink" Target="https://www.cbr.ru/hd_base/zcyc_params/zcyc/?DateTo=30.11.2016" TargetMode="External"/><Relationship Id="rId309" Type="http://schemas.openxmlformats.org/officeDocument/2006/relationships/hyperlink" Target="https://www.cbr.ru/hd_base/zcyc_params/zcyc/?DateTo=10.11.2016" TargetMode="External"/><Relationship Id="rId460" Type="http://schemas.openxmlformats.org/officeDocument/2006/relationships/hyperlink" Target="https://www.cbr.ru/hd_base/zcyc_params/zcyc/?DateTo=06.04.2016" TargetMode="External"/><Relationship Id="rId48" Type="http://schemas.openxmlformats.org/officeDocument/2006/relationships/hyperlink" Target="https://www.cbr.ru/hd_base/zcyc_params/zcyc/?DateTo=23.11.2017" TargetMode="External"/><Relationship Id="rId113" Type="http://schemas.openxmlformats.org/officeDocument/2006/relationships/hyperlink" Target="https://www.cbr.ru/hd_base/zcyc_params/zcyc/?DateTo=23.08.2017" TargetMode="External"/><Relationship Id="rId320" Type="http://schemas.openxmlformats.org/officeDocument/2006/relationships/hyperlink" Target="https://www.cbr.ru/hd_base/zcyc_params/zcyc/?DateTo=25.10.2016" TargetMode="External"/><Relationship Id="rId155" Type="http://schemas.openxmlformats.org/officeDocument/2006/relationships/hyperlink" Target="https://www.cbr.ru/hd_base/zcyc_params/zcyc/?DateTo=26.06.2017" TargetMode="External"/><Relationship Id="rId197" Type="http://schemas.openxmlformats.org/officeDocument/2006/relationships/hyperlink" Target="https://www.cbr.ru/hd_base/zcyc_params/zcyc/?DateTo=20.04.2017" TargetMode="External"/><Relationship Id="rId362" Type="http://schemas.openxmlformats.org/officeDocument/2006/relationships/hyperlink" Target="https://www.cbr.ru/hd_base/zcyc_params/zcyc/?DateTo=26.08.2016" TargetMode="External"/><Relationship Id="rId418" Type="http://schemas.openxmlformats.org/officeDocument/2006/relationships/hyperlink" Target="https://www.cbr.ru/hd_base/zcyc_params/zcyc/?DateTo=08.06.2016" TargetMode="External"/><Relationship Id="rId222" Type="http://schemas.openxmlformats.org/officeDocument/2006/relationships/hyperlink" Target="https://www.cbr.ru/hd_base/zcyc_params/zcyc/?DateTo=16.03.2017" TargetMode="External"/><Relationship Id="rId264" Type="http://schemas.openxmlformats.org/officeDocument/2006/relationships/hyperlink" Target="https://www.cbr.ru/hd_base/zcyc_params/zcyc/?DateTo=13.01.2017" TargetMode="External"/><Relationship Id="rId471" Type="http://schemas.openxmlformats.org/officeDocument/2006/relationships/hyperlink" Target="https://www.cbr.ru/hd_base/zcyc_params/zcyc/?DateTo=22.03.2016" TargetMode="External"/><Relationship Id="rId17" Type="http://schemas.openxmlformats.org/officeDocument/2006/relationships/hyperlink" Target="https://www.cbr.ru/hd_base/zcyc_params/zcyc/?DateTo=10.01.2018" TargetMode="External"/><Relationship Id="rId59" Type="http://schemas.openxmlformats.org/officeDocument/2006/relationships/hyperlink" Target="https://www.cbr.ru/hd_base/zcyc_params/zcyc/?DateTo=08.11.2017" TargetMode="External"/><Relationship Id="rId124" Type="http://schemas.openxmlformats.org/officeDocument/2006/relationships/hyperlink" Target="https://www.cbr.ru/hd_base/zcyc_params/zcyc/?DateTo=08.08.2017" TargetMode="External"/><Relationship Id="rId70" Type="http://schemas.openxmlformats.org/officeDocument/2006/relationships/hyperlink" Target="https://www.cbr.ru/hd_base/zcyc_params/zcyc/?DateTo=23.10.2017" TargetMode="External"/><Relationship Id="rId166" Type="http://schemas.openxmlformats.org/officeDocument/2006/relationships/hyperlink" Target="https://www.cbr.ru/hd_base/zcyc_params/zcyc/?DateTo=08.06.2017" TargetMode="External"/><Relationship Id="rId331" Type="http://schemas.openxmlformats.org/officeDocument/2006/relationships/hyperlink" Target="https://www.cbr.ru/hd_base/zcyc_params/zcyc/?DateTo=10.10.2016" TargetMode="External"/><Relationship Id="rId373" Type="http://schemas.openxmlformats.org/officeDocument/2006/relationships/hyperlink" Target="https://www.cbr.ru/hd_base/zcyc_params/zcyc/?DateTo=11.08.2016" TargetMode="External"/><Relationship Id="rId429" Type="http://schemas.openxmlformats.org/officeDocument/2006/relationships/hyperlink" Target="https://www.cbr.ru/hd_base/zcyc_params/zcyc/?DateTo=24.05.2016" TargetMode="External"/><Relationship Id="rId1" Type="http://schemas.openxmlformats.org/officeDocument/2006/relationships/hyperlink" Target="https://www.cbr.ru/hd_base/zcyc_params/zcyc/?DateTo=01.02.2018" TargetMode="External"/><Relationship Id="rId233" Type="http://schemas.openxmlformats.org/officeDocument/2006/relationships/hyperlink" Target="https://www.cbr.ru/hd_base/zcyc_params/zcyc/?DateTo=28.02.2017" TargetMode="External"/><Relationship Id="rId440" Type="http://schemas.openxmlformats.org/officeDocument/2006/relationships/hyperlink" Target="https://www.cbr.ru/hd_base/zcyc_params/zcyc/?DateTo=06.05.2016" TargetMode="External"/><Relationship Id="rId28" Type="http://schemas.openxmlformats.org/officeDocument/2006/relationships/hyperlink" Target="https://www.cbr.ru/hd_base/zcyc_params/zcyc/?DateTo=21.12.2017" TargetMode="External"/><Relationship Id="rId275" Type="http://schemas.openxmlformats.org/officeDocument/2006/relationships/hyperlink" Target="https://www.cbr.ru/hd_base/zcyc_params/zcyc/?DateTo=28.12.2016" TargetMode="External"/><Relationship Id="rId300" Type="http://schemas.openxmlformats.org/officeDocument/2006/relationships/hyperlink" Target="https://www.cbr.ru/hd_base/zcyc_params/zcyc/?DateTo=23.11.2016" TargetMode="External"/><Relationship Id="rId482" Type="http://schemas.openxmlformats.org/officeDocument/2006/relationships/hyperlink" Target="https://www.cbr.ru/hd_base/zcyc_params/zcyc/?DateTo=04.03.2016" TargetMode="External"/><Relationship Id="rId81" Type="http://schemas.openxmlformats.org/officeDocument/2006/relationships/hyperlink" Target="https://www.cbr.ru/hd_base/zcyc_params/zcyc/?DateTo=06.10.2017" TargetMode="External"/><Relationship Id="rId135" Type="http://schemas.openxmlformats.org/officeDocument/2006/relationships/hyperlink" Target="https://www.cbr.ru/hd_base/zcyc_params/zcyc/?DateTo=24.07.2017" TargetMode="External"/><Relationship Id="rId177" Type="http://schemas.openxmlformats.org/officeDocument/2006/relationships/hyperlink" Target="https://www.cbr.ru/hd_base/zcyc_params/zcyc/?DateTo=24.05.2017" TargetMode="External"/><Relationship Id="rId342" Type="http://schemas.openxmlformats.org/officeDocument/2006/relationships/hyperlink" Target="https://www.cbr.ru/hd_base/zcyc_params/zcyc/?DateTo=23.09.2016" TargetMode="External"/><Relationship Id="rId384" Type="http://schemas.openxmlformats.org/officeDocument/2006/relationships/hyperlink" Target="https://www.cbr.ru/hd_base/zcyc_params/zcyc/?DateTo=27.07.2016" TargetMode="External"/><Relationship Id="rId202" Type="http://schemas.openxmlformats.org/officeDocument/2006/relationships/hyperlink" Target="https://www.cbr.ru/hd_base/zcyc_params/zcyc/?DateTo=13.04.2017" TargetMode="External"/><Relationship Id="rId244" Type="http://schemas.openxmlformats.org/officeDocument/2006/relationships/hyperlink" Target="https://www.cbr.ru/hd_base/zcyc_params/zcyc/?DateTo=10.02.2017" TargetMode="External"/><Relationship Id="rId39" Type="http://schemas.openxmlformats.org/officeDocument/2006/relationships/hyperlink" Target="https://www.cbr.ru/hd_base/zcyc_params/zcyc/?DateTo=06.12.2017" TargetMode="External"/><Relationship Id="rId286" Type="http://schemas.openxmlformats.org/officeDocument/2006/relationships/hyperlink" Target="https://www.cbr.ru/hd_base/zcyc_params/zcyc/?DateTo=13.12.2016" TargetMode="External"/><Relationship Id="rId451" Type="http://schemas.openxmlformats.org/officeDocument/2006/relationships/hyperlink" Target="https://www.cbr.ru/hd_base/zcyc_params/zcyc/?DateTo=19.04.2016" TargetMode="External"/><Relationship Id="rId493" Type="http://schemas.openxmlformats.org/officeDocument/2006/relationships/hyperlink" Target="https://www.cbr.ru/hd_base/zcyc_params/zcyc/?DateTo=18.02.2016" TargetMode="External"/><Relationship Id="rId507" Type="http://schemas.openxmlformats.org/officeDocument/2006/relationships/drawing" Target="../drawings/drawing2.xml"/><Relationship Id="rId50" Type="http://schemas.openxmlformats.org/officeDocument/2006/relationships/hyperlink" Target="https://www.cbr.ru/hd_base/zcyc_params/zcyc/?DateTo=21.11.2017" TargetMode="External"/><Relationship Id="rId104" Type="http://schemas.openxmlformats.org/officeDocument/2006/relationships/hyperlink" Target="https://www.cbr.ru/hd_base/zcyc_params/zcyc/?DateTo=05.09.2017" TargetMode="External"/><Relationship Id="rId146" Type="http://schemas.openxmlformats.org/officeDocument/2006/relationships/hyperlink" Target="https://www.cbr.ru/hd_base/zcyc_params/zcyc/?DateTo=07.07.2017" TargetMode="External"/><Relationship Id="rId188" Type="http://schemas.openxmlformats.org/officeDocument/2006/relationships/hyperlink" Target="https://www.cbr.ru/hd_base/zcyc_params/zcyc/?DateTo=05.05.2017" TargetMode="External"/><Relationship Id="rId311" Type="http://schemas.openxmlformats.org/officeDocument/2006/relationships/hyperlink" Target="https://www.cbr.ru/hd_base/zcyc_params/zcyc/?DateTo=08.11.2016" TargetMode="External"/><Relationship Id="rId353" Type="http://schemas.openxmlformats.org/officeDocument/2006/relationships/hyperlink" Target="https://www.cbr.ru/hd_base/zcyc_params/zcyc/?DateTo=08.09.2016" TargetMode="External"/><Relationship Id="rId395" Type="http://schemas.openxmlformats.org/officeDocument/2006/relationships/hyperlink" Target="https://www.cbr.ru/hd_base/zcyc_params/zcyc/?DateTo=12.07.2016" TargetMode="External"/><Relationship Id="rId409" Type="http://schemas.openxmlformats.org/officeDocument/2006/relationships/hyperlink" Target="https://www.cbr.ru/hd_base/zcyc_params/zcyc/?DateTo=22.06.2016" TargetMode="External"/><Relationship Id="rId92" Type="http://schemas.openxmlformats.org/officeDocument/2006/relationships/hyperlink" Target="https://www.cbr.ru/hd_base/zcyc_params/zcyc/?DateTo=21.09.2017" TargetMode="External"/><Relationship Id="rId213" Type="http://schemas.openxmlformats.org/officeDocument/2006/relationships/hyperlink" Target="https://www.cbr.ru/hd_base/zcyc_params/zcyc/?DateTo=29.03.2017" TargetMode="External"/><Relationship Id="rId420" Type="http://schemas.openxmlformats.org/officeDocument/2006/relationships/hyperlink" Target="https://www.cbr.ru/hd_base/zcyc_params/zcyc/?DateTo=06.06.2016" TargetMode="External"/><Relationship Id="rId255" Type="http://schemas.openxmlformats.org/officeDocument/2006/relationships/hyperlink" Target="https://www.cbr.ru/hd_base/zcyc_params/zcyc/?DateTo=26.01.2017" TargetMode="External"/><Relationship Id="rId297" Type="http://schemas.openxmlformats.org/officeDocument/2006/relationships/hyperlink" Target="https://www.cbr.ru/hd_base/zcyc_params/zcyc/?DateTo=28.11.2016" TargetMode="External"/><Relationship Id="rId462" Type="http://schemas.openxmlformats.org/officeDocument/2006/relationships/hyperlink" Target="https://www.cbr.ru/hd_base/zcyc_params/zcyc/?DateTo=04.04.2016" TargetMode="External"/><Relationship Id="rId115" Type="http://schemas.openxmlformats.org/officeDocument/2006/relationships/hyperlink" Target="https://www.cbr.ru/hd_base/zcyc_params/zcyc/?DateTo=21.08.2017" TargetMode="External"/><Relationship Id="rId157" Type="http://schemas.openxmlformats.org/officeDocument/2006/relationships/hyperlink" Target="https://www.cbr.ru/hd_base/zcyc_params/zcyc/?DateTo=22.06.2017" TargetMode="External"/><Relationship Id="rId322" Type="http://schemas.openxmlformats.org/officeDocument/2006/relationships/hyperlink" Target="https://www.cbr.ru/hd_base/zcyc_params/zcyc/?DateTo=21.10.2016" TargetMode="External"/><Relationship Id="rId364" Type="http://schemas.openxmlformats.org/officeDocument/2006/relationships/hyperlink" Target="https://www.cbr.ru/hd_base/zcyc_params/zcyc/?DateTo=24.08.2016" TargetMode="External"/><Relationship Id="rId61" Type="http://schemas.openxmlformats.org/officeDocument/2006/relationships/hyperlink" Target="https://www.cbr.ru/hd_base/zcyc_params/zcyc/?DateTo=03.11.2017" TargetMode="External"/><Relationship Id="rId199" Type="http://schemas.openxmlformats.org/officeDocument/2006/relationships/hyperlink" Target="https://www.cbr.ru/hd_base/zcyc_params/zcyc/?DateTo=18.04.2017" TargetMode="External"/><Relationship Id="rId19" Type="http://schemas.openxmlformats.org/officeDocument/2006/relationships/hyperlink" Target="https://www.cbr.ru/hd_base/zcyc_params/zcyc/?DateTo=05.01.2018" TargetMode="External"/><Relationship Id="rId224" Type="http://schemas.openxmlformats.org/officeDocument/2006/relationships/hyperlink" Target="https://www.cbr.ru/hd_base/zcyc_params/zcyc/?DateTo=14.03.2017" TargetMode="External"/><Relationship Id="rId266" Type="http://schemas.openxmlformats.org/officeDocument/2006/relationships/hyperlink" Target="https://www.cbr.ru/hd_base/zcyc_params/zcyc/?DateTo=11.01.2017" TargetMode="External"/><Relationship Id="rId431" Type="http://schemas.openxmlformats.org/officeDocument/2006/relationships/hyperlink" Target="https://www.cbr.ru/hd_base/zcyc_params/zcyc/?DateTo=20.05.2016" TargetMode="External"/><Relationship Id="rId473" Type="http://schemas.openxmlformats.org/officeDocument/2006/relationships/hyperlink" Target="https://www.cbr.ru/hd_base/zcyc_params/zcyc/?DateTo=18.03.2016" TargetMode="External"/><Relationship Id="rId30" Type="http://schemas.openxmlformats.org/officeDocument/2006/relationships/hyperlink" Target="https://www.cbr.ru/hd_base/zcyc_params/zcyc/?DateTo=19.12.2017" TargetMode="External"/><Relationship Id="rId126" Type="http://schemas.openxmlformats.org/officeDocument/2006/relationships/hyperlink" Target="https://www.cbr.ru/hd_base/zcyc_params/zcyc/?DateTo=04.08.2017" TargetMode="External"/><Relationship Id="rId168" Type="http://schemas.openxmlformats.org/officeDocument/2006/relationships/hyperlink" Target="https://www.cbr.ru/hd_base/zcyc_params/zcyc/?DateTo=06.06.2017" TargetMode="External"/><Relationship Id="rId333" Type="http://schemas.openxmlformats.org/officeDocument/2006/relationships/hyperlink" Target="https://www.cbr.ru/hd_base/zcyc_params/zcyc/?DateTo=06.10.2016" TargetMode="External"/><Relationship Id="rId72" Type="http://schemas.openxmlformats.org/officeDocument/2006/relationships/hyperlink" Target="https://www.cbr.ru/hd_base/zcyc_params/zcyc/?DateTo=19.10.2017" TargetMode="External"/><Relationship Id="rId375" Type="http://schemas.openxmlformats.org/officeDocument/2006/relationships/hyperlink" Target="https://www.cbr.ru/hd_base/zcyc_params/zcyc/?DateTo=09.08.2016" TargetMode="External"/><Relationship Id="rId3" Type="http://schemas.openxmlformats.org/officeDocument/2006/relationships/hyperlink" Target="https://www.cbr.ru/hd_base/zcyc_params/zcyc/?DateTo=30.01.2018" TargetMode="External"/><Relationship Id="rId235" Type="http://schemas.openxmlformats.org/officeDocument/2006/relationships/hyperlink" Target="https://www.cbr.ru/hd_base/zcyc_params/zcyc/?DateTo=24.02.2017" TargetMode="External"/><Relationship Id="rId277" Type="http://schemas.openxmlformats.org/officeDocument/2006/relationships/hyperlink" Target="https://www.cbr.ru/hd_base/zcyc_params/zcyc/?DateTo=26.12.2016" TargetMode="External"/><Relationship Id="rId400" Type="http://schemas.openxmlformats.org/officeDocument/2006/relationships/hyperlink" Target="https://www.cbr.ru/hd_base/zcyc_params/zcyc/?DateTo=05.07.2016" TargetMode="External"/><Relationship Id="rId442" Type="http://schemas.openxmlformats.org/officeDocument/2006/relationships/hyperlink" Target="https://www.cbr.ru/hd_base/zcyc_params/zcyc/?DateTo=04.05.2016" TargetMode="External"/><Relationship Id="rId484" Type="http://schemas.openxmlformats.org/officeDocument/2006/relationships/hyperlink" Target="https://www.cbr.ru/hd_base/zcyc_params/zcyc/?DateTo=02.03.2016" TargetMode="External"/><Relationship Id="rId137" Type="http://schemas.openxmlformats.org/officeDocument/2006/relationships/hyperlink" Target="https://www.cbr.ru/hd_base/zcyc_params/zcyc/?DateTo=20.07.2017" TargetMode="External"/><Relationship Id="rId302" Type="http://schemas.openxmlformats.org/officeDocument/2006/relationships/hyperlink" Target="https://www.cbr.ru/hd_base/zcyc_params/zcyc/?DateTo=21.11.2016" TargetMode="External"/><Relationship Id="rId344" Type="http://schemas.openxmlformats.org/officeDocument/2006/relationships/hyperlink" Target="https://www.cbr.ru/hd_base/zcyc_params/zcyc/?DateTo=21.09.2016" TargetMode="External"/><Relationship Id="rId41" Type="http://schemas.openxmlformats.org/officeDocument/2006/relationships/hyperlink" Target="https://www.cbr.ru/hd_base/zcyc_params/zcyc/?DateTo=04.12.2017" TargetMode="External"/><Relationship Id="rId83" Type="http://schemas.openxmlformats.org/officeDocument/2006/relationships/hyperlink" Target="https://www.cbr.ru/hd_base/zcyc_params/zcyc/?DateTo=04.10.2017" TargetMode="External"/><Relationship Id="rId179" Type="http://schemas.openxmlformats.org/officeDocument/2006/relationships/hyperlink" Target="https://www.cbr.ru/hd_base/zcyc_params/zcyc/?DateTo=22.05.2017" TargetMode="External"/><Relationship Id="rId386" Type="http://schemas.openxmlformats.org/officeDocument/2006/relationships/hyperlink" Target="https://www.cbr.ru/hd_base/zcyc_params/zcyc/?DateTo=25.07.2016" TargetMode="External"/><Relationship Id="rId190" Type="http://schemas.openxmlformats.org/officeDocument/2006/relationships/hyperlink" Target="https://www.cbr.ru/hd_base/zcyc_params/zcyc/?DateTo=03.05.2017" TargetMode="External"/><Relationship Id="rId204" Type="http://schemas.openxmlformats.org/officeDocument/2006/relationships/hyperlink" Target="https://www.cbr.ru/hd_base/zcyc_params/zcyc/?DateTo=11.04.2017" TargetMode="External"/><Relationship Id="rId246" Type="http://schemas.openxmlformats.org/officeDocument/2006/relationships/hyperlink" Target="https://www.cbr.ru/hd_base/zcyc_params/zcyc/?DateTo=08.02.2017" TargetMode="External"/><Relationship Id="rId288" Type="http://schemas.openxmlformats.org/officeDocument/2006/relationships/hyperlink" Target="https://www.cbr.ru/hd_base/zcyc_params/zcyc/?DateTo=09.12.2016" TargetMode="External"/><Relationship Id="rId411" Type="http://schemas.openxmlformats.org/officeDocument/2006/relationships/hyperlink" Target="https://www.cbr.ru/hd_base/zcyc_params/zcyc/?DateTo=20.06.2016" TargetMode="External"/><Relationship Id="rId453" Type="http://schemas.openxmlformats.org/officeDocument/2006/relationships/hyperlink" Target="https://www.cbr.ru/hd_base/zcyc_params/zcyc/?DateTo=15.04.2016" TargetMode="External"/><Relationship Id="rId106" Type="http://schemas.openxmlformats.org/officeDocument/2006/relationships/hyperlink" Target="https://www.cbr.ru/hd_base/zcyc_params/zcyc/?DateTo=01.09.2017" TargetMode="External"/><Relationship Id="rId313" Type="http://schemas.openxmlformats.org/officeDocument/2006/relationships/hyperlink" Target="https://www.cbr.ru/hd_base/zcyc_params/zcyc/?DateTo=03.11.2016" TargetMode="External"/><Relationship Id="rId495" Type="http://schemas.openxmlformats.org/officeDocument/2006/relationships/hyperlink" Target="https://www.cbr.ru/hd_base/zcyc_params/zcyc/?DateTo=16.02.2016" TargetMode="External"/><Relationship Id="rId10" Type="http://schemas.openxmlformats.org/officeDocument/2006/relationships/hyperlink" Target="https://www.cbr.ru/hd_base/zcyc_params/zcyc/?DateTo=19.01.2018" TargetMode="External"/><Relationship Id="rId52" Type="http://schemas.openxmlformats.org/officeDocument/2006/relationships/hyperlink" Target="https://www.cbr.ru/hd_base/zcyc_params/zcyc/?DateTo=17.11.2017" TargetMode="External"/><Relationship Id="rId94" Type="http://schemas.openxmlformats.org/officeDocument/2006/relationships/hyperlink" Target="https://www.cbr.ru/hd_base/zcyc_params/zcyc/?DateTo=19.09.2017" TargetMode="External"/><Relationship Id="rId148" Type="http://schemas.openxmlformats.org/officeDocument/2006/relationships/hyperlink" Target="https://www.cbr.ru/hd_base/zcyc_params/zcyc/?DateTo=05.07.2017" TargetMode="External"/><Relationship Id="rId355" Type="http://schemas.openxmlformats.org/officeDocument/2006/relationships/hyperlink" Target="https://www.cbr.ru/hd_base/zcyc_params/zcyc/?DateTo=06.09.2016" TargetMode="External"/><Relationship Id="rId397" Type="http://schemas.openxmlformats.org/officeDocument/2006/relationships/hyperlink" Target="https://www.cbr.ru/hd_base/zcyc_params/zcyc/?DateTo=08.07.2016"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br.ru/hd_base/zcyc_params/zcyc/?DateTo=17.08.2017" TargetMode="External"/><Relationship Id="rId299" Type="http://schemas.openxmlformats.org/officeDocument/2006/relationships/hyperlink" Target="https://www.cbr.ru/hd_base/zcyc_params/zcyc/?DateTo=24.11.2016" TargetMode="External"/><Relationship Id="rId21" Type="http://schemas.openxmlformats.org/officeDocument/2006/relationships/hyperlink" Target="https://www.cbr.ru/hd_base/zcyc_params/zcyc/?DateTo=03.01.2018" TargetMode="External"/><Relationship Id="rId63" Type="http://schemas.openxmlformats.org/officeDocument/2006/relationships/hyperlink" Target="https://www.cbr.ru/hd_base/zcyc_params/zcyc/?DateTo=01.11.2017" TargetMode="External"/><Relationship Id="rId159" Type="http://schemas.openxmlformats.org/officeDocument/2006/relationships/hyperlink" Target="https://www.cbr.ru/hd_base/zcyc_params/zcyc/?DateTo=20.06.2017" TargetMode="External"/><Relationship Id="rId324" Type="http://schemas.openxmlformats.org/officeDocument/2006/relationships/hyperlink" Target="https://www.cbr.ru/hd_base/zcyc_params/zcyc/?DateTo=19.10.2016" TargetMode="External"/><Relationship Id="rId366" Type="http://schemas.openxmlformats.org/officeDocument/2006/relationships/hyperlink" Target="https://www.cbr.ru/hd_base/zcyc_params/zcyc/?DateTo=22.08.2016" TargetMode="External"/><Relationship Id="rId170" Type="http://schemas.openxmlformats.org/officeDocument/2006/relationships/hyperlink" Target="https://www.cbr.ru/hd_base/zcyc_params/zcyc/?DateTo=02.06.2017" TargetMode="External"/><Relationship Id="rId226" Type="http://schemas.openxmlformats.org/officeDocument/2006/relationships/hyperlink" Target="https://www.cbr.ru/hd_base/zcyc_params/zcyc/?DateTo=10.03.2017" TargetMode="External"/><Relationship Id="rId433" Type="http://schemas.openxmlformats.org/officeDocument/2006/relationships/hyperlink" Target="https://www.cbr.ru/hd_base/zcyc_params/zcyc/?DateTo=18.05.2016" TargetMode="External"/><Relationship Id="rId268" Type="http://schemas.openxmlformats.org/officeDocument/2006/relationships/hyperlink" Target="https://www.cbr.ru/hd_base/zcyc_params/zcyc/?DateTo=09.01.2017" TargetMode="External"/><Relationship Id="rId475" Type="http://schemas.openxmlformats.org/officeDocument/2006/relationships/hyperlink" Target="https://www.cbr.ru/hd_base/zcyc_params/zcyc/?DateTo=16.03.2016" TargetMode="External"/><Relationship Id="rId32" Type="http://schemas.openxmlformats.org/officeDocument/2006/relationships/hyperlink" Target="https://www.cbr.ru/hd_base/zcyc_params/zcyc/?DateTo=15.12.2017" TargetMode="External"/><Relationship Id="rId74" Type="http://schemas.openxmlformats.org/officeDocument/2006/relationships/hyperlink" Target="https://www.cbr.ru/hd_base/zcyc_params/zcyc/?DateTo=17.10.2017" TargetMode="External"/><Relationship Id="rId128" Type="http://schemas.openxmlformats.org/officeDocument/2006/relationships/hyperlink" Target="https://www.cbr.ru/hd_base/zcyc_params/zcyc/?DateTo=02.08.2017" TargetMode="External"/><Relationship Id="rId335" Type="http://schemas.openxmlformats.org/officeDocument/2006/relationships/hyperlink" Target="https://www.cbr.ru/hd_base/zcyc_params/zcyc/?DateTo=04.10.2016" TargetMode="External"/><Relationship Id="rId377" Type="http://schemas.openxmlformats.org/officeDocument/2006/relationships/hyperlink" Target="https://www.cbr.ru/hd_base/zcyc_params/zcyc/?DateTo=05.08.2016" TargetMode="External"/><Relationship Id="rId500" Type="http://schemas.openxmlformats.org/officeDocument/2006/relationships/hyperlink" Target="https://www.cbr.ru/hd_base/zcyc_params/zcyc/?DateTo=09.02.2016" TargetMode="External"/><Relationship Id="rId5" Type="http://schemas.openxmlformats.org/officeDocument/2006/relationships/hyperlink" Target="https://www.cbr.ru/hd_base/zcyc_params/zcyc/?DateTo=26.01.2018" TargetMode="External"/><Relationship Id="rId181" Type="http://schemas.openxmlformats.org/officeDocument/2006/relationships/hyperlink" Target="https://www.cbr.ru/hd_base/zcyc_params/zcyc/?DateTo=18.05.2017" TargetMode="External"/><Relationship Id="rId237" Type="http://schemas.openxmlformats.org/officeDocument/2006/relationships/hyperlink" Target="https://www.cbr.ru/hd_base/zcyc_params/zcyc/?DateTo=21.02.2017" TargetMode="External"/><Relationship Id="rId402" Type="http://schemas.openxmlformats.org/officeDocument/2006/relationships/hyperlink" Target="https://www.cbr.ru/hd_base/zcyc_params/zcyc/?DateTo=01.07.2016" TargetMode="External"/><Relationship Id="rId279" Type="http://schemas.openxmlformats.org/officeDocument/2006/relationships/hyperlink" Target="https://www.cbr.ru/hd_base/zcyc_params/zcyc/?DateTo=22.12.2016" TargetMode="External"/><Relationship Id="rId444" Type="http://schemas.openxmlformats.org/officeDocument/2006/relationships/hyperlink" Target="https://www.cbr.ru/hd_base/zcyc_params/zcyc/?DateTo=28.04.2016" TargetMode="External"/><Relationship Id="rId486" Type="http://schemas.openxmlformats.org/officeDocument/2006/relationships/hyperlink" Target="https://www.cbr.ru/hd_base/zcyc_params/zcyc/?DateTo=29.02.2016" TargetMode="External"/><Relationship Id="rId43" Type="http://schemas.openxmlformats.org/officeDocument/2006/relationships/hyperlink" Target="https://www.cbr.ru/hd_base/zcyc_params/zcyc/?DateTo=30.11.2017" TargetMode="External"/><Relationship Id="rId139" Type="http://schemas.openxmlformats.org/officeDocument/2006/relationships/hyperlink" Target="https://www.cbr.ru/hd_base/zcyc_params/zcyc/?DateTo=18.07.2017" TargetMode="External"/><Relationship Id="rId290" Type="http://schemas.openxmlformats.org/officeDocument/2006/relationships/hyperlink" Target="https://www.cbr.ru/hd_base/zcyc_params/zcyc/?DateTo=07.12.2016" TargetMode="External"/><Relationship Id="rId304" Type="http://schemas.openxmlformats.org/officeDocument/2006/relationships/hyperlink" Target="https://www.cbr.ru/hd_base/zcyc_params/zcyc/?DateTo=17.11.2016" TargetMode="External"/><Relationship Id="rId346" Type="http://schemas.openxmlformats.org/officeDocument/2006/relationships/hyperlink" Target="https://www.cbr.ru/hd_base/zcyc_params/zcyc/?DateTo=19.09.2016" TargetMode="External"/><Relationship Id="rId388" Type="http://schemas.openxmlformats.org/officeDocument/2006/relationships/hyperlink" Target="https://www.cbr.ru/hd_base/zcyc_params/zcyc/?DateTo=21.07.2016" TargetMode="External"/><Relationship Id="rId85" Type="http://schemas.openxmlformats.org/officeDocument/2006/relationships/hyperlink" Target="https://www.cbr.ru/hd_base/zcyc_params/zcyc/?DateTo=02.10.2017" TargetMode="External"/><Relationship Id="rId150" Type="http://schemas.openxmlformats.org/officeDocument/2006/relationships/hyperlink" Target="https://www.cbr.ru/hd_base/zcyc_params/zcyc/?DateTo=03.07.2017" TargetMode="External"/><Relationship Id="rId192" Type="http://schemas.openxmlformats.org/officeDocument/2006/relationships/hyperlink" Target="https://www.cbr.ru/hd_base/zcyc_params/zcyc/?DateTo=28.04.2017" TargetMode="External"/><Relationship Id="rId206" Type="http://schemas.openxmlformats.org/officeDocument/2006/relationships/hyperlink" Target="https://www.cbr.ru/hd_base/zcyc_params/zcyc/?DateTo=07.04.2017" TargetMode="External"/><Relationship Id="rId413" Type="http://schemas.openxmlformats.org/officeDocument/2006/relationships/hyperlink" Target="https://www.cbr.ru/hd_base/zcyc_params/zcyc/?DateTo=16.06.2016" TargetMode="External"/><Relationship Id="rId248" Type="http://schemas.openxmlformats.org/officeDocument/2006/relationships/hyperlink" Target="https://www.cbr.ru/hd_base/zcyc_params/zcyc/?DateTo=06.02.2017" TargetMode="External"/><Relationship Id="rId455" Type="http://schemas.openxmlformats.org/officeDocument/2006/relationships/hyperlink" Target="https://www.cbr.ru/hd_base/zcyc_params/zcyc/?DateTo=13.04.2016" TargetMode="External"/><Relationship Id="rId497" Type="http://schemas.openxmlformats.org/officeDocument/2006/relationships/hyperlink" Target="https://www.cbr.ru/hd_base/zcyc_params/zcyc/?DateTo=12.02.2016" TargetMode="External"/><Relationship Id="rId12" Type="http://schemas.openxmlformats.org/officeDocument/2006/relationships/hyperlink" Target="https://www.cbr.ru/hd_base/zcyc_params/zcyc/?DateTo=17.01.2018" TargetMode="External"/><Relationship Id="rId108" Type="http://schemas.openxmlformats.org/officeDocument/2006/relationships/hyperlink" Target="https://www.cbr.ru/hd_base/zcyc_params/zcyc/?DateTo=30.08.2017" TargetMode="External"/><Relationship Id="rId315" Type="http://schemas.openxmlformats.org/officeDocument/2006/relationships/hyperlink" Target="https://www.cbr.ru/hd_base/zcyc_params/zcyc/?DateTo=01.11.2016" TargetMode="External"/><Relationship Id="rId357" Type="http://schemas.openxmlformats.org/officeDocument/2006/relationships/hyperlink" Target="https://www.cbr.ru/hd_base/zcyc_params/zcyc/?DateTo=02.09.2016" TargetMode="External"/><Relationship Id="rId54" Type="http://schemas.openxmlformats.org/officeDocument/2006/relationships/hyperlink" Target="https://www.cbr.ru/hd_base/zcyc_params/zcyc/?DateTo=15.11.2017" TargetMode="External"/><Relationship Id="rId96" Type="http://schemas.openxmlformats.org/officeDocument/2006/relationships/hyperlink" Target="https://www.cbr.ru/hd_base/zcyc_params/zcyc/?DateTo=15.09.2017" TargetMode="External"/><Relationship Id="rId161" Type="http://schemas.openxmlformats.org/officeDocument/2006/relationships/hyperlink" Target="https://www.cbr.ru/hd_base/zcyc_params/zcyc/?DateTo=16.06.2017" TargetMode="External"/><Relationship Id="rId217" Type="http://schemas.openxmlformats.org/officeDocument/2006/relationships/hyperlink" Target="https://www.cbr.ru/hd_base/zcyc_params/zcyc/?DateTo=23.03.2017" TargetMode="External"/><Relationship Id="rId399" Type="http://schemas.openxmlformats.org/officeDocument/2006/relationships/hyperlink" Target="https://www.cbr.ru/hd_base/zcyc_params/zcyc/?DateTo=06.07.2016" TargetMode="External"/><Relationship Id="rId259" Type="http://schemas.openxmlformats.org/officeDocument/2006/relationships/hyperlink" Target="https://www.cbr.ru/hd_base/zcyc_params/zcyc/?DateTo=20.01.2017" TargetMode="External"/><Relationship Id="rId424" Type="http://schemas.openxmlformats.org/officeDocument/2006/relationships/hyperlink" Target="https://www.cbr.ru/hd_base/zcyc_params/zcyc/?DateTo=31.05.2016" TargetMode="External"/><Relationship Id="rId466" Type="http://schemas.openxmlformats.org/officeDocument/2006/relationships/hyperlink" Target="https://www.cbr.ru/hd_base/zcyc_params/zcyc/?DateTo=29.03.2016" TargetMode="External"/><Relationship Id="rId23" Type="http://schemas.openxmlformats.org/officeDocument/2006/relationships/hyperlink" Target="https://www.cbr.ru/hd_base/zcyc_params/zcyc/?DateTo=28.12.2017" TargetMode="External"/><Relationship Id="rId119" Type="http://schemas.openxmlformats.org/officeDocument/2006/relationships/hyperlink" Target="https://www.cbr.ru/hd_base/zcyc_params/zcyc/?DateTo=15.08.2017" TargetMode="External"/><Relationship Id="rId270" Type="http://schemas.openxmlformats.org/officeDocument/2006/relationships/hyperlink" Target="https://www.cbr.ru/hd_base/zcyc_params/zcyc/?DateTo=05.01.2017" TargetMode="External"/><Relationship Id="rId326" Type="http://schemas.openxmlformats.org/officeDocument/2006/relationships/hyperlink" Target="https://www.cbr.ru/hd_base/zcyc_params/zcyc/?DateTo=17.10.2016" TargetMode="External"/><Relationship Id="rId65" Type="http://schemas.openxmlformats.org/officeDocument/2006/relationships/hyperlink" Target="https://www.cbr.ru/hd_base/zcyc_params/zcyc/?DateTo=30.10.2017" TargetMode="External"/><Relationship Id="rId130" Type="http://schemas.openxmlformats.org/officeDocument/2006/relationships/hyperlink" Target="https://www.cbr.ru/hd_base/zcyc_params/zcyc/?DateTo=31.07.2017" TargetMode="External"/><Relationship Id="rId368" Type="http://schemas.openxmlformats.org/officeDocument/2006/relationships/hyperlink" Target="https://www.cbr.ru/hd_base/zcyc_params/zcyc/?DateTo=18.08.2016" TargetMode="External"/><Relationship Id="rId172" Type="http://schemas.openxmlformats.org/officeDocument/2006/relationships/hyperlink" Target="https://www.cbr.ru/hd_base/zcyc_params/zcyc/?DateTo=31.05.2017" TargetMode="External"/><Relationship Id="rId228" Type="http://schemas.openxmlformats.org/officeDocument/2006/relationships/hyperlink" Target="https://www.cbr.ru/hd_base/zcyc_params/zcyc/?DateTo=07.03.2017" TargetMode="External"/><Relationship Id="rId435" Type="http://schemas.openxmlformats.org/officeDocument/2006/relationships/hyperlink" Target="https://www.cbr.ru/hd_base/zcyc_params/zcyc/?DateTo=16.05.2016" TargetMode="External"/><Relationship Id="rId477" Type="http://schemas.openxmlformats.org/officeDocument/2006/relationships/hyperlink" Target="https://www.cbr.ru/hd_base/zcyc_params/zcyc/?DateTo=14.03.2016" TargetMode="External"/><Relationship Id="rId281" Type="http://schemas.openxmlformats.org/officeDocument/2006/relationships/hyperlink" Target="https://www.cbr.ru/hd_base/zcyc_params/zcyc/?DateTo=20.12.2016" TargetMode="External"/><Relationship Id="rId337" Type="http://schemas.openxmlformats.org/officeDocument/2006/relationships/hyperlink" Target="https://www.cbr.ru/hd_base/zcyc_params/zcyc/?DateTo=30.09.2016" TargetMode="External"/><Relationship Id="rId502" Type="http://schemas.openxmlformats.org/officeDocument/2006/relationships/hyperlink" Target="https://www.cbr.ru/hd_base/zcyc_params/zcyc/?DateTo=05.02.2016" TargetMode="External"/><Relationship Id="rId34" Type="http://schemas.openxmlformats.org/officeDocument/2006/relationships/hyperlink" Target="https://www.cbr.ru/hd_base/zcyc_params/zcyc/?DateTo=13.12.2017" TargetMode="External"/><Relationship Id="rId76" Type="http://schemas.openxmlformats.org/officeDocument/2006/relationships/hyperlink" Target="https://www.cbr.ru/hd_base/zcyc_params/zcyc/?DateTo=13.10.2017" TargetMode="External"/><Relationship Id="rId141" Type="http://schemas.openxmlformats.org/officeDocument/2006/relationships/hyperlink" Target="https://www.cbr.ru/hd_base/zcyc_params/zcyc/?DateTo=14.07.2017" TargetMode="External"/><Relationship Id="rId379" Type="http://schemas.openxmlformats.org/officeDocument/2006/relationships/hyperlink" Target="https://www.cbr.ru/hd_base/zcyc_params/zcyc/?DateTo=03.08.2016" TargetMode="External"/><Relationship Id="rId7" Type="http://schemas.openxmlformats.org/officeDocument/2006/relationships/hyperlink" Target="https://www.cbr.ru/hd_base/zcyc_params/zcyc/?DateTo=24.01.2018" TargetMode="External"/><Relationship Id="rId183" Type="http://schemas.openxmlformats.org/officeDocument/2006/relationships/hyperlink" Target="https://www.cbr.ru/hd_base/zcyc_params/zcyc/?DateTo=16.05.2017" TargetMode="External"/><Relationship Id="rId239" Type="http://schemas.openxmlformats.org/officeDocument/2006/relationships/hyperlink" Target="https://www.cbr.ru/hd_base/zcyc_params/zcyc/?DateTo=17.02.2017" TargetMode="External"/><Relationship Id="rId390" Type="http://schemas.openxmlformats.org/officeDocument/2006/relationships/hyperlink" Target="https://www.cbr.ru/hd_base/zcyc_params/zcyc/?DateTo=19.07.2016" TargetMode="External"/><Relationship Id="rId404" Type="http://schemas.openxmlformats.org/officeDocument/2006/relationships/hyperlink" Target="https://www.cbr.ru/hd_base/zcyc_params/zcyc/?DateTo=29.06.2016" TargetMode="External"/><Relationship Id="rId446" Type="http://schemas.openxmlformats.org/officeDocument/2006/relationships/hyperlink" Target="https://www.cbr.ru/hd_base/zcyc_params/zcyc/?DateTo=26.04.2016" TargetMode="External"/><Relationship Id="rId250" Type="http://schemas.openxmlformats.org/officeDocument/2006/relationships/hyperlink" Target="https://www.cbr.ru/hd_base/zcyc_params/zcyc/?DateTo=02.02.2017" TargetMode="External"/><Relationship Id="rId292" Type="http://schemas.openxmlformats.org/officeDocument/2006/relationships/hyperlink" Target="https://www.cbr.ru/hd_base/zcyc_params/zcyc/?DateTo=05.12.2016" TargetMode="External"/><Relationship Id="rId306" Type="http://schemas.openxmlformats.org/officeDocument/2006/relationships/hyperlink" Target="https://www.cbr.ru/hd_base/zcyc_params/zcyc/?DateTo=15.11.2016" TargetMode="External"/><Relationship Id="rId488" Type="http://schemas.openxmlformats.org/officeDocument/2006/relationships/hyperlink" Target="https://www.cbr.ru/hd_base/zcyc_params/zcyc/?DateTo=25.02.2016" TargetMode="External"/><Relationship Id="rId45" Type="http://schemas.openxmlformats.org/officeDocument/2006/relationships/hyperlink" Target="https://www.cbr.ru/hd_base/zcyc_params/zcyc/?DateTo=28.11.2017" TargetMode="External"/><Relationship Id="rId87" Type="http://schemas.openxmlformats.org/officeDocument/2006/relationships/hyperlink" Target="https://www.cbr.ru/hd_base/zcyc_params/zcyc/?DateTo=28.09.2017" TargetMode="External"/><Relationship Id="rId110" Type="http://schemas.openxmlformats.org/officeDocument/2006/relationships/hyperlink" Target="https://www.cbr.ru/hd_base/zcyc_params/zcyc/?DateTo=28.08.2017" TargetMode="External"/><Relationship Id="rId348" Type="http://schemas.openxmlformats.org/officeDocument/2006/relationships/hyperlink" Target="https://www.cbr.ru/hd_base/zcyc_params/zcyc/?DateTo=15.09.2016" TargetMode="External"/><Relationship Id="rId152" Type="http://schemas.openxmlformats.org/officeDocument/2006/relationships/hyperlink" Target="https://www.cbr.ru/hd_base/zcyc_params/zcyc/?DateTo=29.06.2017" TargetMode="External"/><Relationship Id="rId194" Type="http://schemas.openxmlformats.org/officeDocument/2006/relationships/hyperlink" Target="https://www.cbr.ru/hd_base/zcyc_params/zcyc/?DateTo=26.04.2017" TargetMode="External"/><Relationship Id="rId208" Type="http://schemas.openxmlformats.org/officeDocument/2006/relationships/hyperlink" Target="https://www.cbr.ru/hd_base/zcyc_params/zcyc/?DateTo=05.04.2017" TargetMode="External"/><Relationship Id="rId415" Type="http://schemas.openxmlformats.org/officeDocument/2006/relationships/hyperlink" Target="https://www.cbr.ru/hd_base/zcyc_params/zcyc/?DateTo=14.06.2016" TargetMode="External"/><Relationship Id="rId457" Type="http://schemas.openxmlformats.org/officeDocument/2006/relationships/hyperlink" Target="https://www.cbr.ru/hd_base/zcyc_params/zcyc/?DateTo=11.04.2016" TargetMode="External"/><Relationship Id="rId261" Type="http://schemas.openxmlformats.org/officeDocument/2006/relationships/hyperlink" Target="https://www.cbr.ru/hd_base/zcyc_params/zcyc/?DateTo=18.01.2017" TargetMode="External"/><Relationship Id="rId499" Type="http://schemas.openxmlformats.org/officeDocument/2006/relationships/hyperlink" Target="https://www.cbr.ru/hd_base/zcyc_params/zcyc/?DateTo=10.02.2016" TargetMode="External"/><Relationship Id="rId14" Type="http://schemas.openxmlformats.org/officeDocument/2006/relationships/hyperlink" Target="https://www.cbr.ru/hd_base/zcyc_params/zcyc/?DateTo=15.01.2018" TargetMode="External"/><Relationship Id="rId56" Type="http://schemas.openxmlformats.org/officeDocument/2006/relationships/hyperlink" Target="https://www.cbr.ru/hd_base/zcyc_params/zcyc/?DateTo=13.11.2017" TargetMode="External"/><Relationship Id="rId317" Type="http://schemas.openxmlformats.org/officeDocument/2006/relationships/hyperlink" Target="https://www.cbr.ru/hd_base/zcyc_params/zcyc/?DateTo=28.10.2016" TargetMode="External"/><Relationship Id="rId359" Type="http://schemas.openxmlformats.org/officeDocument/2006/relationships/hyperlink" Target="https://www.cbr.ru/hd_base/zcyc_params/zcyc/?DateTo=31.08.2016" TargetMode="External"/><Relationship Id="rId98" Type="http://schemas.openxmlformats.org/officeDocument/2006/relationships/hyperlink" Target="https://www.cbr.ru/hd_base/zcyc_params/zcyc/?DateTo=13.09.2017" TargetMode="External"/><Relationship Id="rId121" Type="http://schemas.openxmlformats.org/officeDocument/2006/relationships/hyperlink" Target="https://www.cbr.ru/hd_base/zcyc_params/zcyc/?DateTo=11.08.2017" TargetMode="External"/><Relationship Id="rId163" Type="http://schemas.openxmlformats.org/officeDocument/2006/relationships/hyperlink" Target="https://www.cbr.ru/hd_base/zcyc_params/zcyc/?DateTo=14.06.2017" TargetMode="External"/><Relationship Id="rId219" Type="http://schemas.openxmlformats.org/officeDocument/2006/relationships/hyperlink" Target="https://www.cbr.ru/hd_base/zcyc_params/zcyc/?DateTo=21.03.2017" TargetMode="External"/><Relationship Id="rId370" Type="http://schemas.openxmlformats.org/officeDocument/2006/relationships/hyperlink" Target="https://www.cbr.ru/hd_base/zcyc_params/zcyc/?DateTo=16.08.2016" TargetMode="External"/><Relationship Id="rId426" Type="http://schemas.openxmlformats.org/officeDocument/2006/relationships/hyperlink" Target="https://www.cbr.ru/hd_base/zcyc_params/zcyc/?DateTo=27.05.2016" TargetMode="External"/><Relationship Id="rId230" Type="http://schemas.openxmlformats.org/officeDocument/2006/relationships/hyperlink" Target="https://www.cbr.ru/hd_base/zcyc_params/zcyc/?DateTo=03.03.2017" TargetMode="External"/><Relationship Id="rId468" Type="http://schemas.openxmlformats.org/officeDocument/2006/relationships/hyperlink" Target="https://www.cbr.ru/hd_base/zcyc_params/zcyc/?DateTo=25.03.2016" TargetMode="External"/><Relationship Id="rId25" Type="http://schemas.openxmlformats.org/officeDocument/2006/relationships/hyperlink" Target="https://www.cbr.ru/hd_base/zcyc_params/zcyc/?DateTo=26.12.2017" TargetMode="External"/><Relationship Id="rId67" Type="http://schemas.openxmlformats.org/officeDocument/2006/relationships/hyperlink" Target="https://www.cbr.ru/hd_base/zcyc_params/zcyc/?DateTo=26.10.2017" TargetMode="External"/><Relationship Id="rId272" Type="http://schemas.openxmlformats.org/officeDocument/2006/relationships/hyperlink" Target="https://www.cbr.ru/hd_base/zcyc_params/zcyc/?DateTo=03.01.2017" TargetMode="External"/><Relationship Id="rId328" Type="http://schemas.openxmlformats.org/officeDocument/2006/relationships/hyperlink" Target="https://www.cbr.ru/hd_base/zcyc_params/zcyc/?DateTo=13.10.2016" TargetMode="External"/><Relationship Id="rId132" Type="http://schemas.openxmlformats.org/officeDocument/2006/relationships/hyperlink" Target="https://www.cbr.ru/hd_base/zcyc_params/zcyc/?DateTo=27.07.2017" TargetMode="External"/><Relationship Id="rId174" Type="http://schemas.openxmlformats.org/officeDocument/2006/relationships/hyperlink" Target="https://www.cbr.ru/hd_base/zcyc_params/zcyc/?DateTo=29.05.2017" TargetMode="External"/><Relationship Id="rId381" Type="http://schemas.openxmlformats.org/officeDocument/2006/relationships/hyperlink" Target="https://www.cbr.ru/hd_base/zcyc_params/zcyc/?DateTo=01.08.2016" TargetMode="External"/><Relationship Id="rId241" Type="http://schemas.openxmlformats.org/officeDocument/2006/relationships/hyperlink" Target="https://www.cbr.ru/hd_base/zcyc_params/zcyc/?DateTo=15.02.2017" TargetMode="External"/><Relationship Id="rId437" Type="http://schemas.openxmlformats.org/officeDocument/2006/relationships/hyperlink" Target="https://www.cbr.ru/hd_base/zcyc_params/zcyc/?DateTo=12.05.2016" TargetMode="External"/><Relationship Id="rId479" Type="http://schemas.openxmlformats.org/officeDocument/2006/relationships/hyperlink" Target="https://www.cbr.ru/hd_base/zcyc_params/zcyc/?DateTo=10.03.2016" TargetMode="External"/><Relationship Id="rId36" Type="http://schemas.openxmlformats.org/officeDocument/2006/relationships/hyperlink" Target="https://www.cbr.ru/hd_base/zcyc_params/zcyc/?DateTo=11.12.2017" TargetMode="External"/><Relationship Id="rId283" Type="http://schemas.openxmlformats.org/officeDocument/2006/relationships/hyperlink" Target="https://www.cbr.ru/hd_base/zcyc_params/zcyc/?DateTo=16.12.2016" TargetMode="External"/><Relationship Id="rId339" Type="http://schemas.openxmlformats.org/officeDocument/2006/relationships/hyperlink" Target="https://www.cbr.ru/hd_base/zcyc_params/zcyc/?DateTo=28.09.2016" TargetMode="External"/><Relationship Id="rId490" Type="http://schemas.openxmlformats.org/officeDocument/2006/relationships/hyperlink" Target="https://www.cbr.ru/hd_base/zcyc_params/zcyc/?DateTo=22.02.2016" TargetMode="External"/><Relationship Id="rId504" Type="http://schemas.openxmlformats.org/officeDocument/2006/relationships/hyperlink" Target="https://www.cbr.ru/hd_base/zcyc_params/zcyc/?DateTo=03.02.2016" TargetMode="External"/><Relationship Id="rId78" Type="http://schemas.openxmlformats.org/officeDocument/2006/relationships/hyperlink" Target="https://www.cbr.ru/hd_base/zcyc_params/zcyc/?DateTo=11.10.2017" TargetMode="External"/><Relationship Id="rId101" Type="http://schemas.openxmlformats.org/officeDocument/2006/relationships/hyperlink" Target="https://www.cbr.ru/hd_base/zcyc_params/zcyc/?DateTo=08.09.2017" TargetMode="External"/><Relationship Id="rId143" Type="http://schemas.openxmlformats.org/officeDocument/2006/relationships/hyperlink" Target="https://www.cbr.ru/hd_base/zcyc_params/zcyc/?DateTo=12.07.2017" TargetMode="External"/><Relationship Id="rId185" Type="http://schemas.openxmlformats.org/officeDocument/2006/relationships/hyperlink" Target="https://www.cbr.ru/hd_base/zcyc_params/zcyc/?DateTo=12.05.2017" TargetMode="External"/><Relationship Id="rId350" Type="http://schemas.openxmlformats.org/officeDocument/2006/relationships/hyperlink" Target="https://www.cbr.ru/hd_base/zcyc_params/zcyc/?DateTo=13.09.2016" TargetMode="External"/><Relationship Id="rId406" Type="http://schemas.openxmlformats.org/officeDocument/2006/relationships/hyperlink" Target="https://www.cbr.ru/hd_base/zcyc_params/zcyc/?DateTo=27.06.2016" TargetMode="External"/><Relationship Id="rId9" Type="http://schemas.openxmlformats.org/officeDocument/2006/relationships/hyperlink" Target="https://www.cbr.ru/hd_base/zcyc_params/zcyc/?DateTo=22.01.2018" TargetMode="External"/><Relationship Id="rId210" Type="http://schemas.openxmlformats.org/officeDocument/2006/relationships/hyperlink" Target="https://www.cbr.ru/hd_base/zcyc_params/zcyc/?DateTo=03.04.2017" TargetMode="External"/><Relationship Id="rId392" Type="http://schemas.openxmlformats.org/officeDocument/2006/relationships/hyperlink" Target="https://www.cbr.ru/hd_base/zcyc_params/zcyc/?DateTo=15.07.2016" TargetMode="External"/><Relationship Id="rId448" Type="http://schemas.openxmlformats.org/officeDocument/2006/relationships/hyperlink" Target="https://www.cbr.ru/hd_base/zcyc_params/zcyc/?DateTo=22.04.2016" TargetMode="External"/><Relationship Id="rId252" Type="http://schemas.openxmlformats.org/officeDocument/2006/relationships/hyperlink" Target="https://www.cbr.ru/hd_base/zcyc_params/zcyc/?DateTo=31.01.2017" TargetMode="External"/><Relationship Id="rId294" Type="http://schemas.openxmlformats.org/officeDocument/2006/relationships/hyperlink" Target="https://www.cbr.ru/hd_base/zcyc_params/zcyc/?DateTo=01.12.2016" TargetMode="External"/><Relationship Id="rId308" Type="http://schemas.openxmlformats.org/officeDocument/2006/relationships/hyperlink" Target="https://www.cbr.ru/hd_base/zcyc_params/zcyc/?DateTo=11.11.2016" TargetMode="External"/><Relationship Id="rId47" Type="http://schemas.openxmlformats.org/officeDocument/2006/relationships/hyperlink" Target="https://www.cbr.ru/hd_base/zcyc_params/zcyc/?DateTo=24.11.2017" TargetMode="External"/><Relationship Id="rId89" Type="http://schemas.openxmlformats.org/officeDocument/2006/relationships/hyperlink" Target="https://www.cbr.ru/hd_base/zcyc_params/zcyc/?DateTo=26.09.2017" TargetMode="External"/><Relationship Id="rId112" Type="http://schemas.openxmlformats.org/officeDocument/2006/relationships/hyperlink" Target="https://www.cbr.ru/hd_base/zcyc_params/zcyc/?DateTo=24.08.2017" TargetMode="External"/><Relationship Id="rId154" Type="http://schemas.openxmlformats.org/officeDocument/2006/relationships/hyperlink" Target="https://www.cbr.ru/hd_base/zcyc_params/zcyc/?DateTo=27.06.2017" TargetMode="External"/><Relationship Id="rId361" Type="http://schemas.openxmlformats.org/officeDocument/2006/relationships/hyperlink" Target="https://www.cbr.ru/hd_base/zcyc_params/zcyc/?DateTo=29.08.2016" TargetMode="External"/><Relationship Id="rId196" Type="http://schemas.openxmlformats.org/officeDocument/2006/relationships/hyperlink" Target="https://www.cbr.ru/hd_base/zcyc_params/zcyc/?DateTo=24.04.2017" TargetMode="External"/><Relationship Id="rId417" Type="http://schemas.openxmlformats.org/officeDocument/2006/relationships/hyperlink" Target="https://www.cbr.ru/hd_base/zcyc_params/zcyc/?DateTo=09.06.2016" TargetMode="External"/><Relationship Id="rId459" Type="http://schemas.openxmlformats.org/officeDocument/2006/relationships/hyperlink" Target="https://www.cbr.ru/hd_base/zcyc_params/zcyc/?DateTo=07.04.2016" TargetMode="External"/><Relationship Id="rId16" Type="http://schemas.openxmlformats.org/officeDocument/2006/relationships/hyperlink" Target="https://www.cbr.ru/hd_base/zcyc_params/zcyc/?DateTo=11.01.2018" TargetMode="External"/><Relationship Id="rId221" Type="http://schemas.openxmlformats.org/officeDocument/2006/relationships/hyperlink" Target="https://www.cbr.ru/hd_base/zcyc_params/zcyc/?DateTo=17.03.2017" TargetMode="External"/><Relationship Id="rId263" Type="http://schemas.openxmlformats.org/officeDocument/2006/relationships/hyperlink" Target="https://www.cbr.ru/hd_base/zcyc_params/zcyc/?DateTo=16.01.2017" TargetMode="External"/><Relationship Id="rId319" Type="http://schemas.openxmlformats.org/officeDocument/2006/relationships/hyperlink" Target="https://www.cbr.ru/hd_base/zcyc_params/zcyc/?DateTo=26.10.2016" TargetMode="External"/><Relationship Id="rId470" Type="http://schemas.openxmlformats.org/officeDocument/2006/relationships/hyperlink" Target="https://www.cbr.ru/hd_base/zcyc_params/zcyc/?DateTo=23.03.2016" TargetMode="External"/><Relationship Id="rId58" Type="http://schemas.openxmlformats.org/officeDocument/2006/relationships/hyperlink" Target="https://www.cbr.ru/hd_base/zcyc_params/zcyc/?DateTo=09.11.2017" TargetMode="External"/><Relationship Id="rId123" Type="http://schemas.openxmlformats.org/officeDocument/2006/relationships/hyperlink" Target="https://www.cbr.ru/hd_base/zcyc_params/zcyc/?DateTo=09.08.2017" TargetMode="External"/><Relationship Id="rId330" Type="http://schemas.openxmlformats.org/officeDocument/2006/relationships/hyperlink" Target="https://www.cbr.ru/hd_base/zcyc_params/zcyc/?DateTo=11.10.2016" TargetMode="External"/><Relationship Id="rId165" Type="http://schemas.openxmlformats.org/officeDocument/2006/relationships/hyperlink" Target="https://www.cbr.ru/hd_base/zcyc_params/zcyc/?DateTo=09.06.2017" TargetMode="External"/><Relationship Id="rId372" Type="http://schemas.openxmlformats.org/officeDocument/2006/relationships/hyperlink" Target="https://www.cbr.ru/hd_base/zcyc_params/zcyc/?DateTo=12.08.2016" TargetMode="External"/><Relationship Id="rId428" Type="http://schemas.openxmlformats.org/officeDocument/2006/relationships/hyperlink" Target="https://www.cbr.ru/hd_base/zcyc_params/zcyc/?DateTo=25.05.2016" TargetMode="External"/><Relationship Id="rId232" Type="http://schemas.openxmlformats.org/officeDocument/2006/relationships/hyperlink" Target="https://www.cbr.ru/hd_base/zcyc_params/zcyc/?DateTo=01.03.2017" TargetMode="External"/><Relationship Id="rId274" Type="http://schemas.openxmlformats.org/officeDocument/2006/relationships/hyperlink" Target="https://www.cbr.ru/hd_base/zcyc_params/zcyc/?DateTo=29.12.2016" TargetMode="External"/><Relationship Id="rId481" Type="http://schemas.openxmlformats.org/officeDocument/2006/relationships/hyperlink" Target="https://www.cbr.ru/hd_base/zcyc_params/zcyc/?DateTo=07.03.2016" TargetMode="External"/><Relationship Id="rId27" Type="http://schemas.openxmlformats.org/officeDocument/2006/relationships/hyperlink" Target="https://www.cbr.ru/hd_base/zcyc_params/zcyc/?DateTo=22.12.2017" TargetMode="External"/><Relationship Id="rId69" Type="http://schemas.openxmlformats.org/officeDocument/2006/relationships/hyperlink" Target="https://www.cbr.ru/hd_base/zcyc_params/zcyc/?DateTo=24.10.2017" TargetMode="External"/><Relationship Id="rId134" Type="http://schemas.openxmlformats.org/officeDocument/2006/relationships/hyperlink" Target="https://www.cbr.ru/hd_base/zcyc_params/zcyc/?DateTo=25.07.2017" TargetMode="External"/><Relationship Id="rId80" Type="http://schemas.openxmlformats.org/officeDocument/2006/relationships/hyperlink" Target="https://www.cbr.ru/hd_base/zcyc_params/zcyc/?DateTo=09.10.2017" TargetMode="External"/><Relationship Id="rId176" Type="http://schemas.openxmlformats.org/officeDocument/2006/relationships/hyperlink" Target="https://www.cbr.ru/hd_base/zcyc_params/zcyc/?DateTo=25.05.2017" TargetMode="External"/><Relationship Id="rId341" Type="http://schemas.openxmlformats.org/officeDocument/2006/relationships/hyperlink" Target="https://www.cbr.ru/hd_base/zcyc_params/zcyc/?DateTo=26.09.2016" TargetMode="External"/><Relationship Id="rId383" Type="http://schemas.openxmlformats.org/officeDocument/2006/relationships/hyperlink" Target="https://www.cbr.ru/hd_base/zcyc_params/zcyc/?DateTo=28.07.2016" TargetMode="External"/><Relationship Id="rId439" Type="http://schemas.openxmlformats.org/officeDocument/2006/relationships/hyperlink" Target="https://www.cbr.ru/hd_base/zcyc_params/zcyc/?DateTo=10.05.2016" TargetMode="External"/><Relationship Id="rId201" Type="http://schemas.openxmlformats.org/officeDocument/2006/relationships/hyperlink" Target="https://www.cbr.ru/hd_base/zcyc_params/zcyc/?DateTo=14.04.2017" TargetMode="External"/><Relationship Id="rId243" Type="http://schemas.openxmlformats.org/officeDocument/2006/relationships/hyperlink" Target="https://www.cbr.ru/hd_base/zcyc_params/zcyc/?DateTo=13.02.2017" TargetMode="External"/><Relationship Id="rId285" Type="http://schemas.openxmlformats.org/officeDocument/2006/relationships/hyperlink" Target="https://www.cbr.ru/hd_base/zcyc_params/zcyc/?DateTo=14.12.2016" TargetMode="External"/><Relationship Id="rId450" Type="http://schemas.openxmlformats.org/officeDocument/2006/relationships/hyperlink" Target="https://www.cbr.ru/hd_base/zcyc_params/zcyc/?DateTo=20.04.2016" TargetMode="External"/><Relationship Id="rId38" Type="http://schemas.openxmlformats.org/officeDocument/2006/relationships/hyperlink" Target="https://www.cbr.ru/hd_base/zcyc_params/zcyc/?DateTo=07.12.2017" TargetMode="External"/><Relationship Id="rId103" Type="http://schemas.openxmlformats.org/officeDocument/2006/relationships/hyperlink" Target="https://www.cbr.ru/hd_base/zcyc_params/zcyc/?DateTo=06.09.2017" TargetMode="External"/><Relationship Id="rId310" Type="http://schemas.openxmlformats.org/officeDocument/2006/relationships/hyperlink" Target="https://www.cbr.ru/hd_base/zcyc_params/zcyc/?DateTo=09.11.2016" TargetMode="External"/><Relationship Id="rId492" Type="http://schemas.openxmlformats.org/officeDocument/2006/relationships/hyperlink" Target="https://www.cbr.ru/hd_base/zcyc_params/zcyc/?DateTo=19.02.2016" TargetMode="External"/><Relationship Id="rId91" Type="http://schemas.openxmlformats.org/officeDocument/2006/relationships/hyperlink" Target="https://www.cbr.ru/hd_base/zcyc_params/zcyc/?DateTo=22.09.2017" TargetMode="External"/><Relationship Id="rId145" Type="http://schemas.openxmlformats.org/officeDocument/2006/relationships/hyperlink" Target="https://www.cbr.ru/hd_base/zcyc_params/zcyc/?DateTo=10.07.2017" TargetMode="External"/><Relationship Id="rId187" Type="http://schemas.openxmlformats.org/officeDocument/2006/relationships/hyperlink" Target="https://www.cbr.ru/hd_base/zcyc_params/zcyc/?DateTo=10.05.2017" TargetMode="External"/><Relationship Id="rId352" Type="http://schemas.openxmlformats.org/officeDocument/2006/relationships/hyperlink" Target="https://www.cbr.ru/hd_base/zcyc_params/zcyc/?DateTo=09.09.2016" TargetMode="External"/><Relationship Id="rId394" Type="http://schemas.openxmlformats.org/officeDocument/2006/relationships/hyperlink" Target="https://www.cbr.ru/hd_base/zcyc_params/zcyc/?DateTo=13.07.2016" TargetMode="External"/><Relationship Id="rId408" Type="http://schemas.openxmlformats.org/officeDocument/2006/relationships/hyperlink" Target="https://www.cbr.ru/hd_base/zcyc_params/zcyc/?DateTo=23.06.2016" TargetMode="External"/><Relationship Id="rId212" Type="http://schemas.openxmlformats.org/officeDocument/2006/relationships/hyperlink" Target="https://www.cbr.ru/hd_base/zcyc_params/zcyc/?DateTo=30.03.2017" TargetMode="External"/><Relationship Id="rId254" Type="http://schemas.openxmlformats.org/officeDocument/2006/relationships/hyperlink" Target="https://www.cbr.ru/hd_base/zcyc_params/zcyc/?DateTo=27.01.2017" TargetMode="External"/><Relationship Id="rId49" Type="http://schemas.openxmlformats.org/officeDocument/2006/relationships/hyperlink" Target="https://www.cbr.ru/hd_base/zcyc_params/zcyc/?DateTo=22.11.2017" TargetMode="External"/><Relationship Id="rId114" Type="http://schemas.openxmlformats.org/officeDocument/2006/relationships/hyperlink" Target="https://www.cbr.ru/hd_base/zcyc_params/zcyc/?DateTo=22.08.2017" TargetMode="External"/><Relationship Id="rId296" Type="http://schemas.openxmlformats.org/officeDocument/2006/relationships/hyperlink" Target="https://www.cbr.ru/hd_base/zcyc_params/zcyc/?DateTo=29.11.2016" TargetMode="External"/><Relationship Id="rId461" Type="http://schemas.openxmlformats.org/officeDocument/2006/relationships/hyperlink" Target="https://www.cbr.ru/hd_base/zcyc_params/zcyc/?DateTo=05.04.2016" TargetMode="External"/><Relationship Id="rId60" Type="http://schemas.openxmlformats.org/officeDocument/2006/relationships/hyperlink" Target="https://www.cbr.ru/hd_base/zcyc_params/zcyc/?DateTo=07.11.2017" TargetMode="External"/><Relationship Id="rId156" Type="http://schemas.openxmlformats.org/officeDocument/2006/relationships/hyperlink" Target="https://www.cbr.ru/hd_base/zcyc_params/zcyc/?DateTo=23.06.2017" TargetMode="External"/><Relationship Id="rId198" Type="http://schemas.openxmlformats.org/officeDocument/2006/relationships/hyperlink" Target="https://www.cbr.ru/hd_base/zcyc_params/zcyc/?DateTo=19.04.2017" TargetMode="External"/><Relationship Id="rId321" Type="http://schemas.openxmlformats.org/officeDocument/2006/relationships/hyperlink" Target="https://www.cbr.ru/hd_base/zcyc_params/zcyc/?DateTo=24.10.2016" TargetMode="External"/><Relationship Id="rId363" Type="http://schemas.openxmlformats.org/officeDocument/2006/relationships/hyperlink" Target="https://www.cbr.ru/hd_base/zcyc_params/zcyc/?DateTo=25.08.2016" TargetMode="External"/><Relationship Id="rId419" Type="http://schemas.openxmlformats.org/officeDocument/2006/relationships/hyperlink" Target="https://www.cbr.ru/hd_base/zcyc_params/zcyc/?DateTo=07.06.2016" TargetMode="External"/><Relationship Id="rId223" Type="http://schemas.openxmlformats.org/officeDocument/2006/relationships/hyperlink" Target="https://www.cbr.ru/hd_base/zcyc_params/zcyc/?DateTo=15.03.2017" TargetMode="External"/><Relationship Id="rId430" Type="http://schemas.openxmlformats.org/officeDocument/2006/relationships/hyperlink" Target="https://www.cbr.ru/hd_base/zcyc_params/zcyc/?DateTo=23.05.2016" TargetMode="External"/><Relationship Id="rId18" Type="http://schemas.openxmlformats.org/officeDocument/2006/relationships/hyperlink" Target="https://www.cbr.ru/hd_base/zcyc_params/zcyc/?DateTo=09.01.2018" TargetMode="External"/><Relationship Id="rId265" Type="http://schemas.openxmlformats.org/officeDocument/2006/relationships/hyperlink" Target="https://www.cbr.ru/hd_base/zcyc_params/zcyc/?DateTo=12.01.2017" TargetMode="External"/><Relationship Id="rId472" Type="http://schemas.openxmlformats.org/officeDocument/2006/relationships/hyperlink" Target="https://www.cbr.ru/hd_base/zcyc_params/zcyc/?DateTo=21.03.2016" TargetMode="External"/><Relationship Id="rId125" Type="http://schemas.openxmlformats.org/officeDocument/2006/relationships/hyperlink" Target="https://www.cbr.ru/hd_base/zcyc_params/zcyc/?DateTo=07.08.2017" TargetMode="External"/><Relationship Id="rId167" Type="http://schemas.openxmlformats.org/officeDocument/2006/relationships/hyperlink" Target="https://www.cbr.ru/hd_base/zcyc_params/zcyc/?DateTo=07.06.2017" TargetMode="External"/><Relationship Id="rId332" Type="http://schemas.openxmlformats.org/officeDocument/2006/relationships/hyperlink" Target="https://www.cbr.ru/hd_base/zcyc_params/zcyc/?DateTo=07.10.2016" TargetMode="External"/><Relationship Id="rId374" Type="http://schemas.openxmlformats.org/officeDocument/2006/relationships/hyperlink" Target="https://www.cbr.ru/hd_base/zcyc_params/zcyc/?DateTo=10.08.2016" TargetMode="External"/><Relationship Id="rId71" Type="http://schemas.openxmlformats.org/officeDocument/2006/relationships/hyperlink" Target="https://www.cbr.ru/hd_base/zcyc_params/zcyc/?DateTo=20.10.2017" TargetMode="External"/><Relationship Id="rId234" Type="http://schemas.openxmlformats.org/officeDocument/2006/relationships/hyperlink" Target="https://www.cbr.ru/hd_base/zcyc_params/zcyc/?DateTo=27.02.2017" TargetMode="External"/><Relationship Id="rId2" Type="http://schemas.openxmlformats.org/officeDocument/2006/relationships/hyperlink" Target="https://www.cbr.ru/hd_base/zcyc_params/zcyc/?DateTo=31.01.2018" TargetMode="External"/><Relationship Id="rId29" Type="http://schemas.openxmlformats.org/officeDocument/2006/relationships/hyperlink" Target="https://www.cbr.ru/hd_base/zcyc_params/zcyc/?DateTo=20.12.2017" TargetMode="External"/><Relationship Id="rId276" Type="http://schemas.openxmlformats.org/officeDocument/2006/relationships/hyperlink" Target="https://www.cbr.ru/hd_base/zcyc_params/zcyc/?DateTo=27.12.2016" TargetMode="External"/><Relationship Id="rId441" Type="http://schemas.openxmlformats.org/officeDocument/2006/relationships/hyperlink" Target="https://www.cbr.ru/hd_base/zcyc_params/zcyc/?DateTo=05.05.2016" TargetMode="External"/><Relationship Id="rId483" Type="http://schemas.openxmlformats.org/officeDocument/2006/relationships/hyperlink" Target="https://www.cbr.ru/hd_base/zcyc_params/zcyc/?DateTo=03.03.2016" TargetMode="External"/><Relationship Id="rId40" Type="http://schemas.openxmlformats.org/officeDocument/2006/relationships/hyperlink" Target="https://www.cbr.ru/hd_base/zcyc_params/zcyc/?DateTo=05.12.2017" TargetMode="External"/><Relationship Id="rId136" Type="http://schemas.openxmlformats.org/officeDocument/2006/relationships/hyperlink" Target="https://www.cbr.ru/hd_base/zcyc_params/zcyc/?DateTo=21.07.2017" TargetMode="External"/><Relationship Id="rId178" Type="http://schemas.openxmlformats.org/officeDocument/2006/relationships/hyperlink" Target="https://www.cbr.ru/hd_base/zcyc_params/zcyc/?DateTo=23.05.2017" TargetMode="External"/><Relationship Id="rId301" Type="http://schemas.openxmlformats.org/officeDocument/2006/relationships/hyperlink" Target="https://www.cbr.ru/hd_base/zcyc_params/zcyc/?DateTo=22.11.2016" TargetMode="External"/><Relationship Id="rId343" Type="http://schemas.openxmlformats.org/officeDocument/2006/relationships/hyperlink" Target="https://www.cbr.ru/hd_base/zcyc_params/zcyc/?DateTo=22.09.2016" TargetMode="External"/><Relationship Id="rId82" Type="http://schemas.openxmlformats.org/officeDocument/2006/relationships/hyperlink" Target="https://www.cbr.ru/hd_base/zcyc_params/zcyc/?DateTo=05.10.2017" TargetMode="External"/><Relationship Id="rId203" Type="http://schemas.openxmlformats.org/officeDocument/2006/relationships/hyperlink" Target="https://www.cbr.ru/hd_base/zcyc_params/zcyc/?DateTo=12.04.2017" TargetMode="External"/><Relationship Id="rId385" Type="http://schemas.openxmlformats.org/officeDocument/2006/relationships/hyperlink" Target="https://www.cbr.ru/hd_base/zcyc_params/zcyc/?DateTo=26.07.2016" TargetMode="External"/><Relationship Id="rId245" Type="http://schemas.openxmlformats.org/officeDocument/2006/relationships/hyperlink" Target="https://www.cbr.ru/hd_base/zcyc_params/zcyc/?DateTo=09.02.2017" TargetMode="External"/><Relationship Id="rId287" Type="http://schemas.openxmlformats.org/officeDocument/2006/relationships/hyperlink" Target="https://www.cbr.ru/hd_base/zcyc_params/zcyc/?DateTo=12.12.2016" TargetMode="External"/><Relationship Id="rId410" Type="http://schemas.openxmlformats.org/officeDocument/2006/relationships/hyperlink" Target="https://www.cbr.ru/hd_base/zcyc_params/zcyc/?DateTo=21.06.2016" TargetMode="External"/><Relationship Id="rId452" Type="http://schemas.openxmlformats.org/officeDocument/2006/relationships/hyperlink" Target="https://www.cbr.ru/hd_base/zcyc_params/zcyc/?DateTo=18.04.2016" TargetMode="External"/><Relationship Id="rId494" Type="http://schemas.openxmlformats.org/officeDocument/2006/relationships/hyperlink" Target="https://www.cbr.ru/hd_base/zcyc_params/zcyc/?DateTo=17.02.2016" TargetMode="External"/><Relationship Id="rId105" Type="http://schemas.openxmlformats.org/officeDocument/2006/relationships/hyperlink" Target="https://www.cbr.ru/hd_base/zcyc_params/zcyc/?DateTo=04.09.2017" TargetMode="External"/><Relationship Id="rId147" Type="http://schemas.openxmlformats.org/officeDocument/2006/relationships/hyperlink" Target="https://www.cbr.ru/hd_base/zcyc_params/zcyc/?DateTo=06.07.2017" TargetMode="External"/><Relationship Id="rId312" Type="http://schemas.openxmlformats.org/officeDocument/2006/relationships/hyperlink" Target="https://www.cbr.ru/hd_base/zcyc_params/zcyc/?DateTo=07.11.2016" TargetMode="External"/><Relationship Id="rId354" Type="http://schemas.openxmlformats.org/officeDocument/2006/relationships/hyperlink" Target="https://www.cbr.ru/hd_base/zcyc_params/zcyc/?DateTo=07.09.2016" TargetMode="External"/><Relationship Id="rId51" Type="http://schemas.openxmlformats.org/officeDocument/2006/relationships/hyperlink" Target="https://www.cbr.ru/hd_base/zcyc_params/zcyc/?DateTo=20.11.2017" TargetMode="External"/><Relationship Id="rId93" Type="http://schemas.openxmlformats.org/officeDocument/2006/relationships/hyperlink" Target="https://www.cbr.ru/hd_base/zcyc_params/zcyc/?DateTo=20.09.2017" TargetMode="External"/><Relationship Id="rId189" Type="http://schemas.openxmlformats.org/officeDocument/2006/relationships/hyperlink" Target="https://www.cbr.ru/hd_base/zcyc_params/zcyc/?DateTo=04.05.2017" TargetMode="External"/><Relationship Id="rId396" Type="http://schemas.openxmlformats.org/officeDocument/2006/relationships/hyperlink" Target="https://www.cbr.ru/hd_base/zcyc_params/zcyc/?DateTo=11.07.2016" TargetMode="External"/><Relationship Id="rId214" Type="http://schemas.openxmlformats.org/officeDocument/2006/relationships/hyperlink" Target="https://www.cbr.ru/hd_base/zcyc_params/zcyc/?DateTo=28.03.2017" TargetMode="External"/><Relationship Id="rId256" Type="http://schemas.openxmlformats.org/officeDocument/2006/relationships/hyperlink" Target="https://www.cbr.ru/hd_base/zcyc_params/zcyc/?DateTo=25.01.2017" TargetMode="External"/><Relationship Id="rId298" Type="http://schemas.openxmlformats.org/officeDocument/2006/relationships/hyperlink" Target="https://www.cbr.ru/hd_base/zcyc_params/zcyc/?DateTo=25.11.2016" TargetMode="External"/><Relationship Id="rId421" Type="http://schemas.openxmlformats.org/officeDocument/2006/relationships/hyperlink" Target="https://www.cbr.ru/hd_base/zcyc_params/zcyc/?DateTo=03.06.2016" TargetMode="External"/><Relationship Id="rId463" Type="http://schemas.openxmlformats.org/officeDocument/2006/relationships/hyperlink" Target="https://www.cbr.ru/hd_base/zcyc_params/zcyc/?DateTo=01.04.2016" TargetMode="External"/><Relationship Id="rId116" Type="http://schemas.openxmlformats.org/officeDocument/2006/relationships/hyperlink" Target="https://www.cbr.ru/hd_base/zcyc_params/zcyc/?DateTo=18.08.2017" TargetMode="External"/><Relationship Id="rId158" Type="http://schemas.openxmlformats.org/officeDocument/2006/relationships/hyperlink" Target="https://www.cbr.ru/hd_base/zcyc_params/zcyc/?DateTo=21.06.2017" TargetMode="External"/><Relationship Id="rId323" Type="http://schemas.openxmlformats.org/officeDocument/2006/relationships/hyperlink" Target="https://www.cbr.ru/hd_base/zcyc_params/zcyc/?DateTo=20.10.2016" TargetMode="External"/><Relationship Id="rId20" Type="http://schemas.openxmlformats.org/officeDocument/2006/relationships/hyperlink" Target="https://www.cbr.ru/hd_base/zcyc_params/zcyc/?DateTo=04.01.2018" TargetMode="External"/><Relationship Id="rId62" Type="http://schemas.openxmlformats.org/officeDocument/2006/relationships/hyperlink" Target="https://www.cbr.ru/hd_base/zcyc_params/zcyc/?DateTo=02.11.2017" TargetMode="External"/><Relationship Id="rId365" Type="http://schemas.openxmlformats.org/officeDocument/2006/relationships/hyperlink" Target="https://www.cbr.ru/hd_base/zcyc_params/zcyc/?DateTo=23.08.2016" TargetMode="External"/><Relationship Id="rId225" Type="http://schemas.openxmlformats.org/officeDocument/2006/relationships/hyperlink" Target="https://www.cbr.ru/hd_base/zcyc_params/zcyc/?DateTo=13.03.2017" TargetMode="External"/><Relationship Id="rId267" Type="http://schemas.openxmlformats.org/officeDocument/2006/relationships/hyperlink" Target="https://www.cbr.ru/hd_base/zcyc_params/zcyc/?DateTo=10.01.2017" TargetMode="External"/><Relationship Id="rId432" Type="http://schemas.openxmlformats.org/officeDocument/2006/relationships/hyperlink" Target="https://www.cbr.ru/hd_base/zcyc_params/zcyc/?DateTo=19.05.2016" TargetMode="External"/><Relationship Id="rId474" Type="http://schemas.openxmlformats.org/officeDocument/2006/relationships/hyperlink" Target="https://www.cbr.ru/hd_base/zcyc_params/zcyc/?DateTo=17.03.2016" TargetMode="External"/><Relationship Id="rId127" Type="http://schemas.openxmlformats.org/officeDocument/2006/relationships/hyperlink" Target="https://www.cbr.ru/hd_base/zcyc_params/zcyc/?DateTo=03.08.2017" TargetMode="External"/><Relationship Id="rId31" Type="http://schemas.openxmlformats.org/officeDocument/2006/relationships/hyperlink" Target="https://www.cbr.ru/hd_base/zcyc_params/zcyc/?DateTo=18.12.2017" TargetMode="External"/><Relationship Id="rId73" Type="http://schemas.openxmlformats.org/officeDocument/2006/relationships/hyperlink" Target="https://www.cbr.ru/hd_base/zcyc_params/zcyc/?DateTo=18.10.2017" TargetMode="External"/><Relationship Id="rId169" Type="http://schemas.openxmlformats.org/officeDocument/2006/relationships/hyperlink" Target="https://www.cbr.ru/hd_base/zcyc_params/zcyc/?DateTo=05.06.2017" TargetMode="External"/><Relationship Id="rId334" Type="http://schemas.openxmlformats.org/officeDocument/2006/relationships/hyperlink" Target="https://www.cbr.ru/hd_base/zcyc_params/zcyc/?DateTo=05.10.2016" TargetMode="External"/><Relationship Id="rId376" Type="http://schemas.openxmlformats.org/officeDocument/2006/relationships/hyperlink" Target="https://www.cbr.ru/hd_base/zcyc_params/zcyc/?DateTo=08.08.2016" TargetMode="External"/><Relationship Id="rId4" Type="http://schemas.openxmlformats.org/officeDocument/2006/relationships/hyperlink" Target="https://www.cbr.ru/hd_base/zcyc_params/zcyc/?DateTo=29.01.2018" TargetMode="External"/><Relationship Id="rId180" Type="http://schemas.openxmlformats.org/officeDocument/2006/relationships/hyperlink" Target="https://www.cbr.ru/hd_base/zcyc_params/zcyc/?DateTo=19.05.2017" TargetMode="External"/><Relationship Id="rId215" Type="http://schemas.openxmlformats.org/officeDocument/2006/relationships/hyperlink" Target="https://www.cbr.ru/hd_base/zcyc_params/zcyc/?DateTo=27.03.2017" TargetMode="External"/><Relationship Id="rId236" Type="http://schemas.openxmlformats.org/officeDocument/2006/relationships/hyperlink" Target="https://www.cbr.ru/hd_base/zcyc_params/zcyc/?DateTo=22.02.2017" TargetMode="External"/><Relationship Id="rId257" Type="http://schemas.openxmlformats.org/officeDocument/2006/relationships/hyperlink" Target="https://www.cbr.ru/hd_base/zcyc_params/zcyc/?DateTo=24.01.2017" TargetMode="External"/><Relationship Id="rId278" Type="http://schemas.openxmlformats.org/officeDocument/2006/relationships/hyperlink" Target="https://www.cbr.ru/hd_base/zcyc_params/zcyc/?DateTo=23.12.2016" TargetMode="External"/><Relationship Id="rId401" Type="http://schemas.openxmlformats.org/officeDocument/2006/relationships/hyperlink" Target="https://www.cbr.ru/hd_base/zcyc_params/zcyc/?DateTo=04.07.2016" TargetMode="External"/><Relationship Id="rId422" Type="http://schemas.openxmlformats.org/officeDocument/2006/relationships/hyperlink" Target="https://www.cbr.ru/hd_base/zcyc_params/zcyc/?DateTo=02.06.2016" TargetMode="External"/><Relationship Id="rId443" Type="http://schemas.openxmlformats.org/officeDocument/2006/relationships/hyperlink" Target="https://www.cbr.ru/hd_base/zcyc_params/zcyc/?DateTo=29.04.2016" TargetMode="External"/><Relationship Id="rId464" Type="http://schemas.openxmlformats.org/officeDocument/2006/relationships/hyperlink" Target="https://www.cbr.ru/hd_base/zcyc_params/zcyc/?DateTo=31.03.2016" TargetMode="External"/><Relationship Id="rId303" Type="http://schemas.openxmlformats.org/officeDocument/2006/relationships/hyperlink" Target="https://www.cbr.ru/hd_base/zcyc_params/zcyc/?DateTo=18.11.2016" TargetMode="External"/><Relationship Id="rId485" Type="http://schemas.openxmlformats.org/officeDocument/2006/relationships/hyperlink" Target="https://www.cbr.ru/hd_base/zcyc_params/zcyc/?DateTo=01.03.2016" TargetMode="External"/><Relationship Id="rId42" Type="http://schemas.openxmlformats.org/officeDocument/2006/relationships/hyperlink" Target="https://www.cbr.ru/hd_base/zcyc_params/zcyc/?DateTo=01.12.2017" TargetMode="External"/><Relationship Id="rId84" Type="http://schemas.openxmlformats.org/officeDocument/2006/relationships/hyperlink" Target="https://www.cbr.ru/hd_base/zcyc_params/zcyc/?DateTo=03.10.2017" TargetMode="External"/><Relationship Id="rId138" Type="http://schemas.openxmlformats.org/officeDocument/2006/relationships/hyperlink" Target="https://www.cbr.ru/hd_base/zcyc_params/zcyc/?DateTo=19.07.2017" TargetMode="External"/><Relationship Id="rId345" Type="http://schemas.openxmlformats.org/officeDocument/2006/relationships/hyperlink" Target="https://www.cbr.ru/hd_base/zcyc_params/zcyc/?DateTo=20.09.2016" TargetMode="External"/><Relationship Id="rId387" Type="http://schemas.openxmlformats.org/officeDocument/2006/relationships/hyperlink" Target="https://www.cbr.ru/hd_base/zcyc_params/zcyc/?DateTo=22.07.2016" TargetMode="External"/><Relationship Id="rId191" Type="http://schemas.openxmlformats.org/officeDocument/2006/relationships/hyperlink" Target="https://www.cbr.ru/hd_base/zcyc_params/zcyc/?DateTo=02.05.2017" TargetMode="External"/><Relationship Id="rId205" Type="http://schemas.openxmlformats.org/officeDocument/2006/relationships/hyperlink" Target="https://www.cbr.ru/hd_base/zcyc_params/zcyc/?DateTo=10.04.2017" TargetMode="External"/><Relationship Id="rId247" Type="http://schemas.openxmlformats.org/officeDocument/2006/relationships/hyperlink" Target="https://www.cbr.ru/hd_base/zcyc_params/zcyc/?DateTo=07.02.2017" TargetMode="External"/><Relationship Id="rId412" Type="http://schemas.openxmlformats.org/officeDocument/2006/relationships/hyperlink" Target="https://www.cbr.ru/hd_base/zcyc_params/zcyc/?DateTo=17.06.2016" TargetMode="External"/><Relationship Id="rId107" Type="http://schemas.openxmlformats.org/officeDocument/2006/relationships/hyperlink" Target="https://www.cbr.ru/hd_base/zcyc_params/zcyc/?DateTo=31.08.2017" TargetMode="External"/><Relationship Id="rId289" Type="http://schemas.openxmlformats.org/officeDocument/2006/relationships/hyperlink" Target="https://www.cbr.ru/hd_base/zcyc_params/zcyc/?DateTo=08.12.2016" TargetMode="External"/><Relationship Id="rId454" Type="http://schemas.openxmlformats.org/officeDocument/2006/relationships/hyperlink" Target="https://www.cbr.ru/hd_base/zcyc_params/zcyc/?DateTo=14.04.2016" TargetMode="External"/><Relationship Id="rId496" Type="http://schemas.openxmlformats.org/officeDocument/2006/relationships/hyperlink" Target="https://www.cbr.ru/hd_base/zcyc_params/zcyc/?DateTo=15.02.2016" TargetMode="External"/><Relationship Id="rId11" Type="http://schemas.openxmlformats.org/officeDocument/2006/relationships/hyperlink" Target="https://www.cbr.ru/hd_base/zcyc_params/zcyc/?DateTo=18.01.2018" TargetMode="External"/><Relationship Id="rId53" Type="http://schemas.openxmlformats.org/officeDocument/2006/relationships/hyperlink" Target="https://www.cbr.ru/hd_base/zcyc_params/zcyc/?DateTo=16.11.2017" TargetMode="External"/><Relationship Id="rId149" Type="http://schemas.openxmlformats.org/officeDocument/2006/relationships/hyperlink" Target="https://www.cbr.ru/hd_base/zcyc_params/zcyc/?DateTo=04.07.2017" TargetMode="External"/><Relationship Id="rId314" Type="http://schemas.openxmlformats.org/officeDocument/2006/relationships/hyperlink" Target="https://www.cbr.ru/hd_base/zcyc_params/zcyc/?DateTo=02.11.2016" TargetMode="External"/><Relationship Id="rId356" Type="http://schemas.openxmlformats.org/officeDocument/2006/relationships/hyperlink" Target="https://www.cbr.ru/hd_base/zcyc_params/zcyc/?DateTo=05.09.2016" TargetMode="External"/><Relationship Id="rId398" Type="http://schemas.openxmlformats.org/officeDocument/2006/relationships/hyperlink" Target="https://www.cbr.ru/hd_base/zcyc_params/zcyc/?DateTo=07.07.2016" TargetMode="External"/><Relationship Id="rId95" Type="http://schemas.openxmlformats.org/officeDocument/2006/relationships/hyperlink" Target="https://www.cbr.ru/hd_base/zcyc_params/zcyc/?DateTo=18.09.2017" TargetMode="External"/><Relationship Id="rId160" Type="http://schemas.openxmlformats.org/officeDocument/2006/relationships/hyperlink" Target="https://www.cbr.ru/hd_base/zcyc_params/zcyc/?DateTo=19.06.2017" TargetMode="External"/><Relationship Id="rId216" Type="http://schemas.openxmlformats.org/officeDocument/2006/relationships/hyperlink" Target="https://www.cbr.ru/hd_base/zcyc_params/zcyc/?DateTo=24.03.2017" TargetMode="External"/><Relationship Id="rId423" Type="http://schemas.openxmlformats.org/officeDocument/2006/relationships/hyperlink" Target="https://www.cbr.ru/hd_base/zcyc_params/zcyc/?DateTo=01.06.2016" TargetMode="External"/><Relationship Id="rId258" Type="http://schemas.openxmlformats.org/officeDocument/2006/relationships/hyperlink" Target="https://www.cbr.ru/hd_base/zcyc_params/zcyc/?DateTo=23.01.2017" TargetMode="External"/><Relationship Id="rId465" Type="http://schemas.openxmlformats.org/officeDocument/2006/relationships/hyperlink" Target="https://www.cbr.ru/hd_base/zcyc_params/zcyc/?DateTo=30.03.2016" TargetMode="External"/><Relationship Id="rId22" Type="http://schemas.openxmlformats.org/officeDocument/2006/relationships/hyperlink" Target="https://www.cbr.ru/hd_base/zcyc_params/zcyc/?DateTo=29.12.2017" TargetMode="External"/><Relationship Id="rId64" Type="http://schemas.openxmlformats.org/officeDocument/2006/relationships/hyperlink" Target="https://www.cbr.ru/hd_base/zcyc_params/zcyc/?DateTo=31.10.2017" TargetMode="External"/><Relationship Id="rId118" Type="http://schemas.openxmlformats.org/officeDocument/2006/relationships/hyperlink" Target="https://www.cbr.ru/hd_base/zcyc_params/zcyc/?DateTo=16.08.2017" TargetMode="External"/><Relationship Id="rId325" Type="http://schemas.openxmlformats.org/officeDocument/2006/relationships/hyperlink" Target="https://www.cbr.ru/hd_base/zcyc_params/zcyc/?DateTo=18.10.2016" TargetMode="External"/><Relationship Id="rId367" Type="http://schemas.openxmlformats.org/officeDocument/2006/relationships/hyperlink" Target="https://www.cbr.ru/hd_base/zcyc_params/zcyc/?DateTo=19.08.2016" TargetMode="External"/><Relationship Id="rId171" Type="http://schemas.openxmlformats.org/officeDocument/2006/relationships/hyperlink" Target="https://www.cbr.ru/hd_base/zcyc_params/zcyc/?DateTo=01.06.2017" TargetMode="External"/><Relationship Id="rId227" Type="http://schemas.openxmlformats.org/officeDocument/2006/relationships/hyperlink" Target="https://www.cbr.ru/hd_base/zcyc_params/zcyc/?DateTo=09.03.2017" TargetMode="External"/><Relationship Id="rId269" Type="http://schemas.openxmlformats.org/officeDocument/2006/relationships/hyperlink" Target="https://www.cbr.ru/hd_base/zcyc_params/zcyc/?DateTo=06.01.2017" TargetMode="External"/><Relationship Id="rId434" Type="http://schemas.openxmlformats.org/officeDocument/2006/relationships/hyperlink" Target="https://www.cbr.ru/hd_base/zcyc_params/zcyc/?DateTo=17.05.2016" TargetMode="External"/><Relationship Id="rId476" Type="http://schemas.openxmlformats.org/officeDocument/2006/relationships/hyperlink" Target="https://www.cbr.ru/hd_base/zcyc_params/zcyc/?DateTo=15.03.2016" TargetMode="External"/><Relationship Id="rId33" Type="http://schemas.openxmlformats.org/officeDocument/2006/relationships/hyperlink" Target="https://www.cbr.ru/hd_base/zcyc_params/zcyc/?DateTo=14.12.2017" TargetMode="External"/><Relationship Id="rId129" Type="http://schemas.openxmlformats.org/officeDocument/2006/relationships/hyperlink" Target="https://www.cbr.ru/hd_base/zcyc_params/zcyc/?DateTo=01.08.2017" TargetMode="External"/><Relationship Id="rId280" Type="http://schemas.openxmlformats.org/officeDocument/2006/relationships/hyperlink" Target="https://www.cbr.ru/hd_base/zcyc_params/zcyc/?DateTo=21.12.2016" TargetMode="External"/><Relationship Id="rId336" Type="http://schemas.openxmlformats.org/officeDocument/2006/relationships/hyperlink" Target="https://www.cbr.ru/hd_base/zcyc_params/zcyc/?DateTo=03.10.2016" TargetMode="External"/><Relationship Id="rId501" Type="http://schemas.openxmlformats.org/officeDocument/2006/relationships/hyperlink" Target="https://www.cbr.ru/hd_base/zcyc_params/zcyc/?DateTo=08.02.2016" TargetMode="External"/><Relationship Id="rId75" Type="http://schemas.openxmlformats.org/officeDocument/2006/relationships/hyperlink" Target="https://www.cbr.ru/hd_base/zcyc_params/zcyc/?DateTo=16.10.2017" TargetMode="External"/><Relationship Id="rId140" Type="http://schemas.openxmlformats.org/officeDocument/2006/relationships/hyperlink" Target="https://www.cbr.ru/hd_base/zcyc_params/zcyc/?DateTo=17.07.2017" TargetMode="External"/><Relationship Id="rId182" Type="http://schemas.openxmlformats.org/officeDocument/2006/relationships/hyperlink" Target="https://www.cbr.ru/hd_base/zcyc_params/zcyc/?DateTo=17.05.2017" TargetMode="External"/><Relationship Id="rId378" Type="http://schemas.openxmlformats.org/officeDocument/2006/relationships/hyperlink" Target="https://www.cbr.ru/hd_base/zcyc_params/zcyc/?DateTo=04.08.2016" TargetMode="External"/><Relationship Id="rId403" Type="http://schemas.openxmlformats.org/officeDocument/2006/relationships/hyperlink" Target="https://www.cbr.ru/hd_base/zcyc_params/zcyc/?DateTo=30.06.2016" TargetMode="External"/><Relationship Id="rId6" Type="http://schemas.openxmlformats.org/officeDocument/2006/relationships/hyperlink" Target="https://www.cbr.ru/hd_base/zcyc_params/zcyc/?DateTo=25.01.2018" TargetMode="External"/><Relationship Id="rId238" Type="http://schemas.openxmlformats.org/officeDocument/2006/relationships/hyperlink" Target="https://www.cbr.ru/hd_base/zcyc_params/zcyc/?DateTo=20.02.2017" TargetMode="External"/><Relationship Id="rId445" Type="http://schemas.openxmlformats.org/officeDocument/2006/relationships/hyperlink" Target="https://www.cbr.ru/hd_base/zcyc_params/zcyc/?DateTo=27.04.2016" TargetMode="External"/><Relationship Id="rId487" Type="http://schemas.openxmlformats.org/officeDocument/2006/relationships/hyperlink" Target="https://www.cbr.ru/hd_base/zcyc_params/zcyc/?DateTo=26.02.2016" TargetMode="External"/><Relationship Id="rId291" Type="http://schemas.openxmlformats.org/officeDocument/2006/relationships/hyperlink" Target="https://www.cbr.ru/hd_base/zcyc_params/zcyc/?DateTo=06.12.2016" TargetMode="External"/><Relationship Id="rId305" Type="http://schemas.openxmlformats.org/officeDocument/2006/relationships/hyperlink" Target="https://www.cbr.ru/hd_base/zcyc_params/zcyc/?DateTo=16.11.2016" TargetMode="External"/><Relationship Id="rId347" Type="http://schemas.openxmlformats.org/officeDocument/2006/relationships/hyperlink" Target="https://www.cbr.ru/hd_base/zcyc_params/zcyc/?DateTo=16.09.2016" TargetMode="External"/><Relationship Id="rId44" Type="http://schemas.openxmlformats.org/officeDocument/2006/relationships/hyperlink" Target="https://www.cbr.ru/hd_base/zcyc_params/zcyc/?DateTo=29.11.2017" TargetMode="External"/><Relationship Id="rId86" Type="http://schemas.openxmlformats.org/officeDocument/2006/relationships/hyperlink" Target="https://www.cbr.ru/hd_base/zcyc_params/zcyc/?DateTo=29.09.2017" TargetMode="External"/><Relationship Id="rId151" Type="http://schemas.openxmlformats.org/officeDocument/2006/relationships/hyperlink" Target="https://www.cbr.ru/hd_base/zcyc_params/zcyc/?DateTo=30.06.2017" TargetMode="External"/><Relationship Id="rId389" Type="http://schemas.openxmlformats.org/officeDocument/2006/relationships/hyperlink" Target="https://www.cbr.ru/hd_base/zcyc_params/zcyc/?DateTo=20.07.2016" TargetMode="External"/><Relationship Id="rId193" Type="http://schemas.openxmlformats.org/officeDocument/2006/relationships/hyperlink" Target="https://www.cbr.ru/hd_base/zcyc_params/zcyc/?DateTo=27.04.2017" TargetMode="External"/><Relationship Id="rId207" Type="http://schemas.openxmlformats.org/officeDocument/2006/relationships/hyperlink" Target="https://www.cbr.ru/hd_base/zcyc_params/zcyc/?DateTo=06.04.2017" TargetMode="External"/><Relationship Id="rId249" Type="http://schemas.openxmlformats.org/officeDocument/2006/relationships/hyperlink" Target="https://www.cbr.ru/hd_base/zcyc_params/zcyc/?DateTo=03.02.2017" TargetMode="External"/><Relationship Id="rId414" Type="http://schemas.openxmlformats.org/officeDocument/2006/relationships/hyperlink" Target="https://www.cbr.ru/hd_base/zcyc_params/zcyc/?DateTo=15.06.2016" TargetMode="External"/><Relationship Id="rId456" Type="http://schemas.openxmlformats.org/officeDocument/2006/relationships/hyperlink" Target="https://www.cbr.ru/hd_base/zcyc_params/zcyc/?DateTo=12.04.2016" TargetMode="External"/><Relationship Id="rId498" Type="http://schemas.openxmlformats.org/officeDocument/2006/relationships/hyperlink" Target="https://www.cbr.ru/hd_base/zcyc_params/zcyc/?DateTo=11.02.2016" TargetMode="External"/><Relationship Id="rId13" Type="http://schemas.openxmlformats.org/officeDocument/2006/relationships/hyperlink" Target="https://www.cbr.ru/hd_base/zcyc_params/zcyc/?DateTo=16.01.2018" TargetMode="External"/><Relationship Id="rId109" Type="http://schemas.openxmlformats.org/officeDocument/2006/relationships/hyperlink" Target="https://www.cbr.ru/hd_base/zcyc_params/zcyc/?DateTo=29.08.2017" TargetMode="External"/><Relationship Id="rId260" Type="http://schemas.openxmlformats.org/officeDocument/2006/relationships/hyperlink" Target="https://www.cbr.ru/hd_base/zcyc_params/zcyc/?DateTo=19.01.2017" TargetMode="External"/><Relationship Id="rId316" Type="http://schemas.openxmlformats.org/officeDocument/2006/relationships/hyperlink" Target="https://www.cbr.ru/hd_base/zcyc_params/zcyc/?DateTo=31.10.2016" TargetMode="External"/><Relationship Id="rId55" Type="http://schemas.openxmlformats.org/officeDocument/2006/relationships/hyperlink" Target="https://www.cbr.ru/hd_base/zcyc_params/zcyc/?DateTo=14.11.2017" TargetMode="External"/><Relationship Id="rId97" Type="http://schemas.openxmlformats.org/officeDocument/2006/relationships/hyperlink" Target="https://www.cbr.ru/hd_base/zcyc_params/zcyc/?DateTo=14.09.2017" TargetMode="External"/><Relationship Id="rId120" Type="http://schemas.openxmlformats.org/officeDocument/2006/relationships/hyperlink" Target="https://www.cbr.ru/hd_base/zcyc_params/zcyc/?DateTo=14.08.2017" TargetMode="External"/><Relationship Id="rId358" Type="http://schemas.openxmlformats.org/officeDocument/2006/relationships/hyperlink" Target="https://www.cbr.ru/hd_base/zcyc_params/zcyc/?DateTo=01.09.2016" TargetMode="External"/><Relationship Id="rId162" Type="http://schemas.openxmlformats.org/officeDocument/2006/relationships/hyperlink" Target="https://www.cbr.ru/hd_base/zcyc_params/zcyc/?DateTo=15.06.2017" TargetMode="External"/><Relationship Id="rId218" Type="http://schemas.openxmlformats.org/officeDocument/2006/relationships/hyperlink" Target="https://www.cbr.ru/hd_base/zcyc_params/zcyc/?DateTo=22.03.2017" TargetMode="External"/><Relationship Id="rId425" Type="http://schemas.openxmlformats.org/officeDocument/2006/relationships/hyperlink" Target="https://www.cbr.ru/hd_base/zcyc_params/zcyc/?DateTo=30.05.2016" TargetMode="External"/><Relationship Id="rId467" Type="http://schemas.openxmlformats.org/officeDocument/2006/relationships/hyperlink" Target="https://www.cbr.ru/hd_base/zcyc_params/zcyc/?DateTo=28.03.2016" TargetMode="External"/><Relationship Id="rId271" Type="http://schemas.openxmlformats.org/officeDocument/2006/relationships/hyperlink" Target="https://www.cbr.ru/hd_base/zcyc_params/zcyc/?DateTo=04.01.2017" TargetMode="External"/><Relationship Id="rId24" Type="http://schemas.openxmlformats.org/officeDocument/2006/relationships/hyperlink" Target="https://www.cbr.ru/hd_base/zcyc_params/zcyc/?DateTo=27.12.2017" TargetMode="External"/><Relationship Id="rId66" Type="http://schemas.openxmlformats.org/officeDocument/2006/relationships/hyperlink" Target="https://www.cbr.ru/hd_base/zcyc_params/zcyc/?DateTo=27.10.2017" TargetMode="External"/><Relationship Id="rId131" Type="http://schemas.openxmlformats.org/officeDocument/2006/relationships/hyperlink" Target="https://www.cbr.ru/hd_base/zcyc_params/zcyc/?DateTo=28.07.2017" TargetMode="External"/><Relationship Id="rId327" Type="http://schemas.openxmlformats.org/officeDocument/2006/relationships/hyperlink" Target="https://www.cbr.ru/hd_base/zcyc_params/zcyc/?DateTo=14.10.2016" TargetMode="External"/><Relationship Id="rId369" Type="http://schemas.openxmlformats.org/officeDocument/2006/relationships/hyperlink" Target="https://www.cbr.ru/hd_base/zcyc_params/zcyc/?DateTo=17.08.2016" TargetMode="External"/><Relationship Id="rId173" Type="http://schemas.openxmlformats.org/officeDocument/2006/relationships/hyperlink" Target="https://www.cbr.ru/hd_base/zcyc_params/zcyc/?DateTo=30.05.2017" TargetMode="External"/><Relationship Id="rId229" Type="http://schemas.openxmlformats.org/officeDocument/2006/relationships/hyperlink" Target="https://www.cbr.ru/hd_base/zcyc_params/zcyc/?DateTo=06.03.2017" TargetMode="External"/><Relationship Id="rId380" Type="http://schemas.openxmlformats.org/officeDocument/2006/relationships/hyperlink" Target="https://www.cbr.ru/hd_base/zcyc_params/zcyc/?DateTo=02.08.2016" TargetMode="External"/><Relationship Id="rId436" Type="http://schemas.openxmlformats.org/officeDocument/2006/relationships/hyperlink" Target="https://www.cbr.ru/hd_base/zcyc_params/zcyc/?DateTo=13.05.2016" TargetMode="External"/><Relationship Id="rId240" Type="http://schemas.openxmlformats.org/officeDocument/2006/relationships/hyperlink" Target="https://www.cbr.ru/hd_base/zcyc_params/zcyc/?DateTo=16.02.2017" TargetMode="External"/><Relationship Id="rId478" Type="http://schemas.openxmlformats.org/officeDocument/2006/relationships/hyperlink" Target="https://www.cbr.ru/hd_base/zcyc_params/zcyc/?DateTo=11.03.2016" TargetMode="External"/><Relationship Id="rId35" Type="http://schemas.openxmlformats.org/officeDocument/2006/relationships/hyperlink" Target="https://www.cbr.ru/hd_base/zcyc_params/zcyc/?DateTo=12.12.2017" TargetMode="External"/><Relationship Id="rId77" Type="http://schemas.openxmlformats.org/officeDocument/2006/relationships/hyperlink" Target="https://www.cbr.ru/hd_base/zcyc_params/zcyc/?DateTo=12.10.2017" TargetMode="External"/><Relationship Id="rId100" Type="http://schemas.openxmlformats.org/officeDocument/2006/relationships/hyperlink" Target="https://www.cbr.ru/hd_base/zcyc_params/zcyc/?DateTo=11.09.2017" TargetMode="External"/><Relationship Id="rId282" Type="http://schemas.openxmlformats.org/officeDocument/2006/relationships/hyperlink" Target="https://www.cbr.ru/hd_base/zcyc_params/zcyc/?DateTo=19.12.2016" TargetMode="External"/><Relationship Id="rId338" Type="http://schemas.openxmlformats.org/officeDocument/2006/relationships/hyperlink" Target="https://www.cbr.ru/hd_base/zcyc_params/zcyc/?DateTo=29.09.2016" TargetMode="External"/><Relationship Id="rId503" Type="http://schemas.openxmlformats.org/officeDocument/2006/relationships/hyperlink" Target="https://www.cbr.ru/hd_base/zcyc_params/zcyc/?DateTo=04.02.2016" TargetMode="External"/><Relationship Id="rId8" Type="http://schemas.openxmlformats.org/officeDocument/2006/relationships/hyperlink" Target="https://www.cbr.ru/hd_base/zcyc_params/zcyc/?DateTo=23.01.2018" TargetMode="External"/><Relationship Id="rId142" Type="http://schemas.openxmlformats.org/officeDocument/2006/relationships/hyperlink" Target="https://www.cbr.ru/hd_base/zcyc_params/zcyc/?DateTo=13.07.2017" TargetMode="External"/><Relationship Id="rId184" Type="http://schemas.openxmlformats.org/officeDocument/2006/relationships/hyperlink" Target="https://www.cbr.ru/hd_base/zcyc_params/zcyc/?DateTo=15.05.2017" TargetMode="External"/><Relationship Id="rId391" Type="http://schemas.openxmlformats.org/officeDocument/2006/relationships/hyperlink" Target="https://www.cbr.ru/hd_base/zcyc_params/zcyc/?DateTo=18.07.2016" TargetMode="External"/><Relationship Id="rId405" Type="http://schemas.openxmlformats.org/officeDocument/2006/relationships/hyperlink" Target="https://www.cbr.ru/hd_base/zcyc_params/zcyc/?DateTo=28.06.2016" TargetMode="External"/><Relationship Id="rId447" Type="http://schemas.openxmlformats.org/officeDocument/2006/relationships/hyperlink" Target="https://www.cbr.ru/hd_base/zcyc_params/zcyc/?DateTo=25.04.2016" TargetMode="External"/><Relationship Id="rId251" Type="http://schemas.openxmlformats.org/officeDocument/2006/relationships/hyperlink" Target="https://www.cbr.ru/hd_base/zcyc_params/zcyc/?DateTo=01.02.2017" TargetMode="External"/><Relationship Id="rId489" Type="http://schemas.openxmlformats.org/officeDocument/2006/relationships/hyperlink" Target="https://www.cbr.ru/hd_base/zcyc_params/zcyc/?DateTo=24.02.2016" TargetMode="External"/><Relationship Id="rId46" Type="http://schemas.openxmlformats.org/officeDocument/2006/relationships/hyperlink" Target="https://www.cbr.ru/hd_base/zcyc_params/zcyc/?DateTo=27.11.2017" TargetMode="External"/><Relationship Id="rId293" Type="http://schemas.openxmlformats.org/officeDocument/2006/relationships/hyperlink" Target="https://www.cbr.ru/hd_base/zcyc_params/zcyc/?DateTo=02.12.2016" TargetMode="External"/><Relationship Id="rId307" Type="http://schemas.openxmlformats.org/officeDocument/2006/relationships/hyperlink" Target="https://www.cbr.ru/hd_base/zcyc_params/zcyc/?DateTo=14.11.2016" TargetMode="External"/><Relationship Id="rId349" Type="http://schemas.openxmlformats.org/officeDocument/2006/relationships/hyperlink" Target="https://www.cbr.ru/hd_base/zcyc_params/zcyc/?DateTo=14.09.2016" TargetMode="External"/><Relationship Id="rId88" Type="http://schemas.openxmlformats.org/officeDocument/2006/relationships/hyperlink" Target="https://www.cbr.ru/hd_base/zcyc_params/zcyc/?DateTo=27.09.2017" TargetMode="External"/><Relationship Id="rId111" Type="http://schemas.openxmlformats.org/officeDocument/2006/relationships/hyperlink" Target="https://www.cbr.ru/hd_base/zcyc_params/zcyc/?DateTo=25.08.2017" TargetMode="External"/><Relationship Id="rId153" Type="http://schemas.openxmlformats.org/officeDocument/2006/relationships/hyperlink" Target="https://www.cbr.ru/hd_base/zcyc_params/zcyc/?DateTo=28.06.2017" TargetMode="External"/><Relationship Id="rId195" Type="http://schemas.openxmlformats.org/officeDocument/2006/relationships/hyperlink" Target="https://www.cbr.ru/hd_base/zcyc_params/zcyc/?DateTo=25.04.2017" TargetMode="External"/><Relationship Id="rId209" Type="http://schemas.openxmlformats.org/officeDocument/2006/relationships/hyperlink" Target="https://www.cbr.ru/hd_base/zcyc_params/zcyc/?DateTo=04.04.2017" TargetMode="External"/><Relationship Id="rId360" Type="http://schemas.openxmlformats.org/officeDocument/2006/relationships/hyperlink" Target="https://www.cbr.ru/hd_base/zcyc_params/zcyc/?DateTo=30.08.2016" TargetMode="External"/><Relationship Id="rId416" Type="http://schemas.openxmlformats.org/officeDocument/2006/relationships/hyperlink" Target="https://www.cbr.ru/hd_base/zcyc_params/zcyc/?DateTo=10.06.2016" TargetMode="External"/><Relationship Id="rId220" Type="http://schemas.openxmlformats.org/officeDocument/2006/relationships/hyperlink" Target="https://www.cbr.ru/hd_base/zcyc_params/zcyc/?DateTo=20.03.2017" TargetMode="External"/><Relationship Id="rId458" Type="http://schemas.openxmlformats.org/officeDocument/2006/relationships/hyperlink" Target="https://www.cbr.ru/hd_base/zcyc_params/zcyc/?DateTo=08.04.2016" TargetMode="External"/><Relationship Id="rId15" Type="http://schemas.openxmlformats.org/officeDocument/2006/relationships/hyperlink" Target="https://www.cbr.ru/hd_base/zcyc_params/zcyc/?DateTo=12.01.2018" TargetMode="External"/><Relationship Id="rId57" Type="http://schemas.openxmlformats.org/officeDocument/2006/relationships/hyperlink" Target="https://www.cbr.ru/hd_base/zcyc_params/zcyc/?DateTo=10.11.2017" TargetMode="External"/><Relationship Id="rId262" Type="http://schemas.openxmlformats.org/officeDocument/2006/relationships/hyperlink" Target="https://www.cbr.ru/hd_base/zcyc_params/zcyc/?DateTo=17.01.2017" TargetMode="External"/><Relationship Id="rId318" Type="http://schemas.openxmlformats.org/officeDocument/2006/relationships/hyperlink" Target="https://www.cbr.ru/hd_base/zcyc_params/zcyc/?DateTo=27.10.2016" TargetMode="External"/><Relationship Id="rId99" Type="http://schemas.openxmlformats.org/officeDocument/2006/relationships/hyperlink" Target="https://www.cbr.ru/hd_base/zcyc_params/zcyc/?DateTo=12.09.2017" TargetMode="External"/><Relationship Id="rId122" Type="http://schemas.openxmlformats.org/officeDocument/2006/relationships/hyperlink" Target="https://www.cbr.ru/hd_base/zcyc_params/zcyc/?DateTo=10.08.2017" TargetMode="External"/><Relationship Id="rId164" Type="http://schemas.openxmlformats.org/officeDocument/2006/relationships/hyperlink" Target="https://www.cbr.ru/hd_base/zcyc_params/zcyc/?DateTo=13.06.2017" TargetMode="External"/><Relationship Id="rId371" Type="http://schemas.openxmlformats.org/officeDocument/2006/relationships/hyperlink" Target="https://www.cbr.ru/hd_base/zcyc_params/zcyc/?DateTo=15.08.2016" TargetMode="External"/><Relationship Id="rId427" Type="http://schemas.openxmlformats.org/officeDocument/2006/relationships/hyperlink" Target="https://www.cbr.ru/hd_base/zcyc_params/zcyc/?DateTo=26.05.2016" TargetMode="External"/><Relationship Id="rId469" Type="http://schemas.openxmlformats.org/officeDocument/2006/relationships/hyperlink" Target="https://www.cbr.ru/hd_base/zcyc_params/zcyc/?DateTo=24.03.2016" TargetMode="External"/><Relationship Id="rId26" Type="http://schemas.openxmlformats.org/officeDocument/2006/relationships/hyperlink" Target="https://www.cbr.ru/hd_base/zcyc_params/zcyc/?DateTo=25.12.2017" TargetMode="External"/><Relationship Id="rId231" Type="http://schemas.openxmlformats.org/officeDocument/2006/relationships/hyperlink" Target="https://www.cbr.ru/hd_base/zcyc_params/zcyc/?DateTo=02.03.2017" TargetMode="External"/><Relationship Id="rId273" Type="http://schemas.openxmlformats.org/officeDocument/2006/relationships/hyperlink" Target="https://www.cbr.ru/hd_base/zcyc_params/zcyc/?DateTo=30.12.2016" TargetMode="External"/><Relationship Id="rId329" Type="http://schemas.openxmlformats.org/officeDocument/2006/relationships/hyperlink" Target="https://www.cbr.ru/hd_base/zcyc_params/zcyc/?DateTo=12.10.2016" TargetMode="External"/><Relationship Id="rId480" Type="http://schemas.openxmlformats.org/officeDocument/2006/relationships/hyperlink" Target="https://www.cbr.ru/hd_base/zcyc_params/zcyc/?DateTo=09.03.2016" TargetMode="External"/><Relationship Id="rId68" Type="http://schemas.openxmlformats.org/officeDocument/2006/relationships/hyperlink" Target="https://www.cbr.ru/hd_base/zcyc_params/zcyc/?DateTo=25.10.2017" TargetMode="External"/><Relationship Id="rId133" Type="http://schemas.openxmlformats.org/officeDocument/2006/relationships/hyperlink" Target="https://www.cbr.ru/hd_base/zcyc_params/zcyc/?DateTo=26.07.2017" TargetMode="External"/><Relationship Id="rId175" Type="http://schemas.openxmlformats.org/officeDocument/2006/relationships/hyperlink" Target="https://www.cbr.ru/hd_base/zcyc_params/zcyc/?DateTo=26.05.2017" TargetMode="External"/><Relationship Id="rId340" Type="http://schemas.openxmlformats.org/officeDocument/2006/relationships/hyperlink" Target="https://www.cbr.ru/hd_base/zcyc_params/zcyc/?DateTo=27.09.2016" TargetMode="External"/><Relationship Id="rId200" Type="http://schemas.openxmlformats.org/officeDocument/2006/relationships/hyperlink" Target="https://www.cbr.ru/hd_base/zcyc_params/zcyc/?DateTo=17.04.2017" TargetMode="External"/><Relationship Id="rId382" Type="http://schemas.openxmlformats.org/officeDocument/2006/relationships/hyperlink" Target="https://www.cbr.ru/hd_base/zcyc_params/zcyc/?DateTo=29.07.2016" TargetMode="External"/><Relationship Id="rId438" Type="http://schemas.openxmlformats.org/officeDocument/2006/relationships/hyperlink" Target="https://www.cbr.ru/hd_base/zcyc_params/zcyc/?DateTo=11.05.2016" TargetMode="External"/><Relationship Id="rId242" Type="http://schemas.openxmlformats.org/officeDocument/2006/relationships/hyperlink" Target="https://www.cbr.ru/hd_base/zcyc_params/zcyc/?DateTo=14.02.2017" TargetMode="External"/><Relationship Id="rId284" Type="http://schemas.openxmlformats.org/officeDocument/2006/relationships/hyperlink" Target="https://www.cbr.ru/hd_base/zcyc_params/zcyc/?DateTo=15.12.2016" TargetMode="External"/><Relationship Id="rId491" Type="http://schemas.openxmlformats.org/officeDocument/2006/relationships/hyperlink" Target="https://www.cbr.ru/hd_base/zcyc_params/zcyc/?DateTo=20.02.2016" TargetMode="External"/><Relationship Id="rId505" Type="http://schemas.openxmlformats.org/officeDocument/2006/relationships/hyperlink" Target="https://www.cbr.ru/hd_base/zcyc_params/zcyc/?DateTo=02.02.2016" TargetMode="External"/><Relationship Id="rId37" Type="http://schemas.openxmlformats.org/officeDocument/2006/relationships/hyperlink" Target="https://www.cbr.ru/hd_base/zcyc_params/zcyc/?DateTo=08.12.2017" TargetMode="External"/><Relationship Id="rId79" Type="http://schemas.openxmlformats.org/officeDocument/2006/relationships/hyperlink" Target="https://www.cbr.ru/hd_base/zcyc_params/zcyc/?DateTo=10.10.2017" TargetMode="External"/><Relationship Id="rId102" Type="http://schemas.openxmlformats.org/officeDocument/2006/relationships/hyperlink" Target="https://www.cbr.ru/hd_base/zcyc_params/zcyc/?DateTo=07.09.2017" TargetMode="External"/><Relationship Id="rId144" Type="http://schemas.openxmlformats.org/officeDocument/2006/relationships/hyperlink" Target="https://www.cbr.ru/hd_base/zcyc_params/zcyc/?DateTo=11.07.2017" TargetMode="External"/><Relationship Id="rId90" Type="http://schemas.openxmlformats.org/officeDocument/2006/relationships/hyperlink" Target="https://www.cbr.ru/hd_base/zcyc_params/zcyc/?DateTo=25.09.2017" TargetMode="External"/><Relationship Id="rId186" Type="http://schemas.openxmlformats.org/officeDocument/2006/relationships/hyperlink" Target="https://www.cbr.ru/hd_base/zcyc_params/zcyc/?DateTo=11.05.2017" TargetMode="External"/><Relationship Id="rId351" Type="http://schemas.openxmlformats.org/officeDocument/2006/relationships/hyperlink" Target="https://www.cbr.ru/hd_base/zcyc_params/zcyc/?DateTo=12.09.2016" TargetMode="External"/><Relationship Id="rId393" Type="http://schemas.openxmlformats.org/officeDocument/2006/relationships/hyperlink" Target="https://www.cbr.ru/hd_base/zcyc_params/zcyc/?DateTo=14.07.2016" TargetMode="External"/><Relationship Id="rId407" Type="http://schemas.openxmlformats.org/officeDocument/2006/relationships/hyperlink" Target="https://www.cbr.ru/hd_base/zcyc_params/zcyc/?DateTo=24.06.2016" TargetMode="External"/><Relationship Id="rId449" Type="http://schemas.openxmlformats.org/officeDocument/2006/relationships/hyperlink" Target="https://www.cbr.ru/hd_base/zcyc_params/zcyc/?DateTo=21.04.2016" TargetMode="External"/><Relationship Id="rId211" Type="http://schemas.openxmlformats.org/officeDocument/2006/relationships/hyperlink" Target="https://www.cbr.ru/hd_base/zcyc_params/zcyc/?DateTo=31.03.2017" TargetMode="External"/><Relationship Id="rId253" Type="http://schemas.openxmlformats.org/officeDocument/2006/relationships/hyperlink" Target="https://www.cbr.ru/hd_base/zcyc_params/zcyc/?DateTo=30.01.2017" TargetMode="External"/><Relationship Id="rId295" Type="http://schemas.openxmlformats.org/officeDocument/2006/relationships/hyperlink" Target="https://www.cbr.ru/hd_base/zcyc_params/zcyc/?DateTo=30.11.2016" TargetMode="External"/><Relationship Id="rId309" Type="http://schemas.openxmlformats.org/officeDocument/2006/relationships/hyperlink" Target="https://www.cbr.ru/hd_base/zcyc_params/zcyc/?DateTo=10.11.2016" TargetMode="External"/><Relationship Id="rId460" Type="http://schemas.openxmlformats.org/officeDocument/2006/relationships/hyperlink" Target="https://www.cbr.ru/hd_base/zcyc_params/zcyc/?DateTo=06.04.2016" TargetMode="External"/><Relationship Id="rId48" Type="http://schemas.openxmlformats.org/officeDocument/2006/relationships/hyperlink" Target="https://www.cbr.ru/hd_base/zcyc_params/zcyc/?DateTo=23.11.2017" TargetMode="External"/><Relationship Id="rId113" Type="http://schemas.openxmlformats.org/officeDocument/2006/relationships/hyperlink" Target="https://www.cbr.ru/hd_base/zcyc_params/zcyc/?DateTo=23.08.2017" TargetMode="External"/><Relationship Id="rId320" Type="http://schemas.openxmlformats.org/officeDocument/2006/relationships/hyperlink" Target="https://www.cbr.ru/hd_base/zcyc_params/zcyc/?DateTo=25.10.2016" TargetMode="External"/><Relationship Id="rId155" Type="http://schemas.openxmlformats.org/officeDocument/2006/relationships/hyperlink" Target="https://www.cbr.ru/hd_base/zcyc_params/zcyc/?DateTo=26.06.2017" TargetMode="External"/><Relationship Id="rId197" Type="http://schemas.openxmlformats.org/officeDocument/2006/relationships/hyperlink" Target="https://www.cbr.ru/hd_base/zcyc_params/zcyc/?DateTo=20.04.2017" TargetMode="External"/><Relationship Id="rId362" Type="http://schemas.openxmlformats.org/officeDocument/2006/relationships/hyperlink" Target="https://www.cbr.ru/hd_base/zcyc_params/zcyc/?DateTo=26.08.2016" TargetMode="External"/><Relationship Id="rId418" Type="http://schemas.openxmlformats.org/officeDocument/2006/relationships/hyperlink" Target="https://www.cbr.ru/hd_base/zcyc_params/zcyc/?DateTo=08.06.2016" TargetMode="External"/><Relationship Id="rId222" Type="http://schemas.openxmlformats.org/officeDocument/2006/relationships/hyperlink" Target="https://www.cbr.ru/hd_base/zcyc_params/zcyc/?DateTo=16.03.2017" TargetMode="External"/><Relationship Id="rId264" Type="http://schemas.openxmlformats.org/officeDocument/2006/relationships/hyperlink" Target="https://www.cbr.ru/hd_base/zcyc_params/zcyc/?DateTo=13.01.2017" TargetMode="External"/><Relationship Id="rId471" Type="http://schemas.openxmlformats.org/officeDocument/2006/relationships/hyperlink" Target="https://www.cbr.ru/hd_base/zcyc_params/zcyc/?DateTo=22.03.2016" TargetMode="External"/><Relationship Id="rId17" Type="http://schemas.openxmlformats.org/officeDocument/2006/relationships/hyperlink" Target="https://www.cbr.ru/hd_base/zcyc_params/zcyc/?DateTo=10.01.2018" TargetMode="External"/><Relationship Id="rId59" Type="http://schemas.openxmlformats.org/officeDocument/2006/relationships/hyperlink" Target="https://www.cbr.ru/hd_base/zcyc_params/zcyc/?DateTo=08.11.2017" TargetMode="External"/><Relationship Id="rId124" Type="http://schemas.openxmlformats.org/officeDocument/2006/relationships/hyperlink" Target="https://www.cbr.ru/hd_base/zcyc_params/zcyc/?DateTo=08.08.2017" TargetMode="External"/><Relationship Id="rId70" Type="http://schemas.openxmlformats.org/officeDocument/2006/relationships/hyperlink" Target="https://www.cbr.ru/hd_base/zcyc_params/zcyc/?DateTo=23.10.2017" TargetMode="External"/><Relationship Id="rId166" Type="http://schemas.openxmlformats.org/officeDocument/2006/relationships/hyperlink" Target="https://www.cbr.ru/hd_base/zcyc_params/zcyc/?DateTo=08.06.2017" TargetMode="External"/><Relationship Id="rId331" Type="http://schemas.openxmlformats.org/officeDocument/2006/relationships/hyperlink" Target="https://www.cbr.ru/hd_base/zcyc_params/zcyc/?DateTo=10.10.2016" TargetMode="External"/><Relationship Id="rId373" Type="http://schemas.openxmlformats.org/officeDocument/2006/relationships/hyperlink" Target="https://www.cbr.ru/hd_base/zcyc_params/zcyc/?DateTo=11.08.2016" TargetMode="External"/><Relationship Id="rId429" Type="http://schemas.openxmlformats.org/officeDocument/2006/relationships/hyperlink" Target="https://www.cbr.ru/hd_base/zcyc_params/zcyc/?DateTo=24.05.2016" TargetMode="External"/><Relationship Id="rId1" Type="http://schemas.openxmlformats.org/officeDocument/2006/relationships/hyperlink" Target="https://www.cbr.ru/hd_base/zcyc_params/zcyc/?DateTo=01.02.2018" TargetMode="External"/><Relationship Id="rId233" Type="http://schemas.openxmlformats.org/officeDocument/2006/relationships/hyperlink" Target="https://www.cbr.ru/hd_base/zcyc_params/zcyc/?DateTo=28.02.2017" TargetMode="External"/><Relationship Id="rId440" Type="http://schemas.openxmlformats.org/officeDocument/2006/relationships/hyperlink" Target="https://www.cbr.ru/hd_base/zcyc_params/zcyc/?DateTo=06.05.2016" TargetMode="External"/><Relationship Id="rId28" Type="http://schemas.openxmlformats.org/officeDocument/2006/relationships/hyperlink" Target="https://www.cbr.ru/hd_base/zcyc_params/zcyc/?DateTo=21.12.2017" TargetMode="External"/><Relationship Id="rId275" Type="http://schemas.openxmlformats.org/officeDocument/2006/relationships/hyperlink" Target="https://www.cbr.ru/hd_base/zcyc_params/zcyc/?DateTo=28.12.2016" TargetMode="External"/><Relationship Id="rId300" Type="http://schemas.openxmlformats.org/officeDocument/2006/relationships/hyperlink" Target="https://www.cbr.ru/hd_base/zcyc_params/zcyc/?DateTo=23.11.2016" TargetMode="External"/><Relationship Id="rId482" Type="http://schemas.openxmlformats.org/officeDocument/2006/relationships/hyperlink" Target="https://www.cbr.ru/hd_base/zcyc_params/zcyc/?DateTo=04.03.2016" TargetMode="External"/><Relationship Id="rId81" Type="http://schemas.openxmlformats.org/officeDocument/2006/relationships/hyperlink" Target="https://www.cbr.ru/hd_base/zcyc_params/zcyc/?DateTo=06.10.2017" TargetMode="External"/><Relationship Id="rId135" Type="http://schemas.openxmlformats.org/officeDocument/2006/relationships/hyperlink" Target="https://www.cbr.ru/hd_base/zcyc_params/zcyc/?DateTo=24.07.2017" TargetMode="External"/><Relationship Id="rId177" Type="http://schemas.openxmlformats.org/officeDocument/2006/relationships/hyperlink" Target="https://www.cbr.ru/hd_base/zcyc_params/zcyc/?DateTo=24.05.2017" TargetMode="External"/><Relationship Id="rId342" Type="http://schemas.openxmlformats.org/officeDocument/2006/relationships/hyperlink" Target="https://www.cbr.ru/hd_base/zcyc_params/zcyc/?DateTo=23.09.2016" TargetMode="External"/><Relationship Id="rId384" Type="http://schemas.openxmlformats.org/officeDocument/2006/relationships/hyperlink" Target="https://www.cbr.ru/hd_base/zcyc_params/zcyc/?DateTo=27.07.2016" TargetMode="External"/><Relationship Id="rId202" Type="http://schemas.openxmlformats.org/officeDocument/2006/relationships/hyperlink" Target="https://www.cbr.ru/hd_base/zcyc_params/zcyc/?DateTo=13.04.2017" TargetMode="External"/><Relationship Id="rId244" Type="http://schemas.openxmlformats.org/officeDocument/2006/relationships/hyperlink" Target="https://www.cbr.ru/hd_base/zcyc_params/zcyc/?DateTo=10.02.2017" TargetMode="External"/><Relationship Id="rId39" Type="http://schemas.openxmlformats.org/officeDocument/2006/relationships/hyperlink" Target="https://www.cbr.ru/hd_base/zcyc_params/zcyc/?DateTo=06.12.2017" TargetMode="External"/><Relationship Id="rId286" Type="http://schemas.openxmlformats.org/officeDocument/2006/relationships/hyperlink" Target="https://www.cbr.ru/hd_base/zcyc_params/zcyc/?DateTo=13.12.2016" TargetMode="External"/><Relationship Id="rId451" Type="http://schemas.openxmlformats.org/officeDocument/2006/relationships/hyperlink" Target="https://www.cbr.ru/hd_base/zcyc_params/zcyc/?DateTo=19.04.2016" TargetMode="External"/><Relationship Id="rId493" Type="http://schemas.openxmlformats.org/officeDocument/2006/relationships/hyperlink" Target="https://www.cbr.ru/hd_base/zcyc_params/zcyc/?DateTo=18.02.2016" TargetMode="External"/><Relationship Id="rId50" Type="http://schemas.openxmlformats.org/officeDocument/2006/relationships/hyperlink" Target="https://www.cbr.ru/hd_base/zcyc_params/zcyc/?DateTo=21.11.2017" TargetMode="External"/><Relationship Id="rId104" Type="http://schemas.openxmlformats.org/officeDocument/2006/relationships/hyperlink" Target="https://www.cbr.ru/hd_base/zcyc_params/zcyc/?DateTo=05.09.2017" TargetMode="External"/><Relationship Id="rId146" Type="http://schemas.openxmlformats.org/officeDocument/2006/relationships/hyperlink" Target="https://www.cbr.ru/hd_base/zcyc_params/zcyc/?DateTo=07.07.2017" TargetMode="External"/><Relationship Id="rId188" Type="http://schemas.openxmlformats.org/officeDocument/2006/relationships/hyperlink" Target="https://www.cbr.ru/hd_base/zcyc_params/zcyc/?DateTo=05.05.2017" TargetMode="External"/><Relationship Id="rId311" Type="http://schemas.openxmlformats.org/officeDocument/2006/relationships/hyperlink" Target="https://www.cbr.ru/hd_base/zcyc_params/zcyc/?DateTo=08.11.2016" TargetMode="External"/><Relationship Id="rId353" Type="http://schemas.openxmlformats.org/officeDocument/2006/relationships/hyperlink" Target="https://www.cbr.ru/hd_base/zcyc_params/zcyc/?DateTo=08.09.2016" TargetMode="External"/><Relationship Id="rId395" Type="http://schemas.openxmlformats.org/officeDocument/2006/relationships/hyperlink" Target="https://www.cbr.ru/hd_base/zcyc_params/zcyc/?DateTo=12.07.2016" TargetMode="External"/><Relationship Id="rId409" Type="http://schemas.openxmlformats.org/officeDocument/2006/relationships/hyperlink" Target="https://www.cbr.ru/hd_base/zcyc_params/zcyc/?DateTo=22.06.2016" TargetMode="External"/><Relationship Id="rId92" Type="http://schemas.openxmlformats.org/officeDocument/2006/relationships/hyperlink" Target="https://www.cbr.ru/hd_base/zcyc_params/zcyc/?DateTo=21.09.2017" TargetMode="External"/><Relationship Id="rId213" Type="http://schemas.openxmlformats.org/officeDocument/2006/relationships/hyperlink" Target="https://www.cbr.ru/hd_base/zcyc_params/zcyc/?DateTo=29.03.2017" TargetMode="External"/><Relationship Id="rId420" Type="http://schemas.openxmlformats.org/officeDocument/2006/relationships/hyperlink" Target="https://www.cbr.ru/hd_base/zcyc_params/zcyc/?DateTo=06.06.2016" TargetMode="External"/><Relationship Id="rId255" Type="http://schemas.openxmlformats.org/officeDocument/2006/relationships/hyperlink" Target="https://www.cbr.ru/hd_base/zcyc_params/zcyc/?DateTo=26.01.2017" TargetMode="External"/><Relationship Id="rId297" Type="http://schemas.openxmlformats.org/officeDocument/2006/relationships/hyperlink" Target="https://www.cbr.ru/hd_base/zcyc_params/zcyc/?DateTo=28.11.2016" TargetMode="External"/><Relationship Id="rId462" Type="http://schemas.openxmlformats.org/officeDocument/2006/relationships/hyperlink" Target="https://www.cbr.ru/hd_base/zcyc_params/zcyc/?DateTo=04.04.2016" TargetMode="External"/><Relationship Id="rId115" Type="http://schemas.openxmlformats.org/officeDocument/2006/relationships/hyperlink" Target="https://www.cbr.ru/hd_base/zcyc_params/zcyc/?DateTo=21.08.2017" TargetMode="External"/><Relationship Id="rId157" Type="http://schemas.openxmlformats.org/officeDocument/2006/relationships/hyperlink" Target="https://www.cbr.ru/hd_base/zcyc_params/zcyc/?DateTo=22.06.2017" TargetMode="External"/><Relationship Id="rId322" Type="http://schemas.openxmlformats.org/officeDocument/2006/relationships/hyperlink" Target="https://www.cbr.ru/hd_base/zcyc_params/zcyc/?DateTo=21.10.2016" TargetMode="External"/><Relationship Id="rId364" Type="http://schemas.openxmlformats.org/officeDocument/2006/relationships/hyperlink" Target="https://www.cbr.ru/hd_base/zcyc_params/zcyc/?DateTo=24.08.2016" TargetMode="External"/><Relationship Id="rId61" Type="http://schemas.openxmlformats.org/officeDocument/2006/relationships/hyperlink" Target="https://www.cbr.ru/hd_base/zcyc_params/zcyc/?DateTo=03.11.2017" TargetMode="External"/><Relationship Id="rId199" Type="http://schemas.openxmlformats.org/officeDocument/2006/relationships/hyperlink" Target="https://www.cbr.ru/hd_base/zcyc_params/zcyc/?DateTo=18.04.2017" TargetMode="External"/><Relationship Id="rId19" Type="http://schemas.openxmlformats.org/officeDocument/2006/relationships/hyperlink" Target="https://www.cbr.ru/hd_base/zcyc_params/zcyc/?DateTo=05.01.2018" TargetMode="External"/><Relationship Id="rId224" Type="http://schemas.openxmlformats.org/officeDocument/2006/relationships/hyperlink" Target="https://www.cbr.ru/hd_base/zcyc_params/zcyc/?DateTo=14.03.2017" TargetMode="External"/><Relationship Id="rId266" Type="http://schemas.openxmlformats.org/officeDocument/2006/relationships/hyperlink" Target="https://www.cbr.ru/hd_base/zcyc_params/zcyc/?DateTo=11.01.2017" TargetMode="External"/><Relationship Id="rId431" Type="http://schemas.openxmlformats.org/officeDocument/2006/relationships/hyperlink" Target="https://www.cbr.ru/hd_base/zcyc_params/zcyc/?DateTo=20.05.2016" TargetMode="External"/><Relationship Id="rId473" Type="http://schemas.openxmlformats.org/officeDocument/2006/relationships/hyperlink" Target="https://www.cbr.ru/hd_base/zcyc_params/zcyc/?DateTo=18.03.2016" TargetMode="External"/><Relationship Id="rId30" Type="http://schemas.openxmlformats.org/officeDocument/2006/relationships/hyperlink" Target="https://www.cbr.ru/hd_base/zcyc_params/zcyc/?DateTo=19.12.2017" TargetMode="External"/><Relationship Id="rId126" Type="http://schemas.openxmlformats.org/officeDocument/2006/relationships/hyperlink" Target="https://www.cbr.ru/hd_base/zcyc_params/zcyc/?DateTo=04.08.2017" TargetMode="External"/><Relationship Id="rId168" Type="http://schemas.openxmlformats.org/officeDocument/2006/relationships/hyperlink" Target="https://www.cbr.ru/hd_base/zcyc_params/zcyc/?DateTo=06.06.2017" TargetMode="External"/><Relationship Id="rId333" Type="http://schemas.openxmlformats.org/officeDocument/2006/relationships/hyperlink" Target="https://www.cbr.ru/hd_base/zcyc_params/zcyc/?DateTo=06.10.2016" TargetMode="External"/><Relationship Id="rId72" Type="http://schemas.openxmlformats.org/officeDocument/2006/relationships/hyperlink" Target="https://www.cbr.ru/hd_base/zcyc_params/zcyc/?DateTo=19.10.2017" TargetMode="External"/><Relationship Id="rId375" Type="http://schemas.openxmlformats.org/officeDocument/2006/relationships/hyperlink" Target="https://www.cbr.ru/hd_base/zcyc_params/zcyc/?DateTo=09.08.2016" TargetMode="External"/><Relationship Id="rId3" Type="http://schemas.openxmlformats.org/officeDocument/2006/relationships/hyperlink" Target="https://www.cbr.ru/hd_base/zcyc_params/zcyc/?DateTo=30.01.2018" TargetMode="External"/><Relationship Id="rId235" Type="http://schemas.openxmlformats.org/officeDocument/2006/relationships/hyperlink" Target="https://www.cbr.ru/hd_base/zcyc_params/zcyc/?DateTo=24.02.2017" TargetMode="External"/><Relationship Id="rId277" Type="http://schemas.openxmlformats.org/officeDocument/2006/relationships/hyperlink" Target="https://www.cbr.ru/hd_base/zcyc_params/zcyc/?DateTo=26.12.2016" TargetMode="External"/><Relationship Id="rId400" Type="http://schemas.openxmlformats.org/officeDocument/2006/relationships/hyperlink" Target="https://www.cbr.ru/hd_base/zcyc_params/zcyc/?DateTo=05.07.2016" TargetMode="External"/><Relationship Id="rId442" Type="http://schemas.openxmlformats.org/officeDocument/2006/relationships/hyperlink" Target="https://www.cbr.ru/hd_base/zcyc_params/zcyc/?DateTo=04.05.2016" TargetMode="External"/><Relationship Id="rId484" Type="http://schemas.openxmlformats.org/officeDocument/2006/relationships/hyperlink" Target="https://www.cbr.ru/hd_base/zcyc_params/zcyc/?DateTo=02.03.2016" TargetMode="External"/><Relationship Id="rId137" Type="http://schemas.openxmlformats.org/officeDocument/2006/relationships/hyperlink" Target="https://www.cbr.ru/hd_base/zcyc_params/zcyc/?DateTo=20.07.2017" TargetMode="External"/><Relationship Id="rId302" Type="http://schemas.openxmlformats.org/officeDocument/2006/relationships/hyperlink" Target="https://www.cbr.ru/hd_base/zcyc_params/zcyc/?DateTo=21.11.2016" TargetMode="External"/><Relationship Id="rId344" Type="http://schemas.openxmlformats.org/officeDocument/2006/relationships/hyperlink" Target="https://www.cbr.ru/hd_base/zcyc_params/zcyc/?DateTo=21.09.2016" TargetMode="External"/><Relationship Id="rId41" Type="http://schemas.openxmlformats.org/officeDocument/2006/relationships/hyperlink" Target="https://www.cbr.ru/hd_base/zcyc_params/zcyc/?DateTo=04.12.2017" TargetMode="External"/><Relationship Id="rId83" Type="http://schemas.openxmlformats.org/officeDocument/2006/relationships/hyperlink" Target="https://www.cbr.ru/hd_base/zcyc_params/zcyc/?DateTo=04.10.2017" TargetMode="External"/><Relationship Id="rId179" Type="http://schemas.openxmlformats.org/officeDocument/2006/relationships/hyperlink" Target="https://www.cbr.ru/hd_base/zcyc_params/zcyc/?DateTo=22.05.2017" TargetMode="External"/><Relationship Id="rId386" Type="http://schemas.openxmlformats.org/officeDocument/2006/relationships/hyperlink" Target="https://www.cbr.ru/hd_base/zcyc_params/zcyc/?DateTo=25.07.2016" TargetMode="External"/><Relationship Id="rId190" Type="http://schemas.openxmlformats.org/officeDocument/2006/relationships/hyperlink" Target="https://www.cbr.ru/hd_base/zcyc_params/zcyc/?DateTo=03.05.2017" TargetMode="External"/><Relationship Id="rId204" Type="http://schemas.openxmlformats.org/officeDocument/2006/relationships/hyperlink" Target="https://www.cbr.ru/hd_base/zcyc_params/zcyc/?DateTo=11.04.2017" TargetMode="External"/><Relationship Id="rId246" Type="http://schemas.openxmlformats.org/officeDocument/2006/relationships/hyperlink" Target="https://www.cbr.ru/hd_base/zcyc_params/zcyc/?DateTo=08.02.2017" TargetMode="External"/><Relationship Id="rId288" Type="http://schemas.openxmlformats.org/officeDocument/2006/relationships/hyperlink" Target="https://www.cbr.ru/hd_base/zcyc_params/zcyc/?DateTo=09.12.2016" TargetMode="External"/><Relationship Id="rId411" Type="http://schemas.openxmlformats.org/officeDocument/2006/relationships/hyperlink" Target="https://www.cbr.ru/hd_base/zcyc_params/zcyc/?DateTo=20.06.2016" TargetMode="External"/><Relationship Id="rId453" Type="http://schemas.openxmlformats.org/officeDocument/2006/relationships/hyperlink" Target="https://www.cbr.ru/hd_base/zcyc_params/zcyc/?DateTo=15.04.2016" TargetMode="External"/><Relationship Id="rId106" Type="http://schemas.openxmlformats.org/officeDocument/2006/relationships/hyperlink" Target="https://www.cbr.ru/hd_base/zcyc_params/zcyc/?DateTo=01.09.2017" TargetMode="External"/><Relationship Id="rId313" Type="http://schemas.openxmlformats.org/officeDocument/2006/relationships/hyperlink" Target="https://www.cbr.ru/hd_base/zcyc_params/zcyc/?DateTo=03.11.2016" TargetMode="External"/><Relationship Id="rId495" Type="http://schemas.openxmlformats.org/officeDocument/2006/relationships/hyperlink" Target="https://www.cbr.ru/hd_base/zcyc_params/zcyc/?DateTo=16.02.2016" TargetMode="External"/><Relationship Id="rId10" Type="http://schemas.openxmlformats.org/officeDocument/2006/relationships/hyperlink" Target="https://www.cbr.ru/hd_base/zcyc_params/zcyc/?DateTo=19.01.2018" TargetMode="External"/><Relationship Id="rId52" Type="http://schemas.openxmlformats.org/officeDocument/2006/relationships/hyperlink" Target="https://www.cbr.ru/hd_base/zcyc_params/zcyc/?DateTo=17.11.2017" TargetMode="External"/><Relationship Id="rId94" Type="http://schemas.openxmlformats.org/officeDocument/2006/relationships/hyperlink" Target="https://www.cbr.ru/hd_base/zcyc_params/zcyc/?DateTo=19.09.2017" TargetMode="External"/><Relationship Id="rId148" Type="http://schemas.openxmlformats.org/officeDocument/2006/relationships/hyperlink" Target="https://www.cbr.ru/hd_base/zcyc_params/zcyc/?DateTo=05.07.2017" TargetMode="External"/><Relationship Id="rId355" Type="http://schemas.openxmlformats.org/officeDocument/2006/relationships/hyperlink" Target="https://www.cbr.ru/hd_base/zcyc_params/zcyc/?DateTo=06.09.2016" TargetMode="External"/><Relationship Id="rId397" Type="http://schemas.openxmlformats.org/officeDocument/2006/relationships/hyperlink" Target="https://www.cbr.ru/hd_base/zcyc_params/zcyc/?DateTo=08.07.2016"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cbr.ru/hd_base/zcyc_params/zcyc/?DateTo=17.08.2017" TargetMode="External"/><Relationship Id="rId299" Type="http://schemas.openxmlformats.org/officeDocument/2006/relationships/hyperlink" Target="https://www.cbr.ru/hd_base/zcyc_params/zcyc/?DateTo=23.11.2016" TargetMode="External"/><Relationship Id="rId21" Type="http://schemas.openxmlformats.org/officeDocument/2006/relationships/hyperlink" Target="https://www.cbr.ru/hd_base/zcyc_params/zcyc/?DateTo=03.01.2018" TargetMode="External"/><Relationship Id="rId63" Type="http://schemas.openxmlformats.org/officeDocument/2006/relationships/hyperlink" Target="https://www.cbr.ru/hd_base/zcyc_params/zcyc/?DateTo=01.11.2017" TargetMode="External"/><Relationship Id="rId159" Type="http://schemas.openxmlformats.org/officeDocument/2006/relationships/hyperlink" Target="https://www.cbr.ru/hd_base/zcyc_params/zcyc/?DateTo=20.06.2017" TargetMode="External"/><Relationship Id="rId324" Type="http://schemas.openxmlformats.org/officeDocument/2006/relationships/hyperlink" Target="https://www.cbr.ru/hd_base/zcyc_params/zcyc/?DateTo=18.10.2016" TargetMode="External"/><Relationship Id="rId366" Type="http://schemas.openxmlformats.org/officeDocument/2006/relationships/hyperlink" Target="https://www.cbr.ru/hd_base/zcyc_params/zcyc/?DateTo=19.08.2016" TargetMode="External"/><Relationship Id="rId170" Type="http://schemas.openxmlformats.org/officeDocument/2006/relationships/hyperlink" Target="https://www.cbr.ru/hd_base/zcyc_params/zcyc/?DateTo=02.06.2017" TargetMode="External"/><Relationship Id="rId226" Type="http://schemas.openxmlformats.org/officeDocument/2006/relationships/hyperlink" Target="https://www.cbr.ru/hd_base/zcyc_params/zcyc/?DateTo=10.03.2017" TargetMode="External"/><Relationship Id="rId433" Type="http://schemas.openxmlformats.org/officeDocument/2006/relationships/hyperlink" Target="https://www.cbr.ru/hd_base/zcyc_params/zcyc/?DateTo=17.05.2016" TargetMode="External"/><Relationship Id="rId268" Type="http://schemas.openxmlformats.org/officeDocument/2006/relationships/hyperlink" Target="https://www.cbr.ru/hd_base/zcyc_params/zcyc/?DateTo=06.01.2017" TargetMode="External"/><Relationship Id="rId475" Type="http://schemas.openxmlformats.org/officeDocument/2006/relationships/hyperlink" Target="https://www.cbr.ru/hd_base/zcyc_params/zcyc/?DateTo=15.03.2016" TargetMode="External"/><Relationship Id="rId32" Type="http://schemas.openxmlformats.org/officeDocument/2006/relationships/hyperlink" Target="https://www.cbr.ru/hd_base/zcyc_params/zcyc/?DateTo=15.12.2017" TargetMode="External"/><Relationship Id="rId74" Type="http://schemas.openxmlformats.org/officeDocument/2006/relationships/hyperlink" Target="https://www.cbr.ru/hd_base/zcyc_params/zcyc/?DateTo=17.10.2017" TargetMode="External"/><Relationship Id="rId128" Type="http://schemas.openxmlformats.org/officeDocument/2006/relationships/hyperlink" Target="https://www.cbr.ru/hd_base/zcyc_params/zcyc/?DateTo=02.08.2017" TargetMode="External"/><Relationship Id="rId335" Type="http://schemas.openxmlformats.org/officeDocument/2006/relationships/hyperlink" Target="https://www.cbr.ru/hd_base/zcyc_params/zcyc/?DateTo=03.10.2016" TargetMode="External"/><Relationship Id="rId377" Type="http://schemas.openxmlformats.org/officeDocument/2006/relationships/hyperlink" Target="https://www.cbr.ru/hd_base/zcyc_params/zcyc/?DateTo=04.08.2016" TargetMode="External"/><Relationship Id="rId500" Type="http://schemas.openxmlformats.org/officeDocument/2006/relationships/hyperlink" Target="https://www.cbr.ru/hd_base/zcyc_params/zcyc/?DateTo=08.02.2016" TargetMode="External"/><Relationship Id="rId5" Type="http://schemas.openxmlformats.org/officeDocument/2006/relationships/hyperlink" Target="https://www.cbr.ru/hd_base/zcyc_params/zcyc/?DateTo=26.01.2018" TargetMode="External"/><Relationship Id="rId181" Type="http://schemas.openxmlformats.org/officeDocument/2006/relationships/hyperlink" Target="https://www.cbr.ru/hd_base/zcyc_params/zcyc/?DateTo=18.05.2017" TargetMode="External"/><Relationship Id="rId237" Type="http://schemas.openxmlformats.org/officeDocument/2006/relationships/hyperlink" Target="https://www.cbr.ru/hd_base/zcyc_params/zcyc/?DateTo=21.02.2017" TargetMode="External"/><Relationship Id="rId402" Type="http://schemas.openxmlformats.org/officeDocument/2006/relationships/hyperlink" Target="https://www.cbr.ru/hd_base/zcyc_params/zcyc/?DateTo=30.06.2016" TargetMode="External"/><Relationship Id="rId279" Type="http://schemas.openxmlformats.org/officeDocument/2006/relationships/hyperlink" Target="https://www.cbr.ru/hd_base/zcyc_params/zcyc/?DateTo=21.12.2016" TargetMode="External"/><Relationship Id="rId444" Type="http://schemas.openxmlformats.org/officeDocument/2006/relationships/hyperlink" Target="https://www.cbr.ru/hd_base/zcyc_params/zcyc/?DateTo=27.04.2016" TargetMode="External"/><Relationship Id="rId486" Type="http://schemas.openxmlformats.org/officeDocument/2006/relationships/hyperlink" Target="https://www.cbr.ru/hd_base/zcyc_params/zcyc/?DateTo=26.02.2016" TargetMode="External"/><Relationship Id="rId43" Type="http://schemas.openxmlformats.org/officeDocument/2006/relationships/hyperlink" Target="https://www.cbr.ru/hd_base/zcyc_params/zcyc/?DateTo=30.11.2017" TargetMode="External"/><Relationship Id="rId139" Type="http://schemas.openxmlformats.org/officeDocument/2006/relationships/hyperlink" Target="https://www.cbr.ru/hd_base/zcyc_params/zcyc/?DateTo=18.07.2017" TargetMode="External"/><Relationship Id="rId290" Type="http://schemas.openxmlformats.org/officeDocument/2006/relationships/hyperlink" Target="https://www.cbr.ru/hd_base/zcyc_params/zcyc/?DateTo=06.12.2016" TargetMode="External"/><Relationship Id="rId304" Type="http://schemas.openxmlformats.org/officeDocument/2006/relationships/hyperlink" Target="https://www.cbr.ru/hd_base/zcyc_params/zcyc/?DateTo=16.11.2016" TargetMode="External"/><Relationship Id="rId346" Type="http://schemas.openxmlformats.org/officeDocument/2006/relationships/hyperlink" Target="https://www.cbr.ru/hd_base/zcyc_params/zcyc/?DateTo=16.09.2016" TargetMode="External"/><Relationship Id="rId388" Type="http://schemas.openxmlformats.org/officeDocument/2006/relationships/hyperlink" Target="https://www.cbr.ru/hd_base/zcyc_params/zcyc/?DateTo=20.07.2016" TargetMode="External"/><Relationship Id="rId85" Type="http://schemas.openxmlformats.org/officeDocument/2006/relationships/hyperlink" Target="https://www.cbr.ru/hd_base/zcyc_params/zcyc/?DateTo=02.10.2017" TargetMode="External"/><Relationship Id="rId150" Type="http://schemas.openxmlformats.org/officeDocument/2006/relationships/hyperlink" Target="https://www.cbr.ru/hd_base/zcyc_params/zcyc/?DateTo=03.07.2017" TargetMode="External"/><Relationship Id="rId192" Type="http://schemas.openxmlformats.org/officeDocument/2006/relationships/hyperlink" Target="https://www.cbr.ru/hd_base/zcyc_params/zcyc/?DateTo=28.04.2017" TargetMode="External"/><Relationship Id="rId206" Type="http://schemas.openxmlformats.org/officeDocument/2006/relationships/hyperlink" Target="https://www.cbr.ru/hd_base/zcyc_params/zcyc/?DateTo=07.04.2017" TargetMode="External"/><Relationship Id="rId413" Type="http://schemas.openxmlformats.org/officeDocument/2006/relationships/hyperlink" Target="https://www.cbr.ru/hd_base/zcyc_params/zcyc/?DateTo=15.06.2016" TargetMode="External"/><Relationship Id="rId248" Type="http://schemas.openxmlformats.org/officeDocument/2006/relationships/hyperlink" Target="https://www.cbr.ru/hd_base/zcyc_params/zcyc/?DateTo=06.02.2017" TargetMode="External"/><Relationship Id="rId455" Type="http://schemas.openxmlformats.org/officeDocument/2006/relationships/hyperlink" Target="https://www.cbr.ru/hd_base/zcyc_params/zcyc/?DateTo=12.04.2016" TargetMode="External"/><Relationship Id="rId497" Type="http://schemas.openxmlformats.org/officeDocument/2006/relationships/hyperlink" Target="https://www.cbr.ru/hd_base/zcyc_params/zcyc/?DateTo=11.02.2016" TargetMode="External"/><Relationship Id="rId12" Type="http://schemas.openxmlformats.org/officeDocument/2006/relationships/hyperlink" Target="https://www.cbr.ru/hd_base/zcyc_params/zcyc/?DateTo=17.01.2018" TargetMode="External"/><Relationship Id="rId108" Type="http://schemas.openxmlformats.org/officeDocument/2006/relationships/hyperlink" Target="https://www.cbr.ru/hd_base/zcyc_params/zcyc/?DateTo=30.08.2017" TargetMode="External"/><Relationship Id="rId315" Type="http://schemas.openxmlformats.org/officeDocument/2006/relationships/hyperlink" Target="https://www.cbr.ru/hd_base/zcyc_params/zcyc/?DateTo=31.10.2016" TargetMode="External"/><Relationship Id="rId357" Type="http://schemas.openxmlformats.org/officeDocument/2006/relationships/hyperlink" Target="https://www.cbr.ru/hd_base/zcyc_params/zcyc/?DateTo=01.09.2016" TargetMode="External"/><Relationship Id="rId54" Type="http://schemas.openxmlformats.org/officeDocument/2006/relationships/hyperlink" Target="https://www.cbr.ru/hd_base/zcyc_params/zcyc/?DateTo=15.11.2017" TargetMode="External"/><Relationship Id="rId96" Type="http://schemas.openxmlformats.org/officeDocument/2006/relationships/hyperlink" Target="https://www.cbr.ru/hd_base/zcyc_params/zcyc/?DateTo=15.09.2017" TargetMode="External"/><Relationship Id="rId161" Type="http://schemas.openxmlformats.org/officeDocument/2006/relationships/hyperlink" Target="https://www.cbr.ru/hd_base/zcyc_params/zcyc/?DateTo=16.06.2017" TargetMode="External"/><Relationship Id="rId217" Type="http://schemas.openxmlformats.org/officeDocument/2006/relationships/hyperlink" Target="https://www.cbr.ru/hd_base/zcyc_params/zcyc/?DateTo=23.03.2017" TargetMode="External"/><Relationship Id="rId399" Type="http://schemas.openxmlformats.org/officeDocument/2006/relationships/hyperlink" Target="https://www.cbr.ru/hd_base/zcyc_params/zcyc/?DateTo=05.07.2016" TargetMode="External"/><Relationship Id="rId259" Type="http://schemas.openxmlformats.org/officeDocument/2006/relationships/hyperlink" Target="https://www.cbr.ru/hd_base/zcyc_params/zcyc/?DateTo=19.01.2017" TargetMode="External"/><Relationship Id="rId424" Type="http://schemas.openxmlformats.org/officeDocument/2006/relationships/hyperlink" Target="https://www.cbr.ru/hd_base/zcyc_params/zcyc/?DateTo=30.05.2016" TargetMode="External"/><Relationship Id="rId466" Type="http://schemas.openxmlformats.org/officeDocument/2006/relationships/hyperlink" Target="https://www.cbr.ru/hd_base/zcyc_params/zcyc/?DateTo=28.03.2016" TargetMode="External"/><Relationship Id="rId23" Type="http://schemas.openxmlformats.org/officeDocument/2006/relationships/hyperlink" Target="https://www.cbr.ru/hd_base/zcyc_params/zcyc/?DateTo=28.12.2017" TargetMode="External"/><Relationship Id="rId119" Type="http://schemas.openxmlformats.org/officeDocument/2006/relationships/hyperlink" Target="https://www.cbr.ru/hd_base/zcyc_params/zcyc/?DateTo=15.08.2017" TargetMode="External"/><Relationship Id="rId270" Type="http://schemas.openxmlformats.org/officeDocument/2006/relationships/hyperlink" Target="https://www.cbr.ru/hd_base/zcyc_params/zcyc/?DateTo=04.01.2017" TargetMode="External"/><Relationship Id="rId326" Type="http://schemas.openxmlformats.org/officeDocument/2006/relationships/hyperlink" Target="https://www.cbr.ru/hd_base/zcyc_params/zcyc/?DateTo=14.10.2016" TargetMode="External"/><Relationship Id="rId65" Type="http://schemas.openxmlformats.org/officeDocument/2006/relationships/hyperlink" Target="https://www.cbr.ru/hd_base/zcyc_params/zcyc/?DateTo=30.10.2017" TargetMode="External"/><Relationship Id="rId130" Type="http://schemas.openxmlformats.org/officeDocument/2006/relationships/hyperlink" Target="https://www.cbr.ru/hd_base/zcyc_params/zcyc/?DateTo=31.07.2017" TargetMode="External"/><Relationship Id="rId368" Type="http://schemas.openxmlformats.org/officeDocument/2006/relationships/hyperlink" Target="https://www.cbr.ru/hd_base/zcyc_params/zcyc/?DateTo=17.08.2016" TargetMode="External"/><Relationship Id="rId172" Type="http://schemas.openxmlformats.org/officeDocument/2006/relationships/hyperlink" Target="https://www.cbr.ru/hd_base/zcyc_params/zcyc/?DateTo=31.05.2017" TargetMode="External"/><Relationship Id="rId228" Type="http://schemas.openxmlformats.org/officeDocument/2006/relationships/hyperlink" Target="https://www.cbr.ru/hd_base/zcyc_params/zcyc/?DateTo=07.03.2017" TargetMode="External"/><Relationship Id="rId435" Type="http://schemas.openxmlformats.org/officeDocument/2006/relationships/hyperlink" Target="https://www.cbr.ru/hd_base/zcyc_params/zcyc/?DateTo=13.05.2016" TargetMode="External"/><Relationship Id="rId477" Type="http://schemas.openxmlformats.org/officeDocument/2006/relationships/hyperlink" Target="https://www.cbr.ru/hd_base/zcyc_params/zcyc/?DateTo=11.03.2016" TargetMode="External"/><Relationship Id="rId281" Type="http://schemas.openxmlformats.org/officeDocument/2006/relationships/hyperlink" Target="https://www.cbr.ru/hd_base/zcyc_params/zcyc/?DateTo=19.12.2016" TargetMode="External"/><Relationship Id="rId337" Type="http://schemas.openxmlformats.org/officeDocument/2006/relationships/hyperlink" Target="https://www.cbr.ru/hd_base/zcyc_params/zcyc/?DateTo=29.09.2016" TargetMode="External"/><Relationship Id="rId502" Type="http://schemas.openxmlformats.org/officeDocument/2006/relationships/hyperlink" Target="https://www.cbr.ru/hd_base/zcyc_params/zcyc/?DateTo=04.02.2016" TargetMode="External"/><Relationship Id="rId34" Type="http://schemas.openxmlformats.org/officeDocument/2006/relationships/hyperlink" Target="https://www.cbr.ru/hd_base/zcyc_params/zcyc/?DateTo=13.12.2017" TargetMode="External"/><Relationship Id="rId76" Type="http://schemas.openxmlformats.org/officeDocument/2006/relationships/hyperlink" Target="https://www.cbr.ru/hd_base/zcyc_params/zcyc/?DateTo=13.10.2017" TargetMode="External"/><Relationship Id="rId141" Type="http://schemas.openxmlformats.org/officeDocument/2006/relationships/hyperlink" Target="https://www.cbr.ru/hd_base/zcyc_params/zcyc/?DateTo=14.07.2017" TargetMode="External"/><Relationship Id="rId379" Type="http://schemas.openxmlformats.org/officeDocument/2006/relationships/hyperlink" Target="https://www.cbr.ru/hd_base/zcyc_params/zcyc/?DateTo=02.08.2016" TargetMode="External"/><Relationship Id="rId7" Type="http://schemas.openxmlformats.org/officeDocument/2006/relationships/hyperlink" Target="https://www.cbr.ru/hd_base/zcyc_params/zcyc/?DateTo=24.01.2018" TargetMode="External"/><Relationship Id="rId183" Type="http://schemas.openxmlformats.org/officeDocument/2006/relationships/hyperlink" Target="https://www.cbr.ru/hd_base/zcyc_params/zcyc/?DateTo=16.05.2017" TargetMode="External"/><Relationship Id="rId239" Type="http://schemas.openxmlformats.org/officeDocument/2006/relationships/hyperlink" Target="https://www.cbr.ru/hd_base/zcyc_params/zcyc/?DateTo=17.02.2017" TargetMode="External"/><Relationship Id="rId390" Type="http://schemas.openxmlformats.org/officeDocument/2006/relationships/hyperlink" Target="https://www.cbr.ru/hd_base/zcyc_params/zcyc/?DateTo=18.07.2016" TargetMode="External"/><Relationship Id="rId404" Type="http://schemas.openxmlformats.org/officeDocument/2006/relationships/hyperlink" Target="https://www.cbr.ru/hd_base/zcyc_params/zcyc/?DateTo=28.06.2016" TargetMode="External"/><Relationship Id="rId446" Type="http://schemas.openxmlformats.org/officeDocument/2006/relationships/hyperlink" Target="https://www.cbr.ru/hd_base/zcyc_params/zcyc/?DateTo=25.04.2016" TargetMode="External"/><Relationship Id="rId250" Type="http://schemas.openxmlformats.org/officeDocument/2006/relationships/hyperlink" Target="https://www.cbr.ru/hd_base/zcyc_params/zcyc/?DateTo=02.02.2017" TargetMode="External"/><Relationship Id="rId292" Type="http://schemas.openxmlformats.org/officeDocument/2006/relationships/hyperlink" Target="https://www.cbr.ru/hd_base/zcyc_params/zcyc/?DateTo=02.12.2016" TargetMode="External"/><Relationship Id="rId306" Type="http://schemas.openxmlformats.org/officeDocument/2006/relationships/hyperlink" Target="https://www.cbr.ru/hd_base/zcyc_params/zcyc/?DateTo=14.11.2016" TargetMode="External"/><Relationship Id="rId488" Type="http://schemas.openxmlformats.org/officeDocument/2006/relationships/hyperlink" Target="https://www.cbr.ru/hd_base/zcyc_params/zcyc/?DateTo=24.02.2016" TargetMode="External"/><Relationship Id="rId45" Type="http://schemas.openxmlformats.org/officeDocument/2006/relationships/hyperlink" Target="https://www.cbr.ru/hd_base/zcyc_params/zcyc/?DateTo=28.11.2017" TargetMode="External"/><Relationship Id="rId87" Type="http://schemas.openxmlformats.org/officeDocument/2006/relationships/hyperlink" Target="https://www.cbr.ru/hd_base/zcyc_params/zcyc/?DateTo=28.09.2017" TargetMode="External"/><Relationship Id="rId110" Type="http://schemas.openxmlformats.org/officeDocument/2006/relationships/hyperlink" Target="https://www.cbr.ru/hd_base/zcyc_params/zcyc/?DateTo=28.08.2017" TargetMode="External"/><Relationship Id="rId348" Type="http://schemas.openxmlformats.org/officeDocument/2006/relationships/hyperlink" Target="https://www.cbr.ru/hd_base/zcyc_params/zcyc/?DateTo=14.09.2016" TargetMode="External"/><Relationship Id="rId152" Type="http://schemas.openxmlformats.org/officeDocument/2006/relationships/hyperlink" Target="https://www.cbr.ru/hd_base/zcyc_params/zcyc/?DateTo=29.06.2017" TargetMode="External"/><Relationship Id="rId194" Type="http://schemas.openxmlformats.org/officeDocument/2006/relationships/hyperlink" Target="https://www.cbr.ru/hd_base/zcyc_params/zcyc/?DateTo=26.04.2017" TargetMode="External"/><Relationship Id="rId208" Type="http://schemas.openxmlformats.org/officeDocument/2006/relationships/hyperlink" Target="https://www.cbr.ru/hd_base/zcyc_params/zcyc/?DateTo=05.04.2017" TargetMode="External"/><Relationship Id="rId415" Type="http://schemas.openxmlformats.org/officeDocument/2006/relationships/hyperlink" Target="https://www.cbr.ru/hd_base/zcyc_params/zcyc/?DateTo=10.06.2016" TargetMode="External"/><Relationship Id="rId457" Type="http://schemas.openxmlformats.org/officeDocument/2006/relationships/hyperlink" Target="https://www.cbr.ru/hd_base/zcyc_params/zcyc/?DateTo=08.04.2016" TargetMode="External"/><Relationship Id="rId261" Type="http://schemas.openxmlformats.org/officeDocument/2006/relationships/hyperlink" Target="https://www.cbr.ru/hd_base/zcyc_params/zcyc/?DateTo=17.01.2017" TargetMode="External"/><Relationship Id="rId499" Type="http://schemas.openxmlformats.org/officeDocument/2006/relationships/hyperlink" Target="https://www.cbr.ru/hd_base/zcyc_params/zcyc/?DateTo=09.02.2016" TargetMode="External"/><Relationship Id="rId14" Type="http://schemas.openxmlformats.org/officeDocument/2006/relationships/hyperlink" Target="https://www.cbr.ru/hd_base/zcyc_params/zcyc/?DateTo=15.01.2018" TargetMode="External"/><Relationship Id="rId56" Type="http://schemas.openxmlformats.org/officeDocument/2006/relationships/hyperlink" Target="https://www.cbr.ru/hd_base/zcyc_params/zcyc/?DateTo=13.11.2017" TargetMode="External"/><Relationship Id="rId317" Type="http://schemas.openxmlformats.org/officeDocument/2006/relationships/hyperlink" Target="https://www.cbr.ru/hd_base/zcyc_params/zcyc/?DateTo=27.10.2016" TargetMode="External"/><Relationship Id="rId359" Type="http://schemas.openxmlformats.org/officeDocument/2006/relationships/hyperlink" Target="https://www.cbr.ru/hd_base/zcyc_params/zcyc/?DateTo=30.08.2016" TargetMode="External"/><Relationship Id="rId98" Type="http://schemas.openxmlformats.org/officeDocument/2006/relationships/hyperlink" Target="https://www.cbr.ru/hd_base/zcyc_params/zcyc/?DateTo=13.09.2017" TargetMode="External"/><Relationship Id="rId121" Type="http://schemas.openxmlformats.org/officeDocument/2006/relationships/hyperlink" Target="https://www.cbr.ru/hd_base/zcyc_params/zcyc/?DateTo=11.08.2017" TargetMode="External"/><Relationship Id="rId163" Type="http://schemas.openxmlformats.org/officeDocument/2006/relationships/hyperlink" Target="https://www.cbr.ru/hd_base/zcyc_params/zcyc/?DateTo=14.06.2017" TargetMode="External"/><Relationship Id="rId219" Type="http://schemas.openxmlformats.org/officeDocument/2006/relationships/hyperlink" Target="https://www.cbr.ru/hd_base/zcyc_params/zcyc/?DateTo=21.03.2017" TargetMode="External"/><Relationship Id="rId370" Type="http://schemas.openxmlformats.org/officeDocument/2006/relationships/hyperlink" Target="https://www.cbr.ru/hd_base/zcyc_params/zcyc/?DateTo=15.08.2016" TargetMode="External"/><Relationship Id="rId426" Type="http://schemas.openxmlformats.org/officeDocument/2006/relationships/hyperlink" Target="https://www.cbr.ru/hd_base/zcyc_params/zcyc/?DateTo=26.05.2016" TargetMode="External"/><Relationship Id="rId230" Type="http://schemas.openxmlformats.org/officeDocument/2006/relationships/hyperlink" Target="https://www.cbr.ru/hd_base/zcyc_params/zcyc/?DateTo=03.03.2017" TargetMode="External"/><Relationship Id="rId468" Type="http://schemas.openxmlformats.org/officeDocument/2006/relationships/hyperlink" Target="https://www.cbr.ru/hd_base/zcyc_params/zcyc/?DateTo=24.03.2016" TargetMode="External"/><Relationship Id="rId25" Type="http://schemas.openxmlformats.org/officeDocument/2006/relationships/hyperlink" Target="https://www.cbr.ru/hd_base/zcyc_params/zcyc/?DateTo=26.12.2017" TargetMode="External"/><Relationship Id="rId67" Type="http://schemas.openxmlformats.org/officeDocument/2006/relationships/hyperlink" Target="https://www.cbr.ru/hd_base/zcyc_params/zcyc/?DateTo=26.10.2017" TargetMode="External"/><Relationship Id="rId272" Type="http://schemas.openxmlformats.org/officeDocument/2006/relationships/hyperlink" Target="https://www.cbr.ru/hd_base/zcyc_params/zcyc/?DateTo=30.12.2016" TargetMode="External"/><Relationship Id="rId328" Type="http://schemas.openxmlformats.org/officeDocument/2006/relationships/hyperlink" Target="https://www.cbr.ru/hd_base/zcyc_params/zcyc/?DateTo=12.10.2016" TargetMode="External"/><Relationship Id="rId132" Type="http://schemas.openxmlformats.org/officeDocument/2006/relationships/hyperlink" Target="https://www.cbr.ru/hd_base/zcyc_params/zcyc/?DateTo=27.07.2017" TargetMode="External"/><Relationship Id="rId174" Type="http://schemas.openxmlformats.org/officeDocument/2006/relationships/hyperlink" Target="https://www.cbr.ru/hd_base/zcyc_params/zcyc/?DateTo=29.05.2017" TargetMode="External"/><Relationship Id="rId381" Type="http://schemas.openxmlformats.org/officeDocument/2006/relationships/hyperlink" Target="https://www.cbr.ru/hd_base/zcyc_params/zcyc/?DateTo=29.07.2016" TargetMode="External"/><Relationship Id="rId241" Type="http://schemas.openxmlformats.org/officeDocument/2006/relationships/hyperlink" Target="https://www.cbr.ru/hd_base/zcyc_params/zcyc/?DateTo=15.02.2017" TargetMode="External"/><Relationship Id="rId437" Type="http://schemas.openxmlformats.org/officeDocument/2006/relationships/hyperlink" Target="https://www.cbr.ru/hd_base/zcyc_params/zcyc/?DateTo=11.05.2016" TargetMode="External"/><Relationship Id="rId479" Type="http://schemas.openxmlformats.org/officeDocument/2006/relationships/hyperlink" Target="https://www.cbr.ru/hd_base/zcyc_params/zcyc/?DateTo=09.03.2016" TargetMode="External"/><Relationship Id="rId36" Type="http://schemas.openxmlformats.org/officeDocument/2006/relationships/hyperlink" Target="https://www.cbr.ru/hd_base/zcyc_params/zcyc/?DateTo=11.12.2017" TargetMode="External"/><Relationship Id="rId283" Type="http://schemas.openxmlformats.org/officeDocument/2006/relationships/hyperlink" Target="https://www.cbr.ru/hd_base/zcyc_params/zcyc/?DateTo=15.12.2016" TargetMode="External"/><Relationship Id="rId339" Type="http://schemas.openxmlformats.org/officeDocument/2006/relationships/hyperlink" Target="https://www.cbr.ru/hd_base/zcyc_params/zcyc/?DateTo=27.09.2016" TargetMode="External"/><Relationship Id="rId490" Type="http://schemas.openxmlformats.org/officeDocument/2006/relationships/hyperlink" Target="https://www.cbr.ru/hd_base/zcyc_params/zcyc/?DateTo=20.02.2016" TargetMode="External"/><Relationship Id="rId504" Type="http://schemas.openxmlformats.org/officeDocument/2006/relationships/hyperlink" Target="https://www.cbr.ru/hd_base/zcyc_params/zcyc/?DateTo=02.02.2016" TargetMode="External"/><Relationship Id="rId78" Type="http://schemas.openxmlformats.org/officeDocument/2006/relationships/hyperlink" Target="https://www.cbr.ru/hd_base/zcyc_params/zcyc/?DateTo=11.10.2017" TargetMode="External"/><Relationship Id="rId101" Type="http://schemas.openxmlformats.org/officeDocument/2006/relationships/hyperlink" Target="https://www.cbr.ru/hd_base/zcyc_params/zcyc/?DateTo=08.09.2017" TargetMode="External"/><Relationship Id="rId143" Type="http://schemas.openxmlformats.org/officeDocument/2006/relationships/hyperlink" Target="https://www.cbr.ru/hd_base/zcyc_params/zcyc/?DateTo=12.07.2017" TargetMode="External"/><Relationship Id="rId185" Type="http://schemas.openxmlformats.org/officeDocument/2006/relationships/hyperlink" Target="https://www.cbr.ru/hd_base/zcyc_params/zcyc/?DateTo=12.05.2017" TargetMode="External"/><Relationship Id="rId350" Type="http://schemas.openxmlformats.org/officeDocument/2006/relationships/hyperlink" Target="https://www.cbr.ru/hd_base/zcyc_params/zcyc/?DateTo=12.09.2016" TargetMode="External"/><Relationship Id="rId406" Type="http://schemas.openxmlformats.org/officeDocument/2006/relationships/hyperlink" Target="https://www.cbr.ru/hd_base/zcyc_params/zcyc/?DateTo=24.06.2016" TargetMode="External"/><Relationship Id="rId9" Type="http://schemas.openxmlformats.org/officeDocument/2006/relationships/hyperlink" Target="https://www.cbr.ru/hd_base/zcyc_params/zcyc/?DateTo=22.01.2018" TargetMode="External"/><Relationship Id="rId210" Type="http://schemas.openxmlformats.org/officeDocument/2006/relationships/hyperlink" Target="https://www.cbr.ru/hd_base/zcyc_params/zcyc/?DateTo=03.04.2017" TargetMode="External"/><Relationship Id="rId392" Type="http://schemas.openxmlformats.org/officeDocument/2006/relationships/hyperlink" Target="https://www.cbr.ru/hd_base/zcyc_params/zcyc/?DateTo=14.07.2016" TargetMode="External"/><Relationship Id="rId448" Type="http://schemas.openxmlformats.org/officeDocument/2006/relationships/hyperlink" Target="https://www.cbr.ru/hd_base/zcyc_params/zcyc/?DateTo=21.04.2016" TargetMode="External"/><Relationship Id="rId252" Type="http://schemas.openxmlformats.org/officeDocument/2006/relationships/hyperlink" Target="https://www.cbr.ru/hd_base/zcyc_params/zcyc/?DateTo=30.01.2017" TargetMode="External"/><Relationship Id="rId294" Type="http://schemas.openxmlformats.org/officeDocument/2006/relationships/hyperlink" Target="https://www.cbr.ru/hd_base/zcyc_params/zcyc/?DateTo=30.11.2016" TargetMode="External"/><Relationship Id="rId308" Type="http://schemas.openxmlformats.org/officeDocument/2006/relationships/hyperlink" Target="https://www.cbr.ru/hd_base/zcyc_params/zcyc/?DateTo=10.11.2016" TargetMode="External"/><Relationship Id="rId47" Type="http://schemas.openxmlformats.org/officeDocument/2006/relationships/hyperlink" Target="https://www.cbr.ru/hd_base/zcyc_params/zcyc/?DateTo=24.11.2017" TargetMode="External"/><Relationship Id="rId89" Type="http://schemas.openxmlformats.org/officeDocument/2006/relationships/hyperlink" Target="https://www.cbr.ru/hd_base/zcyc_params/zcyc/?DateTo=26.09.2017" TargetMode="External"/><Relationship Id="rId112" Type="http://schemas.openxmlformats.org/officeDocument/2006/relationships/hyperlink" Target="https://www.cbr.ru/hd_base/zcyc_params/zcyc/?DateTo=24.08.2017" TargetMode="External"/><Relationship Id="rId154" Type="http://schemas.openxmlformats.org/officeDocument/2006/relationships/hyperlink" Target="https://www.cbr.ru/hd_base/zcyc_params/zcyc/?DateTo=27.06.2017" TargetMode="External"/><Relationship Id="rId361" Type="http://schemas.openxmlformats.org/officeDocument/2006/relationships/hyperlink" Target="https://www.cbr.ru/hd_base/zcyc_params/zcyc/?DateTo=26.08.2016" TargetMode="External"/><Relationship Id="rId196" Type="http://schemas.openxmlformats.org/officeDocument/2006/relationships/hyperlink" Target="https://www.cbr.ru/hd_base/zcyc_params/zcyc/?DateTo=24.04.2017" TargetMode="External"/><Relationship Id="rId417" Type="http://schemas.openxmlformats.org/officeDocument/2006/relationships/hyperlink" Target="https://www.cbr.ru/hd_base/zcyc_params/zcyc/?DateTo=08.06.2016" TargetMode="External"/><Relationship Id="rId459" Type="http://schemas.openxmlformats.org/officeDocument/2006/relationships/hyperlink" Target="https://www.cbr.ru/hd_base/zcyc_params/zcyc/?DateTo=06.04.2016" TargetMode="External"/><Relationship Id="rId16" Type="http://schemas.openxmlformats.org/officeDocument/2006/relationships/hyperlink" Target="https://www.cbr.ru/hd_base/zcyc_params/zcyc/?DateTo=11.01.2018" TargetMode="External"/><Relationship Id="rId221" Type="http://schemas.openxmlformats.org/officeDocument/2006/relationships/hyperlink" Target="https://www.cbr.ru/hd_base/zcyc_params/zcyc/?DateTo=17.03.2017" TargetMode="External"/><Relationship Id="rId263" Type="http://schemas.openxmlformats.org/officeDocument/2006/relationships/hyperlink" Target="https://www.cbr.ru/hd_base/zcyc_params/zcyc/?DateTo=13.01.2017" TargetMode="External"/><Relationship Id="rId319" Type="http://schemas.openxmlformats.org/officeDocument/2006/relationships/hyperlink" Target="https://www.cbr.ru/hd_base/zcyc_params/zcyc/?DateTo=25.10.2016" TargetMode="External"/><Relationship Id="rId470" Type="http://schemas.openxmlformats.org/officeDocument/2006/relationships/hyperlink" Target="https://www.cbr.ru/hd_base/zcyc_params/zcyc/?DateTo=22.03.2016" TargetMode="External"/><Relationship Id="rId58" Type="http://schemas.openxmlformats.org/officeDocument/2006/relationships/hyperlink" Target="https://www.cbr.ru/hd_base/zcyc_params/zcyc/?DateTo=09.11.2017" TargetMode="External"/><Relationship Id="rId123" Type="http://schemas.openxmlformats.org/officeDocument/2006/relationships/hyperlink" Target="https://www.cbr.ru/hd_base/zcyc_params/zcyc/?DateTo=09.08.2017" TargetMode="External"/><Relationship Id="rId330" Type="http://schemas.openxmlformats.org/officeDocument/2006/relationships/hyperlink" Target="https://www.cbr.ru/hd_base/zcyc_params/zcyc/?DateTo=10.10.2016" TargetMode="External"/><Relationship Id="rId165" Type="http://schemas.openxmlformats.org/officeDocument/2006/relationships/hyperlink" Target="https://www.cbr.ru/hd_base/zcyc_params/zcyc/?DateTo=09.06.2017" TargetMode="External"/><Relationship Id="rId372" Type="http://schemas.openxmlformats.org/officeDocument/2006/relationships/hyperlink" Target="https://www.cbr.ru/hd_base/zcyc_params/zcyc/?DateTo=11.08.2016" TargetMode="External"/><Relationship Id="rId428" Type="http://schemas.openxmlformats.org/officeDocument/2006/relationships/hyperlink" Target="https://www.cbr.ru/hd_base/zcyc_params/zcyc/?DateTo=24.05.2016" TargetMode="External"/><Relationship Id="rId232" Type="http://schemas.openxmlformats.org/officeDocument/2006/relationships/hyperlink" Target="https://www.cbr.ru/hd_base/zcyc_params/zcyc/?DateTo=01.03.2017" TargetMode="External"/><Relationship Id="rId274" Type="http://schemas.openxmlformats.org/officeDocument/2006/relationships/hyperlink" Target="https://www.cbr.ru/hd_base/zcyc_params/zcyc/?DateTo=28.12.2016" TargetMode="External"/><Relationship Id="rId481" Type="http://schemas.openxmlformats.org/officeDocument/2006/relationships/hyperlink" Target="https://www.cbr.ru/hd_base/zcyc_params/zcyc/?DateTo=04.03.2016" TargetMode="External"/><Relationship Id="rId27" Type="http://schemas.openxmlformats.org/officeDocument/2006/relationships/hyperlink" Target="https://www.cbr.ru/hd_base/zcyc_params/zcyc/?DateTo=22.12.2017" TargetMode="External"/><Relationship Id="rId69" Type="http://schemas.openxmlformats.org/officeDocument/2006/relationships/hyperlink" Target="https://www.cbr.ru/hd_base/zcyc_params/zcyc/?DateTo=24.10.2017" TargetMode="External"/><Relationship Id="rId134" Type="http://schemas.openxmlformats.org/officeDocument/2006/relationships/hyperlink" Target="https://www.cbr.ru/hd_base/zcyc_params/zcyc/?DateTo=25.07.2017" TargetMode="External"/><Relationship Id="rId80" Type="http://schemas.openxmlformats.org/officeDocument/2006/relationships/hyperlink" Target="https://www.cbr.ru/hd_base/zcyc_params/zcyc/?DateTo=09.10.2017" TargetMode="External"/><Relationship Id="rId176" Type="http://schemas.openxmlformats.org/officeDocument/2006/relationships/hyperlink" Target="https://www.cbr.ru/hd_base/zcyc_params/zcyc/?DateTo=25.05.2017" TargetMode="External"/><Relationship Id="rId341" Type="http://schemas.openxmlformats.org/officeDocument/2006/relationships/hyperlink" Target="https://www.cbr.ru/hd_base/zcyc_params/zcyc/?DateTo=23.09.2016" TargetMode="External"/><Relationship Id="rId383" Type="http://schemas.openxmlformats.org/officeDocument/2006/relationships/hyperlink" Target="https://www.cbr.ru/hd_base/zcyc_params/zcyc/?DateTo=27.07.2016" TargetMode="External"/><Relationship Id="rId439" Type="http://schemas.openxmlformats.org/officeDocument/2006/relationships/hyperlink" Target="https://www.cbr.ru/hd_base/zcyc_params/zcyc/?DateTo=06.05.2016" TargetMode="External"/><Relationship Id="rId201" Type="http://schemas.openxmlformats.org/officeDocument/2006/relationships/hyperlink" Target="https://www.cbr.ru/hd_base/zcyc_params/zcyc/?DateTo=14.04.2017" TargetMode="External"/><Relationship Id="rId243" Type="http://schemas.openxmlformats.org/officeDocument/2006/relationships/hyperlink" Target="https://www.cbr.ru/hd_base/zcyc_params/zcyc/?DateTo=13.02.2017" TargetMode="External"/><Relationship Id="rId285" Type="http://schemas.openxmlformats.org/officeDocument/2006/relationships/hyperlink" Target="https://www.cbr.ru/hd_base/zcyc_params/zcyc/?DateTo=13.12.2016" TargetMode="External"/><Relationship Id="rId450" Type="http://schemas.openxmlformats.org/officeDocument/2006/relationships/hyperlink" Target="https://www.cbr.ru/hd_base/zcyc_params/zcyc/?DateTo=19.04.2016" TargetMode="External"/><Relationship Id="rId506" Type="http://schemas.openxmlformats.org/officeDocument/2006/relationships/hyperlink" Target="https://www.cbr.ru/hd_base/zcyc_params/zcyc/?DateTo=01.02.2018" TargetMode="External"/><Relationship Id="rId38" Type="http://schemas.openxmlformats.org/officeDocument/2006/relationships/hyperlink" Target="https://www.cbr.ru/hd_base/zcyc_params/zcyc/?DateTo=07.12.2017" TargetMode="External"/><Relationship Id="rId103" Type="http://schemas.openxmlformats.org/officeDocument/2006/relationships/hyperlink" Target="https://www.cbr.ru/hd_base/zcyc_params/zcyc/?DateTo=06.09.2017" TargetMode="External"/><Relationship Id="rId310" Type="http://schemas.openxmlformats.org/officeDocument/2006/relationships/hyperlink" Target="https://www.cbr.ru/hd_base/zcyc_params/zcyc/?DateTo=08.11.2016" TargetMode="External"/><Relationship Id="rId492" Type="http://schemas.openxmlformats.org/officeDocument/2006/relationships/hyperlink" Target="https://www.cbr.ru/hd_base/zcyc_params/zcyc/?DateTo=18.02.2016" TargetMode="External"/><Relationship Id="rId91" Type="http://schemas.openxmlformats.org/officeDocument/2006/relationships/hyperlink" Target="https://www.cbr.ru/hd_base/zcyc_params/zcyc/?DateTo=22.09.2017" TargetMode="External"/><Relationship Id="rId145" Type="http://schemas.openxmlformats.org/officeDocument/2006/relationships/hyperlink" Target="https://www.cbr.ru/hd_base/zcyc_params/zcyc/?DateTo=10.07.2017" TargetMode="External"/><Relationship Id="rId187" Type="http://schemas.openxmlformats.org/officeDocument/2006/relationships/hyperlink" Target="https://www.cbr.ru/hd_base/zcyc_params/zcyc/?DateTo=10.05.2017" TargetMode="External"/><Relationship Id="rId352" Type="http://schemas.openxmlformats.org/officeDocument/2006/relationships/hyperlink" Target="https://www.cbr.ru/hd_base/zcyc_params/zcyc/?DateTo=08.09.2016" TargetMode="External"/><Relationship Id="rId394" Type="http://schemas.openxmlformats.org/officeDocument/2006/relationships/hyperlink" Target="https://www.cbr.ru/hd_base/zcyc_params/zcyc/?DateTo=12.07.2016" TargetMode="External"/><Relationship Id="rId408" Type="http://schemas.openxmlformats.org/officeDocument/2006/relationships/hyperlink" Target="https://www.cbr.ru/hd_base/zcyc_params/zcyc/?DateTo=22.06.2016" TargetMode="External"/><Relationship Id="rId212" Type="http://schemas.openxmlformats.org/officeDocument/2006/relationships/hyperlink" Target="https://www.cbr.ru/hd_base/zcyc_params/zcyc/?DateTo=30.03.2017" TargetMode="External"/><Relationship Id="rId254" Type="http://schemas.openxmlformats.org/officeDocument/2006/relationships/hyperlink" Target="https://www.cbr.ru/hd_base/zcyc_params/zcyc/?DateTo=26.01.2017" TargetMode="External"/><Relationship Id="rId49" Type="http://schemas.openxmlformats.org/officeDocument/2006/relationships/hyperlink" Target="https://www.cbr.ru/hd_base/zcyc_params/zcyc/?DateTo=22.11.2017" TargetMode="External"/><Relationship Id="rId114" Type="http://schemas.openxmlformats.org/officeDocument/2006/relationships/hyperlink" Target="https://www.cbr.ru/hd_base/zcyc_params/zcyc/?DateTo=22.08.2017" TargetMode="External"/><Relationship Id="rId296" Type="http://schemas.openxmlformats.org/officeDocument/2006/relationships/hyperlink" Target="https://www.cbr.ru/hd_base/zcyc_params/zcyc/?DateTo=28.11.2016" TargetMode="External"/><Relationship Id="rId461" Type="http://schemas.openxmlformats.org/officeDocument/2006/relationships/hyperlink" Target="https://www.cbr.ru/hd_base/zcyc_params/zcyc/?DateTo=04.04.2016" TargetMode="External"/><Relationship Id="rId60" Type="http://schemas.openxmlformats.org/officeDocument/2006/relationships/hyperlink" Target="https://www.cbr.ru/hd_base/zcyc_params/zcyc/?DateTo=07.11.2017" TargetMode="External"/><Relationship Id="rId156" Type="http://schemas.openxmlformats.org/officeDocument/2006/relationships/hyperlink" Target="https://www.cbr.ru/hd_base/zcyc_params/zcyc/?DateTo=23.06.2017" TargetMode="External"/><Relationship Id="rId198" Type="http://schemas.openxmlformats.org/officeDocument/2006/relationships/hyperlink" Target="https://www.cbr.ru/hd_base/zcyc_params/zcyc/?DateTo=19.04.2017" TargetMode="External"/><Relationship Id="rId321" Type="http://schemas.openxmlformats.org/officeDocument/2006/relationships/hyperlink" Target="https://www.cbr.ru/hd_base/zcyc_params/zcyc/?DateTo=21.10.2016" TargetMode="External"/><Relationship Id="rId363" Type="http://schemas.openxmlformats.org/officeDocument/2006/relationships/hyperlink" Target="https://www.cbr.ru/hd_base/zcyc_params/zcyc/?DateTo=24.08.2016" TargetMode="External"/><Relationship Id="rId419" Type="http://schemas.openxmlformats.org/officeDocument/2006/relationships/hyperlink" Target="https://www.cbr.ru/hd_base/zcyc_params/zcyc/?DateTo=06.06.2016" TargetMode="External"/><Relationship Id="rId223" Type="http://schemas.openxmlformats.org/officeDocument/2006/relationships/hyperlink" Target="https://www.cbr.ru/hd_base/zcyc_params/zcyc/?DateTo=15.03.2017" TargetMode="External"/><Relationship Id="rId430" Type="http://schemas.openxmlformats.org/officeDocument/2006/relationships/hyperlink" Target="https://www.cbr.ru/hd_base/zcyc_params/zcyc/?DateTo=20.05.2016" TargetMode="External"/><Relationship Id="rId18" Type="http://schemas.openxmlformats.org/officeDocument/2006/relationships/hyperlink" Target="https://www.cbr.ru/hd_base/zcyc_params/zcyc/?DateTo=09.01.2018" TargetMode="External"/><Relationship Id="rId265" Type="http://schemas.openxmlformats.org/officeDocument/2006/relationships/hyperlink" Target="https://www.cbr.ru/hd_base/zcyc_params/zcyc/?DateTo=11.01.2017" TargetMode="External"/><Relationship Id="rId472" Type="http://schemas.openxmlformats.org/officeDocument/2006/relationships/hyperlink" Target="https://www.cbr.ru/hd_base/zcyc_params/zcyc/?DateTo=18.03.2016" TargetMode="External"/><Relationship Id="rId125" Type="http://schemas.openxmlformats.org/officeDocument/2006/relationships/hyperlink" Target="https://www.cbr.ru/hd_base/zcyc_params/zcyc/?DateTo=07.08.2017" TargetMode="External"/><Relationship Id="rId167" Type="http://schemas.openxmlformats.org/officeDocument/2006/relationships/hyperlink" Target="https://www.cbr.ru/hd_base/zcyc_params/zcyc/?DateTo=07.06.2017" TargetMode="External"/><Relationship Id="rId332" Type="http://schemas.openxmlformats.org/officeDocument/2006/relationships/hyperlink" Target="https://www.cbr.ru/hd_base/zcyc_params/zcyc/?DateTo=06.10.2016" TargetMode="External"/><Relationship Id="rId374" Type="http://schemas.openxmlformats.org/officeDocument/2006/relationships/hyperlink" Target="https://www.cbr.ru/hd_base/zcyc_params/zcyc/?DateTo=09.08.2016" TargetMode="External"/><Relationship Id="rId71" Type="http://schemas.openxmlformats.org/officeDocument/2006/relationships/hyperlink" Target="https://www.cbr.ru/hd_base/zcyc_params/zcyc/?DateTo=20.10.2017" TargetMode="External"/><Relationship Id="rId234" Type="http://schemas.openxmlformats.org/officeDocument/2006/relationships/hyperlink" Target="https://www.cbr.ru/hd_base/zcyc_params/zcyc/?DateTo=27.02.2017" TargetMode="External"/><Relationship Id="rId2" Type="http://schemas.openxmlformats.org/officeDocument/2006/relationships/hyperlink" Target="https://www.cbr.ru/hd_base/zcyc_params/zcyc/?DateTo=31.01.2018" TargetMode="External"/><Relationship Id="rId29" Type="http://schemas.openxmlformats.org/officeDocument/2006/relationships/hyperlink" Target="https://www.cbr.ru/hd_base/zcyc_params/zcyc/?DateTo=20.12.2017" TargetMode="External"/><Relationship Id="rId276" Type="http://schemas.openxmlformats.org/officeDocument/2006/relationships/hyperlink" Target="https://www.cbr.ru/hd_base/zcyc_params/zcyc/?DateTo=26.12.2016" TargetMode="External"/><Relationship Id="rId441" Type="http://schemas.openxmlformats.org/officeDocument/2006/relationships/hyperlink" Target="https://www.cbr.ru/hd_base/zcyc_params/zcyc/?DateTo=04.05.2016" TargetMode="External"/><Relationship Id="rId483" Type="http://schemas.openxmlformats.org/officeDocument/2006/relationships/hyperlink" Target="https://www.cbr.ru/hd_base/zcyc_params/zcyc/?DateTo=02.03.2016" TargetMode="External"/><Relationship Id="rId40" Type="http://schemas.openxmlformats.org/officeDocument/2006/relationships/hyperlink" Target="https://www.cbr.ru/hd_base/zcyc_params/zcyc/?DateTo=05.12.2017" TargetMode="External"/><Relationship Id="rId136" Type="http://schemas.openxmlformats.org/officeDocument/2006/relationships/hyperlink" Target="https://www.cbr.ru/hd_base/zcyc_params/zcyc/?DateTo=21.07.2017" TargetMode="External"/><Relationship Id="rId178" Type="http://schemas.openxmlformats.org/officeDocument/2006/relationships/hyperlink" Target="https://www.cbr.ru/hd_base/zcyc_params/zcyc/?DateTo=23.05.2017" TargetMode="External"/><Relationship Id="rId301" Type="http://schemas.openxmlformats.org/officeDocument/2006/relationships/hyperlink" Target="https://www.cbr.ru/hd_base/zcyc_params/zcyc/?DateTo=21.11.2016" TargetMode="External"/><Relationship Id="rId343" Type="http://schemas.openxmlformats.org/officeDocument/2006/relationships/hyperlink" Target="https://www.cbr.ru/hd_base/zcyc_params/zcyc/?DateTo=21.09.2016" TargetMode="External"/><Relationship Id="rId82" Type="http://schemas.openxmlformats.org/officeDocument/2006/relationships/hyperlink" Target="https://www.cbr.ru/hd_base/zcyc_params/zcyc/?DateTo=05.10.2017" TargetMode="External"/><Relationship Id="rId203" Type="http://schemas.openxmlformats.org/officeDocument/2006/relationships/hyperlink" Target="https://www.cbr.ru/hd_base/zcyc_params/zcyc/?DateTo=12.04.2017" TargetMode="External"/><Relationship Id="rId385" Type="http://schemas.openxmlformats.org/officeDocument/2006/relationships/hyperlink" Target="https://www.cbr.ru/hd_base/zcyc_params/zcyc/?DateTo=25.07.2016" TargetMode="External"/><Relationship Id="rId245" Type="http://schemas.openxmlformats.org/officeDocument/2006/relationships/hyperlink" Target="https://www.cbr.ru/hd_base/zcyc_params/zcyc/?DateTo=09.02.2017" TargetMode="External"/><Relationship Id="rId287" Type="http://schemas.openxmlformats.org/officeDocument/2006/relationships/hyperlink" Target="https://www.cbr.ru/hd_base/zcyc_params/zcyc/?DateTo=09.12.2016" TargetMode="External"/><Relationship Id="rId410" Type="http://schemas.openxmlformats.org/officeDocument/2006/relationships/hyperlink" Target="https://www.cbr.ru/hd_base/zcyc_params/zcyc/?DateTo=20.06.2016" TargetMode="External"/><Relationship Id="rId452" Type="http://schemas.openxmlformats.org/officeDocument/2006/relationships/hyperlink" Target="https://www.cbr.ru/hd_base/zcyc_params/zcyc/?DateTo=15.04.2016" TargetMode="External"/><Relationship Id="rId494" Type="http://schemas.openxmlformats.org/officeDocument/2006/relationships/hyperlink" Target="https://www.cbr.ru/hd_base/zcyc_params/zcyc/?DateTo=16.02.2016" TargetMode="External"/><Relationship Id="rId105" Type="http://schemas.openxmlformats.org/officeDocument/2006/relationships/hyperlink" Target="https://www.cbr.ru/hd_base/zcyc_params/zcyc/?DateTo=04.09.2017" TargetMode="External"/><Relationship Id="rId147" Type="http://schemas.openxmlformats.org/officeDocument/2006/relationships/hyperlink" Target="https://www.cbr.ru/hd_base/zcyc_params/zcyc/?DateTo=06.07.2017" TargetMode="External"/><Relationship Id="rId312" Type="http://schemas.openxmlformats.org/officeDocument/2006/relationships/hyperlink" Target="https://www.cbr.ru/hd_base/zcyc_params/zcyc/?DateTo=03.11.2016" TargetMode="External"/><Relationship Id="rId354" Type="http://schemas.openxmlformats.org/officeDocument/2006/relationships/hyperlink" Target="https://www.cbr.ru/hd_base/zcyc_params/zcyc/?DateTo=06.09.2016" TargetMode="External"/><Relationship Id="rId51" Type="http://schemas.openxmlformats.org/officeDocument/2006/relationships/hyperlink" Target="https://www.cbr.ru/hd_base/zcyc_params/zcyc/?DateTo=20.11.2017" TargetMode="External"/><Relationship Id="rId93" Type="http://schemas.openxmlformats.org/officeDocument/2006/relationships/hyperlink" Target="https://www.cbr.ru/hd_base/zcyc_params/zcyc/?DateTo=20.09.2017" TargetMode="External"/><Relationship Id="rId189" Type="http://schemas.openxmlformats.org/officeDocument/2006/relationships/hyperlink" Target="https://www.cbr.ru/hd_base/zcyc_params/zcyc/?DateTo=04.05.2017" TargetMode="External"/><Relationship Id="rId396" Type="http://schemas.openxmlformats.org/officeDocument/2006/relationships/hyperlink" Target="https://www.cbr.ru/hd_base/zcyc_params/zcyc/?DateTo=08.07.2016" TargetMode="External"/><Relationship Id="rId214" Type="http://schemas.openxmlformats.org/officeDocument/2006/relationships/hyperlink" Target="https://www.cbr.ru/hd_base/zcyc_params/zcyc/?DateTo=28.03.2017" TargetMode="External"/><Relationship Id="rId256" Type="http://schemas.openxmlformats.org/officeDocument/2006/relationships/hyperlink" Target="https://www.cbr.ru/hd_base/zcyc_params/zcyc/?DateTo=24.01.2017" TargetMode="External"/><Relationship Id="rId298" Type="http://schemas.openxmlformats.org/officeDocument/2006/relationships/hyperlink" Target="https://www.cbr.ru/hd_base/zcyc_params/zcyc/?DateTo=24.11.2016" TargetMode="External"/><Relationship Id="rId421" Type="http://schemas.openxmlformats.org/officeDocument/2006/relationships/hyperlink" Target="https://www.cbr.ru/hd_base/zcyc_params/zcyc/?DateTo=02.06.2016" TargetMode="External"/><Relationship Id="rId463" Type="http://schemas.openxmlformats.org/officeDocument/2006/relationships/hyperlink" Target="https://www.cbr.ru/hd_base/zcyc_params/zcyc/?DateTo=31.03.2016" TargetMode="External"/><Relationship Id="rId116" Type="http://schemas.openxmlformats.org/officeDocument/2006/relationships/hyperlink" Target="https://www.cbr.ru/hd_base/zcyc_params/zcyc/?DateTo=18.08.2017" TargetMode="External"/><Relationship Id="rId158" Type="http://schemas.openxmlformats.org/officeDocument/2006/relationships/hyperlink" Target="https://www.cbr.ru/hd_base/zcyc_params/zcyc/?DateTo=21.06.2017" TargetMode="External"/><Relationship Id="rId323" Type="http://schemas.openxmlformats.org/officeDocument/2006/relationships/hyperlink" Target="https://www.cbr.ru/hd_base/zcyc_params/zcyc/?DateTo=19.10.2016" TargetMode="External"/><Relationship Id="rId20" Type="http://schemas.openxmlformats.org/officeDocument/2006/relationships/hyperlink" Target="https://www.cbr.ru/hd_base/zcyc_params/zcyc/?DateTo=04.01.2018" TargetMode="External"/><Relationship Id="rId62" Type="http://schemas.openxmlformats.org/officeDocument/2006/relationships/hyperlink" Target="https://www.cbr.ru/hd_base/zcyc_params/zcyc/?DateTo=02.11.2017" TargetMode="External"/><Relationship Id="rId365" Type="http://schemas.openxmlformats.org/officeDocument/2006/relationships/hyperlink" Target="https://www.cbr.ru/hd_base/zcyc_params/zcyc/?DateTo=22.08.2016" TargetMode="External"/><Relationship Id="rId225" Type="http://schemas.openxmlformats.org/officeDocument/2006/relationships/hyperlink" Target="https://www.cbr.ru/hd_base/zcyc_params/zcyc/?DateTo=13.03.2017" TargetMode="External"/><Relationship Id="rId267" Type="http://schemas.openxmlformats.org/officeDocument/2006/relationships/hyperlink" Target="https://www.cbr.ru/hd_base/zcyc_params/zcyc/?DateTo=09.01.2017" TargetMode="External"/><Relationship Id="rId432" Type="http://schemas.openxmlformats.org/officeDocument/2006/relationships/hyperlink" Target="https://www.cbr.ru/hd_base/zcyc_params/zcyc/?DateTo=18.05.2016" TargetMode="External"/><Relationship Id="rId474" Type="http://schemas.openxmlformats.org/officeDocument/2006/relationships/hyperlink" Target="https://www.cbr.ru/hd_base/zcyc_params/zcyc/?DateTo=16.03.2016" TargetMode="External"/><Relationship Id="rId127" Type="http://schemas.openxmlformats.org/officeDocument/2006/relationships/hyperlink" Target="https://www.cbr.ru/hd_base/zcyc_params/zcyc/?DateTo=03.08.2017" TargetMode="External"/><Relationship Id="rId31" Type="http://schemas.openxmlformats.org/officeDocument/2006/relationships/hyperlink" Target="https://www.cbr.ru/hd_base/zcyc_params/zcyc/?DateTo=18.12.2017" TargetMode="External"/><Relationship Id="rId73" Type="http://schemas.openxmlformats.org/officeDocument/2006/relationships/hyperlink" Target="https://www.cbr.ru/hd_base/zcyc_params/zcyc/?DateTo=18.10.2017" TargetMode="External"/><Relationship Id="rId169" Type="http://schemas.openxmlformats.org/officeDocument/2006/relationships/hyperlink" Target="https://www.cbr.ru/hd_base/zcyc_params/zcyc/?DateTo=05.06.2017" TargetMode="External"/><Relationship Id="rId334" Type="http://schemas.openxmlformats.org/officeDocument/2006/relationships/hyperlink" Target="https://www.cbr.ru/hd_base/zcyc_params/zcyc/?DateTo=04.10.2016" TargetMode="External"/><Relationship Id="rId376" Type="http://schemas.openxmlformats.org/officeDocument/2006/relationships/hyperlink" Target="https://www.cbr.ru/hd_base/zcyc_params/zcyc/?DateTo=05.08.2016" TargetMode="External"/><Relationship Id="rId4" Type="http://schemas.openxmlformats.org/officeDocument/2006/relationships/hyperlink" Target="https://www.cbr.ru/hd_base/zcyc_params/zcyc/?DateTo=29.01.2018" TargetMode="External"/><Relationship Id="rId180" Type="http://schemas.openxmlformats.org/officeDocument/2006/relationships/hyperlink" Target="https://www.cbr.ru/hd_base/zcyc_params/zcyc/?DateTo=19.05.2017" TargetMode="External"/><Relationship Id="rId215" Type="http://schemas.openxmlformats.org/officeDocument/2006/relationships/hyperlink" Target="https://www.cbr.ru/hd_base/zcyc_params/zcyc/?DateTo=27.03.2017" TargetMode="External"/><Relationship Id="rId236" Type="http://schemas.openxmlformats.org/officeDocument/2006/relationships/hyperlink" Target="https://www.cbr.ru/hd_base/zcyc_params/zcyc/?DateTo=22.02.2017" TargetMode="External"/><Relationship Id="rId257" Type="http://schemas.openxmlformats.org/officeDocument/2006/relationships/hyperlink" Target="https://www.cbr.ru/hd_base/zcyc_params/zcyc/?DateTo=23.01.2017" TargetMode="External"/><Relationship Id="rId278" Type="http://schemas.openxmlformats.org/officeDocument/2006/relationships/hyperlink" Target="https://www.cbr.ru/hd_base/zcyc_params/zcyc/?DateTo=22.12.2016" TargetMode="External"/><Relationship Id="rId401" Type="http://schemas.openxmlformats.org/officeDocument/2006/relationships/hyperlink" Target="https://www.cbr.ru/hd_base/zcyc_params/zcyc/?DateTo=01.07.2016" TargetMode="External"/><Relationship Id="rId422" Type="http://schemas.openxmlformats.org/officeDocument/2006/relationships/hyperlink" Target="https://www.cbr.ru/hd_base/zcyc_params/zcyc/?DateTo=01.06.2016" TargetMode="External"/><Relationship Id="rId443" Type="http://schemas.openxmlformats.org/officeDocument/2006/relationships/hyperlink" Target="https://www.cbr.ru/hd_base/zcyc_params/zcyc/?DateTo=28.04.2016" TargetMode="External"/><Relationship Id="rId464" Type="http://schemas.openxmlformats.org/officeDocument/2006/relationships/hyperlink" Target="https://www.cbr.ru/hd_base/zcyc_params/zcyc/?DateTo=30.03.2016" TargetMode="External"/><Relationship Id="rId303" Type="http://schemas.openxmlformats.org/officeDocument/2006/relationships/hyperlink" Target="https://www.cbr.ru/hd_base/zcyc_params/zcyc/?DateTo=17.11.2016" TargetMode="External"/><Relationship Id="rId485" Type="http://schemas.openxmlformats.org/officeDocument/2006/relationships/hyperlink" Target="https://www.cbr.ru/hd_base/zcyc_params/zcyc/?DateTo=29.02.2016" TargetMode="External"/><Relationship Id="rId42" Type="http://schemas.openxmlformats.org/officeDocument/2006/relationships/hyperlink" Target="https://www.cbr.ru/hd_base/zcyc_params/zcyc/?DateTo=01.12.2017" TargetMode="External"/><Relationship Id="rId84" Type="http://schemas.openxmlformats.org/officeDocument/2006/relationships/hyperlink" Target="https://www.cbr.ru/hd_base/zcyc_params/zcyc/?DateTo=03.10.2017" TargetMode="External"/><Relationship Id="rId138" Type="http://schemas.openxmlformats.org/officeDocument/2006/relationships/hyperlink" Target="https://www.cbr.ru/hd_base/zcyc_params/zcyc/?DateTo=19.07.2017" TargetMode="External"/><Relationship Id="rId345" Type="http://schemas.openxmlformats.org/officeDocument/2006/relationships/hyperlink" Target="https://www.cbr.ru/hd_base/zcyc_params/zcyc/?DateTo=19.09.2016" TargetMode="External"/><Relationship Id="rId387" Type="http://schemas.openxmlformats.org/officeDocument/2006/relationships/hyperlink" Target="https://www.cbr.ru/hd_base/zcyc_params/zcyc/?DateTo=21.07.2016" TargetMode="External"/><Relationship Id="rId191" Type="http://schemas.openxmlformats.org/officeDocument/2006/relationships/hyperlink" Target="https://www.cbr.ru/hd_base/zcyc_params/zcyc/?DateTo=02.05.2017" TargetMode="External"/><Relationship Id="rId205" Type="http://schemas.openxmlformats.org/officeDocument/2006/relationships/hyperlink" Target="https://www.cbr.ru/hd_base/zcyc_params/zcyc/?DateTo=10.04.2017" TargetMode="External"/><Relationship Id="rId247" Type="http://schemas.openxmlformats.org/officeDocument/2006/relationships/hyperlink" Target="https://www.cbr.ru/hd_base/zcyc_params/zcyc/?DateTo=07.02.2017" TargetMode="External"/><Relationship Id="rId412" Type="http://schemas.openxmlformats.org/officeDocument/2006/relationships/hyperlink" Target="https://www.cbr.ru/hd_base/zcyc_params/zcyc/?DateTo=16.06.2016" TargetMode="External"/><Relationship Id="rId107" Type="http://schemas.openxmlformats.org/officeDocument/2006/relationships/hyperlink" Target="https://www.cbr.ru/hd_base/zcyc_params/zcyc/?DateTo=31.08.2017" TargetMode="External"/><Relationship Id="rId289" Type="http://schemas.openxmlformats.org/officeDocument/2006/relationships/hyperlink" Target="https://www.cbr.ru/hd_base/zcyc_params/zcyc/?DateTo=07.12.2016" TargetMode="External"/><Relationship Id="rId454" Type="http://schemas.openxmlformats.org/officeDocument/2006/relationships/hyperlink" Target="https://www.cbr.ru/hd_base/zcyc_params/zcyc/?DateTo=13.04.2016" TargetMode="External"/><Relationship Id="rId496" Type="http://schemas.openxmlformats.org/officeDocument/2006/relationships/hyperlink" Target="https://www.cbr.ru/hd_base/zcyc_params/zcyc/?DateTo=12.02.2016" TargetMode="External"/><Relationship Id="rId11" Type="http://schemas.openxmlformats.org/officeDocument/2006/relationships/hyperlink" Target="https://www.cbr.ru/hd_base/zcyc_params/zcyc/?DateTo=18.01.2018" TargetMode="External"/><Relationship Id="rId53" Type="http://schemas.openxmlformats.org/officeDocument/2006/relationships/hyperlink" Target="https://www.cbr.ru/hd_base/zcyc_params/zcyc/?DateTo=16.11.2017" TargetMode="External"/><Relationship Id="rId149" Type="http://schemas.openxmlformats.org/officeDocument/2006/relationships/hyperlink" Target="https://www.cbr.ru/hd_base/zcyc_params/zcyc/?DateTo=04.07.2017" TargetMode="External"/><Relationship Id="rId314" Type="http://schemas.openxmlformats.org/officeDocument/2006/relationships/hyperlink" Target="https://www.cbr.ru/hd_base/zcyc_params/zcyc/?DateTo=01.11.2016" TargetMode="External"/><Relationship Id="rId356" Type="http://schemas.openxmlformats.org/officeDocument/2006/relationships/hyperlink" Target="https://www.cbr.ru/hd_base/zcyc_params/zcyc/?DateTo=02.09.2016" TargetMode="External"/><Relationship Id="rId398" Type="http://schemas.openxmlformats.org/officeDocument/2006/relationships/hyperlink" Target="https://www.cbr.ru/hd_base/zcyc_params/zcyc/?DateTo=06.07.2016" TargetMode="External"/><Relationship Id="rId95" Type="http://schemas.openxmlformats.org/officeDocument/2006/relationships/hyperlink" Target="https://www.cbr.ru/hd_base/zcyc_params/zcyc/?DateTo=18.09.2017" TargetMode="External"/><Relationship Id="rId160" Type="http://schemas.openxmlformats.org/officeDocument/2006/relationships/hyperlink" Target="https://www.cbr.ru/hd_base/zcyc_params/zcyc/?DateTo=19.06.2017" TargetMode="External"/><Relationship Id="rId216" Type="http://schemas.openxmlformats.org/officeDocument/2006/relationships/hyperlink" Target="https://www.cbr.ru/hd_base/zcyc_params/zcyc/?DateTo=24.03.2017" TargetMode="External"/><Relationship Id="rId423" Type="http://schemas.openxmlformats.org/officeDocument/2006/relationships/hyperlink" Target="https://www.cbr.ru/hd_base/zcyc_params/zcyc/?DateTo=31.05.2016" TargetMode="External"/><Relationship Id="rId258" Type="http://schemas.openxmlformats.org/officeDocument/2006/relationships/hyperlink" Target="https://www.cbr.ru/hd_base/zcyc_params/zcyc/?DateTo=20.01.2017" TargetMode="External"/><Relationship Id="rId465" Type="http://schemas.openxmlformats.org/officeDocument/2006/relationships/hyperlink" Target="https://www.cbr.ru/hd_base/zcyc_params/zcyc/?DateTo=29.03.2016" TargetMode="External"/><Relationship Id="rId22" Type="http://schemas.openxmlformats.org/officeDocument/2006/relationships/hyperlink" Target="https://www.cbr.ru/hd_base/zcyc_params/zcyc/?DateTo=29.12.2017" TargetMode="External"/><Relationship Id="rId64" Type="http://schemas.openxmlformats.org/officeDocument/2006/relationships/hyperlink" Target="https://www.cbr.ru/hd_base/zcyc_params/zcyc/?DateTo=31.10.2017" TargetMode="External"/><Relationship Id="rId118" Type="http://schemas.openxmlformats.org/officeDocument/2006/relationships/hyperlink" Target="https://www.cbr.ru/hd_base/zcyc_params/zcyc/?DateTo=16.08.2017" TargetMode="External"/><Relationship Id="rId325" Type="http://schemas.openxmlformats.org/officeDocument/2006/relationships/hyperlink" Target="https://www.cbr.ru/hd_base/zcyc_params/zcyc/?DateTo=17.10.2016" TargetMode="External"/><Relationship Id="rId367" Type="http://schemas.openxmlformats.org/officeDocument/2006/relationships/hyperlink" Target="https://www.cbr.ru/hd_base/zcyc_params/zcyc/?DateTo=18.08.2016" TargetMode="External"/><Relationship Id="rId171" Type="http://schemas.openxmlformats.org/officeDocument/2006/relationships/hyperlink" Target="https://www.cbr.ru/hd_base/zcyc_params/zcyc/?DateTo=01.06.2017" TargetMode="External"/><Relationship Id="rId227" Type="http://schemas.openxmlformats.org/officeDocument/2006/relationships/hyperlink" Target="https://www.cbr.ru/hd_base/zcyc_params/zcyc/?DateTo=09.03.2017" TargetMode="External"/><Relationship Id="rId269" Type="http://schemas.openxmlformats.org/officeDocument/2006/relationships/hyperlink" Target="https://www.cbr.ru/hd_base/zcyc_params/zcyc/?DateTo=05.01.2017" TargetMode="External"/><Relationship Id="rId434" Type="http://schemas.openxmlformats.org/officeDocument/2006/relationships/hyperlink" Target="https://www.cbr.ru/hd_base/zcyc_params/zcyc/?DateTo=16.05.2016" TargetMode="External"/><Relationship Id="rId476" Type="http://schemas.openxmlformats.org/officeDocument/2006/relationships/hyperlink" Target="https://www.cbr.ru/hd_base/zcyc_params/zcyc/?DateTo=14.03.2016" TargetMode="External"/><Relationship Id="rId33" Type="http://schemas.openxmlformats.org/officeDocument/2006/relationships/hyperlink" Target="https://www.cbr.ru/hd_base/zcyc_params/zcyc/?DateTo=14.12.2017" TargetMode="External"/><Relationship Id="rId129" Type="http://schemas.openxmlformats.org/officeDocument/2006/relationships/hyperlink" Target="https://www.cbr.ru/hd_base/zcyc_params/zcyc/?DateTo=01.08.2017" TargetMode="External"/><Relationship Id="rId280" Type="http://schemas.openxmlformats.org/officeDocument/2006/relationships/hyperlink" Target="https://www.cbr.ru/hd_base/zcyc_params/zcyc/?DateTo=20.12.2016" TargetMode="External"/><Relationship Id="rId336" Type="http://schemas.openxmlformats.org/officeDocument/2006/relationships/hyperlink" Target="https://www.cbr.ru/hd_base/zcyc_params/zcyc/?DateTo=30.09.2016" TargetMode="External"/><Relationship Id="rId501" Type="http://schemas.openxmlformats.org/officeDocument/2006/relationships/hyperlink" Target="https://www.cbr.ru/hd_base/zcyc_params/zcyc/?DateTo=05.02.2016" TargetMode="External"/><Relationship Id="rId75" Type="http://schemas.openxmlformats.org/officeDocument/2006/relationships/hyperlink" Target="https://www.cbr.ru/hd_base/zcyc_params/zcyc/?DateTo=16.10.2017" TargetMode="External"/><Relationship Id="rId140" Type="http://schemas.openxmlformats.org/officeDocument/2006/relationships/hyperlink" Target="https://www.cbr.ru/hd_base/zcyc_params/zcyc/?DateTo=17.07.2017" TargetMode="External"/><Relationship Id="rId182" Type="http://schemas.openxmlformats.org/officeDocument/2006/relationships/hyperlink" Target="https://www.cbr.ru/hd_base/zcyc_params/zcyc/?DateTo=17.05.2017" TargetMode="External"/><Relationship Id="rId378" Type="http://schemas.openxmlformats.org/officeDocument/2006/relationships/hyperlink" Target="https://www.cbr.ru/hd_base/zcyc_params/zcyc/?DateTo=03.08.2016" TargetMode="External"/><Relationship Id="rId403" Type="http://schemas.openxmlformats.org/officeDocument/2006/relationships/hyperlink" Target="https://www.cbr.ru/hd_base/zcyc_params/zcyc/?DateTo=29.06.2016" TargetMode="External"/><Relationship Id="rId6" Type="http://schemas.openxmlformats.org/officeDocument/2006/relationships/hyperlink" Target="https://www.cbr.ru/hd_base/zcyc_params/zcyc/?DateTo=25.01.2018" TargetMode="External"/><Relationship Id="rId238" Type="http://schemas.openxmlformats.org/officeDocument/2006/relationships/hyperlink" Target="https://www.cbr.ru/hd_base/zcyc_params/zcyc/?DateTo=20.02.2017" TargetMode="External"/><Relationship Id="rId445" Type="http://schemas.openxmlformats.org/officeDocument/2006/relationships/hyperlink" Target="https://www.cbr.ru/hd_base/zcyc_params/zcyc/?DateTo=26.04.2016" TargetMode="External"/><Relationship Id="rId487" Type="http://schemas.openxmlformats.org/officeDocument/2006/relationships/hyperlink" Target="https://www.cbr.ru/hd_base/zcyc_params/zcyc/?DateTo=25.02.2016" TargetMode="External"/><Relationship Id="rId291" Type="http://schemas.openxmlformats.org/officeDocument/2006/relationships/hyperlink" Target="https://www.cbr.ru/hd_base/zcyc_params/zcyc/?DateTo=05.12.2016" TargetMode="External"/><Relationship Id="rId305" Type="http://schemas.openxmlformats.org/officeDocument/2006/relationships/hyperlink" Target="https://www.cbr.ru/hd_base/zcyc_params/zcyc/?DateTo=15.11.2016" TargetMode="External"/><Relationship Id="rId347" Type="http://schemas.openxmlformats.org/officeDocument/2006/relationships/hyperlink" Target="https://www.cbr.ru/hd_base/zcyc_params/zcyc/?DateTo=15.09.2016" TargetMode="External"/><Relationship Id="rId44" Type="http://schemas.openxmlformats.org/officeDocument/2006/relationships/hyperlink" Target="https://www.cbr.ru/hd_base/zcyc_params/zcyc/?DateTo=29.11.2017" TargetMode="External"/><Relationship Id="rId86" Type="http://schemas.openxmlformats.org/officeDocument/2006/relationships/hyperlink" Target="https://www.cbr.ru/hd_base/zcyc_params/zcyc/?DateTo=29.09.2017" TargetMode="External"/><Relationship Id="rId151" Type="http://schemas.openxmlformats.org/officeDocument/2006/relationships/hyperlink" Target="https://www.cbr.ru/hd_base/zcyc_params/zcyc/?DateTo=30.06.2017" TargetMode="External"/><Relationship Id="rId389" Type="http://schemas.openxmlformats.org/officeDocument/2006/relationships/hyperlink" Target="https://www.cbr.ru/hd_base/zcyc_params/zcyc/?DateTo=19.07.2016" TargetMode="External"/><Relationship Id="rId193" Type="http://schemas.openxmlformats.org/officeDocument/2006/relationships/hyperlink" Target="https://www.cbr.ru/hd_base/zcyc_params/zcyc/?DateTo=27.04.2017" TargetMode="External"/><Relationship Id="rId207" Type="http://schemas.openxmlformats.org/officeDocument/2006/relationships/hyperlink" Target="https://www.cbr.ru/hd_base/zcyc_params/zcyc/?DateTo=06.04.2017" TargetMode="External"/><Relationship Id="rId249" Type="http://schemas.openxmlformats.org/officeDocument/2006/relationships/hyperlink" Target="https://www.cbr.ru/hd_base/zcyc_params/zcyc/?DateTo=03.02.2017" TargetMode="External"/><Relationship Id="rId414" Type="http://schemas.openxmlformats.org/officeDocument/2006/relationships/hyperlink" Target="https://www.cbr.ru/hd_base/zcyc_params/zcyc/?DateTo=14.06.2016" TargetMode="External"/><Relationship Id="rId456" Type="http://schemas.openxmlformats.org/officeDocument/2006/relationships/hyperlink" Target="https://www.cbr.ru/hd_base/zcyc_params/zcyc/?DateTo=11.04.2016" TargetMode="External"/><Relationship Id="rId498" Type="http://schemas.openxmlformats.org/officeDocument/2006/relationships/hyperlink" Target="https://www.cbr.ru/hd_base/zcyc_params/zcyc/?DateTo=10.02.2016" TargetMode="External"/><Relationship Id="rId13" Type="http://schemas.openxmlformats.org/officeDocument/2006/relationships/hyperlink" Target="https://www.cbr.ru/hd_base/zcyc_params/zcyc/?DateTo=16.01.2018" TargetMode="External"/><Relationship Id="rId109" Type="http://schemas.openxmlformats.org/officeDocument/2006/relationships/hyperlink" Target="https://www.cbr.ru/hd_base/zcyc_params/zcyc/?DateTo=29.08.2017" TargetMode="External"/><Relationship Id="rId260" Type="http://schemas.openxmlformats.org/officeDocument/2006/relationships/hyperlink" Target="https://www.cbr.ru/hd_base/zcyc_params/zcyc/?DateTo=18.01.2017" TargetMode="External"/><Relationship Id="rId316" Type="http://schemas.openxmlformats.org/officeDocument/2006/relationships/hyperlink" Target="https://www.cbr.ru/hd_base/zcyc_params/zcyc/?DateTo=28.10.2016" TargetMode="External"/><Relationship Id="rId55" Type="http://schemas.openxmlformats.org/officeDocument/2006/relationships/hyperlink" Target="https://www.cbr.ru/hd_base/zcyc_params/zcyc/?DateTo=14.11.2017" TargetMode="External"/><Relationship Id="rId97" Type="http://schemas.openxmlformats.org/officeDocument/2006/relationships/hyperlink" Target="https://www.cbr.ru/hd_base/zcyc_params/zcyc/?DateTo=14.09.2017" TargetMode="External"/><Relationship Id="rId120" Type="http://schemas.openxmlformats.org/officeDocument/2006/relationships/hyperlink" Target="https://www.cbr.ru/hd_base/zcyc_params/zcyc/?DateTo=14.08.2017" TargetMode="External"/><Relationship Id="rId358" Type="http://schemas.openxmlformats.org/officeDocument/2006/relationships/hyperlink" Target="https://www.cbr.ru/hd_base/zcyc_params/zcyc/?DateTo=31.08.2016" TargetMode="External"/><Relationship Id="rId162" Type="http://schemas.openxmlformats.org/officeDocument/2006/relationships/hyperlink" Target="https://www.cbr.ru/hd_base/zcyc_params/zcyc/?DateTo=15.06.2017" TargetMode="External"/><Relationship Id="rId218" Type="http://schemas.openxmlformats.org/officeDocument/2006/relationships/hyperlink" Target="https://www.cbr.ru/hd_base/zcyc_params/zcyc/?DateTo=22.03.2017" TargetMode="External"/><Relationship Id="rId425" Type="http://schemas.openxmlformats.org/officeDocument/2006/relationships/hyperlink" Target="https://www.cbr.ru/hd_base/zcyc_params/zcyc/?DateTo=27.05.2016" TargetMode="External"/><Relationship Id="rId467" Type="http://schemas.openxmlformats.org/officeDocument/2006/relationships/hyperlink" Target="https://www.cbr.ru/hd_base/zcyc_params/zcyc/?DateTo=25.03.2016" TargetMode="External"/><Relationship Id="rId271" Type="http://schemas.openxmlformats.org/officeDocument/2006/relationships/hyperlink" Target="https://www.cbr.ru/hd_base/zcyc_params/zcyc/?DateTo=03.01.2017" TargetMode="External"/><Relationship Id="rId24" Type="http://schemas.openxmlformats.org/officeDocument/2006/relationships/hyperlink" Target="https://www.cbr.ru/hd_base/zcyc_params/zcyc/?DateTo=27.12.2017" TargetMode="External"/><Relationship Id="rId66" Type="http://schemas.openxmlformats.org/officeDocument/2006/relationships/hyperlink" Target="https://www.cbr.ru/hd_base/zcyc_params/zcyc/?DateTo=27.10.2017" TargetMode="External"/><Relationship Id="rId131" Type="http://schemas.openxmlformats.org/officeDocument/2006/relationships/hyperlink" Target="https://www.cbr.ru/hd_base/zcyc_params/zcyc/?DateTo=28.07.2017" TargetMode="External"/><Relationship Id="rId327" Type="http://schemas.openxmlformats.org/officeDocument/2006/relationships/hyperlink" Target="https://www.cbr.ru/hd_base/zcyc_params/zcyc/?DateTo=13.10.2016" TargetMode="External"/><Relationship Id="rId369" Type="http://schemas.openxmlformats.org/officeDocument/2006/relationships/hyperlink" Target="https://www.cbr.ru/hd_base/zcyc_params/zcyc/?DateTo=16.08.2016" TargetMode="External"/><Relationship Id="rId173" Type="http://schemas.openxmlformats.org/officeDocument/2006/relationships/hyperlink" Target="https://www.cbr.ru/hd_base/zcyc_params/zcyc/?DateTo=30.05.2017" TargetMode="External"/><Relationship Id="rId229" Type="http://schemas.openxmlformats.org/officeDocument/2006/relationships/hyperlink" Target="https://www.cbr.ru/hd_base/zcyc_params/zcyc/?DateTo=06.03.2017" TargetMode="External"/><Relationship Id="rId380" Type="http://schemas.openxmlformats.org/officeDocument/2006/relationships/hyperlink" Target="https://www.cbr.ru/hd_base/zcyc_params/zcyc/?DateTo=01.08.2016" TargetMode="External"/><Relationship Id="rId436" Type="http://schemas.openxmlformats.org/officeDocument/2006/relationships/hyperlink" Target="https://www.cbr.ru/hd_base/zcyc_params/zcyc/?DateTo=12.05.2016" TargetMode="External"/><Relationship Id="rId240" Type="http://schemas.openxmlformats.org/officeDocument/2006/relationships/hyperlink" Target="https://www.cbr.ru/hd_base/zcyc_params/zcyc/?DateTo=16.02.2017" TargetMode="External"/><Relationship Id="rId478" Type="http://schemas.openxmlformats.org/officeDocument/2006/relationships/hyperlink" Target="https://www.cbr.ru/hd_base/zcyc_params/zcyc/?DateTo=10.03.2016" TargetMode="External"/><Relationship Id="rId35" Type="http://schemas.openxmlformats.org/officeDocument/2006/relationships/hyperlink" Target="https://www.cbr.ru/hd_base/zcyc_params/zcyc/?DateTo=12.12.2017" TargetMode="External"/><Relationship Id="rId77" Type="http://schemas.openxmlformats.org/officeDocument/2006/relationships/hyperlink" Target="https://www.cbr.ru/hd_base/zcyc_params/zcyc/?DateTo=12.10.2017" TargetMode="External"/><Relationship Id="rId100" Type="http://schemas.openxmlformats.org/officeDocument/2006/relationships/hyperlink" Target="https://www.cbr.ru/hd_base/zcyc_params/zcyc/?DateTo=11.09.2017" TargetMode="External"/><Relationship Id="rId282" Type="http://schemas.openxmlformats.org/officeDocument/2006/relationships/hyperlink" Target="https://www.cbr.ru/hd_base/zcyc_params/zcyc/?DateTo=16.12.2016" TargetMode="External"/><Relationship Id="rId338" Type="http://schemas.openxmlformats.org/officeDocument/2006/relationships/hyperlink" Target="https://www.cbr.ru/hd_base/zcyc_params/zcyc/?DateTo=28.09.2016" TargetMode="External"/><Relationship Id="rId503" Type="http://schemas.openxmlformats.org/officeDocument/2006/relationships/hyperlink" Target="https://www.cbr.ru/hd_base/zcyc_params/zcyc/?DateTo=03.02.2016" TargetMode="External"/><Relationship Id="rId8" Type="http://schemas.openxmlformats.org/officeDocument/2006/relationships/hyperlink" Target="https://www.cbr.ru/hd_base/zcyc_params/zcyc/?DateTo=23.01.2018" TargetMode="External"/><Relationship Id="rId142" Type="http://schemas.openxmlformats.org/officeDocument/2006/relationships/hyperlink" Target="https://www.cbr.ru/hd_base/zcyc_params/zcyc/?DateTo=13.07.2017" TargetMode="External"/><Relationship Id="rId184" Type="http://schemas.openxmlformats.org/officeDocument/2006/relationships/hyperlink" Target="https://www.cbr.ru/hd_base/zcyc_params/zcyc/?DateTo=15.05.2017" TargetMode="External"/><Relationship Id="rId391" Type="http://schemas.openxmlformats.org/officeDocument/2006/relationships/hyperlink" Target="https://www.cbr.ru/hd_base/zcyc_params/zcyc/?DateTo=15.07.2016" TargetMode="External"/><Relationship Id="rId405" Type="http://schemas.openxmlformats.org/officeDocument/2006/relationships/hyperlink" Target="https://www.cbr.ru/hd_base/zcyc_params/zcyc/?DateTo=27.06.2016" TargetMode="External"/><Relationship Id="rId447" Type="http://schemas.openxmlformats.org/officeDocument/2006/relationships/hyperlink" Target="https://www.cbr.ru/hd_base/zcyc_params/zcyc/?DateTo=22.04.2016" TargetMode="External"/><Relationship Id="rId251" Type="http://schemas.openxmlformats.org/officeDocument/2006/relationships/hyperlink" Target="https://www.cbr.ru/hd_base/zcyc_params/zcyc/?DateTo=31.01.2017" TargetMode="External"/><Relationship Id="rId489" Type="http://schemas.openxmlformats.org/officeDocument/2006/relationships/hyperlink" Target="https://www.cbr.ru/hd_base/zcyc_params/zcyc/?DateTo=22.02.2016" TargetMode="External"/><Relationship Id="rId46" Type="http://schemas.openxmlformats.org/officeDocument/2006/relationships/hyperlink" Target="https://www.cbr.ru/hd_base/zcyc_params/zcyc/?DateTo=27.11.2017" TargetMode="External"/><Relationship Id="rId293" Type="http://schemas.openxmlformats.org/officeDocument/2006/relationships/hyperlink" Target="https://www.cbr.ru/hd_base/zcyc_params/zcyc/?DateTo=01.12.2016" TargetMode="External"/><Relationship Id="rId307" Type="http://schemas.openxmlformats.org/officeDocument/2006/relationships/hyperlink" Target="https://www.cbr.ru/hd_base/zcyc_params/zcyc/?DateTo=11.11.2016" TargetMode="External"/><Relationship Id="rId349" Type="http://schemas.openxmlformats.org/officeDocument/2006/relationships/hyperlink" Target="https://www.cbr.ru/hd_base/zcyc_params/zcyc/?DateTo=13.09.2016" TargetMode="External"/><Relationship Id="rId88" Type="http://schemas.openxmlformats.org/officeDocument/2006/relationships/hyperlink" Target="https://www.cbr.ru/hd_base/zcyc_params/zcyc/?DateTo=27.09.2017" TargetMode="External"/><Relationship Id="rId111" Type="http://schemas.openxmlformats.org/officeDocument/2006/relationships/hyperlink" Target="https://www.cbr.ru/hd_base/zcyc_params/zcyc/?DateTo=25.08.2017" TargetMode="External"/><Relationship Id="rId153" Type="http://schemas.openxmlformats.org/officeDocument/2006/relationships/hyperlink" Target="https://www.cbr.ru/hd_base/zcyc_params/zcyc/?DateTo=28.06.2017" TargetMode="External"/><Relationship Id="rId195" Type="http://schemas.openxmlformats.org/officeDocument/2006/relationships/hyperlink" Target="https://www.cbr.ru/hd_base/zcyc_params/zcyc/?DateTo=25.04.2017" TargetMode="External"/><Relationship Id="rId209" Type="http://schemas.openxmlformats.org/officeDocument/2006/relationships/hyperlink" Target="https://www.cbr.ru/hd_base/zcyc_params/zcyc/?DateTo=04.04.2017" TargetMode="External"/><Relationship Id="rId360" Type="http://schemas.openxmlformats.org/officeDocument/2006/relationships/hyperlink" Target="https://www.cbr.ru/hd_base/zcyc_params/zcyc/?DateTo=29.08.2016" TargetMode="External"/><Relationship Id="rId416" Type="http://schemas.openxmlformats.org/officeDocument/2006/relationships/hyperlink" Target="https://www.cbr.ru/hd_base/zcyc_params/zcyc/?DateTo=09.06.2016" TargetMode="External"/><Relationship Id="rId220" Type="http://schemas.openxmlformats.org/officeDocument/2006/relationships/hyperlink" Target="https://www.cbr.ru/hd_base/zcyc_params/zcyc/?DateTo=20.03.2017" TargetMode="External"/><Relationship Id="rId458" Type="http://schemas.openxmlformats.org/officeDocument/2006/relationships/hyperlink" Target="https://www.cbr.ru/hd_base/zcyc_params/zcyc/?DateTo=07.04.2016" TargetMode="External"/><Relationship Id="rId15" Type="http://schemas.openxmlformats.org/officeDocument/2006/relationships/hyperlink" Target="https://www.cbr.ru/hd_base/zcyc_params/zcyc/?DateTo=12.01.2018" TargetMode="External"/><Relationship Id="rId57" Type="http://schemas.openxmlformats.org/officeDocument/2006/relationships/hyperlink" Target="https://www.cbr.ru/hd_base/zcyc_params/zcyc/?DateTo=10.11.2017" TargetMode="External"/><Relationship Id="rId262" Type="http://schemas.openxmlformats.org/officeDocument/2006/relationships/hyperlink" Target="https://www.cbr.ru/hd_base/zcyc_params/zcyc/?DateTo=16.01.2017" TargetMode="External"/><Relationship Id="rId318" Type="http://schemas.openxmlformats.org/officeDocument/2006/relationships/hyperlink" Target="https://www.cbr.ru/hd_base/zcyc_params/zcyc/?DateTo=26.10.2016" TargetMode="External"/><Relationship Id="rId99" Type="http://schemas.openxmlformats.org/officeDocument/2006/relationships/hyperlink" Target="https://www.cbr.ru/hd_base/zcyc_params/zcyc/?DateTo=12.09.2017" TargetMode="External"/><Relationship Id="rId122" Type="http://schemas.openxmlformats.org/officeDocument/2006/relationships/hyperlink" Target="https://www.cbr.ru/hd_base/zcyc_params/zcyc/?DateTo=10.08.2017" TargetMode="External"/><Relationship Id="rId164" Type="http://schemas.openxmlformats.org/officeDocument/2006/relationships/hyperlink" Target="https://www.cbr.ru/hd_base/zcyc_params/zcyc/?DateTo=13.06.2017" TargetMode="External"/><Relationship Id="rId371" Type="http://schemas.openxmlformats.org/officeDocument/2006/relationships/hyperlink" Target="https://www.cbr.ru/hd_base/zcyc_params/zcyc/?DateTo=12.08.2016" TargetMode="External"/><Relationship Id="rId427" Type="http://schemas.openxmlformats.org/officeDocument/2006/relationships/hyperlink" Target="https://www.cbr.ru/hd_base/zcyc_params/zcyc/?DateTo=25.05.2016" TargetMode="External"/><Relationship Id="rId469" Type="http://schemas.openxmlformats.org/officeDocument/2006/relationships/hyperlink" Target="https://www.cbr.ru/hd_base/zcyc_params/zcyc/?DateTo=23.03.2016" TargetMode="External"/><Relationship Id="rId26" Type="http://schemas.openxmlformats.org/officeDocument/2006/relationships/hyperlink" Target="https://www.cbr.ru/hd_base/zcyc_params/zcyc/?DateTo=25.12.2017" TargetMode="External"/><Relationship Id="rId231" Type="http://schemas.openxmlformats.org/officeDocument/2006/relationships/hyperlink" Target="https://www.cbr.ru/hd_base/zcyc_params/zcyc/?DateTo=02.03.2017" TargetMode="External"/><Relationship Id="rId273" Type="http://schemas.openxmlformats.org/officeDocument/2006/relationships/hyperlink" Target="https://www.cbr.ru/hd_base/zcyc_params/zcyc/?DateTo=29.12.2016" TargetMode="External"/><Relationship Id="rId329" Type="http://schemas.openxmlformats.org/officeDocument/2006/relationships/hyperlink" Target="https://www.cbr.ru/hd_base/zcyc_params/zcyc/?DateTo=11.10.2016" TargetMode="External"/><Relationship Id="rId480" Type="http://schemas.openxmlformats.org/officeDocument/2006/relationships/hyperlink" Target="https://www.cbr.ru/hd_base/zcyc_params/zcyc/?DateTo=07.03.2016" TargetMode="External"/><Relationship Id="rId68" Type="http://schemas.openxmlformats.org/officeDocument/2006/relationships/hyperlink" Target="https://www.cbr.ru/hd_base/zcyc_params/zcyc/?DateTo=25.10.2017" TargetMode="External"/><Relationship Id="rId133" Type="http://schemas.openxmlformats.org/officeDocument/2006/relationships/hyperlink" Target="https://www.cbr.ru/hd_base/zcyc_params/zcyc/?DateTo=26.07.2017" TargetMode="External"/><Relationship Id="rId175" Type="http://schemas.openxmlformats.org/officeDocument/2006/relationships/hyperlink" Target="https://www.cbr.ru/hd_base/zcyc_params/zcyc/?DateTo=26.05.2017" TargetMode="External"/><Relationship Id="rId340" Type="http://schemas.openxmlformats.org/officeDocument/2006/relationships/hyperlink" Target="https://www.cbr.ru/hd_base/zcyc_params/zcyc/?DateTo=26.09.2016" TargetMode="External"/><Relationship Id="rId200" Type="http://schemas.openxmlformats.org/officeDocument/2006/relationships/hyperlink" Target="https://www.cbr.ru/hd_base/zcyc_params/zcyc/?DateTo=17.04.2017" TargetMode="External"/><Relationship Id="rId382" Type="http://schemas.openxmlformats.org/officeDocument/2006/relationships/hyperlink" Target="https://www.cbr.ru/hd_base/zcyc_params/zcyc/?DateTo=28.07.2016" TargetMode="External"/><Relationship Id="rId438" Type="http://schemas.openxmlformats.org/officeDocument/2006/relationships/hyperlink" Target="https://www.cbr.ru/hd_base/zcyc_params/zcyc/?DateTo=10.05.2016" TargetMode="External"/><Relationship Id="rId242" Type="http://schemas.openxmlformats.org/officeDocument/2006/relationships/hyperlink" Target="https://www.cbr.ru/hd_base/zcyc_params/zcyc/?DateTo=14.02.2017" TargetMode="External"/><Relationship Id="rId284" Type="http://schemas.openxmlformats.org/officeDocument/2006/relationships/hyperlink" Target="https://www.cbr.ru/hd_base/zcyc_params/zcyc/?DateTo=14.12.2016" TargetMode="External"/><Relationship Id="rId491" Type="http://schemas.openxmlformats.org/officeDocument/2006/relationships/hyperlink" Target="https://www.cbr.ru/hd_base/zcyc_params/zcyc/?DateTo=19.02.2016" TargetMode="External"/><Relationship Id="rId505" Type="http://schemas.openxmlformats.org/officeDocument/2006/relationships/hyperlink" Target="https://www.cbr.ru/hd_base/zcyc_params/zcyc/?DateTo=01.02.2017" TargetMode="External"/><Relationship Id="rId37" Type="http://schemas.openxmlformats.org/officeDocument/2006/relationships/hyperlink" Target="https://www.cbr.ru/hd_base/zcyc_params/zcyc/?DateTo=08.12.2017" TargetMode="External"/><Relationship Id="rId79" Type="http://schemas.openxmlformats.org/officeDocument/2006/relationships/hyperlink" Target="https://www.cbr.ru/hd_base/zcyc_params/zcyc/?DateTo=10.10.2017" TargetMode="External"/><Relationship Id="rId102" Type="http://schemas.openxmlformats.org/officeDocument/2006/relationships/hyperlink" Target="https://www.cbr.ru/hd_base/zcyc_params/zcyc/?DateTo=07.09.2017" TargetMode="External"/><Relationship Id="rId144" Type="http://schemas.openxmlformats.org/officeDocument/2006/relationships/hyperlink" Target="https://www.cbr.ru/hd_base/zcyc_params/zcyc/?DateTo=11.07.2017" TargetMode="External"/><Relationship Id="rId90" Type="http://schemas.openxmlformats.org/officeDocument/2006/relationships/hyperlink" Target="https://www.cbr.ru/hd_base/zcyc_params/zcyc/?DateTo=25.09.2017" TargetMode="External"/><Relationship Id="rId186" Type="http://schemas.openxmlformats.org/officeDocument/2006/relationships/hyperlink" Target="https://www.cbr.ru/hd_base/zcyc_params/zcyc/?DateTo=11.05.2017" TargetMode="External"/><Relationship Id="rId351" Type="http://schemas.openxmlformats.org/officeDocument/2006/relationships/hyperlink" Target="https://www.cbr.ru/hd_base/zcyc_params/zcyc/?DateTo=09.09.2016" TargetMode="External"/><Relationship Id="rId393" Type="http://schemas.openxmlformats.org/officeDocument/2006/relationships/hyperlink" Target="https://www.cbr.ru/hd_base/zcyc_params/zcyc/?DateTo=13.07.2016" TargetMode="External"/><Relationship Id="rId407" Type="http://schemas.openxmlformats.org/officeDocument/2006/relationships/hyperlink" Target="https://www.cbr.ru/hd_base/zcyc_params/zcyc/?DateTo=23.06.2016" TargetMode="External"/><Relationship Id="rId449" Type="http://schemas.openxmlformats.org/officeDocument/2006/relationships/hyperlink" Target="https://www.cbr.ru/hd_base/zcyc_params/zcyc/?DateTo=20.04.2016" TargetMode="External"/><Relationship Id="rId211" Type="http://schemas.openxmlformats.org/officeDocument/2006/relationships/hyperlink" Target="https://www.cbr.ru/hd_base/zcyc_params/zcyc/?DateTo=31.03.2017" TargetMode="External"/><Relationship Id="rId253" Type="http://schemas.openxmlformats.org/officeDocument/2006/relationships/hyperlink" Target="https://www.cbr.ru/hd_base/zcyc_params/zcyc/?DateTo=27.01.2017" TargetMode="External"/><Relationship Id="rId295" Type="http://schemas.openxmlformats.org/officeDocument/2006/relationships/hyperlink" Target="https://www.cbr.ru/hd_base/zcyc_params/zcyc/?DateTo=29.11.2016" TargetMode="External"/><Relationship Id="rId309" Type="http://schemas.openxmlformats.org/officeDocument/2006/relationships/hyperlink" Target="https://www.cbr.ru/hd_base/zcyc_params/zcyc/?DateTo=09.11.2016" TargetMode="External"/><Relationship Id="rId460" Type="http://schemas.openxmlformats.org/officeDocument/2006/relationships/hyperlink" Target="https://www.cbr.ru/hd_base/zcyc_params/zcyc/?DateTo=05.04.2016" TargetMode="External"/><Relationship Id="rId48" Type="http://schemas.openxmlformats.org/officeDocument/2006/relationships/hyperlink" Target="https://www.cbr.ru/hd_base/zcyc_params/zcyc/?DateTo=23.11.2017" TargetMode="External"/><Relationship Id="rId113" Type="http://schemas.openxmlformats.org/officeDocument/2006/relationships/hyperlink" Target="https://www.cbr.ru/hd_base/zcyc_params/zcyc/?DateTo=23.08.2017" TargetMode="External"/><Relationship Id="rId320" Type="http://schemas.openxmlformats.org/officeDocument/2006/relationships/hyperlink" Target="https://www.cbr.ru/hd_base/zcyc_params/zcyc/?DateTo=24.10.2016" TargetMode="External"/><Relationship Id="rId155" Type="http://schemas.openxmlformats.org/officeDocument/2006/relationships/hyperlink" Target="https://www.cbr.ru/hd_base/zcyc_params/zcyc/?DateTo=26.06.2017" TargetMode="External"/><Relationship Id="rId197" Type="http://schemas.openxmlformats.org/officeDocument/2006/relationships/hyperlink" Target="https://www.cbr.ru/hd_base/zcyc_params/zcyc/?DateTo=20.04.2017" TargetMode="External"/><Relationship Id="rId362" Type="http://schemas.openxmlformats.org/officeDocument/2006/relationships/hyperlink" Target="https://www.cbr.ru/hd_base/zcyc_params/zcyc/?DateTo=25.08.2016" TargetMode="External"/><Relationship Id="rId418" Type="http://schemas.openxmlformats.org/officeDocument/2006/relationships/hyperlink" Target="https://www.cbr.ru/hd_base/zcyc_params/zcyc/?DateTo=07.06.2016" TargetMode="External"/><Relationship Id="rId222" Type="http://schemas.openxmlformats.org/officeDocument/2006/relationships/hyperlink" Target="https://www.cbr.ru/hd_base/zcyc_params/zcyc/?DateTo=16.03.2017" TargetMode="External"/><Relationship Id="rId264" Type="http://schemas.openxmlformats.org/officeDocument/2006/relationships/hyperlink" Target="https://www.cbr.ru/hd_base/zcyc_params/zcyc/?DateTo=12.01.2017" TargetMode="External"/><Relationship Id="rId471" Type="http://schemas.openxmlformats.org/officeDocument/2006/relationships/hyperlink" Target="https://www.cbr.ru/hd_base/zcyc_params/zcyc/?DateTo=21.03.2016" TargetMode="External"/><Relationship Id="rId17" Type="http://schemas.openxmlformats.org/officeDocument/2006/relationships/hyperlink" Target="https://www.cbr.ru/hd_base/zcyc_params/zcyc/?DateTo=10.01.2018" TargetMode="External"/><Relationship Id="rId59" Type="http://schemas.openxmlformats.org/officeDocument/2006/relationships/hyperlink" Target="https://www.cbr.ru/hd_base/zcyc_params/zcyc/?DateTo=08.11.2017" TargetMode="External"/><Relationship Id="rId124" Type="http://schemas.openxmlformats.org/officeDocument/2006/relationships/hyperlink" Target="https://www.cbr.ru/hd_base/zcyc_params/zcyc/?DateTo=08.08.2017" TargetMode="External"/><Relationship Id="rId70" Type="http://schemas.openxmlformats.org/officeDocument/2006/relationships/hyperlink" Target="https://www.cbr.ru/hd_base/zcyc_params/zcyc/?DateTo=23.10.2017" TargetMode="External"/><Relationship Id="rId166" Type="http://schemas.openxmlformats.org/officeDocument/2006/relationships/hyperlink" Target="https://www.cbr.ru/hd_base/zcyc_params/zcyc/?DateTo=08.06.2017" TargetMode="External"/><Relationship Id="rId331" Type="http://schemas.openxmlformats.org/officeDocument/2006/relationships/hyperlink" Target="https://www.cbr.ru/hd_base/zcyc_params/zcyc/?DateTo=07.10.2016" TargetMode="External"/><Relationship Id="rId373" Type="http://schemas.openxmlformats.org/officeDocument/2006/relationships/hyperlink" Target="https://www.cbr.ru/hd_base/zcyc_params/zcyc/?DateTo=10.08.2016" TargetMode="External"/><Relationship Id="rId429" Type="http://schemas.openxmlformats.org/officeDocument/2006/relationships/hyperlink" Target="https://www.cbr.ru/hd_base/zcyc_params/zcyc/?DateTo=23.05.2016" TargetMode="External"/><Relationship Id="rId1" Type="http://schemas.openxmlformats.org/officeDocument/2006/relationships/hyperlink" Target="https://www.cbr.ru/hd_base/zcyc_params/zcyc/?DateTo=01.02.2018" TargetMode="External"/><Relationship Id="rId233" Type="http://schemas.openxmlformats.org/officeDocument/2006/relationships/hyperlink" Target="https://www.cbr.ru/hd_base/zcyc_params/zcyc/?DateTo=28.02.2017" TargetMode="External"/><Relationship Id="rId440" Type="http://schemas.openxmlformats.org/officeDocument/2006/relationships/hyperlink" Target="https://www.cbr.ru/hd_base/zcyc_params/zcyc/?DateTo=05.05.2016" TargetMode="External"/><Relationship Id="rId28" Type="http://schemas.openxmlformats.org/officeDocument/2006/relationships/hyperlink" Target="https://www.cbr.ru/hd_base/zcyc_params/zcyc/?DateTo=21.12.2017" TargetMode="External"/><Relationship Id="rId275" Type="http://schemas.openxmlformats.org/officeDocument/2006/relationships/hyperlink" Target="https://www.cbr.ru/hd_base/zcyc_params/zcyc/?DateTo=27.12.2016" TargetMode="External"/><Relationship Id="rId300" Type="http://schemas.openxmlformats.org/officeDocument/2006/relationships/hyperlink" Target="https://www.cbr.ru/hd_base/zcyc_params/zcyc/?DateTo=22.11.2016" TargetMode="External"/><Relationship Id="rId482" Type="http://schemas.openxmlformats.org/officeDocument/2006/relationships/hyperlink" Target="https://www.cbr.ru/hd_base/zcyc_params/zcyc/?DateTo=03.03.2016" TargetMode="External"/><Relationship Id="rId81" Type="http://schemas.openxmlformats.org/officeDocument/2006/relationships/hyperlink" Target="https://www.cbr.ru/hd_base/zcyc_params/zcyc/?DateTo=06.10.2017" TargetMode="External"/><Relationship Id="rId135" Type="http://schemas.openxmlformats.org/officeDocument/2006/relationships/hyperlink" Target="https://www.cbr.ru/hd_base/zcyc_params/zcyc/?DateTo=24.07.2017" TargetMode="External"/><Relationship Id="rId177" Type="http://schemas.openxmlformats.org/officeDocument/2006/relationships/hyperlink" Target="https://www.cbr.ru/hd_base/zcyc_params/zcyc/?DateTo=24.05.2017" TargetMode="External"/><Relationship Id="rId342" Type="http://schemas.openxmlformats.org/officeDocument/2006/relationships/hyperlink" Target="https://www.cbr.ru/hd_base/zcyc_params/zcyc/?DateTo=22.09.2016" TargetMode="External"/><Relationship Id="rId384" Type="http://schemas.openxmlformats.org/officeDocument/2006/relationships/hyperlink" Target="https://www.cbr.ru/hd_base/zcyc_params/zcyc/?DateTo=26.07.2016" TargetMode="External"/><Relationship Id="rId202" Type="http://schemas.openxmlformats.org/officeDocument/2006/relationships/hyperlink" Target="https://www.cbr.ru/hd_base/zcyc_params/zcyc/?DateTo=13.04.2017" TargetMode="External"/><Relationship Id="rId244" Type="http://schemas.openxmlformats.org/officeDocument/2006/relationships/hyperlink" Target="https://www.cbr.ru/hd_base/zcyc_params/zcyc/?DateTo=10.02.2017" TargetMode="External"/><Relationship Id="rId39" Type="http://schemas.openxmlformats.org/officeDocument/2006/relationships/hyperlink" Target="https://www.cbr.ru/hd_base/zcyc_params/zcyc/?DateTo=06.12.2017" TargetMode="External"/><Relationship Id="rId286" Type="http://schemas.openxmlformats.org/officeDocument/2006/relationships/hyperlink" Target="https://www.cbr.ru/hd_base/zcyc_params/zcyc/?DateTo=12.12.2016" TargetMode="External"/><Relationship Id="rId451" Type="http://schemas.openxmlformats.org/officeDocument/2006/relationships/hyperlink" Target="https://www.cbr.ru/hd_base/zcyc_params/zcyc/?DateTo=18.04.2016" TargetMode="External"/><Relationship Id="rId493" Type="http://schemas.openxmlformats.org/officeDocument/2006/relationships/hyperlink" Target="https://www.cbr.ru/hd_base/zcyc_params/zcyc/?DateTo=17.02.2016" TargetMode="External"/><Relationship Id="rId507" Type="http://schemas.openxmlformats.org/officeDocument/2006/relationships/drawing" Target="../drawings/drawing3.xml"/><Relationship Id="rId50" Type="http://schemas.openxmlformats.org/officeDocument/2006/relationships/hyperlink" Target="https://www.cbr.ru/hd_base/zcyc_params/zcyc/?DateTo=21.11.2017" TargetMode="External"/><Relationship Id="rId104" Type="http://schemas.openxmlformats.org/officeDocument/2006/relationships/hyperlink" Target="https://www.cbr.ru/hd_base/zcyc_params/zcyc/?DateTo=05.09.2017" TargetMode="External"/><Relationship Id="rId146" Type="http://schemas.openxmlformats.org/officeDocument/2006/relationships/hyperlink" Target="https://www.cbr.ru/hd_base/zcyc_params/zcyc/?DateTo=07.07.2017" TargetMode="External"/><Relationship Id="rId188" Type="http://schemas.openxmlformats.org/officeDocument/2006/relationships/hyperlink" Target="https://www.cbr.ru/hd_base/zcyc_params/zcyc/?DateTo=05.05.2017" TargetMode="External"/><Relationship Id="rId311" Type="http://schemas.openxmlformats.org/officeDocument/2006/relationships/hyperlink" Target="https://www.cbr.ru/hd_base/zcyc_params/zcyc/?DateTo=07.11.2016" TargetMode="External"/><Relationship Id="rId353" Type="http://schemas.openxmlformats.org/officeDocument/2006/relationships/hyperlink" Target="https://www.cbr.ru/hd_base/zcyc_params/zcyc/?DateTo=07.09.2016" TargetMode="External"/><Relationship Id="rId395" Type="http://schemas.openxmlformats.org/officeDocument/2006/relationships/hyperlink" Target="https://www.cbr.ru/hd_base/zcyc_params/zcyc/?DateTo=11.07.2016" TargetMode="External"/><Relationship Id="rId409" Type="http://schemas.openxmlformats.org/officeDocument/2006/relationships/hyperlink" Target="https://www.cbr.ru/hd_base/zcyc_params/zcyc/?DateTo=21.06.2016" TargetMode="External"/><Relationship Id="rId92" Type="http://schemas.openxmlformats.org/officeDocument/2006/relationships/hyperlink" Target="https://www.cbr.ru/hd_base/zcyc_params/zcyc/?DateTo=21.09.2017" TargetMode="External"/><Relationship Id="rId213" Type="http://schemas.openxmlformats.org/officeDocument/2006/relationships/hyperlink" Target="https://www.cbr.ru/hd_base/zcyc_params/zcyc/?DateTo=29.03.2017" TargetMode="External"/><Relationship Id="rId420" Type="http://schemas.openxmlformats.org/officeDocument/2006/relationships/hyperlink" Target="https://www.cbr.ru/hd_base/zcyc_params/zcyc/?DateTo=03.06.2016" TargetMode="External"/><Relationship Id="rId255" Type="http://schemas.openxmlformats.org/officeDocument/2006/relationships/hyperlink" Target="https://www.cbr.ru/hd_base/zcyc_params/zcyc/?DateTo=25.01.2017" TargetMode="External"/><Relationship Id="rId297" Type="http://schemas.openxmlformats.org/officeDocument/2006/relationships/hyperlink" Target="https://www.cbr.ru/hd_base/zcyc_params/zcyc/?DateTo=25.11.2016" TargetMode="External"/><Relationship Id="rId462" Type="http://schemas.openxmlformats.org/officeDocument/2006/relationships/hyperlink" Target="https://www.cbr.ru/hd_base/zcyc_params/zcyc/?DateTo=01.04.2016" TargetMode="External"/><Relationship Id="rId115" Type="http://schemas.openxmlformats.org/officeDocument/2006/relationships/hyperlink" Target="https://www.cbr.ru/hd_base/zcyc_params/zcyc/?DateTo=21.08.2017" TargetMode="External"/><Relationship Id="rId157" Type="http://schemas.openxmlformats.org/officeDocument/2006/relationships/hyperlink" Target="https://www.cbr.ru/hd_base/zcyc_params/zcyc/?DateTo=22.06.2017" TargetMode="External"/><Relationship Id="rId322" Type="http://schemas.openxmlformats.org/officeDocument/2006/relationships/hyperlink" Target="https://www.cbr.ru/hd_base/zcyc_params/zcyc/?DateTo=20.10.2016" TargetMode="External"/><Relationship Id="rId364" Type="http://schemas.openxmlformats.org/officeDocument/2006/relationships/hyperlink" Target="https://www.cbr.ru/hd_base/zcyc_params/zcyc/?DateTo=23.08.2016" TargetMode="External"/><Relationship Id="rId61" Type="http://schemas.openxmlformats.org/officeDocument/2006/relationships/hyperlink" Target="https://www.cbr.ru/hd_base/zcyc_params/zcyc/?DateTo=03.11.2017" TargetMode="External"/><Relationship Id="rId199" Type="http://schemas.openxmlformats.org/officeDocument/2006/relationships/hyperlink" Target="https://www.cbr.ru/hd_base/zcyc_params/zcyc/?DateTo=18.04.2017" TargetMode="External"/><Relationship Id="rId19" Type="http://schemas.openxmlformats.org/officeDocument/2006/relationships/hyperlink" Target="https://www.cbr.ru/hd_base/zcyc_params/zcyc/?DateTo=05.01.2018" TargetMode="External"/><Relationship Id="rId224" Type="http://schemas.openxmlformats.org/officeDocument/2006/relationships/hyperlink" Target="https://www.cbr.ru/hd_base/zcyc_params/zcyc/?DateTo=14.03.2017" TargetMode="External"/><Relationship Id="rId266" Type="http://schemas.openxmlformats.org/officeDocument/2006/relationships/hyperlink" Target="https://www.cbr.ru/hd_base/zcyc_params/zcyc/?DateTo=10.01.2017" TargetMode="External"/><Relationship Id="rId431" Type="http://schemas.openxmlformats.org/officeDocument/2006/relationships/hyperlink" Target="https://www.cbr.ru/hd_base/zcyc_params/zcyc/?DateTo=19.05.2016" TargetMode="External"/><Relationship Id="rId473" Type="http://schemas.openxmlformats.org/officeDocument/2006/relationships/hyperlink" Target="https://www.cbr.ru/hd_base/zcyc_params/zcyc/?DateTo=17.03.2016" TargetMode="External"/><Relationship Id="rId30" Type="http://schemas.openxmlformats.org/officeDocument/2006/relationships/hyperlink" Target="https://www.cbr.ru/hd_base/zcyc_params/zcyc/?DateTo=19.12.2017" TargetMode="External"/><Relationship Id="rId126" Type="http://schemas.openxmlformats.org/officeDocument/2006/relationships/hyperlink" Target="https://www.cbr.ru/hd_base/zcyc_params/zcyc/?DateTo=04.08.2017" TargetMode="External"/><Relationship Id="rId168" Type="http://schemas.openxmlformats.org/officeDocument/2006/relationships/hyperlink" Target="https://www.cbr.ru/hd_base/zcyc_params/zcyc/?DateTo=06.06.2017" TargetMode="External"/><Relationship Id="rId333" Type="http://schemas.openxmlformats.org/officeDocument/2006/relationships/hyperlink" Target="https://www.cbr.ru/hd_base/zcyc_params/zcyc/?DateTo=05.10.2016" TargetMode="External"/><Relationship Id="rId72" Type="http://schemas.openxmlformats.org/officeDocument/2006/relationships/hyperlink" Target="https://www.cbr.ru/hd_base/zcyc_params/zcyc/?DateTo=19.10.2017" TargetMode="External"/><Relationship Id="rId375" Type="http://schemas.openxmlformats.org/officeDocument/2006/relationships/hyperlink" Target="https://www.cbr.ru/hd_base/zcyc_params/zcyc/?DateTo=08.08.2016" TargetMode="External"/><Relationship Id="rId3" Type="http://schemas.openxmlformats.org/officeDocument/2006/relationships/hyperlink" Target="https://www.cbr.ru/hd_base/zcyc_params/zcyc/?DateTo=30.01.2018" TargetMode="External"/><Relationship Id="rId235" Type="http://schemas.openxmlformats.org/officeDocument/2006/relationships/hyperlink" Target="https://www.cbr.ru/hd_base/zcyc_params/zcyc/?DateTo=24.02.2017" TargetMode="External"/><Relationship Id="rId277" Type="http://schemas.openxmlformats.org/officeDocument/2006/relationships/hyperlink" Target="https://www.cbr.ru/hd_base/zcyc_params/zcyc/?DateTo=23.12.2016" TargetMode="External"/><Relationship Id="rId400" Type="http://schemas.openxmlformats.org/officeDocument/2006/relationships/hyperlink" Target="https://www.cbr.ru/hd_base/zcyc_params/zcyc/?DateTo=04.07.2016" TargetMode="External"/><Relationship Id="rId442" Type="http://schemas.openxmlformats.org/officeDocument/2006/relationships/hyperlink" Target="https://www.cbr.ru/hd_base/zcyc_params/zcyc/?DateTo=29.04.2016" TargetMode="External"/><Relationship Id="rId484" Type="http://schemas.openxmlformats.org/officeDocument/2006/relationships/hyperlink" Target="https://www.cbr.ru/hd_base/zcyc_params/zcyc/?DateTo=01.03.2016" TargetMode="External"/><Relationship Id="rId137" Type="http://schemas.openxmlformats.org/officeDocument/2006/relationships/hyperlink" Target="https://www.cbr.ru/hd_base/zcyc_params/zcyc/?DateTo=20.07.2017" TargetMode="External"/><Relationship Id="rId302" Type="http://schemas.openxmlformats.org/officeDocument/2006/relationships/hyperlink" Target="https://www.cbr.ru/hd_base/zcyc_params/zcyc/?DateTo=18.11.2016" TargetMode="External"/><Relationship Id="rId344" Type="http://schemas.openxmlformats.org/officeDocument/2006/relationships/hyperlink" Target="https://www.cbr.ru/hd_base/zcyc_params/zcyc/?DateTo=20.09.2016" TargetMode="External"/><Relationship Id="rId41" Type="http://schemas.openxmlformats.org/officeDocument/2006/relationships/hyperlink" Target="https://www.cbr.ru/hd_base/zcyc_params/zcyc/?DateTo=04.12.2017" TargetMode="External"/><Relationship Id="rId83" Type="http://schemas.openxmlformats.org/officeDocument/2006/relationships/hyperlink" Target="https://www.cbr.ru/hd_base/zcyc_params/zcyc/?DateTo=04.10.2017" TargetMode="External"/><Relationship Id="rId179" Type="http://schemas.openxmlformats.org/officeDocument/2006/relationships/hyperlink" Target="https://www.cbr.ru/hd_base/zcyc_params/zcyc/?DateTo=22.05.2017" TargetMode="External"/><Relationship Id="rId386" Type="http://schemas.openxmlformats.org/officeDocument/2006/relationships/hyperlink" Target="https://www.cbr.ru/hd_base/zcyc_params/zcyc/?DateTo=22.07.2016" TargetMode="External"/><Relationship Id="rId190" Type="http://schemas.openxmlformats.org/officeDocument/2006/relationships/hyperlink" Target="https://www.cbr.ru/hd_base/zcyc_params/zcyc/?DateTo=03.05.2017" TargetMode="External"/><Relationship Id="rId204" Type="http://schemas.openxmlformats.org/officeDocument/2006/relationships/hyperlink" Target="https://www.cbr.ru/hd_base/zcyc_params/zcyc/?DateTo=11.04.2017" TargetMode="External"/><Relationship Id="rId246" Type="http://schemas.openxmlformats.org/officeDocument/2006/relationships/hyperlink" Target="https://www.cbr.ru/hd_base/zcyc_params/zcyc/?DateTo=08.02.2017" TargetMode="External"/><Relationship Id="rId288" Type="http://schemas.openxmlformats.org/officeDocument/2006/relationships/hyperlink" Target="https://www.cbr.ru/hd_base/zcyc_params/zcyc/?DateTo=08.12.2016" TargetMode="External"/><Relationship Id="rId411" Type="http://schemas.openxmlformats.org/officeDocument/2006/relationships/hyperlink" Target="https://www.cbr.ru/hd_base/zcyc_params/zcyc/?DateTo=17.06.2016" TargetMode="External"/><Relationship Id="rId453" Type="http://schemas.openxmlformats.org/officeDocument/2006/relationships/hyperlink" Target="https://www.cbr.ru/hd_base/zcyc_params/zcyc/?DateTo=14.04.2016" TargetMode="External"/><Relationship Id="rId106" Type="http://schemas.openxmlformats.org/officeDocument/2006/relationships/hyperlink" Target="https://www.cbr.ru/hd_base/zcyc_params/zcyc/?DateTo=01.09.2017" TargetMode="External"/><Relationship Id="rId313" Type="http://schemas.openxmlformats.org/officeDocument/2006/relationships/hyperlink" Target="https://www.cbr.ru/hd_base/zcyc_params/zcyc/?DateTo=02.11.2016" TargetMode="External"/><Relationship Id="rId495" Type="http://schemas.openxmlformats.org/officeDocument/2006/relationships/hyperlink" Target="https://www.cbr.ru/hd_base/zcyc_params/zcyc/?DateTo=15.02.2016" TargetMode="External"/><Relationship Id="rId10" Type="http://schemas.openxmlformats.org/officeDocument/2006/relationships/hyperlink" Target="https://www.cbr.ru/hd_base/zcyc_params/zcyc/?DateTo=19.01.2018" TargetMode="External"/><Relationship Id="rId52" Type="http://schemas.openxmlformats.org/officeDocument/2006/relationships/hyperlink" Target="https://www.cbr.ru/hd_base/zcyc_params/zcyc/?DateTo=17.11.2017" TargetMode="External"/><Relationship Id="rId94" Type="http://schemas.openxmlformats.org/officeDocument/2006/relationships/hyperlink" Target="https://www.cbr.ru/hd_base/zcyc_params/zcyc/?DateTo=19.09.2017" TargetMode="External"/><Relationship Id="rId148" Type="http://schemas.openxmlformats.org/officeDocument/2006/relationships/hyperlink" Target="https://www.cbr.ru/hd_base/zcyc_params/zcyc/?DateTo=05.07.2017" TargetMode="External"/><Relationship Id="rId355" Type="http://schemas.openxmlformats.org/officeDocument/2006/relationships/hyperlink" Target="https://www.cbr.ru/hd_base/zcyc_params/zcyc/?DateTo=05.09.2016" TargetMode="External"/><Relationship Id="rId397" Type="http://schemas.openxmlformats.org/officeDocument/2006/relationships/hyperlink" Target="https://www.cbr.ru/hd_base/zcyc_params/zcyc/?DateTo=07.07.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AAA64-C6AE-2E4C-B62F-36470362605E}">
  <dimension ref="A1:J16"/>
  <sheetViews>
    <sheetView tabSelected="1" workbookViewId="0">
      <selection activeCell="D23" sqref="D23"/>
    </sheetView>
  </sheetViews>
  <sheetFormatPr baseColWidth="10" defaultRowHeight="16" x14ac:dyDescent="0.2"/>
  <sheetData>
    <row r="1" spans="1:10" x14ac:dyDescent="0.2">
      <c r="A1" s="66" t="s">
        <v>62</v>
      </c>
      <c r="B1" s="66"/>
      <c r="C1" s="66"/>
      <c r="D1" s="66"/>
      <c r="E1" s="66"/>
      <c r="F1" s="66"/>
      <c r="G1" s="66"/>
      <c r="H1" s="66"/>
      <c r="I1" s="66"/>
      <c r="J1" s="66"/>
    </row>
    <row r="2" spans="1:10" x14ac:dyDescent="0.2">
      <c r="A2" s="66"/>
      <c r="B2" s="66"/>
      <c r="C2" s="66"/>
      <c r="D2" s="66"/>
      <c r="E2" s="66"/>
      <c r="F2" s="66"/>
      <c r="G2" s="66"/>
      <c r="H2" s="66"/>
      <c r="I2" s="66"/>
      <c r="J2" s="66"/>
    </row>
    <row r="3" spans="1:10" x14ac:dyDescent="0.2">
      <c r="A3" s="66"/>
      <c r="B3" s="66"/>
      <c r="C3" s="66"/>
      <c r="D3" s="66"/>
      <c r="E3" s="66"/>
      <c r="F3" s="66"/>
      <c r="G3" s="66"/>
      <c r="H3" s="66"/>
      <c r="I3" s="66"/>
      <c r="J3" s="66"/>
    </row>
    <row r="4" spans="1:10" x14ac:dyDescent="0.2">
      <c r="A4" s="66"/>
      <c r="B4" s="66"/>
      <c r="C4" s="66"/>
      <c r="D4" s="66"/>
      <c r="E4" s="66"/>
      <c r="F4" s="66"/>
      <c r="G4" s="66"/>
      <c r="H4" s="66"/>
      <c r="I4" s="66"/>
      <c r="J4" s="66"/>
    </row>
    <row r="5" spans="1:10" x14ac:dyDescent="0.2">
      <c r="A5" s="66"/>
      <c r="B5" s="66"/>
      <c r="C5" s="66"/>
      <c r="D5" s="66"/>
      <c r="E5" s="66"/>
      <c r="F5" s="66"/>
      <c r="G5" s="66"/>
      <c r="H5" s="66"/>
      <c r="I5" s="66"/>
      <c r="J5" s="66"/>
    </row>
    <row r="6" spans="1:10" x14ac:dyDescent="0.2">
      <c r="A6" t="s">
        <v>63</v>
      </c>
    </row>
    <row r="9" spans="1:10" ht="16" customHeight="1" x14ac:dyDescent="0.2">
      <c r="A9" s="67" t="s">
        <v>64</v>
      </c>
      <c r="B9" s="67"/>
      <c r="C9" s="67"/>
      <c r="D9" s="67"/>
      <c r="E9" s="67"/>
      <c r="F9" s="67"/>
      <c r="G9" s="67"/>
      <c r="H9" s="67"/>
      <c r="I9" s="67"/>
      <c r="J9" s="67"/>
    </row>
    <row r="10" spans="1:10" x14ac:dyDescent="0.2">
      <c r="A10" s="67"/>
      <c r="B10" s="67"/>
      <c r="C10" s="67"/>
      <c r="D10" s="67"/>
      <c r="E10" s="67"/>
      <c r="F10" s="67"/>
      <c r="G10" s="67"/>
      <c r="H10" s="67"/>
      <c r="I10" s="67"/>
      <c r="J10" s="67"/>
    </row>
    <row r="11" spans="1:10" x14ac:dyDescent="0.2">
      <c r="A11" s="65"/>
      <c r="B11" s="65"/>
      <c r="C11" s="65"/>
      <c r="D11" s="65"/>
      <c r="E11" s="65"/>
      <c r="F11" s="65"/>
      <c r="G11" s="65"/>
      <c r="H11" s="65"/>
      <c r="I11" s="65"/>
    </row>
    <row r="12" spans="1:10" x14ac:dyDescent="0.2">
      <c r="A12" s="65"/>
      <c r="B12" s="65"/>
      <c r="C12" s="65"/>
      <c r="D12" s="65"/>
      <c r="E12" s="65"/>
      <c r="F12" s="65"/>
      <c r="G12" s="65"/>
      <c r="H12" s="65"/>
      <c r="I12" s="65"/>
    </row>
    <row r="13" spans="1:10" ht="16" customHeight="1" x14ac:dyDescent="0.2">
      <c r="A13" s="67" t="s">
        <v>71</v>
      </c>
      <c r="B13" s="67"/>
      <c r="C13" s="67"/>
      <c r="D13" s="67"/>
      <c r="E13" s="67"/>
      <c r="F13" s="67"/>
      <c r="G13" s="67"/>
      <c r="H13" s="67"/>
      <c r="I13" s="67"/>
      <c r="J13" s="67"/>
    </row>
    <row r="14" spans="1:10" x14ac:dyDescent="0.2">
      <c r="A14" s="67"/>
      <c r="B14" s="67"/>
      <c r="C14" s="67"/>
      <c r="D14" s="67"/>
      <c r="E14" s="67"/>
      <c r="F14" s="67"/>
      <c r="G14" s="67"/>
      <c r="H14" s="67"/>
      <c r="I14" s="67"/>
      <c r="J14" s="67"/>
    </row>
    <row r="15" spans="1:10" x14ac:dyDescent="0.2">
      <c r="A15" s="67"/>
      <c r="B15" s="67"/>
      <c r="C15" s="67"/>
      <c r="D15" s="67"/>
      <c r="E15" s="67"/>
      <c r="F15" s="67"/>
      <c r="G15" s="67"/>
      <c r="H15" s="67"/>
      <c r="I15" s="67"/>
      <c r="J15" s="67"/>
    </row>
    <row r="16" spans="1:10" x14ac:dyDescent="0.2">
      <c r="A16" s="67"/>
      <c r="B16" s="67"/>
      <c r="C16" s="67"/>
      <c r="D16" s="67"/>
      <c r="E16" s="67"/>
      <c r="F16" s="67"/>
      <c r="G16" s="67"/>
      <c r="H16" s="67"/>
      <c r="I16" s="67"/>
      <c r="J16" s="67"/>
    </row>
  </sheetData>
  <mergeCells count="3">
    <mergeCell ref="A1:J5"/>
    <mergeCell ref="A9:J10"/>
    <mergeCell ref="A13:J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2AE13-76B3-1C48-B8E2-11B5A23D93AB}">
  <dimension ref="A1:AP508"/>
  <sheetViews>
    <sheetView zoomScale="75" workbookViewId="0">
      <selection activeCell="AT2" sqref="AT2:AT508"/>
    </sheetView>
  </sheetViews>
  <sheetFormatPr baseColWidth="10" defaultRowHeight="16" x14ac:dyDescent="0.2"/>
  <sheetData>
    <row r="1" spans="1:42" x14ac:dyDescent="0.2">
      <c r="A1" s="4" t="s">
        <v>0</v>
      </c>
      <c r="B1" s="68"/>
      <c r="C1" s="68"/>
      <c r="D1" s="68"/>
      <c r="E1" s="68"/>
      <c r="F1" s="68"/>
      <c r="G1" s="68"/>
      <c r="H1" s="68"/>
      <c r="I1" s="68"/>
      <c r="J1" s="68"/>
      <c r="K1" s="68"/>
    </row>
    <row r="2" spans="1:42" x14ac:dyDescent="0.2">
      <c r="A2" s="4"/>
      <c r="B2" s="4">
        <v>0.5</v>
      </c>
      <c r="C2" s="4">
        <v>1</v>
      </c>
      <c r="D2" s="4">
        <v>1.5</v>
      </c>
      <c r="E2" s="4">
        <v>2</v>
      </c>
      <c r="F2" s="4">
        <v>2.5</v>
      </c>
      <c r="G2" s="4">
        <v>3</v>
      </c>
      <c r="H2" s="4">
        <v>3.5</v>
      </c>
      <c r="I2" s="4">
        <v>4</v>
      </c>
      <c r="J2" s="4">
        <v>4.5</v>
      </c>
      <c r="K2" s="4">
        <v>5</v>
      </c>
      <c r="L2" s="4">
        <v>5.5</v>
      </c>
      <c r="M2" s="4">
        <v>6</v>
      </c>
      <c r="N2" s="4">
        <v>6.5</v>
      </c>
      <c r="O2" s="4">
        <v>7</v>
      </c>
      <c r="P2" s="4">
        <v>7.5</v>
      </c>
      <c r="Q2" s="4">
        <v>8</v>
      </c>
      <c r="R2" s="4">
        <v>8.5</v>
      </c>
      <c r="S2" s="4">
        <v>9</v>
      </c>
      <c r="T2" s="4">
        <v>9.5</v>
      </c>
      <c r="U2" s="4">
        <v>10</v>
      </c>
      <c r="V2" s="4">
        <v>10.5</v>
      </c>
      <c r="W2" s="4">
        <v>11</v>
      </c>
      <c r="X2" s="4">
        <v>11.5</v>
      </c>
      <c r="Y2" s="4">
        <v>12</v>
      </c>
      <c r="Z2" s="4">
        <v>12.5</v>
      </c>
      <c r="AA2" s="4">
        <v>13</v>
      </c>
      <c r="AB2" s="4">
        <v>13.5</v>
      </c>
      <c r="AC2" s="4">
        <v>14</v>
      </c>
      <c r="AD2" s="4">
        <v>14.5</v>
      </c>
      <c r="AE2" s="4">
        <v>15</v>
      </c>
      <c r="AF2" s="4">
        <v>15.5</v>
      </c>
      <c r="AG2" s="4">
        <v>16</v>
      </c>
      <c r="AH2" s="4">
        <v>16.5</v>
      </c>
      <c r="AI2" s="4">
        <v>17</v>
      </c>
      <c r="AJ2" s="4">
        <v>17.5</v>
      </c>
      <c r="AK2" s="4">
        <v>18</v>
      </c>
      <c r="AL2" s="4">
        <v>18.5</v>
      </c>
      <c r="AM2" s="4">
        <v>19</v>
      </c>
      <c r="AN2" s="4">
        <v>19.5</v>
      </c>
      <c r="AO2" s="4">
        <v>20</v>
      </c>
      <c r="AP2" s="4">
        <v>30</v>
      </c>
    </row>
    <row r="3" spans="1:42" x14ac:dyDescent="0.2">
      <c r="A3" s="2">
        <v>43132</v>
      </c>
      <c r="B3" s="3">
        <v>6.69</v>
      </c>
      <c r="C3" s="3">
        <v>6.72</v>
      </c>
      <c r="D3" s="3">
        <f>AVERAGE(C3,E3)</f>
        <v>6.7449999999999992</v>
      </c>
      <c r="E3" s="3">
        <v>6.77</v>
      </c>
      <c r="F3" s="3">
        <f>AVERAGE(G3,E3)</f>
        <v>6.7899999999999991</v>
      </c>
      <c r="G3" s="3">
        <v>6.81</v>
      </c>
      <c r="H3" s="3">
        <f>AVERAGE(I3,G3)</f>
        <v>7.2149999999999999</v>
      </c>
      <c r="I3" s="3">
        <v>7.62</v>
      </c>
      <c r="J3" s="3">
        <f>AVERAGE(I3,K3)</f>
        <v>7.2750000000000004</v>
      </c>
      <c r="K3" s="3">
        <v>6.93</v>
      </c>
      <c r="L3">
        <f>AVERAGE(K3,M3)</f>
        <v>6.9674999999999994</v>
      </c>
      <c r="M3">
        <f>AVERAGE(K3,O3)</f>
        <v>7.0049999999999999</v>
      </c>
      <c r="N3">
        <f>AVERAGE(M3,O3)</f>
        <v>7.0425000000000004</v>
      </c>
      <c r="O3" s="3">
        <v>7.08</v>
      </c>
      <c r="P3">
        <f>2*O3-N3</f>
        <v>7.1174999999999997</v>
      </c>
      <c r="Q3">
        <f>AVERAGE(P3,R3)</f>
        <v>7.1512500000000001</v>
      </c>
      <c r="R3">
        <f>AVERAGE(O3,U3)</f>
        <v>7.1850000000000005</v>
      </c>
      <c r="S3">
        <f>2*R3-Q3</f>
        <v>7.2187500000000009</v>
      </c>
      <c r="T3">
        <f>AVERAGE(S3,U3)</f>
        <v>7.2543750000000005</v>
      </c>
      <c r="U3" s="3">
        <v>7.29</v>
      </c>
      <c r="V3">
        <f>2*U3-T3</f>
        <v>7.3256249999999996</v>
      </c>
      <c r="W3">
        <f>2*V3-U3</f>
        <v>7.3612499999999992</v>
      </c>
      <c r="X3">
        <f>2*W3-V3</f>
        <v>7.3968749999999988</v>
      </c>
      <c r="Y3">
        <f>AVERAGE(X3,Z3)</f>
        <v>7.4259374999999999</v>
      </c>
      <c r="Z3">
        <f>AVERAGE(U3,AE3)</f>
        <v>7.4550000000000001</v>
      </c>
      <c r="AA3">
        <f>2*Z3-Y3</f>
        <v>7.4840625000000003</v>
      </c>
      <c r="AB3">
        <f>AVERAGE(AA3,AC3)</f>
        <v>7.5180468750000005</v>
      </c>
      <c r="AC3">
        <f>AVERAGE(AA3,AE3)</f>
        <v>7.5520312500000006</v>
      </c>
      <c r="AD3">
        <f>AVERAGE(AC3,AE3)</f>
        <v>7.5860156249999999</v>
      </c>
      <c r="AE3" s="3">
        <v>7.62</v>
      </c>
      <c r="AF3">
        <f>2*AE3-AD3</f>
        <v>7.6539843750000003</v>
      </c>
      <c r="AG3">
        <f>AVERAGE(AF3,AH3)</f>
        <v>7.6829882812500001</v>
      </c>
      <c r="AH3">
        <f>AVERAGE(AF3,AJ3)</f>
        <v>7.7119921874999999</v>
      </c>
      <c r="AI3">
        <f>AVERAGE(AH3,AJ3)</f>
        <v>7.7409960937499998</v>
      </c>
      <c r="AJ3">
        <f>AVERAGE(AE3,AO3)</f>
        <v>7.77</v>
      </c>
      <c r="AK3">
        <f>2*AJ3-AI3</f>
        <v>7.7990039062499994</v>
      </c>
      <c r="AL3">
        <f>AVERAGE(AK3,AM3)</f>
        <v>7.8292529296874989</v>
      </c>
      <c r="AM3">
        <f>AVERAGE(AK3,AO3)</f>
        <v>7.8595019531249992</v>
      </c>
      <c r="AN3">
        <f>AVERAGE(AM3,AO3)</f>
        <v>7.8897509765624996</v>
      </c>
      <c r="AO3" s="3">
        <v>7.92</v>
      </c>
      <c r="AP3" s="3">
        <v>8.4700000000000006</v>
      </c>
    </row>
    <row r="4" spans="1:42" x14ac:dyDescent="0.2">
      <c r="A4" s="2">
        <v>43131</v>
      </c>
      <c r="B4" s="3">
        <v>6.72</v>
      </c>
      <c r="C4" s="3">
        <v>6.75</v>
      </c>
      <c r="D4" s="3">
        <f t="shared" ref="D4:D67" si="0">AVERAGE(C4,E4)</f>
        <v>6.7650000000000006</v>
      </c>
      <c r="E4" s="3">
        <v>6.78</v>
      </c>
      <c r="F4" s="3">
        <f t="shared" ref="F4:F67" si="1">AVERAGE(G4,E4)</f>
        <v>6.7949999999999999</v>
      </c>
      <c r="G4" s="3">
        <v>6.81</v>
      </c>
      <c r="H4" s="3">
        <f t="shared" ref="H4:H67" si="2">AVERAGE(I4,G4)</f>
        <v>7.2549999999999999</v>
      </c>
      <c r="I4" s="3">
        <v>7.7</v>
      </c>
      <c r="J4" s="3">
        <f t="shared" ref="J4:J67" si="3">AVERAGE(I4,K4)</f>
        <v>7.32</v>
      </c>
      <c r="K4" s="3">
        <v>6.94</v>
      </c>
      <c r="L4">
        <f t="shared" ref="L4:L67" si="4">AVERAGE(K4,M4)</f>
        <v>6.9824999999999999</v>
      </c>
      <c r="M4">
        <f t="shared" ref="M4:M67" si="5">AVERAGE(K4,O4)</f>
        <v>7.0250000000000004</v>
      </c>
      <c r="N4">
        <f t="shared" ref="N4:N67" si="6">AVERAGE(M4,O4)</f>
        <v>7.0675000000000008</v>
      </c>
      <c r="O4" s="3">
        <v>7.11</v>
      </c>
      <c r="P4">
        <f t="shared" ref="P4:P67" si="7">2*O4-N4</f>
        <v>7.1524999999999999</v>
      </c>
      <c r="Q4">
        <f t="shared" ref="Q4:Q67" si="8">AVERAGE(P4,R4)</f>
        <v>7.1887499999999998</v>
      </c>
      <c r="R4">
        <f t="shared" ref="R4:R67" si="9">AVERAGE(O4,U4)</f>
        <v>7.2249999999999996</v>
      </c>
      <c r="S4">
        <f t="shared" ref="S4:S67" si="10">2*R4-Q4</f>
        <v>7.2612499999999995</v>
      </c>
      <c r="T4">
        <f t="shared" ref="T4:T67" si="11">AVERAGE(S4,U4)</f>
        <v>7.3006250000000001</v>
      </c>
      <c r="U4" s="3">
        <v>7.34</v>
      </c>
      <c r="V4">
        <f t="shared" ref="V4:V67" si="12">2*U4-T4</f>
        <v>7.3793749999999996</v>
      </c>
      <c r="W4">
        <f t="shared" ref="W4:X4" si="13">2*V4-U4</f>
        <v>7.4187499999999993</v>
      </c>
      <c r="X4">
        <f t="shared" si="13"/>
        <v>7.458124999999999</v>
      </c>
      <c r="Y4">
        <f t="shared" ref="Y4:Y67" si="14">AVERAGE(X4,Z4)</f>
        <v>7.4890624999999993</v>
      </c>
      <c r="Z4">
        <f t="shared" ref="Z4:Z67" si="15">AVERAGE(U4,AE4)</f>
        <v>7.52</v>
      </c>
      <c r="AA4">
        <f t="shared" ref="AA4:AA67" si="16">2*Z4-Y4</f>
        <v>7.5509374999999999</v>
      </c>
      <c r="AB4">
        <f t="shared" ref="AB4:AB67" si="17">AVERAGE(AA4,AC4)</f>
        <v>7.5882031249999997</v>
      </c>
      <c r="AC4">
        <f t="shared" ref="AC4:AC67" si="18">AVERAGE(AA4,AE4)</f>
        <v>7.6254687499999996</v>
      </c>
      <c r="AD4">
        <f t="shared" ref="AD4:AD67" si="19">AVERAGE(AC4,AE4)</f>
        <v>7.6627343749999994</v>
      </c>
      <c r="AE4" s="3">
        <v>7.7</v>
      </c>
      <c r="AF4">
        <f t="shared" ref="AF4:AF67" si="20">2*AE4-AD4</f>
        <v>7.7372656250000009</v>
      </c>
      <c r="AG4">
        <f t="shared" ref="AG4:AG67" si="21">AVERAGE(AF4,AH4)</f>
        <v>7.767949218750001</v>
      </c>
      <c r="AH4">
        <f t="shared" ref="AH4:AH67" si="22">AVERAGE(AF4,AJ4)</f>
        <v>7.7986328125000002</v>
      </c>
      <c r="AI4">
        <f t="shared" ref="AI4:AI67" si="23">AVERAGE(AH4,AJ4)</f>
        <v>7.8293164062499994</v>
      </c>
      <c r="AJ4">
        <f t="shared" ref="AJ4:AJ67" si="24">AVERAGE(AE4,AO4)</f>
        <v>7.8599999999999994</v>
      </c>
      <c r="AK4">
        <f t="shared" ref="AK4:AK67" si="25">2*AJ4-AI4</f>
        <v>7.8906835937499995</v>
      </c>
      <c r="AL4">
        <f t="shared" ref="AL4:AL67" si="26">AVERAGE(AK4,AM4)</f>
        <v>7.9230126953124991</v>
      </c>
      <c r="AM4">
        <f t="shared" ref="AM4:AM67" si="27">AVERAGE(AK4,AO4)</f>
        <v>7.9553417968749995</v>
      </c>
      <c r="AN4">
        <f t="shared" ref="AN4:AN67" si="28">AVERAGE(AM4,AO4)</f>
        <v>7.9876708984375</v>
      </c>
      <c r="AO4" s="3">
        <v>8.02</v>
      </c>
      <c r="AP4" s="3">
        <v>8.58</v>
      </c>
    </row>
    <row r="5" spans="1:42" x14ac:dyDescent="0.2">
      <c r="A5" s="2">
        <v>43130</v>
      </c>
      <c r="B5" s="3">
        <v>6.7</v>
      </c>
      <c r="C5" s="3">
        <v>6.74</v>
      </c>
      <c r="D5" s="3">
        <f t="shared" si="0"/>
        <v>6.7650000000000006</v>
      </c>
      <c r="E5" s="3">
        <v>6.79</v>
      </c>
      <c r="F5" s="3">
        <f t="shared" si="1"/>
        <v>6.8100000000000005</v>
      </c>
      <c r="G5" s="3">
        <v>6.83</v>
      </c>
      <c r="H5" s="3">
        <f t="shared" si="2"/>
        <v>7.3049999999999997</v>
      </c>
      <c r="I5" s="3">
        <v>7.78</v>
      </c>
      <c r="J5" s="3">
        <f t="shared" si="3"/>
        <v>7.3849999999999998</v>
      </c>
      <c r="K5" s="3">
        <v>6.99</v>
      </c>
      <c r="L5">
        <f t="shared" si="4"/>
        <v>7.0350000000000001</v>
      </c>
      <c r="M5">
        <f t="shared" si="5"/>
        <v>7.08</v>
      </c>
      <c r="N5">
        <f t="shared" si="6"/>
        <v>7.125</v>
      </c>
      <c r="O5" s="3">
        <v>7.17</v>
      </c>
      <c r="P5">
        <f t="shared" si="7"/>
        <v>7.2149999999999999</v>
      </c>
      <c r="Q5">
        <f t="shared" si="8"/>
        <v>7.2549999999999999</v>
      </c>
      <c r="R5">
        <f t="shared" si="9"/>
        <v>7.2949999999999999</v>
      </c>
      <c r="S5">
        <f t="shared" si="10"/>
        <v>7.335</v>
      </c>
      <c r="T5">
        <f t="shared" si="11"/>
        <v>7.3774999999999995</v>
      </c>
      <c r="U5" s="3">
        <v>7.42</v>
      </c>
      <c r="V5">
        <f t="shared" si="12"/>
        <v>7.4625000000000004</v>
      </c>
      <c r="W5">
        <f t="shared" ref="W5:X5" si="29">2*V5-U5</f>
        <v>7.5050000000000008</v>
      </c>
      <c r="X5">
        <f t="shared" si="29"/>
        <v>7.5475000000000012</v>
      </c>
      <c r="Y5">
        <f t="shared" si="14"/>
        <v>7.5737500000000004</v>
      </c>
      <c r="Z5">
        <f t="shared" si="15"/>
        <v>7.6</v>
      </c>
      <c r="AA5">
        <f t="shared" si="16"/>
        <v>7.6262499999999989</v>
      </c>
      <c r="AB5">
        <f t="shared" si="17"/>
        <v>7.6646874999999994</v>
      </c>
      <c r="AC5">
        <f t="shared" si="18"/>
        <v>7.703125</v>
      </c>
      <c r="AD5">
        <f t="shared" si="19"/>
        <v>7.7415625000000006</v>
      </c>
      <c r="AE5" s="3">
        <v>7.78</v>
      </c>
      <c r="AF5">
        <f t="shared" si="20"/>
        <v>7.8184374999999999</v>
      </c>
      <c r="AG5">
        <f t="shared" si="21"/>
        <v>7.8500781249999996</v>
      </c>
      <c r="AH5">
        <f t="shared" si="22"/>
        <v>7.8817187500000001</v>
      </c>
      <c r="AI5">
        <f t="shared" si="23"/>
        <v>7.9133593750000006</v>
      </c>
      <c r="AJ5">
        <f t="shared" si="24"/>
        <v>7.9450000000000003</v>
      </c>
      <c r="AK5">
        <f t="shared" si="25"/>
        <v>7.9766406249999999</v>
      </c>
      <c r="AL5">
        <f t="shared" si="26"/>
        <v>8.0099804687500011</v>
      </c>
      <c r="AM5">
        <f t="shared" si="27"/>
        <v>8.0433203125000006</v>
      </c>
      <c r="AN5">
        <f t="shared" si="28"/>
        <v>8.07666015625</v>
      </c>
      <c r="AO5" s="3">
        <v>8.11</v>
      </c>
      <c r="AP5" s="3">
        <v>8.69</v>
      </c>
    </row>
    <row r="6" spans="1:42" x14ac:dyDescent="0.2">
      <c r="A6" s="2">
        <v>43129</v>
      </c>
      <c r="B6" s="3">
        <v>6.75</v>
      </c>
      <c r="C6" s="3">
        <v>6.8</v>
      </c>
      <c r="D6" s="3">
        <f t="shared" si="0"/>
        <v>6.835</v>
      </c>
      <c r="E6" s="3">
        <v>6.87</v>
      </c>
      <c r="F6" s="3">
        <f t="shared" si="1"/>
        <v>6.8849999999999998</v>
      </c>
      <c r="G6" s="3">
        <v>6.9</v>
      </c>
      <c r="H6" s="3">
        <f t="shared" si="2"/>
        <v>7.37</v>
      </c>
      <c r="I6" s="3">
        <v>7.84</v>
      </c>
      <c r="J6" s="3">
        <f t="shared" si="3"/>
        <v>7.4450000000000003</v>
      </c>
      <c r="K6" s="3">
        <v>7.05</v>
      </c>
      <c r="L6">
        <f t="shared" si="4"/>
        <v>7.0975000000000001</v>
      </c>
      <c r="M6">
        <f t="shared" si="5"/>
        <v>7.1449999999999996</v>
      </c>
      <c r="N6">
        <f t="shared" si="6"/>
        <v>7.1924999999999999</v>
      </c>
      <c r="O6" s="3">
        <v>7.24</v>
      </c>
      <c r="P6">
        <f t="shared" si="7"/>
        <v>7.2875000000000005</v>
      </c>
      <c r="Q6">
        <f t="shared" si="8"/>
        <v>7.3237500000000004</v>
      </c>
      <c r="R6">
        <f t="shared" si="9"/>
        <v>7.36</v>
      </c>
      <c r="S6">
        <f t="shared" si="10"/>
        <v>7.3962500000000002</v>
      </c>
      <c r="T6">
        <f t="shared" si="11"/>
        <v>7.4381250000000003</v>
      </c>
      <c r="U6" s="3">
        <v>7.48</v>
      </c>
      <c r="V6">
        <f t="shared" si="12"/>
        <v>7.5218750000000005</v>
      </c>
      <c r="W6">
        <f t="shared" ref="W6:X6" si="30">2*V6-U6</f>
        <v>7.5637500000000006</v>
      </c>
      <c r="X6">
        <f t="shared" si="30"/>
        <v>7.6056250000000007</v>
      </c>
      <c r="Y6">
        <f t="shared" si="14"/>
        <v>7.6328125</v>
      </c>
      <c r="Z6">
        <f t="shared" si="15"/>
        <v>7.66</v>
      </c>
      <c r="AA6">
        <f t="shared" si="16"/>
        <v>7.6871875000000003</v>
      </c>
      <c r="AB6">
        <f t="shared" si="17"/>
        <v>7.7253906250000002</v>
      </c>
      <c r="AC6">
        <f t="shared" si="18"/>
        <v>7.7635937500000001</v>
      </c>
      <c r="AD6">
        <f t="shared" si="19"/>
        <v>7.801796875</v>
      </c>
      <c r="AE6" s="3">
        <v>7.84</v>
      </c>
      <c r="AF6">
        <f t="shared" si="20"/>
        <v>7.8782031249999998</v>
      </c>
      <c r="AG6">
        <f t="shared" si="21"/>
        <v>7.9099023437499998</v>
      </c>
      <c r="AH6">
        <f t="shared" si="22"/>
        <v>7.9416015624999989</v>
      </c>
      <c r="AI6">
        <f t="shared" si="23"/>
        <v>7.973300781249999</v>
      </c>
      <c r="AJ6">
        <f t="shared" si="24"/>
        <v>8.004999999999999</v>
      </c>
      <c r="AK6">
        <f t="shared" si="25"/>
        <v>8.0366992187499982</v>
      </c>
      <c r="AL6">
        <f t="shared" si="26"/>
        <v>8.0700244140624982</v>
      </c>
      <c r="AM6">
        <f t="shared" si="27"/>
        <v>8.1033496093749982</v>
      </c>
      <c r="AN6">
        <f t="shared" si="28"/>
        <v>8.1366748046874982</v>
      </c>
      <c r="AO6" s="3">
        <v>8.17</v>
      </c>
      <c r="AP6" s="3">
        <v>8.74</v>
      </c>
    </row>
    <row r="7" spans="1:42" x14ac:dyDescent="0.2">
      <c r="A7" s="2">
        <v>43126</v>
      </c>
      <c r="B7" s="3">
        <v>6.68</v>
      </c>
      <c r="C7" s="3">
        <v>6.74</v>
      </c>
      <c r="D7" s="3">
        <f t="shared" si="0"/>
        <v>6.79</v>
      </c>
      <c r="E7" s="3">
        <v>6.84</v>
      </c>
      <c r="F7" s="3">
        <f t="shared" si="1"/>
        <v>6.87</v>
      </c>
      <c r="G7" s="3">
        <v>6.9</v>
      </c>
      <c r="H7" s="3">
        <f t="shared" si="2"/>
        <v>7.375</v>
      </c>
      <c r="I7" s="3">
        <v>7.85</v>
      </c>
      <c r="J7" s="3">
        <f t="shared" si="3"/>
        <v>7.4550000000000001</v>
      </c>
      <c r="K7" s="3">
        <v>7.06</v>
      </c>
      <c r="L7">
        <f t="shared" si="4"/>
        <v>7.1</v>
      </c>
      <c r="M7">
        <f t="shared" si="5"/>
        <v>7.14</v>
      </c>
      <c r="N7">
        <f t="shared" si="6"/>
        <v>7.18</v>
      </c>
      <c r="O7" s="3">
        <v>7.22</v>
      </c>
      <c r="P7">
        <f t="shared" si="7"/>
        <v>7.26</v>
      </c>
      <c r="Q7">
        <f t="shared" si="8"/>
        <v>7.3025000000000002</v>
      </c>
      <c r="R7">
        <f t="shared" si="9"/>
        <v>7.3449999999999998</v>
      </c>
      <c r="S7">
        <f t="shared" si="10"/>
        <v>7.3874999999999993</v>
      </c>
      <c r="T7">
        <f t="shared" si="11"/>
        <v>7.4287499999999991</v>
      </c>
      <c r="U7" s="3">
        <v>7.47</v>
      </c>
      <c r="V7">
        <f t="shared" si="12"/>
        <v>7.5112500000000004</v>
      </c>
      <c r="W7">
        <f t="shared" ref="W7:X7" si="31">2*V7-U7</f>
        <v>7.5525000000000011</v>
      </c>
      <c r="X7">
        <f t="shared" si="31"/>
        <v>7.5937500000000018</v>
      </c>
      <c r="Y7">
        <f t="shared" si="14"/>
        <v>7.626875000000001</v>
      </c>
      <c r="Z7">
        <f t="shared" si="15"/>
        <v>7.66</v>
      </c>
      <c r="AA7">
        <f t="shared" si="16"/>
        <v>7.6931249999999993</v>
      </c>
      <c r="AB7">
        <f t="shared" si="17"/>
        <v>7.7323437500000001</v>
      </c>
      <c r="AC7">
        <f t="shared" si="18"/>
        <v>7.7715624999999999</v>
      </c>
      <c r="AD7">
        <f t="shared" si="19"/>
        <v>7.8107812499999998</v>
      </c>
      <c r="AE7" s="3">
        <v>7.85</v>
      </c>
      <c r="AF7">
        <f t="shared" si="20"/>
        <v>7.8892187499999995</v>
      </c>
      <c r="AG7">
        <f t="shared" si="21"/>
        <v>7.9206640625000002</v>
      </c>
      <c r="AH7">
        <f t="shared" si="22"/>
        <v>7.952109375</v>
      </c>
      <c r="AI7">
        <f t="shared" si="23"/>
        <v>7.9835546874999999</v>
      </c>
      <c r="AJ7">
        <f t="shared" si="24"/>
        <v>8.0150000000000006</v>
      </c>
      <c r="AK7">
        <f t="shared" si="25"/>
        <v>8.0464453125000013</v>
      </c>
      <c r="AL7">
        <f t="shared" si="26"/>
        <v>8.079833984375</v>
      </c>
      <c r="AM7">
        <f t="shared" si="27"/>
        <v>8.1132226562500005</v>
      </c>
      <c r="AN7">
        <f t="shared" si="28"/>
        <v>8.146611328125001</v>
      </c>
      <c r="AO7" s="3">
        <v>8.18</v>
      </c>
      <c r="AP7" s="3">
        <v>8.77</v>
      </c>
    </row>
    <row r="8" spans="1:42" x14ac:dyDescent="0.2">
      <c r="A8" s="2">
        <v>43125</v>
      </c>
      <c r="B8" s="3">
        <v>6.67</v>
      </c>
      <c r="C8" s="3">
        <v>6.71</v>
      </c>
      <c r="D8" s="3">
        <f t="shared" si="0"/>
        <v>6.7450000000000001</v>
      </c>
      <c r="E8" s="3">
        <v>6.78</v>
      </c>
      <c r="F8" s="3">
        <f t="shared" si="1"/>
        <v>6.8100000000000005</v>
      </c>
      <c r="G8" s="3">
        <v>6.84</v>
      </c>
      <c r="H8" s="3">
        <f t="shared" si="2"/>
        <v>7.35</v>
      </c>
      <c r="I8" s="3">
        <v>7.86</v>
      </c>
      <c r="J8" s="3">
        <f t="shared" si="3"/>
        <v>7.4399999999999995</v>
      </c>
      <c r="K8" s="3">
        <v>7.02</v>
      </c>
      <c r="L8">
        <f t="shared" si="4"/>
        <v>7.0699999999999994</v>
      </c>
      <c r="M8">
        <f t="shared" si="5"/>
        <v>7.1199999999999992</v>
      </c>
      <c r="N8">
        <f t="shared" si="6"/>
        <v>7.17</v>
      </c>
      <c r="O8" s="3">
        <v>7.22</v>
      </c>
      <c r="P8">
        <f t="shared" si="7"/>
        <v>7.27</v>
      </c>
      <c r="Q8">
        <f t="shared" si="8"/>
        <v>7.31</v>
      </c>
      <c r="R8">
        <f t="shared" si="9"/>
        <v>7.35</v>
      </c>
      <c r="S8">
        <f t="shared" si="10"/>
        <v>7.39</v>
      </c>
      <c r="T8">
        <f t="shared" si="11"/>
        <v>7.4350000000000005</v>
      </c>
      <c r="U8" s="3">
        <v>7.48</v>
      </c>
      <c r="V8">
        <f t="shared" si="12"/>
        <v>7.5250000000000004</v>
      </c>
      <c r="W8">
        <f t="shared" ref="W8:X8" si="32">2*V8-U8</f>
        <v>7.57</v>
      </c>
      <c r="X8">
        <f t="shared" si="32"/>
        <v>7.6150000000000002</v>
      </c>
      <c r="Y8">
        <f t="shared" si="14"/>
        <v>7.6425000000000001</v>
      </c>
      <c r="Z8">
        <f t="shared" si="15"/>
        <v>7.67</v>
      </c>
      <c r="AA8">
        <f t="shared" si="16"/>
        <v>7.6974999999999998</v>
      </c>
      <c r="AB8">
        <f t="shared" si="17"/>
        <v>7.7381250000000001</v>
      </c>
      <c r="AC8">
        <f t="shared" si="18"/>
        <v>7.7787500000000005</v>
      </c>
      <c r="AD8">
        <f t="shared" si="19"/>
        <v>7.8193750000000009</v>
      </c>
      <c r="AE8" s="3">
        <v>7.86</v>
      </c>
      <c r="AF8">
        <f t="shared" si="20"/>
        <v>7.9006249999999998</v>
      </c>
      <c r="AG8">
        <f t="shared" si="21"/>
        <v>7.9342187499999994</v>
      </c>
      <c r="AH8">
        <f t="shared" si="22"/>
        <v>7.9678125</v>
      </c>
      <c r="AI8">
        <f t="shared" si="23"/>
        <v>8.0014062500000005</v>
      </c>
      <c r="AJ8">
        <f t="shared" si="24"/>
        <v>8.0350000000000001</v>
      </c>
      <c r="AK8">
        <f t="shared" si="25"/>
        <v>8.0685937499999998</v>
      </c>
      <c r="AL8">
        <f t="shared" si="26"/>
        <v>8.1039453124999987</v>
      </c>
      <c r="AM8">
        <f t="shared" si="27"/>
        <v>8.1392968749999994</v>
      </c>
      <c r="AN8">
        <f t="shared" si="28"/>
        <v>8.1746484375000001</v>
      </c>
      <c r="AO8" s="3">
        <v>8.2100000000000009</v>
      </c>
      <c r="AP8" s="3">
        <v>8.81</v>
      </c>
    </row>
    <row r="9" spans="1:42" x14ac:dyDescent="0.2">
      <c r="A9" s="2">
        <v>43124</v>
      </c>
      <c r="B9" s="3">
        <v>6.67</v>
      </c>
      <c r="C9" s="3">
        <v>6.72</v>
      </c>
      <c r="D9" s="3">
        <f t="shared" si="0"/>
        <v>6.7549999999999999</v>
      </c>
      <c r="E9" s="3">
        <v>6.79</v>
      </c>
      <c r="F9" s="3">
        <f t="shared" si="1"/>
        <v>6.8149999999999995</v>
      </c>
      <c r="G9" s="3">
        <v>6.84</v>
      </c>
      <c r="H9" s="3">
        <f t="shared" si="2"/>
        <v>7.335</v>
      </c>
      <c r="I9" s="3">
        <v>7.83</v>
      </c>
      <c r="J9" s="3">
        <f t="shared" si="3"/>
        <v>7.415</v>
      </c>
      <c r="K9" s="3">
        <v>7</v>
      </c>
      <c r="L9">
        <f t="shared" si="4"/>
        <v>7.0449999999999999</v>
      </c>
      <c r="M9">
        <f t="shared" si="5"/>
        <v>7.09</v>
      </c>
      <c r="N9">
        <f t="shared" si="6"/>
        <v>7.1349999999999998</v>
      </c>
      <c r="O9" s="3">
        <v>7.18</v>
      </c>
      <c r="P9">
        <f t="shared" si="7"/>
        <v>7.2249999999999996</v>
      </c>
      <c r="Q9">
        <f t="shared" si="8"/>
        <v>7.27</v>
      </c>
      <c r="R9">
        <f t="shared" si="9"/>
        <v>7.3149999999999995</v>
      </c>
      <c r="S9">
        <f t="shared" si="10"/>
        <v>7.3599999999999994</v>
      </c>
      <c r="T9">
        <f t="shared" si="11"/>
        <v>7.4049999999999994</v>
      </c>
      <c r="U9" s="3">
        <v>7.45</v>
      </c>
      <c r="V9">
        <f t="shared" si="12"/>
        <v>7.495000000000001</v>
      </c>
      <c r="W9">
        <f t="shared" ref="W9:X9" si="33">2*V9-U9</f>
        <v>7.5400000000000018</v>
      </c>
      <c r="X9">
        <f t="shared" si="33"/>
        <v>7.5850000000000026</v>
      </c>
      <c r="Y9">
        <f t="shared" si="14"/>
        <v>7.6125000000000016</v>
      </c>
      <c r="Z9">
        <f t="shared" si="15"/>
        <v>7.6400000000000006</v>
      </c>
      <c r="AA9">
        <f t="shared" si="16"/>
        <v>7.6674999999999995</v>
      </c>
      <c r="AB9">
        <f t="shared" si="17"/>
        <v>7.708124999999999</v>
      </c>
      <c r="AC9">
        <f t="shared" si="18"/>
        <v>7.7487499999999994</v>
      </c>
      <c r="AD9">
        <f t="shared" si="19"/>
        <v>7.7893749999999997</v>
      </c>
      <c r="AE9" s="3">
        <v>7.83</v>
      </c>
      <c r="AF9">
        <f t="shared" si="20"/>
        <v>7.8706250000000004</v>
      </c>
      <c r="AG9">
        <f t="shared" si="21"/>
        <v>7.9029687500000003</v>
      </c>
      <c r="AH9">
        <f t="shared" si="22"/>
        <v>7.9353125000000002</v>
      </c>
      <c r="AI9">
        <f t="shared" si="23"/>
        <v>7.9676562500000001</v>
      </c>
      <c r="AJ9">
        <f t="shared" si="24"/>
        <v>8</v>
      </c>
      <c r="AK9">
        <f t="shared" si="25"/>
        <v>8.032343749999999</v>
      </c>
      <c r="AL9">
        <f t="shared" si="26"/>
        <v>8.0667578124999988</v>
      </c>
      <c r="AM9">
        <f t="shared" si="27"/>
        <v>8.1011718749999986</v>
      </c>
      <c r="AN9">
        <f t="shared" si="28"/>
        <v>8.1355859375000001</v>
      </c>
      <c r="AO9" s="3">
        <v>8.17</v>
      </c>
      <c r="AP9" s="3">
        <v>8.75</v>
      </c>
    </row>
    <row r="10" spans="1:42" x14ac:dyDescent="0.2">
      <c r="A10" s="2">
        <v>43123</v>
      </c>
      <c r="B10" s="3">
        <v>6.67</v>
      </c>
      <c r="C10" s="3">
        <v>6.71</v>
      </c>
      <c r="D10" s="3">
        <f t="shared" si="0"/>
        <v>6.75</v>
      </c>
      <c r="E10" s="3">
        <v>6.79</v>
      </c>
      <c r="F10" s="3">
        <f t="shared" si="1"/>
        <v>6.82</v>
      </c>
      <c r="G10" s="3">
        <v>6.85</v>
      </c>
      <c r="H10" s="3">
        <f t="shared" si="2"/>
        <v>7.3599999999999994</v>
      </c>
      <c r="I10" s="3">
        <v>7.87</v>
      </c>
      <c r="J10" s="3">
        <f t="shared" si="3"/>
        <v>7.4450000000000003</v>
      </c>
      <c r="K10" s="3">
        <v>7.02</v>
      </c>
      <c r="L10">
        <f t="shared" si="4"/>
        <v>7.0649999999999995</v>
      </c>
      <c r="M10">
        <f t="shared" si="5"/>
        <v>7.1099999999999994</v>
      </c>
      <c r="N10">
        <f t="shared" si="6"/>
        <v>7.1549999999999994</v>
      </c>
      <c r="O10" s="3">
        <v>7.2</v>
      </c>
      <c r="P10">
        <f t="shared" si="7"/>
        <v>7.245000000000001</v>
      </c>
      <c r="Q10">
        <f t="shared" si="8"/>
        <v>7.2900000000000009</v>
      </c>
      <c r="R10">
        <f t="shared" si="9"/>
        <v>7.335</v>
      </c>
      <c r="S10">
        <f t="shared" si="10"/>
        <v>7.379999999999999</v>
      </c>
      <c r="T10">
        <f t="shared" si="11"/>
        <v>7.4249999999999989</v>
      </c>
      <c r="U10" s="3">
        <v>7.47</v>
      </c>
      <c r="V10">
        <f t="shared" si="12"/>
        <v>7.5150000000000006</v>
      </c>
      <c r="W10">
        <f t="shared" ref="W10:X10" si="34">2*V10-U10</f>
        <v>7.5600000000000014</v>
      </c>
      <c r="X10">
        <f t="shared" si="34"/>
        <v>7.6050000000000022</v>
      </c>
      <c r="Y10">
        <f t="shared" si="14"/>
        <v>7.6375000000000011</v>
      </c>
      <c r="Z10">
        <f t="shared" si="15"/>
        <v>7.67</v>
      </c>
      <c r="AA10">
        <f t="shared" si="16"/>
        <v>7.7024999999999988</v>
      </c>
      <c r="AB10">
        <f t="shared" si="17"/>
        <v>7.7443749999999989</v>
      </c>
      <c r="AC10">
        <f t="shared" si="18"/>
        <v>7.786249999999999</v>
      </c>
      <c r="AD10">
        <f t="shared" si="19"/>
        <v>7.828125</v>
      </c>
      <c r="AE10" s="3">
        <v>7.87</v>
      </c>
      <c r="AF10">
        <f t="shared" si="20"/>
        <v>7.9118750000000002</v>
      </c>
      <c r="AG10">
        <f t="shared" si="21"/>
        <v>7.9451562500000001</v>
      </c>
      <c r="AH10">
        <f t="shared" si="22"/>
        <v>7.9784375000000001</v>
      </c>
      <c r="AI10">
        <f t="shared" si="23"/>
        <v>8.01171875</v>
      </c>
      <c r="AJ10">
        <f t="shared" si="24"/>
        <v>8.0449999999999999</v>
      </c>
      <c r="AK10">
        <f t="shared" si="25"/>
        <v>8.0782812499999999</v>
      </c>
      <c r="AL10">
        <f t="shared" si="26"/>
        <v>8.1137109375000005</v>
      </c>
      <c r="AM10">
        <f t="shared" si="27"/>
        <v>8.1491406250000011</v>
      </c>
      <c r="AN10">
        <f t="shared" si="28"/>
        <v>8.1845703125</v>
      </c>
      <c r="AO10" s="3">
        <v>8.2200000000000006</v>
      </c>
      <c r="AP10" s="3">
        <v>8.82</v>
      </c>
    </row>
    <row r="11" spans="1:42" x14ac:dyDescent="0.2">
      <c r="A11" s="2">
        <v>43122</v>
      </c>
      <c r="B11" s="3">
        <v>6.67</v>
      </c>
      <c r="C11" s="3">
        <v>6.72</v>
      </c>
      <c r="D11" s="3">
        <f t="shared" si="0"/>
        <v>6.7549999999999999</v>
      </c>
      <c r="E11" s="3">
        <v>6.79</v>
      </c>
      <c r="F11" s="3">
        <f t="shared" si="1"/>
        <v>6.82</v>
      </c>
      <c r="G11" s="3">
        <v>6.85</v>
      </c>
      <c r="H11" s="3">
        <f t="shared" si="2"/>
        <v>7.3849999999999998</v>
      </c>
      <c r="I11" s="3">
        <v>7.92</v>
      </c>
      <c r="J11" s="3">
        <f t="shared" si="3"/>
        <v>7.47</v>
      </c>
      <c r="K11" s="3">
        <v>7.02</v>
      </c>
      <c r="L11">
        <f t="shared" si="4"/>
        <v>7.0699999999999994</v>
      </c>
      <c r="M11">
        <f t="shared" si="5"/>
        <v>7.1199999999999992</v>
      </c>
      <c r="N11">
        <f t="shared" si="6"/>
        <v>7.17</v>
      </c>
      <c r="O11" s="3">
        <v>7.22</v>
      </c>
      <c r="P11">
        <f t="shared" si="7"/>
        <v>7.27</v>
      </c>
      <c r="Q11">
        <f t="shared" si="8"/>
        <v>7.3174999999999999</v>
      </c>
      <c r="R11">
        <f t="shared" si="9"/>
        <v>7.3650000000000002</v>
      </c>
      <c r="S11">
        <f t="shared" si="10"/>
        <v>7.4125000000000005</v>
      </c>
      <c r="T11">
        <f t="shared" si="11"/>
        <v>7.4612499999999997</v>
      </c>
      <c r="U11" s="3">
        <v>7.51</v>
      </c>
      <c r="V11">
        <f t="shared" si="12"/>
        <v>7.5587499999999999</v>
      </c>
      <c r="W11">
        <f t="shared" ref="W11:X11" si="35">2*V11-U11</f>
        <v>7.6074999999999999</v>
      </c>
      <c r="X11">
        <f t="shared" si="35"/>
        <v>7.65625</v>
      </c>
      <c r="Y11">
        <f t="shared" si="14"/>
        <v>7.6856249999999999</v>
      </c>
      <c r="Z11">
        <f t="shared" si="15"/>
        <v>7.7149999999999999</v>
      </c>
      <c r="AA11">
        <f t="shared" si="16"/>
        <v>7.7443749999999998</v>
      </c>
      <c r="AB11">
        <f t="shared" si="17"/>
        <v>7.7882812499999998</v>
      </c>
      <c r="AC11">
        <f t="shared" si="18"/>
        <v>7.8321874999999999</v>
      </c>
      <c r="AD11">
        <f t="shared" si="19"/>
        <v>7.8760937499999999</v>
      </c>
      <c r="AE11" s="3">
        <v>7.92</v>
      </c>
      <c r="AF11">
        <f t="shared" si="20"/>
        <v>7.96390625</v>
      </c>
      <c r="AG11">
        <f t="shared" si="21"/>
        <v>7.9966796875000004</v>
      </c>
      <c r="AH11">
        <f t="shared" si="22"/>
        <v>8.0294531249999999</v>
      </c>
      <c r="AI11">
        <f t="shared" si="23"/>
        <v>8.0622265624999994</v>
      </c>
      <c r="AJ11">
        <f t="shared" si="24"/>
        <v>8.0949999999999989</v>
      </c>
      <c r="AK11">
        <f t="shared" si="25"/>
        <v>8.1277734374999984</v>
      </c>
      <c r="AL11">
        <f t="shared" si="26"/>
        <v>8.163330078125</v>
      </c>
      <c r="AM11">
        <f t="shared" si="27"/>
        <v>8.1988867187499999</v>
      </c>
      <c r="AN11">
        <f t="shared" si="28"/>
        <v>8.2344433593749997</v>
      </c>
      <c r="AO11" s="3">
        <v>8.27</v>
      </c>
      <c r="AP11" s="3">
        <v>8.86</v>
      </c>
    </row>
    <row r="12" spans="1:42" x14ac:dyDescent="0.2">
      <c r="A12" s="2">
        <v>43119</v>
      </c>
      <c r="B12" s="3">
        <v>6.67</v>
      </c>
      <c r="C12" s="3">
        <v>6.72</v>
      </c>
      <c r="D12" s="3">
        <f t="shared" si="0"/>
        <v>6.76</v>
      </c>
      <c r="E12" s="3">
        <v>6.8</v>
      </c>
      <c r="F12" s="3">
        <f t="shared" si="1"/>
        <v>6.83</v>
      </c>
      <c r="G12" s="3">
        <v>6.86</v>
      </c>
      <c r="H12" s="3">
        <f t="shared" si="2"/>
        <v>7.36</v>
      </c>
      <c r="I12" s="3">
        <v>7.86</v>
      </c>
      <c r="J12" s="3">
        <f t="shared" si="3"/>
        <v>7.4399999999999995</v>
      </c>
      <c r="K12" s="3">
        <v>7.02</v>
      </c>
      <c r="L12">
        <f t="shared" si="4"/>
        <v>7.0649999999999995</v>
      </c>
      <c r="M12">
        <f t="shared" si="5"/>
        <v>7.1099999999999994</v>
      </c>
      <c r="N12">
        <f t="shared" si="6"/>
        <v>7.1549999999999994</v>
      </c>
      <c r="O12" s="3">
        <v>7.2</v>
      </c>
      <c r="P12">
        <f t="shared" si="7"/>
        <v>7.245000000000001</v>
      </c>
      <c r="Q12">
        <f t="shared" si="8"/>
        <v>7.2900000000000009</v>
      </c>
      <c r="R12">
        <f t="shared" si="9"/>
        <v>7.335</v>
      </c>
      <c r="S12">
        <f t="shared" si="10"/>
        <v>7.379999999999999</v>
      </c>
      <c r="T12">
        <f t="shared" si="11"/>
        <v>7.4249999999999989</v>
      </c>
      <c r="U12" s="3">
        <v>7.47</v>
      </c>
      <c r="V12">
        <f t="shared" si="12"/>
        <v>7.5150000000000006</v>
      </c>
      <c r="W12">
        <f t="shared" ref="W12:X12" si="36">2*V12-U12</f>
        <v>7.5600000000000014</v>
      </c>
      <c r="X12">
        <f t="shared" si="36"/>
        <v>7.6050000000000022</v>
      </c>
      <c r="Y12">
        <f t="shared" si="14"/>
        <v>7.6350000000000016</v>
      </c>
      <c r="Z12">
        <f t="shared" si="15"/>
        <v>7.665</v>
      </c>
      <c r="AA12">
        <f t="shared" si="16"/>
        <v>7.6949999999999985</v>
      </c>
      <c r="AB12">
        <f t="shared" si="17"/>
        <v>7.7362499999999992</v>
      </c>
      <c r="AC12">
        <f t="shared" si="18"/>
        <v>7.7774999999999999</v>
      </c>
      <c r="AD12">
        <f t="shared" si="19"/>
        <v>7.8187499999999996</v>
      </c>
      <c r="AE12" s="3">
        <v>7.86</v>
      </c>
      <c r="AF12">
        <f t="shared" si="20"/>
        <v>7.901250000000001</v>
      </c>
      <c r="AG12">
        <f t="shared" si="21"/>
        <v>7.9346875000000008</v>
      </c>
      <c r="AH12">
        <f t="shared" si="22"/>
        <v>7.9681250000000006</v>
      </c>
      <c r="AI12">
        <f t="shared" si="23"/>
        <v>8.0015625000000004</v>
      </c>
      <c r="AJ12">
        <f t="shared" si="24"/>
        <v>8.0350000000000001</v>
      </c>
      <c r="AK12">
        <f t="shared" si="25"/>
        <v>8.0684374999999999</v>
      </c>
      <c r="AL12">
        <f t="shared" si="26"/>
        <v>8.1038281249999997</v>
      </c>
      <c r="AM12">
        <f t="shared" si="27"/>
        <v>8.1392187500000013</v>
      </c>
      <c r="AN12">
        <f t="shared" si="28"/>
        <v>8.1746093750000011</v>
      </c>
      <c r="AO12" s="3">
        <v>8.2100000000000009</v>
      </c>
      <c r="AP12" s="3">
        <v>8.7899999999999991</v>
      </c>
    </row>
    <row r="13" spans="1:42" x14ac:dyDescent="0.2">
      <c r="A13" s="2">
        <v>43118</v>
      </c>
      <c r="B13" s="3">
        <v>6.64</v>
      </c>
      <c r="C13" s="3">
        <v>6.68</v>
      </c>
      <c r="D13" s="3">
        <f t="shared" si="0"/>
        <v>6.7149999999999999</v>
      </c>
      <c r="E13" s="3">
        <v>6.75</v>
      </c>
      <c r="F13" s="3">
        <f t="shared" si="1"/>
        <v>6.79</v>
      </c>
      <c r="G13" s="3">
        <v>6.83</v>
      </c>
      <c r="H13" s="3">
        <f t="shared" si="2"/>
        <v>7.37</v>
      </c>
      <c r="I13" s="3">
        <v>7.91</v>
      </c>
      <c r="J13" s="3">
        <f t="shared" si="3"/>
        <v>7.4649999999999999</v>
      </c>
      <c r="K13" s="3">
        <v>7.02</v>
      </c>
      <c r="L13">
        <f t="shared" si="4"/>
        <v>7.0724999999999998</v>
      </c>
      <c r="M13">
        <f t="shared" si="5"/>
        <v>7.125</v>
      </c>
      <c r="N13">
        <f t="shared" si="6"/>
        <v>7.1775000000000002</v>
      </c>
      <c r="O13" s="3">
        <v>7.23</v>
      </c>
      <c r="P13">
        <f t="shared" si="7"/>
        <v>7.2825000000000006</v>
      </c>
      <c r="Q13">
        <f t="shared" si="8"/>
        <v>7.3262499999999999</v>
      </c>
      <c r="R13">
        <f t="shared" si="9"/>
        <v>7.37</v>
      </c>
      <c r="S13">
        <f t="shared" si="10"/>
        <v>7.4137500000000003</v>
      </c>
      <c r="T13">
        <f t="shared" si="11"/>
        <v>7.461875</v>
      </c>
      <c r="U13" s="3">
        <v>7.51</v>
      </c>
      <c r="V13">
        <f t="shared" si="12"/>
        <v>7.5581249999999995</v>
      </c>
      <c r="W13">
        <f t="shared" ref="W13:X13" si="37">2*V13-U13</f>
        <v>7.6062499999999993</v>
      </c>
      <c r="X13">
        <f t="shared" si="37"/>
        <v>7.654374999999999</v>
      </c>
      <c r="Y13">
        <f t="shared" si="14"/>
        <v>7.6821874999999995</v>
      </c>
      <c r="Z13">
        <f t="shared" si="15"/>
        <v>7.71</v>
      </c>
      <c r="AA13">
        <f t="shared" si="16"/>
        <v>7.7378125000000004</v>
      </c>
      <c r="AB13">
        <f t="shared" si="17"/>
        <v>7.7808593750000004</v>
      </c>
      <c r="AC13">
        <f t="shared" si="18"/>
        <v>7.8239062500000003</v>
      </c>
      <c r="AD13">
        <f t="shared" si="19"/>
        <v>7.8669531250000002</v>
      </c>
      <c r="AE13" s="3">
        <v>7.91</v>
      </c>
      <c r="AF13">
        <f t="shared" si="20"/>
        <v>7.9530468750000001</v>
      </c>
      <c r="AG13">
        <f t="shared" si="21"/>
        <v>7.9860351562499998</v>
      </c>
      <c r="AH13">
        <f t="shared" si="22"/>
        <v>8.0190234374999996</v>
      </c>
      <c r="AI13">
        <f t="shared" si="23"/>
        <v>8.0520117187500002</v>
      </c>
      <c r="AJ13">
        <f t="shared" si="24"/>
        <v>8.0850000000000009</v>
      </c>
      <c r="AK13">
        <f t="shared" si="25"/>
        <v>8.1179882812500015</v>
      </c>
      <c r="AL13">
        <f t="shared" si="26"/>
        <v>8.1534912109375011</v>
      </c>
      <c r="AM13">
        <f t="shared" si="27"/>
        <v>8.1889941406250006</v>
      </c>
      <c r="AN13">
        <f t="shared" si="28"/>
        <v>8.2244970703125002</v>
      </c>
      <c r="AO13" s="3">
        <v>8.26</v>
      </c>
      <c r="AP13" s="3">
        <v>8.84</v>
      </c>
    </row>
    <row r="14" spans="1:42" x14ac:dyDescent="0.2">
      <c r="A14" s="2">
        <v>43117</v>
      </c>
      <c r="B14" s="3">
        <v>6.71</v>
      </c>
      <c r="C14" s="3">
        <v>6.75</v>
      </c>
      <c r="D14" s="3">
        <f t="shared" si="0"/>
        <v>6.7750000000000004</v>
      </c>
      <c r="E14" s="3">
        <v>6.8</v>
      </c>
      <c r="F14" s="3">
        <f t="shared" si="1"/>
        <v>6.8249999999999993</v>
      </c>
      <c r="G14" s="3">
        <v>6.85</v>
      </c>
      <c r="H14" s="3">
        <f t="shared" si="2"/>
        <v>7.38</v>
      </c>
      <c r="I14" s="3">
        <v>7.91</v>
      </c>
      <c r="J14" s="3">
        <f t="shared" si="3"/>
        <v>7.4700000000000006</v>
      </c>
      <c r="K14" s="3">
        <v>7.03</v>
      </c>
      <c r="L14">
        <f t="shared" si="4"/>
        <v>7.0824999999999996</v>
      </c>
      <c r="M14">
        <f t="shared" si="5"/>
        <v>7.1349999999999998</v>
      </c>
      <c r="N14">
        <f t="shared" si="6"/>
        <v>7.1875</v>
      </c>
      <c r="O14" s="3">
        <v>7.24</v>
      </c>
      <c r="P14">
        <f t="shared" si="7"/>
        <v>7.2925000000000004</v>
      </c>
      <c r="Q14">
        <f t="shared" si="8"/>
        <v>7.3337500000000002</v>
      </c>
      <c r="R14">
        <f t="shared" si="9"/>
        <v>7.375</v>
      </c>
      <c r="S14">
        <f t="shared" si="10"/>
        <v>7.4162499999999998</v>
      </c>
      <c r="T14">
        <f t="shared" si="11"/>
        <v>7.4631249999999998</v>
      </c>
      <c r="U14" s="3">
        <v>7.51</v>
      </c>
      <c r="V14">
        <f t="shared" si="12"/>
        <v>7.5568749999999998</v>
      </c>
      <c r="W14">
        <f t="shared" ref="W14:X14" si="38">2*V14-U14</f>
        <v>7.6037499999999998</v>
      </c>
      <c r="X14">
        <f t="shared" si="38"/>
        <v>7.6506249999999998</v>
      </c>
      <c r="Y14">
        <f t="shared" si="14"/>
        <v>7.6803124999999994</v>
      </c>
      <c r="Z14">
        <f t="shared" si="15"/>
        <v>7.71</v>
      </c>
      <c r="AA14">
        <f t="shared" si="16"/>
        <v>7.7396875000000005</v>
      </c>
      <c r="AB14">
        <f t="shared" si="17"/>
        <v>7.7822656250000009</v>
      </c>
      <c r="AC14">
        <f t="shared" si="18"/>
        <v>7.8248437500000003</v>
      </c>
      <c r="AD14">
        <f t="shared" si="19"/>
        <v>7.8674218749999998</v>
      </c>
      <c r="AE14" s="3">
        <v>7.91</v>
      </c>
      <c r="AF14">
        <f t="shared" si="20"/>
        <v>7.9525781250000005</v>
      </c>
      <c r="AG14">
        <f t="shared" si="21"/>
        <v>7.9844335937500004</v>
      </c>
      <c r="AH14">
        <f t="shared" si="22"/>
        <v>8.0162890625000003</v>
      </c>
      <c r="AI14">
        <f t="shared" si="23"/>
        <v>8.0481445312499993</v>
      </c>
      <c r="AJ14">
        <f t="shared" si="24"/>
        <v>8.08</v>
      </c>
      <c r="AK14">
        <f t="shared" si="25"/>
        <v>8.1118554687500009</v>
      </c>
      <c r="AL14">
        <f t="shared" si="26"/>
        <v>8.1463916015625006</v>
      </c>
      <c r="AM14">
        <f t="shared" si="27"/>
        <v>8.1809277343750004</v>
      </c>
      <c r="AN14">
        <f t="shared" si="28"/>
        <v>8.2154638671875002</v>
      </c>
      <c r="AO14" s="3">
        <v>8.25</v>
      </c>
      <c r="AP14" s="3">
        <v>8.84</v>
      </c>
    </row>
    <row r="15" spans="1:42" x14ac:dyDescent="0.2">
      <c r="A15" s="2">
        <v>43116</v>
      </c>
      <c r="B15" s="3">
        <v>6.64</v>
      </c>
      <c r="C15" s="3">
        <v>6.7</v>
      </c>
      <c r="D15" s="3">
        <f t="shared" si="0"/>
        <v>6.7450000000000001</v>
      </c>
      <c r="E15" s="3">
        <v>6.79</v>
      </c>
      <c r="F15" s="3">
        <f t="shared" si="1"/>
        <v>6.82</v>
      </c>
      <c r="G15" s="3">
        <v>6.85</v>
      </c>
      <c r="H15" s="3">
        <f t="shared" si="2"/>
        <v>7.375</v>
      </c>
      <c r="I15" s="3">
        <v>7.9</v>
      </c>
      <c r="J15" s="3">
        <f t="shared" si="3"/>
        <v>7.4649999999999999</v>
      </c>
      <c r="K15" s="3">
        <v>7.03</v>
      </c>
      <c r="L15">
        <f t="shared" si="4"/>
        <v>7.08</v>
      </c>
      <c r="M15">
        <f t="shared" si="5"/>
        <v>7.1300000000000008</v>
      </c>
      <c r="N15">
        <f t="shared" si="6"/>
        <v>7.1800000000000006</v>
      </c>
      <c r="O15" s="3">
        <v>7.23</v>
      </c>
      <c r="P15">
        <f t="shared" si="7"/>
        <v>7.28</v>
      </c>
      <c r="Q15">
        <f t="shared" si="8"/>
        <v>7.3250000000000002</v>
      </c>
      <c r="R15">
        <f t="shared" si="9"/>
        <v>7.37</v>
      </c>
      <c r="S15">
        <f t="shared" si="10"/>
        <v>7.415</v>
      </c>
      <c r="T15">
        <f t="shared" si="11"/>
        <v>7.4625000000000004</v>
      </c>
      <c r="U15" s="3">
        <v>7.51</v>
      </c>
      <c r="V15">
        <f t="shared" si="12"/>
        <v>7.5574999999999992</v>
      </c>
      <c r="W15">
        <f t="shared" ref="W15:X15" si="39">2*V15-U15</f>
        <v>7.6049999999999986</v>
      </c>
      <c r="X15">
        <f t="shared" si="39"/>
        <v>7.6524999999999981</v>
      </c>
      <c r="Y15">
        <f t="shared" si="14"/>
        <v>7.6787499999999991</v>
      </c>
      <c r="Z15">
        <f t="shared" si="15"/>
        <v>7.7050000000000001</v>
      </c>
      <c r="AA15">
        <f t="shared" si="16"/>
        <v>7.7312500000000011</v>
      </c>
      <c r="AB15">
        <f t="shared" si="17"/>
        <v>7.7734375000000009</v>
      </c>
      <c r="AC15">
        <f t="shared" si="18"/>
        <v>7.8156250000000007</v>
      </c>
      <c r="AD15">
        <f t="shared" si="19"/>
        <v>7.8578125000000005</v>
      </c>
      <c r="AE15" s="3">
        <v>7.9</v>
      </c>
      <c r="AF15">
        <f t="shared" si="20"/>
        <v>7.9421875000000002</v>
      </c>
      <c r="AG15">
        <f t="shared" si="21"/>
        <v>7.9741406250000004</v>
      </c>
      <c r="AH15">
        <f t="shared" si="22"/>
        <v>8.0060937499999998</v>
      </c>
      <c r="AI15">
        <f t="shared" si="23"/>
        <v>8.0380468749999991</v>
      </c>
      <c r="AJ15">
        <f t="shared" si="24"/>
        <v>8.07</v>
      </c>
      <c r="AK15">
        <f t="shared" si="25"/>
        <v>8.1019531250000014</v>
      </c>
      <c r="AL15">
        <f t="shared" si="26"/>
        <v>8.1364648437500016</v>
      </c>
      <c r="AM15">
        <f t="shared" si="27"/>
        <v>8.1709765625000017</v>
      </c>
      <c r="AN15">
        <f t="shared" si="28"/>
        <v>8.2054882812500018</v>
      </c>
      <c r="AO15" s="3">
        <v>8.24</v>
      </c>
      <c r="AP15" s="3">
        <v>8.81</v>
      </c>
    </row>
    <row r="16" spans="1:42" x14ac:dyDescent="0.2">
      <c r="A16" s="2">
        <v>43115</v>
      </c>
      <c r="B16" s="3">
        <v>6.67</v>
      </c>
      <c r="C16" s="3">
        <v>6.71</v>
      </c>
      <c r="D16" s="3">
        <f t="shared" si="0"/>
        <v>6.73</v>
      </c>
      <c r="E16" s="3">
        <v>6.75</v>
      </c>
      <c r="F16" s="3">
        <f t="shared" si="1"/>
        <v>6.7750000000000004</v>
      </c>
      <c r="G16" s="3">
        <v>6.8</v>
      </c>
      <c r="H16" s="3">
        <f t="shared" si="2"/>
        <v>7.34</v>
      </c>
      <c r="I16" s="3">
        <v>7.88</v>
      </c>
      <c r="J16" s="3">
        <f t="shared" si="3"/>
        <v>7.4350000000000005</v>
      </c>
      <c r="K16" s="3">
        <v>6.99</v>
      </c>
      <c r="L16">
        <f t="shared" si="4"/>
        <v>7.0425000000000004</v>
      </c>
      <c r="M16">
        <f t="shared" si="5"/>
        <v>7.0950000000000006</v>
      </c>
      <c r="N16">
        <f t="shared" si="6"/>
        <v>7.1475000000000009</v>
      </c>
      <c r="O16" s="3">
        <v>7.2</v>
      </c>
      <c r="P16">
        <f t="shared" si="7"/>
        <v>7.2524999999999995</v>
      </c>
      <c r="Q16">
        <f t="shared" si="8"/>
        <v>7.2987500000000001</v>
      </c>
      <c r="R16">
        <f t="shared" si="9"/>
        <v>7.3450000000000006</v>
      </c>
      <c r="S16">
        <f t="shared" si="10"/>
        <v>7.3912500000000012</v>
      </c>
      <c r="T16">
        <f t="shared" si="11"/>
        <v>7.4406250000000007</v>
      </c>
      <c r="U16" s="3">
        <v>7.49</v>
      </c>
      <c r="V16">
        <f t="shared" si="12"/>
        <v>7.5393749999999997</v>
      </c>
      <c r="W16">
        <f t="shared" ref="W16:X16" si="40">2*V16-U16</f>
        <v>7.5887499999999992</v>
      </c>
      <c r="X16">
        <f t="shared" si="40"/>
        <v>7.6381249999999987</v>
      </c>
      <c r="Y16">
        <f t="shared" si="14"/>
        <v>7.6615624999999996</v>
      </c>
      <c r="Z16">
        <f t="shared" si="15"/>
        <v>7.6850000000000005</v>
      </c>
      <c r="AA16">
        <f t="shared" si="16"/>
        <v>7.7084375000000014</v>
      </c>
      <c r="AB16">
        <f t="shared" si="17"/>
        <v>7.7513281250000006</v>
      </c>
      <c r="AC16">
        <f t="shared" si="18"/>
        <v>7.7942187500000006</v>
      </c>
      <c r="AD16">
        <f t="shared" si="19"/>
        <v>7.8371093750000007</v>
      </c>
      <c r="AE16" s="3">
        <v>7.88</v>
      </c>
      <c r="AF16">
        <f t="shared" si="20"/>
        <v>7.9228906249999991</v>
      </c>
      <c r="AG16">
        <f t="shared" si="21"/>
        <v>7.9546679687499999</v>
      </c>
      <c r="AH16">
        <f t="shared" si="22"/>
        <v>7.9864453124999999</v>
      </c>
      <c r="AI16">
        <f t="shared" si="23"/>
        <v>8.0182226562499999</v>
      </c>
      <c r="AJ16">
        <f t="shared" si="24"/>
        <v>8.0500000000000007</v>
      </c>
      <c r="AK16">
        <f t="shared" si="25"/>
        <v>8.0817773437500016</v>
      </c>
      <c r="AL16">
        <f t="shared" si="26"/>
        <v>8.1163330078125018</v>
      </c>
      <c r="AM16">
        <f t="shared" si="27"/>
        <v>8.150888671875002</v>
      </c>
      <c r="AN16">
        <f t="shared" si="28"/>
        <v>8.1854443359375004</v>
      </c>
      <c r="AO16" s="3">
        <v>8.2200000000000006</v>
      </c>
      <c r="AP16" s="3">
        <v>8.7899999999999991</v>
      </c>
    </row>
    <row r="17" spans="1:42" x14ac:dyDescent="0.2">
      <c r="A17" s="2">
        <v>43112</v>
      </c>
      <c r="B17" s="3">
        <v>6.59</v>
      </c>
      <c r="C17" s="3">
        <v>6.67</v>
      </c>
      <c r="D17" s="3">
        <f t="shared" si="0"/>
        <v>6.71</v>
      </c>
      <c r="E17" s="3">
        <v>6.75</v>
      </c>
      <c r="F17" s="3">
        <f t="shared" si="1"/>
        <v>6.7850000000000001</v>
      </c>
      <c r="G17" s="3">
        <v>6.82</v>
      </c>
      <c r="H17" s="3">
        <f t="shared" si="2"/>
        <v>7.3949999999999996</v>
      </c>
      <c r="I17" s="3">
        <v>7.97</v>
      </c>
      <c r="J17" s="3">
        <f t="shared" si="3"/>
        <v>7.4849999999999994</v>
      </c>
      <c r="K17" s="3">
        <v>7</v>
      </c>
      <c r="L17">
        <f t="shared" si="4"/>
        <v>7.0525000000000002</v>
      </c>
      <c r="M17">
        <f t="shared" si="5"/>
        <v>7.1050000000000004</v>
      </c>
      <c r="N17">
        <f t="shared" si="6"/>
        <v>7.1575000000000006</v>
      </c>
      <c r="O17" s="3">
        <v>7.21</v>
      </c>
      <c r="P17">
        <f t="shared" si="7"/>
        <v>7.2624999999999993</v>
      </c>
      <c r="Q17">
        <f t="shared" si="8"/>
        <v>7.3137499999999998</v>
      </c>
      <c r="R17">
        <f t="shared" si="9"/>
        <v>7.3650000000000002</v>
      </c>
      <c r="S17">
        <f t="shared" si="10"/>
        <v>7.4162500000000007</v>
      </c>
      <c r="T17">
        <f t="shared" si="11"/>
        <v>7.4681250000000006</v>
      </c>
      <c r="U17" s="3">
        <v>7.52</v>
      </c>
      <c r="V17">
        <f t="shared" si="12"/>
        <v>7.5718749999999986</v>
      </c>
      <c r="W17">
        <f t="shared" ref="W17:X17" si="41">2*V17-U17</f>
        <v>7.6237499999999976</v>
      </c>
      <c r="X17">
        <f t="shared" si="41"/>
        <v>7.6756249999999966</v>
      </c>
      <c r="Y17">
        <f t="shared" si="14"/>
        <v>7.7103124999999979</v>
      </c>
      <c r="Z17">
        <f t="shared" si="15"/>
        <v>7.7449999999999992</v>
      </c>
      <c r="AA17">
        <f t="shared" si="16"/>
        <v>7.7796875000000005</v>
      </c>
      <c r="AB17">
        <f t="shared" si="17"/>
        <v>7.8272656250000008</v>
      </c>
      <c r="AC17">
        <f t="shared" si="18"/>
        <v>7.8748437500000001</v>
      </c>
      <c r="AD17">
        <f t="shared" si="19"/>
        <v>7.9224218749999995</v>
      </c>
      <c r="AE17" s="3">
        <v>7.97</v>
      </c>
      <c r="AF17">
        <f t="shared" si="20"/>
        <v>8.017578125</v>
      </c>
      <c r="AG17">
        <f t="shared" si="21"/>
        <v>8.0544335937499998</v>
      </c>
      <c r="AH17">
        <f t="shared" si="22"/>
        <v>8.0912890624999996</v>
      </c>
      <c r="AI17">
        <f t="shared" si="23"/>
        <v>8.1281445312499994</v>
      </c>
      <c r="AJ17">
        <f t="shared" si="24"/>
        <v>8.1649999999999991</v>
      </c>
      <c r="AK17">
        <f t="shared" si="25"/>
        <v>8.2018554687499989</v>
      </c>
      <c r="AL17">
        <f t="shared" si="26"/>
        <v>8.2413916015624977</v>
      </c>
      <c r="AM17">
        <f t="shared" si="27"/>
        <v>8.2809277343749983</v>
      </c>
      <c r="AN17">
        <f t="shared" si="28"/>
        <v>8.3204638671874989</v>
      </c>
      <c r="AO17" s="3">
        <v>8.36</v>
      </c>
      <c r="AP17" s="3">
        <v>9.01</v>
      </c>
    </row>
    <row r="18" spans="1:42" x14ac:dyDescent="0.2">
      <c r="A18" s="2">
        <v>43111</v>
      </c>
      <c r="B18" s="3">
        <v>6.49</v>
      </c>
      <c r="C18" s="3">
        <v>6.66</v>
      </c>
      <c r="D18" s="3">
        <f t="shared" si="0"/>
        <v>6.7349999999999994</v>
      </c>
      <c r="E18" s="3">
        <v>6.81</v>
      </c>
      <c r="F18" s="3">
        <f t="shared" si="1"/>
        <v>6.8449999999999998</v>
      </c>
      <c r="G18" s="3">
        <v>6.88</v>
      </c>
      <c r="H18" s="3">
        <f t="shared" si="2"/>
        <v>7.43</v>
      </c>
      <c r="I18" s="3">
        <v>7.98</v>
      </c>
      <c r="J18" s="3">
        <f t="shared" si="3"/>
        <v>7.5250000000000004</v>
      </c>
      <c r="K18" s="3">
        <v>7.07</v>
      </c>
      <c r="L18">
        <f t="shared" si="4"/>
        <v>7.1225000000000005</v>
      </c>
      <c r="M18">
        <f t="shared" si="5"/>
        <v>7.1750000000000007</v>
      </c>
      <c r="N18">
        <f t="shared" si="6"/>
        <v>7.2275000000000009</v>
      </c>
      <c r="O18" s="3">
        <v>7.28</v>
      </c>
      <c r="P18">
        <f t="shared" si="7"/>
        <v>7.3324999999999996</v>
      </c>
      <c r="Q18">
        <f t="shared" si="8"/>
        <v>7.3762499999999998</v>
      </c>
      <c r="R18">
        <f t="shared" si="9"/>
        <v>7.42</v>
      </c>
      <c r="S18">
        <f t="shared" si="10"/>
        <v>7.4637500000000001</v>
      </c>
      <c r="T18">
        <f t="shared" si="11"/>
        <v>7.5118749999999999</v>
      </c>
      <c r="U18" s="3">
        <v>7.56</v>
      </c>
      <c r="V18">
        <f t="shared" si="12"/>
        <v>7.6081249999999994</v>
      </c>
      <c r="W18">
        <f t="shared" ref="W18:X18" si="42">2*V18-U18</f>
        <v>7.6562499999999991</v>
      </c>
      <c r="X18">
        <f t="shared" si="42"/>
        <v>7.7043749999999989</v>
      </c>
      <c r="Y18">
        <f t="shared" si="14"/>
        <v>7.7371874999999992</v>
      </c>
      <c r="Z18">
        <f t="shared" si="15"/>
        <v>7.77</v>
      </c>
      <c r="AA18">
        <f t="shared" si="16"/>
        <v>7.8028124999999999</v>
      </c>
      <c r="AB18">
        <f t="shared" si="17"/>
        <v>7.8471093750000005</v>
      </c>
      <c r="AC18">
        <f t="shared" si="18"/>
        <v>7.8914062500000002</v>
      </c>
      <c r="AD18">
        <f t="shared" si="19"/>
        <v>7.9357031249999999</v>
      </c>
      <c r="AE18" s="3">
        <v>7.98</v>
      </c>
      <c r="AF18">
        <f t="shared" si="20"/>
        <v>8.024296875000001</v>
      </c>
      <c r="AG18">
        <f t="shared" si="21"/>
        <v>8.0607226562500003</v>
      </c>
      <c r="AH18">
        <f t="shared" si="22"/>
        <v>8.0971484374999996</v>
      </c>
      <c r="AI18">
        <f t="shared" si="23"/>
        <v>8.1335742187499989</v>
      </c>
      <c r="AJ18">
        <f t="shared" si="24"/>
        <v>8.17</v>
      </c>
      <c r="AK18">
        <f t="shared" si="25"/>
        <v>8.206425781250001</v>
      </c>
      <c r="AL18">
        <f t="shared" si="26"/>
        <v>8.2448193359374997</v>
      </c>
      <c r="AM18">
        <f t="shared" si="27"/>
        <v>8.2832128906250002</v>
      </c>
      <c r="AN18">
        <f t="shared" si="28"/>
        <v>8.3216064453125007</v>
      </c>
      <c r="AO18" s="3">
        <v>8.36</v>
      </c>
      <c r="AP18" s="3">
        <v>9</v>
      </c>
    </row>
    <row r="19" spans="1:42" x14ac:dyDescent="0.2">
      <c r="A19" s="2">
        <v>43110</v>
      </c>
      <c r="B19" s="3">
        <v>6.45</v>
      </c>
      <c r="C19" s="3">
        <v>6.58</v>
      </c>
      <c r="D19" s="3">
        <f t="shared" si="0"/>
        <v>6.665</v>
      </c>
      <c r="E19" s="3">
        <v>6.75</v>
      </c>
      <c r="F19" s="3">
        <f t="shared" si="1"/>
        <v>6.7949999999999999</v>
      </c>
      <c r="G19" s="3">
        <v>6.84</v>
      </c>
      <c r="H19" s="3">
        <f t="shared" si="2"/>
        <v>7.43</v>
      </c>
      <c r="I19" s="3">
        <v>8.02</v>
      </c>
      <c r="J19" s="3">
        <f t="shared" si="3"/>
        <v>7.5299999999999994</v>
      </c>
      <c r="K19" s="3">
        <v>7.04</v>
      </c>
      <c r="L19">
        <f t="shared" si="4"/>
        <v>7.0950000000000006</v>
      </c>
      <c r="M19">
        <f t="shared" si="5"/>
        <v>7.15</v>
      </c>
      <c r="N19">
        <f t="shared" si="6"/>
        <v>7.2050000000000001</v>
      </c>
      <c r="O19" s="3">
        <v>7.26</v>
      </c>
      <c r="P19">
        <f t="shared" si="7"/>
        <v>7.3149999999999995</v>
      </c>
      <c r="Q19">
        <f t="shared" si="8"/>
        <v>7.3624999999999998</v>
      </c>
      <c r="R19">
        <f t="shared" si="9"/>
        <v>7.41</v>
      </c>
      <c r="S19">
        <f t="shared" si="10"/>
        <v>7.4575000000000005</v>
      </c>
      <c r="T19">
        <f t="shared" si="11"/>
        <v>7.50875</v>
      </c>
      <c r="U19" s="3">
        <v>7.56</v>
      </c>
      <c r="V19">
        <f t="shared" si="12"/>
        <v>7.6112499999999992</v>
      </c>
      <c r="W19">
        <f t="shared" ref="W19:X19" si="43">2*V19-U19</f>
        <v>7.6624999999999988</v>
      </c>
      <c r="X19">
        <f t="shared" si="43"/>
        <v>7.7137499999999983</v>
      </c>
      <c r="Y19">
        <f t="shared" si="14"/>
        <v>7.7518749999999983</v>
      </c>
      <c r="Z19">
        <f t="shared" si="15"/>
        <v>7.7899999999999991</v>
      </c>
      <c r="AA19">
        <f t="shared" si="16"/>
        <v>7.828125</v>
      </c>
      <c r="AB19">
        <f t="shared" si="17"/>
        <v>7.8760937499999999</v>
      </c>
      <c r="AC19">
        <f t="shared" si="18"/>
        <v>7.9240624999999998</v>
      </c>
      <c r="AD19">
        <f t="shared" si="19"/>
        <v>7.9720312499999997</v>
      </c>
      <c r="AE19" s="3">
        <v>8.02</v>
      </c>
      <c r="AF19">
        <f t="shared" si="20"/>
        <v>8.0679687499999986</v>
      </c>
      <c r="AG19">
        <f t="shared" si="21"/>
        <v>8.1059765624999986</v>
      </c>
      <c r="AH19">
        <f t="shared" si="22"/>
        <v>8.1439843749999987</v>
      </c>
      <c r="AI19">
        <f t="shared" si="23"/>
        <v>8.1819921874999988</v>
      </c>
      <c r="AJ19">
        <f t="shared" si="24"/>
        <v>8.2199999999999989</v>
      </c>
      <c r="AK19">
        <f t="shared" si="25"/>
        <v>8.2580078124999989</v>
      </c>
      <c r="AL19">
        <f t="shared" si="26"/>
        <v>8.2985058593749983</v>
      </c>
      <c r="AM19">
        <f t="shared" si="27"/>
        <v>8.3390039062499994</v>
      </c>
      <c r="AN19">
        <f t="shared" si="28"/>
        <v>8.3795019531250006</v>
      </c>
      <c r="AO19" s="3">
        <v>8.42</v>
      </c>
      <c r="AP19" s="3">
        <v>9.09</v>
      </c>
    </row>
    <row r="20" spans="1:42" x14ac:dyDescent="0.2">
      <c r="A20" s="2">
        <v>43109</v>
      </c>
      <c r="B20" s="3">
        <v>6.41</v>
      </c>
      <c r="C20" s="3">
        <v>6.5</v>
      </c>
      <c r="D20" s="3">
        <f t="shared" si="0"/>
        <v>6.59</v>
      </c>
      <c r="E20" s="3">
        <v>6.68</v>
      </c>
      <c r="F20" s="3">
        <f t="shared" si="1"/>
        <v>6.74</v>
      </c>
      <c r="G20" s="3">
        <v>6.8</v>
      </c>
      <c r="H20" s="3">
        <f t="shared" si="2"/>
        <v>7.3900000000000006</v>
      </c>
      <c r="I20" s="3">
        <v>7.98</v>
      </c>
      <c r="J20" s="3">
        <f t="shared" si="3"/>
        <v>7.5050000000000008</v>
      </c>
      <c r="K20" s="3">
        <v>7.03</v>
      </c>
      <c r="L20">
        <f t="shared" si="4"/>
        <v>7.0875000000000004</v>
      </c>
      <c r="M20">
        <f t="shared" si="5"/>
        <v>7.1449999999999996</v>
      </c>
      <c r="N20">
        <f t="shared" si="6"/>
        <v>7.2024999999999997</v>
      </c>
      <c r="O20" s="3">
        <v>7.26</v>
      </c>
      <c r="P20">
        <f t="shared" si="7"/>
        <v>7.3174999999999999</v>
      </c>
      <c r="Q20">
        <f t="shared" si="8"/>
        <v>7.3612500000000001</v>
      </c>
      <c r="R20">
        <f t="shared" si="9"/>
        <v>7.4049999999999994</v>
      </c>
      <c r="S20">
        <f t="shared" si="10"/>
        <v>7.4487499999999986</v>
      </c>
      <c r="T20">
        <f t="shared" si="11"/>
        <v>7.4993749999999988</v>
      </c>
      <c r="U20" s="3">
        <v>7.55</v>
      </c>
      <c r="V20">
        <f t="shared" si="12"/>
        <v>7.6006250000000009</v>
      </c>
      <c r="W20">
        <f t="shared" ref="W20:X20" si="44">2*V20-U20</f>
        <v>7.6512500000000019</v>
      </c>
      <c r="X20">
        <f t="shared" si="44"/>
        <v>7.7018750000000029</v>
      </c>
      <c r="Y20">
        <f t="shared" si="14"/>
        <v>7.7334375000000017</v>
      </c>
      <c r="Z20">
        <f t="shared" si="15"/>
        <v>7.7650000000000006</v>
      </c>
      <c r="AA20">
        <f t="shared" si="16"/>
        <v>7.7965624999999994</v>
      </c>
      <c r="AB20">
        <f t="shared" si="17"/>
        <v>7.8424218749999994</v>
      </c>
      <c r="AC20">
        <f t="shared" si="18"/>
        <v>7.8882812500000004</v>
      </c>
      <c r="AD20">
        <f t="shared" si="19"/>
        <v>7.9341406250000004</v>
      </c>
      <c r="AE20" s="3">
        <v>7.98</v>
      </c>
      <c r="AF20">
        <f t="shared" si="20"/>
        <v>8.0258593749999996</v>
      </c>
      <c r="AG20">
        <f t="shared" si="21"/>
        <v>8.0631445312499999</v>
      </c>
      <c r="AH20">
        <f t="shared" si="22"/>
        <v>8.1004296875000001</v>
      </c>
      <c r="AI20">
        <f t="shared" si="23"/>
        <v>8.1377148437500004</v>
      </c>
      <c r="AJ20">
        <f t="shared" si="24"/>
        <v>8.1750000000000007</v>
      </c>
      <c r="AK20">
        <f t="shared" si="25"/>
        <v>8.212285156250001</v>
      </c>
      <c r="AL20">
        <f t="shared" si="26"/>
        <v>8.251713867187501</v>
      </c>
      <c r="AM20">
        <f t="shared" si="27"/>
        <v>8.291142578125001</v>
      </c>
      <c r="AN20">
        <f t="shared" si="28"/>
        <v>8.330571289062501</v>
      </c>
      <c r="AO20" s="3">
        <v>8.3699999999999992</v>
      </c>
      <c r="AP20" s="3">
        <v>9.0399999999999991</v>
      </c>
    </row>
    <row r="21" spans="1:42" x14ac:dyDescent="0.2">
      <c r="A21" s="2">
        <v>43105</v>
      </c>
      <c r="B21" s="3">
        <v>6.43</v>
      </c>
      <c r="C21" s="3">
        <v>6.52</v>
      </c>
      <c r="D21" s="3">
        <f t="shared" si="0"/>
        <v>6.625</v>
      </c>
      <c r="E21" s="3">
        <v>6.73</v>
      </c>
      <c r="F21" s="3">
        <f t="shared" si="1"/>
        <v>6.8049999999999997</v>
      </c>
      <c r="G21" s="3">
        <v>6.88</v>
      </c>
      <c r="H21" s="3">
        <f t="shared" si="2"/>
        <v>7.4599999999999991</v>
      </c>
      <c r="I21" s="3">
        <v>8.0399999999999991</v>
      </c>
      <c r="J21" s="3">
        <f t="shared" si="3"/>
        <v>7.5749999999999993</v>
      </c>
      <c r="K21" s="3">
        <v>7.11</v>
      </c>
      <c r="L21">
        <f t="shared" si="4"/>
        <v>7.16</v>
      </c>
      <c r="M21">
        <f t="shared" si="5"/>
        <v>7.21</v>
      </c>
      <c r="N21">
        <f t="shared" si="6"/>
        <v>7.26</v>
      </c>
      <c r="O21" s="3">
        <v>7.31</v>
      </c>
      <c r="P21">
        <f t="shared" si="7"/>
        <v>7.3599999999999994</v>
      </c>
      <c r="Q21">
        <f t="shared" si="8"/>
        <v>7.4074999999999998</v>
      </c>
      <c r="R21">
        <f t="shared" si="9"/>
        <v>7.4550000000000001</v>
      </c>
      <c r="S21">
        <f t="shared" si="10"/>
        <v>7.5025000000000004</v>
      </c>
      <c r="T21">
        <f t="shared" si="11"/>
        <v>7.5512499999999996</v>
      </c>
      <c r="U21" s="3">
        <v>7.6</v>
      </c>
      <c r="V21">
        <f t="shared" si="12"/>
        <v>7.6487499999999997</v>
      </c>
      <c r="W21">
        <f t="shared" ref="W21:X21" si="45">2*V21-U21</f>
        <v>7.6974999999999998</v>
      </c>
      <c r="X21">
        <f t="shared" si="45"/>
        <v>7.7462499999999999</v>
      </c>
      <c r="Y21">
        <f t="shared" si="14"/>
        <v>7.7831250000000001</v>
      </c>
      <c r="Z21">
        <f t="shared" si="15"/>
        <v>7.8199999999999994</v>
      </c>
      <c r="AA21">
        <f t="shared" si="16"/>
        <v>7.8568749999999987</v>
      </c>
      <c r="AB21">
        <f t="shared" si="17"/>
        <v>7.9026562499999988</v>
      </c>
      <c r="AC21">
        <f t="shared" si="18"/>
        <v>7.9484374999999989</v>
      </c>
      <c r="AD21">
        <f t="shared" si="19"/>
        <v>7.994218749999999</v>
      </c>
      <c r="AE21" s="3">
        <v>8.0399999999999991</v>
      </c>
      <c r="AF21">
        <f t="shared" si="20"/>
        <v>8.0857812500000001</v>
      </c>
      <c r="AG21">
        <f t="shared" si="21"/>
        <v>8.1255859375000004</v>
      </c>
      <c r="AH21">
        <f t="shared" si="22"/>
        <v>8.1653906250000006</v>
      </c>
      <c r="AI21">
        <f t="shared" si="23"/>
        <v>8.205195312499999</v>
      </c>
      <c r="AJ21">
        <f t="shared" si="24"/>
        <v>8.2449999999999992</v>
      </c>
      <c r="AK21">
        <f t="shared" si="25"/>
        <v>8.2848046874999994</v>
      </c>
      <c r="AL21">
        <f t="shared" si="26"/>
        <v>8.3261035156250003</v>
      </c>
      <c r="AM21">
        <f t="shared" si="27"/>
        <v>8.3674023437499994</v>
      </c>
      <c r="AN21">
        <f t="shared" si="28"/>
        <v>8.4087011718749984</v>
      </c>
      <c r="AO21" s="3">
        <v>8.4499999999999993</v>
      </c>
      <c r="AP21" s="3">
        <v>9.14</v>
      </c>
    </row>
    <row r="22" spans="1:42" x14ac:dyDescent="0.2">
      <c r="A22" s="2">
        <v>43104</v>
      </c>
      <c r="B22" s="3">
        <v>5.99</v>
      </c>
      <c r="C22" s="3">
        <v>6.35</v>
      </c>
      <c r="D22" s="3">
        <f t="shared" si="0"/>
        <v>6.55</v>
      </c>
      <c r="E22" s="3">
        <v>6.75</v>
      </c>
      <c r="F22" s="3">
        <f t="shared" si="1"/>
        <v>6.82</v>
      </c>
      <c r="G22" s="3">
        <v>6.89</v>
      </c>
      <c r="H22" s="3">
        <f t="shared" si="2"/>
        <v>7.4700000000000006</v>
      </c>
      <c r="I22" s="3">
        <v>8.0500000000000007</v>
      </c>
      <c r="J22" s="3">
        <f t="shared" si="3"/>
        <v>7.57</v>
      </c>
      <c r="K22" s="3">
        <v>7.09</v>
      </c>
      <c r="L22">
        <f t="shared" si="4"/>
        <v>7.14</v>
      </c>
      <c r="M22">
        <f t="shared" si="5"/>
        <v>7.1899999999999995</v>
      </c>
      <c r="N22">
        <f t="shared" si="6"/>
        <v>7.24</v>
      </c>
      <c r="O22" s="3">
        <v>7.29</v>
      </c>
      <c r="P22">
        <f t="shared" si="7"/>
        <v>7.34</v>
      </c>
      <c r="Q22">
        <f t="shared" si="8"/>
        <v>7.3875000000000002</v>
      </c>
      <c r="R22">
        <f t="shared" si="9"/>
        <v>7.4350000000000005</v>
      </c>
      <c r="S22">
        <f t="shared" si="10"/>
        <v>7.4825000000000008</v>
      </c>
      <c r="T22">
        <f t="shared" si="11"/>
        <v>7.53125</v>
      </c>
      <c r="U22" s="3">
        <v>7.58</v>
      </c>
      <c r="V22">
        <f t="shared" si="12"/>
        <v>7.6287500000000001</v>
      </c>
      <c r="W22">
        <f t="shared" ref="W22:X22" si="46">2*V22-U22</f>
        <v>7.6775000000000002</v>
      </c>
      <c r="X22">
        <f t="shared" si="46"/>
        <v>7.7262500000000003</v>
      </c>
      <c r="Y22">
        <f t="shared" si="14"/>
        <v>7.7706250000000008</v>
      </c>
      <c r="Z22">
        <f t="shared" si="15"/>
        <v>7.8150000000000004</v>
      </c>
      <c r="AA22">
        <f t="shared" si="16"/>
        <v>7.859375</v>
      </c>
      <c r="AB22">
        <f t="shared" si="17"/>
        <v>7.9070312500000002</v>
      </c>
      <c r="AC22">
        <f t="shared" si="18"/>
        <v>7.9546875000000004</v>
      </c>
      <c r="AD22">
        <f t="shared" si="19"/>
        <v>8.0023437500000014</v>
      </c>
      <c r="AE22" s="3">
        <v>8.0500000000000007</v>
      </c>
      <c r="AF22">
        <f t="shared" si="20"/>
        <v>8.09765625</v>
      </c>
      <c r="AG22">
        <f t="shared" si="21"/>
        <v>8.1394921875000001</v>
      </c>
      <c r="AH22">
        <f t="shared" si="22"/>
        <v>8.1813281250000003</v>
      </c>
      <c r="AI22">
        <f t="shared" si="23"/>
        <v>8.2231640625000004</v>
      </c>
      <c r="AJ22">
        <f t="shared" si="24"/>
        <v>8.2650000000000006</v>
      </c>
      <c r="AK22">
        <f t="shared" si="25"/>
        <v>8.3068359375000007</v>
      </c>
      <c r="AL22">
        <f t="shared" si="26"/>
        <v>8.3501269531250006</v>
      </c>
      <c r="AM22">
        <f t="shared" si="27"/>
        <v>8.3934179687500006</v>
      </c>
      <c r="AN22">
        <f t="shared" si="28"/>
        <v>8.4367089843750005</v>
      </c>
      <c r="AO22" s="3">
        <v>8.48</v>
      </c>
      <c r="AP22" s="3">
        <v>9.23</v>
      </c>
    </row>
    <row r="23" spans="1:42" x14ac:dyDescent="0.2">
      <c r="A23" s="2">
        <v>43103</v>
      </c>
      <c r="B23" s="3">
        <v>6.27</v>
      </c>
      <c r="C23" s="3">
        <v>6.49</v>
      </c>
      <c r="D23" s="3">
        <f t="shared" si="0"/>
        <v>6.6400000000000006</v>
      </c>
      <c r="E23" s="3">
        <v>6.79</v>
      </c>
      <c r="F23" s="3">
        <f t="shared" si="1"/>
        <v>6.8599999999999994</v>
      </c>
      <c r="G23" s="3">
        <v>6.93</v>
      </c>
      <c r="H23" s="3">
        <f t="shared" si="2"/>
        <v>7.4950000000000001</v>
      </c>
      <c r="I23" s="3">
        <v>8.06</v>
      </c>
      <c r="J23" s="3">
        <f t="shared" si="3"/>
        <v>7.6050000000000004</v>
      </c>
      <c r="K23" s="3">
        <v>7.15</v>
      </c>
      <c r="L23">
        <f t="shared" si="4"/>
        <v>7.2</v>
      </c>
      <c r="M23">
        <f t="shared" si="5"/>
        <v>7.25</v>
      </c>
      <c r="N23">
        <f t="shared" si="6"/>
        <v>7.3</v>
      </c>
      <c r="O23" s="3">
        <v>7.35</v>
      </c>
      <c r="P23">
        <f t="shared" si="7"/>
        <v>7.3999999999999995</v>
      </c>
      <c r="Q23">
        <f t="shared" si="8"/>
        <v>7.4450000000000003</v>
      </c>
      <c r="R23">
        <f t="shared" si="9"/>
        <v>7.49</v>
      </c>
      <c r="S23">
        <f t="shared" si="10"/>
        <v>7.5350000000000001</v>
      </c>
      <c r="T23">
        <f t="shared" si="11"/>
        <v>7.5824999999999996</v>
      </c>
      <c r="U23" s="3">
        <v>7.63</v>
      </c>
      <c r="V23">
        <f t="shared" si="12"/>
        <v>7.6775000000000002</v>
      </c>
      <c r="W23">
        <f t="shared" ref="W23:X23" si="47">2*V23-U23</f>
        <v>7.7250000000000005</v>
      </c>
      <c r="X23">
        <f t="shared" si="47"/>
        <v>7.7725000000000009</v>
      </c>
      <c r="Y23">
        <f t="shared" si="14"/>
        <v>7.8087500000000007</v>
      </c>
      <c r="Z23">
        <f t="shared" si="15"/>
        <v>7.8450000000000006</v>
      </c>
      <c r="AA23">
        <f t="shared" si="16"/>
        <v>7.8812500000000005</v>
      </c>
      <c r="AB23">
        <f t="shared" si="17"/>
        <v>7.9259374999999999</v>
      </c>
      <c r="AC23">
        <f t="shared" si="18"/>
        <v>7.9706250000000001</v>
      </c>
      <c r="AD23">
        <f t="shared" si="19"/>
        <v>8.0153125000000003</v>
      </c>
      <c r="AE23" s="3">
        <v>8.06</v>
      </c>
      <c r="AF23">
        <f t="shared" si="20"/>
        <v>8.1046875000000007</v>
      </c>
      <c r="AG23">
        <f t="shared" si="21"/>
        <v>8.1472656250000011</v>
      </c>
      <c r="AH23">
        <f t="shared" si="22"/>
        <v>8.1898437500000014</v>
      </c>
      <c r="AI23">
        <f t="shared" si="23"/>
        <v>8.232421875</v>
      </c>
      <c r="AJ23">
        <f t="shared" si="24"/>
        <v>8.2750000000000004</v>
      </c>
      <c r="AK23">
        <f t="shared" si="25"/>
        <v>8.3175781250000007</v>
      </c>
      <c r="AL23">
        <f t="shared" si="26"/>
        <v>8.3606835937500001</v>
      </c>
      <c r="AM23">
        <f t="shared" si="27"/>
        <v>8.4037890624999996</v>
      </c>
      <c r="AN23">
        <f t="shared" si="28"/>
        <v>8.446894531249999</v>
      </c>
      <c r="AO23" s="3">
        <v>8.49</v>
      </c>
      <c r="AP23" s="3">
        <v>9.25</v>
      </c>
    </row>
    <row r="24" spans="1:42" x14ac:dyDescent="0.2">
      <c r="A24" s="2">
        <v>43098</v>
      </c>
      <c r="B24" s="3">
        <v>6.51</v>
      </c>
      <c r="C24" s="3">
        <v>6.62</v>
      </c>
      <c r="D24" s="3">
        <f t="shared" si="0"/>
        <v>6.73</v>
      </c>
      <c r="E24" s="3">
        <v>6.84</v>
      </c>
      <c r="F24" s="3">
        <f t="shared" si="1"/>
        <v>6.91</v>
      </c>
      <c r="G24" s="3">
        <v>6.98</v>
      </c>
      <c r="H24" s="3">
        <f t="shared" si="2"/>
        <v>7.5350000000000001</v>
      </c>
      <c r="I24" s="3">
        <v>8.09</v>
      </c>
      <c r="J24" s="3">
        <f t="shared" si="3"/>
        <v>7.6349999999999998</v>
      </c>
      <c r="K24" s="3">
        <v>7.18</v>
      </c>
      <c r="L24">
        <f t="shared" si="4"/>
        <v>7.2249999999999996</v>
      </c>
      <c r="M24">
        <f t="shared" si="5"/>
        <v>7.27</v>
      </c>
      <c r="N24">
        <f t="shared" si="6"/>
        <v>7.3149999999999995</v>
      </c>
      <c r="O24" s="3">
        <v>7.36</v>
      </c>
      <c r="P24">
        <f t="shared" si="7"/>
        <v>7.4050000000000011</v>
      </c>
      <c r="Q24">
        <f t="shared" si="8"/>
        <v>7.4525000000000006</v>
      </c>
      <c r="R24">
        <f t="shared" si="9"/>
        <v>7.5</v>
      </c>
      <c r="S24">
        <f t="shared" si="10"/>
        <v>7.5474999999999994</v>
      </c>
      <c r="T24">
        <f t="shared" si="11"/>
        <v>7.59375</v>
      </c>
      <c r="U24" s="3">
        <v>7.64</v>
      </c>
      <c r="V24">
        <f t="shared" si="12"/>
        <v>7.6862499999999994</v>
      </c>
      <c r="W24">
        <f t="shared" ref="W24:X24" si="48">2*V24-U24</f>
        <v>7.732499999999999</v>
      </c>
      <c r="X24">
        <f t="shared" si="48"/>
        <v>7.7787499999999987</v>
      </c>
      <c r="Y24">
        <f t="shared" si="14"/>
        <v>7.8218749999999995</v>
      </c>
      <c r="Z24">
        <f t="shared" si="15"/>
        <v>7.8650000000000002</v>
      </c>
      <c r="AA24">
        <f t="shared" si="16"/>
        <v>7.908125000000001</v>
      </c>
      <c r="AB24">
        <f t="shared" si="17"/>
        <v>7.9535937500000014</v>
      </c>
      <c r="AC24">
        <f t="shared" si="18"/>
        <v>7.9990625000000009</v>
      </c>
      <c r="AD24">
        <f t="shared" si="19"/>
        <v>8.0445312500000004</v>
      </c>
      <c r="AE24" s="3">
        <v>8.09</v>
      </c>
      <c r="AF24">
        <f t="shared" si="20"/>
        <v>8.1354687499999994</v>
      </c>
      <c r="AG24">
        <f t="shared" si="21"/>
        <v>8.1791015624999979</v>
      </c>
      <c r="AH24">
        <f t="shared" si="22"/>
        <v>8.2227343749999982</v>
      </c>
      <c r="AI24">
        <f t="shared" si="23"/>
        <v>8.2663671874999984</v>
      </c>
      <c r="AJ24">
        <f t="shared" si="24"/>
        <v>8.3099999999999987</v>
      </c>
      <c r="AK24">
        <f t="shared" si="25"/>
        <v>8.353632812499999</v>
      </c>
      <c r="AL24">
        <f t="shared" si="26"/>
        <v>8.3977246093749986</v>
      </c>
      <c r="AM24">
        <f t="shared" si="27"/>
        <v>8.4418164062499983</v>
      </c>
      <c r="AN24">
        <f t="shared" si="28"/>
        <v>8.4859082031249997</v>
      </c>
      <c r="AO24" s="3">
        <v>8.5299999999999994</v>
      </c>
      <c r="AP24" s="3">
        <v>9.2799999999999994</v>
      </c>
    </row>
    <row r="25" spans="1:42" x14ac:dyDescent="0.2">
      <c r="A25" s="2">
        <v>43097</v>
      </c>
      <c r="B25" s="3">
        <v>6.3</v>
      </c>
      <c r="C25" s="3">
        <v>6.53</v>
      </c>
      <c r="D25" s="3">
        <f t="shared" si="0"/>
        <v>6.67</v>
      </c>
      <c r="E25" s="3">
        <v>6.81</v>
      </c>
      <c r="F25" s="3">
        <f t="shared" si="1"/>
        <v>6.875</v>
      </c>
      <c r="G25" s="3">
        <v>6.94</v>
      </c>
      <c r="H25" s="3">
        <f t="shared" si="2"/>
        <v>7.57</v>
      </c>
      <c r="I25" s="3">
        <v>8.1999999999999993</v>
      </c>
      <c r="J25" s="3">
        <f t="shared" si="3"/>
        <v>7.67</v>
      </c>
      <c r="K25" s="3">
        <v>7.14</v>
      </c>
      <c r="L25">
        <f t="shared" si="4"/>
        <v>7.192499999999999</v>
      </c>
      <c r="M25">
        <f t="shared" si="5"/>
        <v>7.2449999999999992</v>
      </c>
      <c r="N25">
        <f t="shared" si="6"/>
        <v>7.2974999999999994</v>
      </c>
      <c r="O25" s="3">
        <v>7.35</v>
      </c>
      <c r="P25">
        <f t="shared" si="7"/>
        <v>7.4024999999999999</v>
      </c>
      <c r="Q25">
        <f t="shared" si="8"/>
        <v>7.4537499999999994</v>
      </c>
      <c r="R25">
        <f t="shared" si="9"/>
        <v>7.5049999999999999</v>
      </c>
      <c r="S25">
        <f t="shared" si="10"/>
        <v>7.5562500000000004</v>
      </c>
      <c r="T25">
        <f t="shared" si="11"/>
        <v>7.6081250000000002</v>
      </c>
      <c r="U25" s="3">
        <v>7.66</v>
      </c>
      <c r="V25">
        <f t="shared" si="12"/>
        <v>7.711875</v>
      </c>
      <c r="W25">
        <f t="shared" ref="W25:X25" si="49">2*V25-U25</f>
        <v>7.7637499999999999</v>
      </c>
      <c r="X25">
        <f t="shared" si="49"/>
        <v>7.8156249999999998</v>
      </c>
      <c r="Y25">
        <f t="shared" si="14"/>
        <v>7.8728125000000002</v>
      </c>
      <c r="Z25">
        <f t="shared" si="15"/>
        <v>7.93</v>
      </c>
      <c r="AA25">
        <f t="shared" si="16"/>
        <v>7.9871874999999992</v>
      </c>
      <c r="AB25">
        <f t="shared" si="17"/>
        <v>8.0403906250000006</v>
      </c>
      <c r="AC25">
        <f t="shared" si="18"/>
        <v>8.0935937500000001</v>
      </c>
      <c r="AD25">
        <f t="shared" si="19"/>
        <v>8.1467968749999997</v>
      </c>
      <c r="AE25" s="3">
        <v>8.1999999999999993</v>
      </c>
      <c r="AF25">
        <f t="shared" si="20"/>
        <v>8.2532031249999989</v>
      </c>
      <c r="AG25">
        <f t="shared" si="21"/>
        <v>8.3036523437499987</v>
      </c>
      <c r="AH25">
        <f t="shared" si="22"/>
        <v>8.3541015624999986</v>
      </c>
      <c r="AI25">
        <f t="shared" si="23"/>
        <v>8.4045507812499984</v>
      </c>
      <c r="AJ25">
        <f t="shared" si="24"/>
        <v>8.4550000000000001</v>
      </c>
      <c r="AK25">
        <f t="shared" si="25"/>
        <v>8.5054492187500017</v>
      </c>
      <c r="AL25">
        <f t="shared" si="26"/>
        <v>8.5565869140625015</v>
      </c>
      <c r="AM25">
        <f t="shared" si="27"/>
        <v>8.6077246093750013</v>
      </c>
      <c r="AN25">
        <f t="shared" si="28"/>
        <v>8.6588623046875011</v>
      </c>
      <c r="AO25" s="3">
        <v>8.7100000000000009</v>
      </c>
      <c r="AP25" s="3">
        <v>9.57</v>
      </c>
    </row>
    <row r="26" spans="1:42" x14ac:dyDescent="0.2">
      <c r="A26" s="2">
        <v>43096</v>
      </c>
      <c r="B26" s="3">
        <v>6.56</v>
      </c>
      <c r="C26" s="3">
        <v>6.7</v>
      </c>
      <c r="D26" s="3">
        <f t="shared" si="0"/>
        <v>6.79</v>
      </c>
      <c r="E26" s="3">
        <v>6.88</v>
      </c>
      <c r="F26" s="3">
        <f t="shared" si="1"/>
        <v>6.93</v>
      </c>
      <c r="G26" s="3">
        <v>6.98</v>
      </c>
      <c r="H26" s="3">
        <f t="shared" si="2"/>
        <v>7.54</v>
      </c>
      <c r="I26" s="3">
        <v>8.1</v>
      </c>
      <c r="J26" s="3">
        <f t="shared" si="3"/>
        <v>7.6349999999999998</v>
      </c>
      <c r="K26" s="3">
        <v>7.17</v>
      </c>
      <c r="L26">
        <f t="shared" si="4"/>
        <v>7.22</v>
      </c>
      <c r="M26">
        <f t="shared" si="5"/>
        <v>7.27</v>
      </c>
      <c r="N26">
        <f t="shared" si="6"/>
        <v>7.32</v>
      </c>
      <c r="O26" s="3">
        <v>7.37</v>
      </c>
      <c r="P26">
        <f t="shared" si="7"/>
        <v>7.42</v>
      </c>
      <c r="Q26">
        <f t="shared" si="8"/>
        <v>7.4649999999999999</v>
      </c>
      <c r="R26">
        <f t="shared" si="9"/>
        <v>7.51</v>
      </c>
      <c r="S26">
        <f t="shared" si="10"/>
        <v>7.5549999999999997</v>
      </c>
      <c r="T26">
        <f t="shared" si="11"/>
        <v>7.6025</v>
      </c>
      <c r="U26" s="3">
        <v>7.65</v>
      </c>
      <c r="V26">
        <f t="shared" si="12"/>
        <v>7.6975000000000007</v>
      </c>
      <c r="W26">
        <f t="shared" ref="W26:X26" si="50">2*V26-U26</f>
        <v>7.745000000000001</v>
      </c>
      <c r="X26">
        <f t="shared" si="50"/>
        <v>7.7925000000000013</v>
      </c>
      <c r="Y26">
        <f t="shared" si="14"/>
        <v>7.8337500000000002</v>
      </c>
      <c r="Z26">
        <f t="shared" si="15"/>
        <v>7.875</v>
      </c>
      <c r="AA26">
        <f t="shared" si="16"/>
        <v>7.9162499999999998</v>
      </c>
      <c r="AB26">
        <f t="shared" si="17"/>
        <v>7.9621874999999998</v>
      </c>
      <c r="AC26">
        <f t="shared" si="18"/>
        <v>8.0081249999999997</v>
      </c>
      <c r="AD26">
        <f t="shared" si="19"/>
        <v>8.0540625000000006</v>
      </c>
      <c r="AE26" s="3">
        <v>8.1</v>
      </c>
      <c r="AF26">
        <f t="shared" si="20"/>
        <v>8.1459374999999987</v>
      </c>
      <c r="AG26">
        <f t="shared" si="21"/>
        <v>8.189453125</v>
      </c>
      <c r="AH26">
        <f t="shared" si="22"/>
        <v>8.2329687499999995</v>
      </c>
      <c r="AI26">
        <f t="shared" si="23"/>
        <v>8.276484374999999</v>
      </c>
      <c r="AJ26">
        <f t="shared" si="24"/>
        <v>8.32</v>
      </c>
      <c r="AK26">
        <f t="shared" si="25"/>
        <v>8.3635156250000016</v>
      </c>
      <c r="AL26">
        <f t="shared" si="26"/>
        <v>8.4076367187500018</v>
      </c>
      <c r="AM26">
        <f t="shared" si="27"/>
        <v>8.4517578125000004</v>
      </c>
      <c r="AN26">
        <f t="shared" si="28"/>
        <v>8.4958789062499989</v>
      </c>
      <c r="AO26" s="3">
        <v>8.5399999999999991</v>
      </c>
      <c r="AP26" s="3">
        <v>9.32</v>
      </c>
    </row>
    <row r="27" spans="1:42" x14ac:dyDescent="0.2">
      <c r="A27" s="2">
        <v>43095</v>
      </c>
      <c r="B27" s="3">
        <v>6.73</v>
      </c>
      <c r="C27" s="3">
        <v>6.78</v>
      </c>
      <c r="D27" s="3">
        <f t="shared" si="0"/>
        <v>6.835</v>
      </c>
      <c r="E27" s="3">
        <v>6.89</v>
      </c>
      <c r="F27" s="3">
        <f t="shared" si="1"/>
        <v>6.9450000000000003</v>
      </c>
      <c r="G27" s="3">
        <v>7</v>
      </c>
      <c r="H27" s="3">
        <f t="shared" si="2"/>
        <v>7.54</v>
      </c>
      <c r="I27" s="3">
        <v>8.08</v>
      </c>
      <c r="J27" s="3">
        <f t="shared" si="3"/>
        <v>7.62</v>
      </c>
      <c r="K27" s="3">
        <v>7.16</v>
      </c>
      <c r="L27">
        <f t="shared" si="4"/>
        <v>7.2050000000000001</v>
      </c>
      <c r="M27">
        <f t="shared" si="5"/>
        <v>7.25</v>
      </c>
      <c r="N27">
        <f t="shared" si="6"/>
        <v>7.2949999999999999</v>
      </c>
      <c r="O27" s="3">
        <v>7.34</v>
      </c>
      <c r="P27">
        <f t="shared" si="7"/>
        <v>7.3849999999999998</v>
      </c>
      <c r="Q27">
        <f t="shared" si="8"/>
        <v>7.4349999999999996</v>
      </c>
      <c r="R27">
        <f t="shared" si="9"/>
        <v>7.4849999999999994</v>
      </c>
      <c r="S27">
        <f t="shared" si="10"/>
        <v>7.5349999999999993</v>
      </c>
      <c r="T27">
        <f t="shared" si="11"/>
        <v>7.5824999999999996</v>
      </c>
      <c r="U27" s="3">
        <v>7.63</v>
      </c>
      <c r="V27">
        <f t="shared" si="12"/>
        <v>7.6775000000000002</v>
      </c>
      <c r="W27">
        <f t="shared" ref="W27:X27" si="51">2*V27-U27</f>
        <v>7.7250000000000005</v>
      </c>
      <c r="X27">
        <f t="shared" si="51"/>
        <v>7.7725000000000009</v>
      </c>
      <c r="Y27">
        <f t="shared" si="14"/>
        <v>7.8137500000000006</v>
      </c>
      <c r="Z27">
        <f t="shared" si="15"/>
        <v>7.8550000000000004</v>
      </c>
      <c r="AA27">
        <f t="shared" si="16"/>
        <v>7.8962500000000002</v>
      </c>
      <c r="AB27">
        <f t="shared" si="17"/>
        <v>7.9421875000000002</v>
      </c>
      <c r="AC27">
        <f t="shared" si="18"/>
        <v>7.9881250000000001</v>
      </c>
      <c r="AD27">
        <f t="shared" si="19"/>
        <v>8.034062500000001</v>
      </c>
      <c r="AE27" s="3">
        <v>8.08</v>
      </c>
      <c r="AF27">
        <f t="shared" si="20"/>
        <v>8.1259374999999991</v>
      </c>
      <c r="AG27">
        <f t="shared" si="21"/>
        <v>8.1682031249999998</v>
      </c>
      <c r="AH27">
        <f t="shared" si="22"/>
        <v>8.2104687500000004</v>
      </c>
      <c r="AI27">
        <f t="shared" si="23"/>
        <v>8.2527343749999993</v>
      </c>
      <c r="AJ27">
        <f t="shared" si="24"/>
        <v>8.2949999999999999</v>
      </c>
      <c r="AK27">
        <f t="shared" si="25"/>
        <v>8.3372656250000006</v>
      </c>
      <c r="AL27">
        <f t="shared" si="26"/>
        <v>8.3804492187499999</v>
      </c>
      <c r="AM27">
        <f t="shared" si="27"/>
        <v>8.4236328124999993</v>
      </c>
      <c r="AN27">
        <f t="shared" si="28"/>
        <v>8.4668164062500004</v>
      </c>
      <c r="AO27" s="3">
        <v>8.51</v>
      </c>
      <c r="AP27" s="3">
        <v>9.27</v>
      </c>
    </row>
    <row r="28" spans="1:42" x14ac:dyDescent="0.2">
      <c r="A28" s="2">
        <v>43094</v>
      </c>
      <c r="B28" s="3">
        <v>6.71</v>
      </c>
      <c r="C28" s="3">
        <v>6.76</v>
      </c>
      <c r="D28" s="3">
        <f t="shared" si="0"/>
        <v>6.83</v>
      </c>
      <c r="E28" s="3">
        <v>6.9</v>
      </c>
      <c r="F28" s="3">
        <f t="shared" si="1"/>
        <v>6.9550000000000001</v>
      </c>
      <c r="G28" s="3">
        <v>7.01</v>
      </c>
      <c r="H28" s="3">
        <f t="shared" si="2"/>
        <v>7.5350000000000001</v>
      </c>
      <c r="I28" s="3">
        <v>8.06</v>
      </c>
      <c r="J28" s="3">
        <f t="shared" si="3"/>
        <v>7.6150000000000002</v>
      </c>
      <c r="K28" s="3">
        <v>7.17</v>
      </c>
      <c r="L28">
        <f t="shared" si="4"/>
        <v>7.2125000000000004</v>
      </c>
      <c r="M28">
        <f t="shared" si="5"/>
        <v>7.2549999999999999</v>
      </c>
      <c r="N28">
        <f t="shared" si="6"/>
        <v>7.2974999999999994</v>
      </c>
      <c r="O28" s="3">
        <v>7.34</v>
      </c>
      <c r="P28">
        <f t="shared" si="7"/>
        <v>7.3825000000000003</v>
      </c>
      <c r="Q28">
        <f t="shared" si="8"/>
        <v>7.4312500000000004</v>
      </c>
      <c r="R28">
        <f t="shared" si="9"/>
        <v>7.48</v>
      </c>
      <c r="S28">
        <f t="shared" si="10"/>
        <v>7.5287500000000005</v>
      </c>
      <c r="T28">
        <f t="shared" si="11"/>
        <v>7.5743749999999999</v>
      </c>
      <c r="U28" s="3">
        <v>7.62</v>
      </c>
      <c r="V28">
        <f t="shared" si="12"/>
        <v>7.6656250000000004</v>
      </c>
      <c r="W28">
        <f t="shared" ref="W28:X28" si="52">2*V28-U28</f>
        <v>7.7112500000000006</v>
      </c>
      <c r="X28">
        <f t="shared" si="52"/>
        <v>7.7568750000000009</v>
      </c>
      <c r="Y28">
        <f t="shared" si="14"/>
        <v>7.7984375000000004</v>
      </c>
      <c r="Z28">
        <f t="shared" si="15"/>
        <v>7.84</v>
      </c>
      <c r="AA28">
        <f t="shared" si="16"/>
        <v>7.8815624999999994</v>
      </c>
      <c r="AB28">
        <f t="shared" si="17"/>
        <v>7.9261718749999996</v>
      </c>
      <c r="AC28">
        <f t="shared" si="18"/>
        <v>7.9707812499999999</v>
      </c>
      <c r="AD28">
        <f t="shared" si="19"/>
        <v>8.0153906250000002</v>
      </c>
      <c r="AE28" s="3">
        <v>8.06</v>
      </c>
      <c r="AF28">
        <f t="shared" si="20"/>
        <v>8.1046093750000008</v>
      </c>
      <c r="AG28">
        <f t="shared" si="21"/>
        <v>8.1472070312500016</v>
      </c>
      <c r="AH28">
        <f t="shared" si="22"/>
        <v>8.1898046875000006</v>
      </c>
      <c r="AI28">
        <f t="shared" si="23"/>
        <v>8.2324023437499996</v>
      </c>
      <c r="AJ28">
        <f t="shared" si="24"/>
        <v>8.2750000000000004</v>
      </c>
      <c r="AK28">
        <f t="shared" si="25"/>
        <v>8.3175976562500011</v>
      </c>
      <c r="AL28">
        <f t="shared" si="26"/>
        <v>8.3606982421875014</v>
      </c>
      <c r="AM28">
        <f t="shared" si="27"/>
        <v>8.4037988281250016</v>
      </c>
      <c r="AN28">
        <f t="shared" si="28"/>
        <v>8.4468994140625</v>
      </c>
      <c r="AO28" s="3">
        <v>8.49</v>
      </c>
      <c r="AP28" s="3">
        <v>9.25</v>
      </c>
    </row>
    <row r="29" spans="1:42" x14ac:dyDescent="0.2">
      <c r="A29" s="2">
        <v>43091</v>
      </c>
      <c r="B29" s="3">
        <v>6.8</v>
      </c>
      <c r="C29" s="3">
        <v>6.83</v>
      </c>
      <c r="D29" s="3">
        <f t="shared" si="0"/>
        <v>6.87</v>
      </c>
      <c r="E29" s="3">
        <v>6.91</v>
      </c>
      <c r="F29" s="3">
        <f t="shared" si="1"/>
        <v>6.95</v>
      </c>
      <c r="G29" s="3">
        <v>6.99</v>
      </c>
      <c r="H29" s="3">
        <f t="shared" si="2"/>
        <v>7.53</v>
      </c>
      <c r="I29" s="3">
        <v>8.07</v>
      </c>
      <c r="J29" s="3">
        <f t="shared" si="3"/>
        <v>7.61</v>
      </c>
      <c r="K29" s="3">
        <v>7.15</v>
      </c>
      <c r="L29">
        <f t="shared" si="4"/>
        <v>7.1974999999999998</v>
      </c>
      <c r="M29">
        <f t="shared" si="5"/>
        <v>7.2450000000000001</v>
      </c>
      <c r="N29">
        <f t="shared" si="6"/>
        <v>7.2925000000000004</v>
      </c>
      <c r="O29" s="3">
        <v>7.34</v>
      </c>
      <c r="P29">
        <f t="shared" si="7"/>
        <v>7.3874999999999993</v>
      </c>
      <c r="Q29">
        <f t="shared" si="8"/>
        <v>7.4362499999999994</v>
      </c>
      <c r="R29">
        <f t="shared" si="9"/>
        <v>7.4849999999999994</v>
      </c>
      <c r="S29">
        <f t="shared" si="10"/>
        <v>7.5337499999999995</v>
      </c>
      <c r="T29">
        <f t="shared" si="11"/>
        <v>7.5818750000000001</v>
      </c>
      <c r="U29" s="3">
        <v>7.63</v>
      </c>
      <c r="V29">
        <f t="shared" si="12"/>
        <v>7.6781249999999996</v>
      </c>
      <c r="W29">
        <f t="shared" ref="W29:X29" si="53">2*V29-U29</f>
        <v>7.7262499999999994</v>
      </c>
      <c r="X29">
        <f t="shared" si="53"/>
        <v>7.7743749999999991</v>
      </c>
      <c r="Y29">
        <f t="shared" si="14"/>
        <v>7.8121874999999994</v>
      </c>
      <c r="Z29">
        <f t="shared" si="15"/>
        <v>7.85</v>
      </c>
      <c r="AA29">
        <f t="shared" si="16"/>
        <v>7.8878124999999999</v>
      </c>
      <c r="AB29">
        <f t="shared" si="17"/>
        <v>7.9333593750000002</v>
      </c>
      <c r="AC29">
        <f t="shared" si="18"/>
        <v>7.9789062499999996</v>
      </c>
      <c r="AD29">
        <f t="shared" si="19"/>
        <v>8.0244531250000009</v>
      </c>
      <c r="AE29" s="3">
        <v>8.07</v>
      </c>
      <c r="AF29">
        <f t="shared" si="20"/>
        <v>8.1155468749999997</v>
      </c>
      <c r="AG29">
        <f t="shared" si="21"/>
        <v>8.1566601562500001</v>
      </c>
      <c r="AH29">
        <f t="shared" si="22"/>
        <v>8.1977734375000004</v>
      </c>
      <c r="AI29">
        <f t="shared" si="23"/>
        <v>8.2388867187500008</v>
      </c>
      <c r="AJ29">
        <f t="shared" si="24"/>
        <v>8.2800000000000011</v>
      </c>
      <c r="AK29">
        <f t="shared" si="25"/>
        <v>8.3211132812500015</v>
      </c>
      <c r="AL29">
        <f t="shared" si="26"/>
        <v>8.3633349609375003</v>
      </c>
      <c r="AM29">
        <f t="shared" si="27"/>
        <v>8.4055566406250009</v>
      </c>
      <c r="AN29">
        <f t="shared" si="28"/>
        <v>8.4477783203125014</v>
      </c>
      <c r="AO29" s="3">
        <v>8.49</v>
      </c>
      <c r="AP29" s="3">
        <v>9.24</v>
      </c>
    </row>
    <row r="30" spans="1:42" x14ac:dyDescent="0.2">
      <c r="A30" s="2">
        <v>43090</v>
      </c>
      <c r="B30" s="3">
        <v>6.85</v>
      </c>
      <c r="C30" s="3">
        <v>6.88</v>
      </c>
      <c r="D30" s="3">
        <f t="shared" si="0"/>
        <v>6.915</v>
      </c>
      <c r="E30" s="3">
        <v>6.95</v>
      </c>
      <c r="F30" s="3">
        <f t="shared" si="1"/>
        <v>6.98</v>
      </c>
      <c r="G30" s="3">
        <v>7.01</v>
      </c>
      <c r="H30" s="3">
        <f t="shared" si="2"/>
        <v>7.51</v>
      </c>
      <c r="I30" s="3">
        <v>8.01</v>
      </c>
      <c r="J30" s="3">
        <f t="shared" si="3"/>
        <v>7.585</v>
      </c>
      <c r="K30" s="3">
        <v>7.16</v>
      </c>
      <c r="L30">
        <f t="shared" si="4"/>
        <v>7.2025000000000006</v>
      </c>
      <c r="M30">
        <f t="shared" si="5"/>
        <v>7.2450000000000001</v>
      </c>
      <c r="N30">
        <f t="shared" si="6"/>
        <v>7.2874999999999996</v>
      </c>
      <c r="O30" s="3">
        <v>7.33</v>
      </c>
      <c r="P30">
        <f t="shared" si="7"/>
        <v>7.3725000000000005</v>
      </c>
      <c r="Q30">
        <f t="shared" si="8"/>
        <v>7.4187500000000002</v>
      </c>
      <c r="R30">
        <f t="shared" si="9"/>
        <v>7.4649999999999999</v>
      </c>
      <c r="S30">
        <f t="shared" si="10"/>
        <v>7.5112499999999995</v>
      </c>
      <c r="T30">
        <f t="shared" si="11"/>
        <v>7.5556249999999991</v>
      </c>
      <c r="U30" s="3">
        <v>7.6</v>
      </c>
      <c r="V30">
        <f t="shared" si="12"/>
        <v>7.6443750000000001</v>
      </c>
      <c r="W30">
        <f t="shared" ref="W30:X30" si="54">2*V30-U30</f>
        <v>7.6887500000000006</v>
      </c>
      <c r="X30">
        <f t="shared" si="54"/>
        <v>7.7331250000000011</v>
      </c>
      <c r="Y30">
        <f t="shared" si="14"/>
        <v>7.7690625000000004</v>
      </c>
      <c r="Z30">
        <f t="shared" si="15"/>
        <v>7.8049999999999997</v>
      </c>
      <c r="AA30">
        <f t="shared" si="16"/>
        <v>7.840937499999999</v>
      </c>
      <c r="AB30">
        <f t="shared" si="17"/>
        <v>7.8832031249999996</v>
      </c>
      <c r="AC30">
        <f t="shared" si="18"/>
        <v>7.9254687499999994</v>
      </c>
      <c r="AD30">
        <f t="shared" si="19"/>
        <v>7.9677343749999991</v>
      </c>
      <c r="AE30" s="3">
        <v>8.01</v>
      </c>
      <c r="AF30">
        <f t="shared" si="20"/>
        <v>8.0522656250000004</v>
      </c>
      <c r="AG30">
        <f t="shared" si="21"/>
        <v>8.0904492187500008</v>
      </c>
      <c r="AH30">
        <f t="shared" si="22"/>
        <v>8.1286328125000011</v>
      </c>
      <c r="AI30">
        <f t="shared" si="23"/>
        <v>8.1668164062499997</v>
      </c>
      <c r="AJ30">
        <f t="shared" si="24"/>
        <v>8.2050000000000001</v>
      </c>
      <c r="AK30">
        <f t="shared" si="25"/>
        <v>8.2431835937500004</v>
      </c>
      <c r="AL30">
        <f t="shared" si="26"/>
        <v>8.2823876953125009</v>
      </c>
      <c r="AM30">
        <f t="shared" si="27"/>
        <v>8.3215917968750013</v>
      </c>
      <c r="AN30">
        <f t="shared" si="28"/>
        <v>8.3607958984375017</v>
      </c>
      <c r="AO30" s="3">
        <v>8.4</v>
      </c>
      <c r="AP30" s="3">
        <v>9.1</v>
      </c>
    </row>
    <row r="31" spans="1:42" x14ac:dyDescent="0.2">
      <c r="A31" s="2">
        <v>43089</v>
      </c>
      <c r="B31" s="3">
        <v>6.91</v>
      </c>
      <c r="C31" s="3">
        <v>6.94</v>
      </c>
      <c r="D31" s="3">
        <f t="shared" si="0"/>
        <v>6.9749999999999996</v>
      </c>
      <c r="E31" s="3">
        <v>7.01</v>
      </c>
      <c r="F31" s="3">
        <f t="shared" si="1"/>
        <v>7.0350000000000001</v>
      </c>
      <c r="G31" s="3">
        <v>7.06</v>
      </c>
      <c r="H31" s="3">
        <f t="shared" si="2"/>
        <v>7.5350000000000001</v>
      </c>
      <c r="I31" s="3">
        <v>8.01</v>
      </c>
      <c r="J31" s="3">
        <f t="shared" si="3"/>
        <v>7.59</v>
      </c>
      <c r="K31" s="3">
        <v>7.17</v>
      </c>
      <c r="L31">
        <f t="shared" si="4"/>
        <v>7.2074999999999996</v>
      </c>
      <c r="M31">
        <f t="shared" si="5"/>
        <v>7.2450000000000001</v>
      </c>
      <c r="N31">
        <f t="shared" si="6"/>
        <v>7.2825000000000006</v>
      </c>
      <c r="O31" s="3">
        <v>7.32</v>
      </c>
      <c r="P31">
        <f t="shared" si="7"/>
        <v>7.3574999999999999</v>
      </c>
      <c r="Q31">
        <f t="shared" si="8"/>
        <v>7.40625</v>
      </c>
      <c r="R31">
        <f t="shared" si="9"/>
        <v>7.4550000000000001</v>
      </c>
      <c r="S31">
        <f t="shared" si="10"/>
        <v>7.5037500000000001</v>
      </c>
      <c r="T31">
        <f t="shared" si="11"/>
        <v>7.546875</v>
      </c>
      <c r="U31" s="3">
        <v>7.59</v>
      </c>
      <c r="V31">
        <f t="shared" si="12"/>
        <v>7.6331249999999997</v>
      </c>
      <c r="W31">
        <f t="shared" ref="W31:X31" si="55">2*V31-U31</f>
        <v>7.6762499999999996</v>
      </c>
      <c r="X31">
        <f t="shared" si="55"/>
        <v>7.7193749999999994</v>
      </c>
      <c r="Y31">
        <f t="shared" si="14"/>
        <v>7.7596875000000001</v>
      </c>
      <c r="Z31">
        <f t="shared" si="15"/>
        <v>7.8</v>
      </c>
      <c r="AA31">
        <f t="shared" si="16"/>
        <v>7.8403124999999996</v>
      </c>
      <c r="AB31">
        <f t="shared" si="17"/>
        <v>7.8827343750000001</v>
      </c>
      <c r="AC31">
        <f t="shared" si="18"/>
        <v>7.9251562499999997</v>
      </c>
      <c r="AD31">
        <f t="shared" si="19"/>
        <v>7.9675781249999993</v>
      </c>
      <c r="AE31" s="3">
        <v>8.01</v>
      </c>
      <c r="AF31">
        <f t="shared" si="20"/>
        <v>8.0524218750000003</v>
      </c>
      <c r="AG31">
        <f t="shared" si="21"/>
        <v>8.0905664062499998</v>
      </c>
      <c r="AH31">
        <f t="shared" si="22"/>
        <v>8.1287109374999993</v>
      </c>
      <c r="AI31">
        <f t="shared" si="23"/>
        <v>8.1668554687500006</v>
      </c>
      <c r="AJ31">
        <f t="shared" si="24"/>
        <v>8.2050000000000001</v>
      </c>
      <c r="AK31">
        <f t="shared" si="25"/>
        <v>8.2431445312499996</v>
      </c>
      <c r="AL31">
        <f t="shared" si="26"/>
        <v>8.2823583984375002</v>
      </c>
      <c r="AM31">
        <f t="shared" si="27"/>
        <v>8.3215722656250009</v>
      </c>
      <c r="AN31">
        <f t="shared" si="28"/>
        <v>8.3607861328124997</v>
      </c>
      <c r="AO31" s="3">
        <v>8.4</v>
      </c>
      <c r="AP31" s="3">
        <v>9.11</v>
      </c>
    </row>
    <row r="32" spans="1:42" x14ac:dyDescent="0.2">
      <c r="A32" s="2">
        <v>43088</v>
      </c>
      <c r="B32" s="3">
        <v>6.93</v>
      </c>
      <c r="C32" s="3">
        <v>6.96</v>
      </c>
      <c r="D32" s="3">
        <f t="shared" si="0"/>
        <v>6.9950000000000001</v>
      </c>
      <c r="E32" s="3">
        <v>7.03</v>
      </c>
      <c r="F32" s="3">
        <f t="shared" si="1"/>
        <v>7.0600000000000005</v>
      </c>
      <c r="G32" s="3">
        <v>7.09</v>
      </c>
      <c r="H32" s="3">
        <f t="shared" si="2"/>
        <v>7.56</v>
      </c>
      <c r="I32" s="3">
        <v>8.0299999999999994</v>
      </c>
      <c r="J32" s="3">
        <f t="shared" si="3"/>
        <v>7.625</v>
      </c>
      <c r="K32" s="3">
        <v>7.22</v>
      </c>
      <c r="L32">
        <f t="shared" si="4"/>
        <v>7.2575000000000003</v>
      </c>
      <c r="M32">
        <f t="shared" si="5"/>
        <v>7.2949999999999999</v>
      </c>
      <c r="N32">
        <f t="shared" si="6"/>
        <v>7.3324999999999996</v>
      </c>
      <c r="O32" s="3">
        <v>7.37</v>
      </c>
      <c r="P32">
        <f t="shared" si="7"/>
        <v>7.4075000000000006</v>
      </c>
      <c r="Q32">
        <f t="shared" si="8"/>
        <v>7.4537500000000003</v>
      </c>
      <c r="R32">
        <f t="shared" si="9"/>
        <v>7.5</v>
      </c>
      <c r="S32">
        <f t="shared" si="10"/>
        <v>7.5462499999999997</v>
      </c>
      <c r="T32">
        <f t="shared" si="11"/>
        <v>7.5881249999999998</v>
      </c>
      <c r="U32" s="3">
        <v>7.63</v>
      </c>
      <c r="V32">
        <f t="shared" si="12"/>
        <v>7.671875</v>
      </c>
      <c r="W32">
        <f t="shared" ref="W32:X32" si="56">2*V32-U32</f>
        <v>7.7137500000000001</v>
      </c>
      <c r="X32">
        <f t="shared" si="56"/>
        <v>7.7556250000000002</v>
      </c>
      <c r="Y32">
        <f t="shared" si="14"/>
        <v>7.7928125000000001</v>
      </c>
      <c r="Z32">
        <f t="shared" si="15"/>
        <v>7.83</v>
      </c>
      <c r="AA32">
        <f t="shared" si="16"/>
        <v>7.8671875</v>
      </c>
      <c r="AB32">
        <f t="shared" si="17"/>
        <v>7.9078906250000003</v>
      </c>
      <c r="AC32">
        <f t="shared" si="18"/>
        <v>7.9485937499999997</v>
      </c>
      <c r="AD32">
        <f t="shared" si="19"/>
        <v>7.9892968749999991</v>
      </c>
      <c r="AE32" s="3">
        <v>8.0299999999999994</v>
      </c>
      <c r="AF32">
        <f t="shared" si="20"/>
        <v>8.0707031249999996</v>
      </c>
      <c r="AG32">
        <f t="shared" si="21"/>
        <v>8.108027343749999</v>
      </c>
      <c r="AH32">
        <f t="shared" si="22"/>
        <v>8.1453515625000001</v>
      </c>
      <c r="AI32">
        <f t="shared" si="23"/>
        <v>8.1826757812499995</v>
      </c>
      <c r="AJ32">
        <f t="shared" si="24"/>
        <v>8.2199999999999989</v>
      </c>
      <c r="AK32">
        <f t="shared" si="25"/>
        <v>8.2573242187499982</v>
      </c>
      <c r="AL32">
        <f t="shared" si="26"/>
        <v>8.2954931640624991</v>
      </c>
      <c r="AM32">
        <f t="shared" si="27"/>
        <v>8.3336621093749983</v>
      </c>
      <c r="AN32">
        <f t="shared" si="28"/>
        <v>8.3718310546874992</v>
      </c>
      <c r="AO32" s="3">
        <v>8.41</v>
      </c>
      <c r="AP32" s="3">
        <v>9.1199999999999992</v>
      </c>
    </row>
    <row r="33" spans="1:42" x14ac:dyDescent="0.2">
      <c r="A33" s="2">
        <v>43087</v>
      </c>
      <c r="B33" s="3">
        <v>6.96</v>
      </c>
      <c r="C33" s="3">
        <v>6.98</v>
      </c>
      <c r="D33" s="3">
        <f t="shared" si="0"/>
        <v>7.0050000000000008</v>
      </c>
      <c r="E33" s="3">
        <v>7.03</v>
      </c>
      <c r="F33" s="3">
        <f t="shared" si="1"/>
        <v>7.0600000000000005</v>
      </c>
      <c r="G33" s="3">
        <v>7.09</v>
      </c>
      <c r="H33" s="3">
        <f t="shared" si="2"/>
        <v>7.5449999999999999</v>
      </c>
      <c r="I33" s="3">
        <v>8</v>
      </c>
      <c r="J33" s="3">
        <f t="shared" si="3"/>
        <v>7.6150000000000002</v>
      </c>
      <c r="K33" s="3">
        <v>7.23</v>
      </c>
      <c r="L33">
        <f t="shared" si="4"/>
        <v>7.2725000000000009</v>
      </c>
      <c r="M33">
        <f t="shared" si="5"/>
        <v>7.3150000000000004</v>
      </c>
      <c r="N33">
        <f t="shared" si="6"/>
        <v>7.3574999999999999</v>
      </c>
      <c r="O33" s="3">
        <v>7.4</v>
      </c>
      <c r="P33">
        <f t="shared" si="7"/>
        <v>7.4425000000000008</v>
      </c>
      <c r="Q33">
        <f t="shared" si="8"/>
        <v>7.4812500000000002</v>
      </c>
      <c r="R33">
        <f t="shared" si="9"/>
        <v>7.52</v>
      </c>
      <c r="S33">
        <f t="shared" si="10"/>
        <v>7.558749999999999</v>
      </c>
      <c r="T33">
        <f t="shared" si="11"/>
        <v>7.5993749999999993</v>
      </c>
      <c r="U33" s="3">
        <v>7.64</v>
      </c>
      <c r="V33">
        <f t="shared" si="12"/>
        <v>7.680625</v>
      </c>
      <c r="W33">
        <f t="shared" ref="W33:X33" si="57">2*V33-U33</f>
        <v>7.7212500000000004</v>
      </c>
      <c r="X33">
        <f t="shared" si="57"/>
        <v>7.7618750000000007</v>
      </c>
      <c r="Y33">
        <f t="shared" si="14"/>
        <v>7.7909375000000001</v>
      </c>
      <c r="Z33">
        <f t="shared" si="15"/>
        <v>7.82</v>
      </c>
      <c r="AA33">
        <f t="shared" si="16"/>
        <v>7.8490625000000005</v>
      </c>
      <c r="AB33">
        <f t="shared" si="17"/>
        <v>7.8867968749999999</v>
      </c>
      <c r="AC33">
        <f t="shared" si="18"/>
        <v>7.9245312500000002</v>
      </c>
      <c r="AD33">
        <f t="shared" si="19"/>
        <v>7.9622656250000006</v>
      </c>
      <c r="AE33" s="3">
        <v>8</v>
      </c>
      <c r="AF33">
        <f t="shared" si="20"/>
        <v>8.0377343749999994</v>
      </c>
      <c r="AG33">
        <f t="shared" si="21"/>
        <v>8.0720507812499989</v>
      </c>
      <c r="AH33">
        <f t="shared" si="22"/>
        <v>8.1063671875000001</v>
      </c>
      <c r="AI33">
        <f t="shared" si="23"/>
        <v>8.1406835937500013</v>
      </c>
      <c r="AJ33">
        <f t="shared" si="24"/>
        <v>8.1750000000000007</v>
      </c>
      <c r="AK33">
        <f t="shared" si="25"/>
        <v>8.2093164062500001</v>
      </c>
      <c r="AL33">
        <f t="shared" si="26"/>
        <v>8.2444873046874996</v>
      </c>
      <c r="AM33">
        <f t="shared" si="27"/>
        <v>8.279658203124999</v>
      </c>
      <c r="AN33">
        <f t="shared" si="28"/>
        <v>8.3148291015624984</v>
      </c>
      <c r="AO33" s="3">
        <v>8.35</v>
      </c>
      <c r="AP33" s="3">
        <v>9.0299999999999994</v>
      </c>
    </row>
    <row r="34" spans="1:42" x14ac:dyDescent="0.2">
      <c r="A34" s="2">
        <v>43084</v>
      </c>
      <c r="B34" s="3">
        <v>6.92</v>
      </c>
      <c r="C34" s="3">
        <v>6.97</v>
      </c>
      <c r="D34" s="3">
        <f t="shared" si="0"/>
        <v>7.0149999999999997</v>
      </c>
      <c r="E34" s="3">
        <v>7.06</v>
      </c>
      <c r="F34" s="3">
        <f t="shared" si="1"/>
        <v>7.0949999999999998</v>
      </c>
      <c r="G34" s="3">
        <v>7.13</v>
      </c>
      <c r="H34" s="3">
        <f t="shared" si="2"/>
        <v>7.55</v>
      </c>
      <c r="I34" s="3">
        <v>7.97</v>
      </c>
      <c r="J34" s="3">
        <f t="shared" si="3"/>
        <v>7.6199999999999992</v>
      </c>
      <c r="K34" s="3">
        <v>7.27</v>
      </c>
      <c r="L34">
        <f t="shared" si="4"/>
        <v>7.3074999999999992</v>
      </c>
      <c r="M34">
        <f t="shared" si="5"/>
        <v>7.3449999999999998</v>
      </c>
      <c r="N34">
        <f t="shared" si="6"/>
        <v>7.3825000000000003</v>
      </c>
      <c r="O34" s="3">
        <v>7.42</v>
      </c>
      <c r="P34">
        <f t="shared" si="7"/>
        <v>7.4574999999999996</v>
      </c>
      <c r="Q34">
        <f t="shared" si="8"/>
        <v>7.49125</v>
      </c>
      <c r="R34">
        <f t="shared" si="9"/>
        <v>7.5250000000000004</v>
      </c>
      <c r="S34">
        <f t="shared" si="10"/>
        <v>7.5587500000000007</v>
      </c>
      <c r="T34">
        <f t="shared" si="11"/>
        <v>7.5943750000000003</v>
      </c>
      <c r="U34" s="3">
        <v>7.63</v>
      </c>
      <c r="V34">
        <f t="shared" si="12"/>
        <v>7.6656249999999995</v>
      </c>
      <c r="W34">
        <f t="shared" ref="W34:X34" si="58">2*V34-U34</f>
        <v>7.701249999999999</v>
      </c>
      <c r="X34">
        <f t="shared" si="58"/>
        <v>7.7368749999999986</v>
      </c>
      <c r="Y34">
        <f t="shared" si="14"/>
        <v>7.7684374999999992</v>
      </c>
      <c r="Z34">
        <f t="shared" si="15"/>
        <v>7.8</v>
      </c>
      <c r="AA34">
        <f t="shared" si="16"/>
        <v>7.8315625000000004</v>
      </c>
      <c r="AB34">
        <f t="shared" si="17"/>
        <v>7.866171875</v>
      </c>
      <c r="AC34">
        <f t="shared" si="18"/>
        <v>7.9007812499999996</v>
      </c>
      <c r="AD34">
        <f t="shared" si="19"/>
        <v>7.9353906250000001</v>
      </c>
      <c r="AE34" s="3">
        <v>7.97</v>
      </c>
      <c r="AF34">
        <f t="shared" si="20"/>
        <v>8.0046093749999994</v>
      </c>
      <c r="AG34">
        <f t="shared" si="21"/>
        <v>8.038457031250001</v>
      </c>
      <c r="AH34">
        <f t="shared" si="22"/>
        <v>8.0723046875000009</v>
      </c>
      <c r="AI34">
        <f t="shared" si="23"/>
        <v>8.1061523437500007</v>
      </c>
      <c r="AJ34">
        <f t="shared" si="24"/>
        <v>8.14</v>
      </c>
      <c r="AK34">
        <f t="shared" si="25"/>
        <v>8.1738476562500004</v>
      </c>
      <c r="AL34">
        <f t="shared" si="26"/>
        <v>8.2078857421875</v>
      </c>
      <c r="AM34">
        <f t="shared" si="27"/>
        <v>8.2419238281249996</v>
      </c>
      <c r="AN34">
        <f t="shared" si="28"/>
        <v>8.2759619140624991</v>
      </c>
      <c r="AO34" s="3">
        <v>8.31</v>
      </c>
      <c r="AP34" s="3">
        <v>8.98</v>
      </c>
    </row>
    <row r="35" spans="1:42" x14ac:dyDescent="0.2">
      <c r="A35" s="2">
        <v>43083</v>
      </c>
      <c r="B35" s="3">
        <v>7.1</v>
      </c>
      <c r="C35" s="3">
        <v>7.13</v>
      </c>
      <c r="D35" s="3">
        <f t="shared" si="0"/>
        <v>7.1549999999999994</v>
      </c>
      <c r="E35" s="3">
        <v>7.18</v>
      </c>
      <c r="F35" s="3">
        <f t="shared" si="1"/>
        <v>7.1999999999999993</v>
      </c>
      <c r="G35" s="3">
        <v>7.22</v>
      </c>
      <c r="H35" s="3">
        <f t="shared" si="2"/>
        <v>7.5949999999999998</v>
      </c>
      <c r="I35" s="3">
        <v>7.97</v>
      </c>
      <c r="J35" s="3">
        <f t="shared" si="3"/>
        <v>7.6549999999999994</v>
      </c>
      <c r="K35" s="3">
        <v>7.34</v>
      </c>
      <c r="L35">
        <f t="shared" si="4"/>
        <v>7.3724999999999996</v>
      </c>
      <c r="M35">
        <f t="shared" si="5"/>
        <v>7.4049999999999994</v>
      </c>
      <c r="N35">
        <f t="shared" si="6"/>
        <v>7.4375</v>
      </c>
      <c r="O35" s="3">
        <v>7.47</v>
      </c>
      <c r="P35">
        <f t="shared" si="7"/>
        <v>7.5024999999999995</v>
      </c>
      <c r="Q35">
        <f t="shared" si="8"/>
        <v>7.53125</v>
      </c>
      <c r="R35">
        <f t="shared" si="9"/>
        <v>7.5600000000000005</v>
      </c>
      <c r="S35">
        <f t="shared" si="10"/>
        <v>7.588750000000001</v>
      </c>
      <c r="T35">
        <f t="shared" si="11"/>
        <v>7.6193750000000007</v>
      </c>
      <c r="U35" s="3">
        <v>7.65</v>
      </c>
      <c r="V35">
        <f t="shared" si="12"/>
        <v>7.680625</v>
      </c>
      <c r="W35">
        <f t="shared" ref="W35:X35" si="59">2*V35-U35</f>
        <v>7.7112499999999997</v>
      </c>
      <c r="X35">
        <f t="shared" si="59"/>
        <v>7.7418749999999994</v>
      </c>
      <c r="Y35">
        <f t="shared" si="14"/>
        <v>7.7759374999999995</v>
      </c>
      <c r="Z35">
        <f t="shared" si="15"/>
        <v>7.8100000000000005</v>
      </c>
      <c r="AA35">
        <f t="shared" si="16"/>
        <v>7.8440625000000015</v>
      </c>
      <c r="AB35">
        <f t="shared" si="17"/>
        <v>7.8755468750000013</v>
      </c>
      <c r="AC35">
        <f t="shared" si="18"/>
        <v>7.9070312500000011</v>
      </c>
      <c r="AD35">
        <f t="shared" si="19"/>
        <v>7.9385156250000009</v>
      </c>
      <c r="AE35" s="3">
        <v>7.97</v>
      </c>
      <c r="AF35">
        <f t="shared" si="20"/>
        <v>8.0014843749999986</v>
      </c>
      <c r="AG35">
        <f t="shared" si="21"/>
        <v>8.0348632812499989</v>
      </c>
      <c r="AH35">
        <f t="shared" si="22"/>
        <v>8.0682421874999992</v>
      </c>
      <c r="AI35">
        <f t="shared" si="23"/>
        <v>8.1016210937499995</v>
      </c>
      <c r="AJ35">
        <f t="shared" si="24"/>
        <v>8.1349999999999998</v>
      </c>
      <c r="AK35">
        <f t="shared" si="25"/>
        <v>8.1683789062500001</v>
      </c>
      <c r="AL35">
        <f t="shared" si="26"/>
        <v>8.2012841796875016</v>
      </c>
      <c r="AM35">
        <f t="shared" si="27"/>
        <v>8.2341894531250013</v>
      </c>
      <c r="AN35">
        <f t="shared" si="28"/>
        <v>8.267094726562501</v>
      </c>
      <c r="AO35" s="3">
        <v>8.3000000000000007</v>
      </c>
      <c r="AP35" s="3">
        <v>8.9499999999999993</v>
      </c>
    </row>
    <row r="36" spans="1:42" x14ac:dyDescent="0.2">
      <c r="A36" s="2">
        <v>43082</v>
      </c>
      <c r="B36" s="3">
        <v>7.07</v>
      </c>
      <c r="C36" s="3">
        <v>7.12</v>
      </c>
      <c r="D36" s="3">
        <f t="shared" si="0"/>
        <v>7.1550000000000002</v>
      </c>
      <c r="E36" s="3">
        <v>7.19</v>
      </c>
      <c r="F36" s="3">
        <f t="shared" si="1"/>
        <v>7.2149999999999999</v>
      </c>
      <c r="G36" s="3">
        <v>7.24</v>
      </c>
      <c r="H36" s="3">
        <f t="shared" si="2"/>
        <v>7.6050000000000004</v>
      </c>
      <c r="I36" s="3">
        <v>7.97</v>
      </c>
      <c r="J36" s="3">
        <f t="shared" si="3"/>
        <v>7.66</v>
      </c>
      <c r="K36" s="3">
        <v>7.35</v>
      </c>
      <c r="L36">
        <f t="shared" si="4"/>
        <v>7.38</v>
      </c>
      <c r="M36">
        <f t="shared" si="5"/>
        <v>7.41</v>
      </c>
      <c r="N36">
        <f t="shared" si="6"/>
        <v>7.4399999999999995</v>
      </c>
      <c r="O36" s="3">
        <v>7.47</v>
      </c>
      <c r="P36">
        <f t="shared" si="7"/>
        <v>7.5</v>
      </c>
      <c r="Q36">
        <f t="shared" si="8"/>
        <v>7.53</v>
      </c>
      <c r="R36">
        <f t="shared" si="9"/>
        <v>7.5600000000000005</v>
      </c>
      <c r="S36">
        <f t="shared" si="10"/>
        <v>7.5900000000000007</v>
      </c>
      <c r="T36">
        <f t="shared" si="11"/>
        <v>7.620000000000001</v>
      </c>
      <c r="U36" s="3">
        <v>7.65</v>
      </c>
      <c r="V36">
        <f t="shared" si="12"/>
        <v>7.68</v>
      </c>
      <c r="W36">
        <f t="shared" ref="W36:X36" si="60">2*V36-U36</f>
        <v>7.7099999999999991</v>
      </c>
      <c r="X36">
        <f t="shared" si="60"/>
        <v>7.7399999999999984</v>
      </c>
      <c r="Y36">
        <f t="shared" si="14"/>
        <v>7.7749999999999995</v>
      </c>
      <c r="Z36">
        <f t="shared" si="15"/>
        <v>7.8100000000000005</v>
      </c>
      <c r="AA36">
        <f t="shared" si="16"/>
        <v>7.8450000000000015</v>
      </c>
      <c r="AB36">
        <f t="shared" si="17"/>
        <v>7.8762500000000006</v>
      </c>
      <c r="AC36">
        <f t="shared" si="18"/>
        <v>7.9075000000000006</v>
      </c>
      <c r="AD36">
        <f t="shared" si="19"/>
        <v>7.9387500000000006</v>
      </c>
      <c r="AE36" s="3">
        <v>7.97</v>
      </c>
      <c r="AF36">
        <f t="shared" si="20"/>
        <v>8.0012499999999989</v>
      </c>
      <c r="AG36">
        <f t="shared" si="21"/>
        <v>8.0346874999999986</v>
      </c>
      <c r="AH36">
        <f t="shared" si="22"/>
        <v>8.0681249999999984</v>
      </c>
      <c r="AI36">
        <f t="shared" si="23"/>
        <v>8.1015625</v>
      </c>
      <c r="AJ36">
        <f t="shared" si="24"/>
        <v>8.1349999999999998</v>
      </c>
      <c r="AK36">
        <f t="shared" si="25"/>
        <v>8.1684374999999996</v>
      </c>
      <c r="AL36">
        <f t="shared" si="26"/>
        <v>8.2013281249999999</v>
      </c>
      <c r="AM36">
        <f t="shared" si="27"/>
        <v>8.2342187500000001</v>
      </c>
      <c r="AN36">
        <f t="shared" si="28"/>
        <v>8.2671093750000004</v>
      </c>
      <c r="AO36" s="3">
        <v>8.3000000000000007</v>
      </c>
      <c r="AP36" s="3">
        <v>8.94</v>
      </c>
    </row>
    <row r="37" spans="1:42" x14ac:dyDescent="0.2">
      <c r="A37" s="2">
        <v>43081</v>
      </c>
      <c r="B37" s="3">
        <v>7.11</v>
      </c>
      <c r="C37" s="3">
        <v>7.14</v>
      </c>
      <c r="D37" s="3">
        <f t="shared" si="0"/>
        <v>7.16</v>
      </c>
      <c r="E37" s="3">
        <v>7.18</v>
      </c>
      <c r="F37" s="3">
        <f t="shared" si="1"/>
        <v>7.1999999999999993</v>
      </c>
      <c r="G37" s="3">
        <v>7.22</v>
      </c>
      <c r="H37" s="3">
        <f t="shared" si="2"/>
        <v>7.59</v>
      </c>
      <c r="I37" s="3">
        <v>7.96</v>
      </c>
      <c r="J37" s="3">
        <f t="shared" si="3"/>
        <v>7.65</v>
      </c>
      <c r="K37" s="3">
        <v>7.34</v>
      </c>
      <c r="L37">
        <f t="shared" si="4"/>
        <v>7.3724999999999996</v>
      </c>
      <c r="M37">
        <f t="shared" si="5"/>
        <v>7.4049999999999994</v>
      </c>
      <c r="N37">
        <f t="shared" si="6"/>
        <v>7.4375</v>
      </c>
      <c r="O37" s="3">
        <v>7.47</v>
      </c>
      <c r="P37">
        <f t="shared" si="7"/>
        <v>7.5024999999999995</v>
      </c>
      <c r="Q37">
        <f t="shared" si="8"/>
        <v>7.53125</v>
      </c>
      <c r="R37">
        <f t="shared" si="9"/>
        <v>7.5600000000000005</v>
      </c>
      <c r="S37">
        <f t="shared" si="10"/>
        <v>7.588750000000001</v>
      </c>
      <c r="T37">
        <f t="shared" si="11"/>
        <v>7.6193750000000007</v>
      </c>
      <c r="U37" s="3">
        <v>7.65</v>
      </c>
      <c r="V37">
        <f t="shared" si="12"/>
        <v>7.680625</v>
      </c>
      <c r="W37">
        <f t="shared" ref="W37:X37" si="61">2*V37-U37</f>
        <v>7.7112499999999997</v>
      </c>
      <c r="X37">
        <f t="shared" si="61"/>
        <v>7.7418749999999994</v>
      </c>
      <c r="Y37">
        <f t="shared" si="14"/>
        <v>7.7734375</v>
      </c>
      <c r="Z37">
        <f t="shared" si="15"/>
        <v>7.8049999999999997</v>
      </c>
      <c r="AA37">
        <f t="shared" si="16"/>
        <v>7.8365624999999994</v>
      </c>
      <c r="AB37">
        <f t="shared" si="17"/>
        <v>7.8674218749999998</v>
      </c>
      <c r="AC37">
        <f t="shared" si="18"/>
        <v>7.8982812500000001</v>
      </c>
      <c r="AD37">
        <f t="shared" si="19"/>
        <v>7.9291406250000005</v>
      </c>
      <c r="AE37" s="3">
        <v>7.96</v>
      </c>
      <c r="AF37">
        <f t="shared" si="20"/>
        <v>7.9908593749999994</v>
      </c>
      <c r="AG37">
        <f t="shared" si="21"/>
        <v>8.0243945312499996</v>
      </c>
      <c r="AH37">
        <f t="shared" si="22"/>
        <v>8.0579296874999997</v>
      </c>
      <c r="AI37">
        <f t="shared" si="23"/>
        <v>8.0914648437499999</v>
      </c>
      <c r="AJ37">
        <f t="shared" si="24"/>
        <v>8.125</v>
      </c>
      <c r="AK37">
        <f t="shared" si="25"/>
        <v>8.1585351562500001</v>
      </c>
      <c r="AL37">
        <f t="shared" si="26"/>
        <v>8.191401367187499</v>
      </c>
      <c r="AM37">
        <f t="shared" si="27"/>
        <v>8.2242675781249996</v>
      </c>
      <c r="AN37">
        <f t="shared" si="28"/>
        <v>8.2571337890625003</v>
      </c>
      <c r="AO37" s="3">
        <v>8.2899999999999991</v>
      </c>
      <c r="AP37" s="3">
        <v>8.93</v>
      </c>
    </row>
    <row r="38" spans="1:42" x14ac:dyDescent="0.2">
      <c r="A38" s="2">
        <v>43080</v>
      </c>
      <c r="B38" s="3">
        <v>7.14</v>
      </c>
      <c r="C38" s="3">
        <v>7.16</v>
      </c>
      <c r="D38" s="3">
        <f t="shared" si="0"/>
        <v>7.18</v>
      </c>
      <c r="E38" s="3">
        <v>7.2</v>
      </c>
      <c r="F38" s="3">
        <f t="shared" si="1"/>
        <v>7.2200000000000006</v>
      </c>
      <c r="G38" s="3">
        <v>7.24</v>
      </c>
      <c r="H38" s="3">
        <f t="shared" si="2"/>
        <v>7.6</v>
      </c>
      <c r="I38" s="3">
        <v>7.96</v>
      </c>
      <c r="J38" s="3">
        <f t="shared" si="3"/>
        <v>7.66</v>
      </c>
      <c r="K38" s="3">
        <v>7.36</v>
      </c>
      <c r="L38">
        <f t="shared" si="4"/>
        <v>7.3875000000000002</v>
      </c>
      <c r="M38">
        <f t="shared" si="5"/>
        <v>7.415</v>
      </c>
      <c r="N38">
        <f t="shared" si="6"/>
        <v>7.4424999999999999</v>
      </c>
      <c r="O38" s="3">
        <v>7.47</v>
      </c>
      <c r="P38">
        <f t="shared" si="7"/>
        <v>7.4974999999999996</v>
      </c>
      <c r="Q38">
        <f t="shared" si="8"/>
        <v>7.5262499999999992</v>
      </c>
      <c r="R38">
        <f t="shared" si="9"/>
        <v>7.5549999999999997</v>
      </c>
      <c r="S38">
        <f t="shared" si="10"/>
        <v>7.5837500000000002</v>
      </c>
      <c r="T38">
        <f t="shared" si="11"/>
        <v>7.6118749999999995</v>
      </c>
      <c r="U38" s="3">
        <v>7.64</v>
      </c>
      <c r="V38">
        <f t="shared" si="12"/>
        <v>7.6681249999999999</v>
      </c>
      <c r="W38">
        <f t="shared" ref="W38:X38" si="62">2*V38-U38</f>
        <v>7.69625</v>
      </c>
      <c r="X38">
        <f t="shared" si="62"/>
        <v>7.7243750000000002</v>
      </c>
      <c r="Y38">
        <f t="shared" si="14"/>
        <v>7.7621874999999996</v>
      </c>
      <c r="Z38">
        <f t="shared" si="15"/>
        <v>7.8</v>
      </c>
      <c r="AA38">
        <f t="shared" si="16"/>
        <v>7.8378125000000001</v>
      </c>
      <c r="AB38">
        <f t="shared" si="17"/>
        <v>7.8683593749999998</v>
      </c>
      <c r="AC38">
        <f t="shared" si="18"/>
        <v>7.8989062499999996</v>
      </c>
      <c r="AD38">
        <f t="shared" si="19"/>
        <v>7.9294531250000002</v>
      </c>
      <c r="AE38" s="3">
        <v>7.96</v>
      </c>
      <c r="AF38">
        <f t="shared" si="20"/>
        <v>7.9905468749999997</v>
      </c>
      <c r="AG38">
        <f t="shared" si="21"/>
        <v>8.0254101562500004</v>
      </c>
      <c r="AH38">
        <f t="shared" si="22"/>
        <v>8.0602734375000011</v>
      </c>
      <c r="AI38">
        <f t="shared" si="23"/>
        <v>8.0951367187500018</v>
      </c>
      <c r="AJ38">
        <f t="shared" si="24"/>
        <v>8.1300000000000008</v>
      </c>
      <c r="AK38">
        <f t="shared" si="25"/>
        <v>8.1648632812499997</v>
      </c>
      <c r="AL38">
        <f t="shared" si="26"/>
        <v>8.1986474609375009</v>
      </c>
      <c r="AM38">
        <f t="shared" si="27"/>
        <v>8.2324316406250002</v>
      </c>
      <c r="AN38">
        <f t="shared" si="28"/>
        <v>8.2662158203124996</v>
      </c>
      <c r="AO38" s="3">
        <v>8.3000000000000007</v>
      </c>
      <c r="AP38" s="3">
        <v>8.94</v>
      </c>
    </row>
    <row r="39" spans="1:42" x14ac:dyDescent="0.2">
      <c r="A39" s="2">
        <v>43077</v>
      </c>
      <c r="B39" s="3">
        <v>7.13</v>
      </c>
      <c r="C39" s="3">
        <v>7.15</v>
      </c>
      <c r="D39" s="3">
        <f t="shared" si="0"/>
        <v>7.17</v>
      </c>
      <c r="E39" s="3">
        <v>7.19</v>
      </c>
      <c r="F39" s="3">
        <f t="shared" si="1"/>
        <v>7.2149999999999999</v>
      </c>
      <c r="G39" s="3">
        <v>7.24</v>
      </c>
      <c r="H39" s="3">
        <f t="shared" si="2"/>
        <v>7.6050000000000004</v>
      </c>
      <c r="I39" s="3">
        <v>7.97</v>
      </c>
      <c r="J39" s="3">
        <f t="shared" si="3"/>
        <v>7.66</v>
      </c>
      <c r="K39" s="3">
        <v>7.35</v>
      </c>
      <c r="L39">
        <f t="shared" si="4"/>
        <v>7.3774999999999995</v>
      </c>
      <c r="M39">
        <f t="shared" si="5"/>
        <v>7.4049999999999994</v>
      </c>
      <c r="N39">
        <f t="shared" si="6"/>
        <v>7.4324999999999992</v>
      </c>
      <c r="O39" s="3">
        <v>7.46</v>
      </c>
      <c r="P39">
        <f t="shared" si="7"/>
        <v>7.4875000000000007</v>
      </c>
      <c r="Q39">
        <f t="shared" si="8"/>
        <v>7.5187500000000007</v>
      </c>
      <c r="R39">
        <f t="shared" si="9"/>
        <v>7.55</v>
      </c>
      <c r="S39">
        <f t="shared" si="10"/>
        <v>7.5812499999999989</v>
      </c>
      <c r="T39">
        <f t="shared" si="11"/>
        <v>7.6106249999999989</v>
      </c>
      <c r="U39" s="3">
        <v>7.64</v>
      </c>
      <c r="V39">
        <f t="shared" si="12"/>
        <v>7.6693750000000005</v>
      </c>
      <c r="W39">
        <f t="shared" ref="W39:X39" si="63">2*V39-U39</f>
        <v>7.6987500000000013</v>
      </c>
      <c r="X39">
        <f t="shared" si="63"/>
        <v>7.7281250000000021</v>
      </c>
      <c r="Y39">
        <f t="shared" si="14"/>
        <v>7.7665625000000009</v>
      </c>
      <c r="Z39">
        <f t="shared" si="15"/>
        <v>7.8049999999999997</v>
      </c>
      <c r="AA39">
        <f t="shared" si="16"/>
        <v>7.8434374999999985</v>
      </c>
      <c r="AB39">
        <f t="shared" si="17"/>
        <v>7.875078124999999</v>
      </c>
      <c r="AC39">
        <f t="shared" si="18"/>
        <v>7.9067187499999996</v>
      </c>
      <c r="AD39">
        <f t="shared" si="19"/>
        <v>7.9383593749999992</v>
      </c>
      <c r="AE39" s="3">
        <v>7.97</v>
      </c>
      <c r="AF39">
        <f t="shared" si="20"/>
        <v>8.0016406250000003</v>
      </c>
      <c r="AG39">
        <f t="shared" si="21"/>
        <v>8.0362304687500004</v>
      </c>
      <c r="AH39">
        <f t="shared" si="22"/>
        <v>8.0708203125000004</v>
      </c>
      <c r="AI39">
        <f t="shared" si="23"/>
        <v>8.1054101562500005</v>
      </c>
      <c r="AJ39">
        <f t="shared" si="24"/>
        <v>8.14</v>
      </c>
      <c r="AK39">
        <f t="shared" si="25"/>
        <v>8.1745898437500006</v>
      </c>
      <c r="AL39">
        <f t="shared" si="26"/>
        <v>8.2084423828124997</v>
      </c>
      <c r="AM39">
        <f t="shared" si="27"/>
        <v>8.2422949218750006</v>
      </c>
      <c r="AN39">
        <f t="shared" si="28"/>
        <v>8.2761474609375014</v>
      </c>
      <c r="AO39" s="3">
        <v>8.31</v>
      </c>
      <c r="AP39" s="3">
        <v>8.9600000000000009</v>
      </c>
    </row>
    <row r="40" spans="1:42" x14ac:dyDescent="0.2">
      <c r="A40" s="2">
        <v>43076</v>
      </c>
      <c r="B40" s="3">
        <v>7.17</v>
      </c>
      <c r="C40" s="3">
        <v>7.18</v>
      </c>
      <c r="D40" s="3">
        <f t="shared" si="0"/>
        <v>7.1950000000000003</v>
      </c>
      <c r="E40" s="3">
        <v>7.21</v>
      </c>
      <c r="F40" s="3">
        <f t="shared" si="1"/>
        <v>7.2349999999999994</v>
      </c>
      <c r="G40" s="3">
        <v>7.26</v>
      </c>
      <c r="H40" s="3">
        <f t="shared" si="2"/>
        <v>7.6150000000000002</v>
      </c>
      <c r="I40" s="3">
        <v>7.97</v>
      </c>
      <c r="J40" s="3">
        <f t="shared" si="3"/>
        <v>7.665</v>
      </c>
      <c r="K40" s="3">
        <v>7.36</v>
      </c>
      <c r="L40">
        <f t="shared" si="4"/>
        <v>7.3875000000000002</v>
      </c>
      <c r="M40">
        <f t="shared" si="5"/>
        <v>7.415</v>
      </c>
      <c r="N40">
        <f t="shared" si="6"/>
        <v>7.4424999999999999</v>
      </c>
      <c r="O40" s="3">
        <v>7.47</v>
      </c>
      <c r="P40">
        <f t="shared" si="7"/>
        <v>7.4974999999999996</v>
      </c>
      <c r="Q40">
        <f t="shared" si="8"/>
        <v>7.5287500000000005</v>
      </c>
      <c r="R40">
        <f t="shared" si="9"/>
        <v>7.5600000000000005</v>
      </c>
      <c r="S40">
        <f t="shared" si="10"/>
        <v>7.5912500000000005</v>
      </c>
      <c r="T40">
        <f t="shared" si="11"/>
        <v>7.6206250000000004</v>
      </c>
      <c r="U40" s="3">
        <v>7.65</v>
      </c>
      <c r="V40">
        <f t="shared" si="12"/>
        <v>7.6793750000000003</v>
      </c>
      <c r="W40">
        <f t="shared" ref="W40:X40" si="64">2*V40-U40</f>
        <v>7.7087500000000002</v>
      </c>
      <c r="X40">
        <f t="shared" si="64"/>
        <v>7.7381250000000001</v>
      </c>
      <c r="Y40">
        <f t="shared" si="14"/>
        <v>7.7740625000000003</v>
      </c>
      <c r="Z40">
        <f t="shared" si="15"/>
        <v>7.8100000000000005</v>
      </c>
      <c r="AA40">
        <f t="shared" si="16"/>
        <v>7.8459375000000007</v>
      </c>
      <c r="AB40">
        <f t="shared" si="17"/>
        <v>7.876953125</v>
      </c>
      <c r="AC40">
        <f t="shared" si="18"/>
        <v>7.9079687500000002</v>
      </c>
      <c r="AD40">
        <f t="shared" si="19"/>
        <v>7.9389843750000004</v>
      </c>
      <c r="AE40" s="3">
        <v>7.97</v>
      </c>
      <c r="AF40">
        <f t="shared" si="20"/>
        <v>8.0010156249999991</v>
      </c>
      <c r="AG40">
        <f t="shared" si="21"/>
        <v>8.0345117187500001</v>
      </c>
      <c r="AH40">
        <f t="shared" si="22"/>
        <v>8.0680078124999994</v>
      </c>
      <c r="AI40">
        <f t="shared" si="23"/>
        <v>8.1015039062499987</v>
      </c>
      <c r="AJ40">
        <f t="shared" si="24"/>
        <v>8.1349999999999998</v>
      </c>
      <c r="AK40">
        <f t="shared" si="25"/>
        <v>8.1684960937500009</v>
      </c>
      <c r="AL40">
        <f t="shared" si="26"/>
        <v>8.2013720703125017</v>
      </c>
      <c r="AM40">
        <f t="shared" si="27"/>
        <v>8.2342480468750008</v>
      </c>
      <c r="AN40">
        <f t="shared" si="28"/>
        <v>8.2671240234374999</v>
      </c>
      <c r="AO40" s="3">
        <v>8.3000000000000007</v>
      </c>
      <c r="AP40" s="3">
        <v>8.94</v>
      </c>
    </row>
    <row r="41" spans="1:42" x14ac:dyDescent="0.2">
      <c r="A41" s="2">
        <v>43075</v>
      </c>
      <c r="B41" s="3">
        <v>7.15</v>
      </c>
      <c r="C41" s="3">
        <v>7.16</v>
      </c>
      <c r="D41" s="3">
        <f t="shared" si="0"/>
        <v>7.18</v>
      </c>
      <c r="E41" s="3">
        <v>7.2</v>
      </c>
      <c r="F41" s="3">
        <f t="shared" si="1"/>
        <v>7.2249999999999996</v>
      </c>
      <c r="G41" s="3">
        <v>7.25</v>
      </c>
      <c r="H41" s="3">
        <f t="shared" si="2"/>
        <v>7.6050000000000004</v>
      </c>
      <c r="I41" s="3">
        <v>7.96</v>
      </c>
      <c r="J41" s="3">
        <f t="shared" si="3"/>
        <v>7.67</v>
      </c>
      <c r="K41" s="3">
        <v>7.38</v>
      </c>
      <c r="L41">
        <f t="shared" si="4"/>
        <v>7.41</v>
      </c>
      <c r="M41">
        <f t="shared" si="5"/>
        <v>7.4399999999999995</v>
      </c>
      <c r="N41">
        <f t="shared" si="6"/>
        <v>7.47</v>
      </c>
      <c r="O41" s="3">
        <v>7.5</v>
      </c>
      <c r="P41">
        <f t="shared" si="7"/>
        <v>7.53</v>
      </c>
      <c r="Q41">
        <f t="shared" si="8"/>
        <v>7.5525000000000002</v>
      </c>
      <c r="R41">
        <f t="shared" si="9"/>
        <v>7.5750000000000002</v>
      </c>
      <c r="S41">
        <f t="shared" si="10"/>
        <v>7.5975000000000001</v>
      </c>
      <c r="T41">
        <f t="shared" si="11"/>
        <v>7.6237500000000002</v>
      </c>
      <c r="U41" s="3">
        <v>7.65</v>
      </c>
      <c r="V41">
        <f t="shared" si="12"/>
        <v>7.6762500000000005</v>
      </c>
      <c r="W41">
        <f t="shared" ref="W41:X41" si="65">2*V41-U41</f>
        <v>7.7025000000000006</v>
      </c>
      <c r="X41">
        <f t="shared" si="65"/>
        <v>7.7287500000000007</v>
      </c>
      <c r="Y41">
        <f t="shared" si="14"/>
        <v>7.7668750000000006</v>
      </c>
      <c r="Z41">
        <f t="shared" si="15"/>
        <v>7.8049999999999997</v>
      </c>
      <c r="AA41">
        <f t="shared" si="16"/>
        <v>7.8431249999999988</v>
      </c>
      <c r="AB41">
        <f t="shared" si="17"/>
        <v>7.8723437499999989</v>
      </c>
      <c r="AC41">
        <f t="shared" si="18"/>
        <v>7.9015624999999989</v>
      </c>
      <c r="AD41">
        <f t="shared" si="19"/>
        <v>7.930781249999999</v>
      </c>
      <c r="AE41" s="3">
        <v>7.96</v>
      </c>
      <c r="AF41">
        <f t="shared" si="20"/>
        <v>7.9892187500000009</v>
      </c>
      <c r="AG41">
        <f t="shared" si="21"/>
        <v>8.0219140625000005</v>
      </c>
      <c r="AH41">
        <f t="shared" si="22"/>
        <v>8.0546093750000001</v>
      </c>
      <c r="AI41">
        <f t="shared" si="23"/>
        <v>8.0873046874999996</v>
      </c>
      <c r="AJ41">
        <f t="shared" si="24"/>
        <v>8.1199999999999992</v>
      </c>
      <c r="AK41">
        <f t="shared" si="25"/>
        <v>8.1526953124999988</v>
      </c>
      <c r="AL41">
        <f t="shared" si="26"/>
        <v>8.1845214843749989</v>
      </c>
      <c r="AM41">
        <f t="shared" si="27"/>
        <v>8.2163476562499991</v>
      </c>
      <c r="AN41">
        <f t="shared" si="28"/>
        <v>8.2481738281249992</v>
      </c>
      <c r="AO41" s="3">
        <v>8.2799999999999994</v>
      </c>
      <c r="AP41" s="3">
        <v>8.92</v>
      </c>
    </row>
    <row r="42" spans="1:42" x14ac:dyDescent="0.2">
      <c r="A42" s="2">
        <v>43074</v>
      </c>
      <c r="B42" s="3">
        <v>7.17</v>
      </c>
      <c r="C42" s="3">
        <v>7.18</v>
      </c>
      <c r="D42" s="3">
        <f t="shared" si="0"/>
        <v>7.1999999999999993</v>
      </c>
      <c r="E42" s="3">
        <v>7.22</v>
      </c>
      <c r="F42" s="3">
        <f t="shared" si="1"/>
        <v>7.2449999999999992</v>
      </c>
      <c r="G42" s="3">
        <v>7.27</v>
      </c>
      <c r="H42" s="3">
        <f t="shared" si="2"/>
        <v>7.6099999999999994</v>
      </c>
      <c r="I42" s="3">
        <v>7.95</v>
      </c>
      <c r="J42" s="3">
        <f t="shared" si="3"/>
        <v>7.665</v>
      </c>
      <c r="K42" s="3">
        <v>7.38</v>
      </c>
      <c r="L42">
        <f t="shared" si="4"/>
        <v>7.4049999999999994</v>
      </c>
      <c r="M42">
        <f t="shared" si="5"/>
        <v>7.43</v>
      </c>
      <c r="N42">
        <f t="shared" si="6"/>
        <v>7.4550000000000001</v>
      </c>
      <c r="O42" s="3">
        <v>7.48</v>
      </c>
      <c r="P42">
        <f t="shared" si="7"/>
        <v>7.5050000000000008</v>
      </c>
      <c r="Q42">
        <f t="shared" si="8"/>
        <v>7.5325000000000006</v>
      </c>
      <c r="R42">
        <f t="shared" si="9"/>
        <v>7.5600000000000005</v>
      </c>
      <c r="S42">
        <f t="shared" si="10"/>
        <v>7.5875000000000004</v>
      </c>
      <c r="T42">
        <f t="shared" si="11"/>
        <v>7.6137499999999996</v>
      </c>
      <c r="U42" s="3">
        <v>7.64</v>
      </c>
      <c r="V42">
        <f t="shared" si="12"/>
        <v>7.6662499999999998</v>
      </c>
      <c r="W42">
        <f t="shared" ref="W42:X42" si="66">2*V42-U42</f>
        <v>7.6924999999999999</v>
      </c>
      <c r="X42">
        <f t="shared" si="66"/>
        <v>7.71875</v>
      </c>
      <c r="Y42">
        <f t="shared" si="14"/>
        <v>7.756875</v>
      </c>
      <c r="Z42">
        <f t="shared" si="15"/>
        <v>7.7949999999999999</v>
      </c>
      <c r="AA42">
        <f t="shared" si="16"/>
        <v>7.8331249999999999</v>
      </c>
      <c r="AB42">
        <f t="shared" si="17"/>
        <v>7.86234375</v>
      </c>
      <c r="AC42">
        <f t="shared" si="18"/>
        <v>7.8915625</v>
      </c>
      <c r="AD42">
        <f t="shared" si="19"/>
        <v>7.9207812500000001</v>
      </c>
      <c r="AE42" s="3">
        <v>7.95</v>
      </c>
      <c r="AF42">
        <f t="shared" si="20"/>
        <v>7.9792187500000002</v>
      </c>
      <c r="AG42">
        <f t="shared" si="21"/>
        <v>8.0119140625000007</v>
      </c>
      <c r="AH42">
        <f t="shared" si="22"/>
        <v>8.0446093750000003</v>
      </c>
      <c r="AI42">
        <f t="shared" si="23"/>
        <v>8.0773046874999999</v>
      </c>
      <c r="AJ42">
        <f t="shared" si="24"/>
        <v>8.11</v>
      </c>
      <c r="AK42">
        <f t="shared" si="25"/>
        <v>8.142695312499999</v>
      </c>
      <c r="AL42">
        <f t="shared" si="26"/>
        <v>8.1745214843749991</v>
      </c>
      <c r="AM42">
        <f t="shared" si="27"/>
        <v>8.2063476562499993</v>
      </c>
      <c r="AN42">
        <f t="shared" si="28"/>
        <v>8.2381738281249994</v>
      </c>
      <c r="AO42" s="3">
        <v>8.27</v>
      </c>
      <c r="AP42" s="3">
        <v>8.9</v>
      </c>
    </row>
    <row r="43" spans="1:42" x14ac:dyDescent="0.2">
      <c r="A43" s="2">
        <v>43073</v>
      </c>
      <c r="B43" s="3">
        <v>7.17</v>
      </c>
      <c r="C43" s="3">
        <v>7.18</v>
      </c>
      <c r="D43" s="3">
        <f t="shared" si="0"/>
        <v>7.1999999999999993</v>
      </c>
      <c r="E43" s="3">
        <v>7.22</v>
      </c>
      <c r="F43" s="3">
        <f t="shared" si="1"/>
        <v>7.25</v>
      </c>
      <c r="G43" s="3">
        <v>7.28</v>
      </c>
      <c r="H43" s="3">
        <f t="shared" si="2"/>
        <v>7.625</v>
      </c>
      <c r="I43" s="3">
        <v>7.97</v>
      </c>
      <c r="J43" s="3">
        <f t="shared" si="3"/>
        <v>7.6850000000000005</v>
      </c>
      <c r="K43" s="3">
        <v>7.4</v>
      </c>
      <c r="L43">
        <f t="shared" si="4"/>
        <v>7.43</v>
      </c>
      <c r="M43">
        <f t="shared" si="5"/>
        <v>7.46</v>
      </c>
      <c r="N43">
        <f t="shared" si="6"/>
        <v>7.49</v>
      </c>
      <c r="O43" s="3">
        <v>7.52</v>
      </c>
      <c r="P43">
        <f t="shared" si="7"/>
        <v>7.5499999999999989</v>
      </c>
      <c r="Q43">
        <f t="shared" si="8"/>
        <v>7.5724999999999998</v>
      </c>
      <c r="R43">
        <f t="shared" si="9"/>
        <v>7.5949999999999998</v>
      </c>
      <c r="S43">
        <f t="shared" si="10"/>
        <v>7.6174999999999997</v>
      </c>
      <c r="T43">
        <f t="shared" si="11"/>
        <v>7.6437499999999998</v>
      </c>
      <c r="U43" s="3">
        <v>7.67</v>
      </c>
      <c r="V43">
        <f t="shared" si="12"/>
        <v>7.69625</v>
      </c>
      <c r="W43">
        <f t="shared" ref="W43:X43" si="67">2*V43-U43</f>
        <v>7.7225000000000001</v>
      </c>
      <c r="X43">
        <f t="shared" si="67"/>
        <v>7.7487500000000002</v>
      </c>
      <c r="Y43">
        <f t="shared" si="14"/>
        <v>7.7843750000000007</v>
      </c>
      <c r="Z43">
        <f t="shared" si="15"/>
        <v>7.82</v>
      </c>
      <c r="AA43">
        <f t="shared" si="16"/>
        <v>7.8556249999999999</v>
      </c>
      <c r="AB43">
        <f t="shared" si="17"/>
        <v>7.8842187499999996</v>
      </c>
      <c r="AC43">
        <f t="shared" si="18"/>
        <v>7.9128124999999994</v>
      </c>
      <c r="AD43">
        <f t="shared" si="19"/>
        <v>7.94140625</v>
      </c>
      <c r="AE43" s="3">
        <v>7.97</v>
      </c>
      <c r="AF43">
        <f t="shared" si="20"/>
        <v>7.9985937499999995</v>
      </c>
      <c r="AG43">
        <f t="shared" si="21"/>
        <v>8.0326953124999996</v>
      </c>
      <c r="AH43">
        <f t="shared" si="22"/>
        <v>8.0667968749999996</v>
      </c>
      <c r="AI43">
        <f t="shared" si="23"/>
        <v>8.1008984374999997</v>
      </c>
      <c r="AJ43">
        <f t="shared" si="24"/>
        <v>8.1349999999999998</v>
      </c>
      <c r="AK43">
        <f t="shared" si="25"/>
        <v>8.1691015624999999</v>
      </c>
      <c r="AL43">
        <f t="shared" si="26"/>
        <v>8.2018261718750001</v>
      </c>
      <c r="AM43">
        <f t="shared" si="27"/>
        <v>8.2345507812500003</v>
      </c>
      <c r="AN43">
        <f t="shared" si="28"/>
        <v>8.2672753906250005</v>
      </c>
      <c r="AO43" s="3">
        <v>8.3000000000000007</v>
      </c>
      <c r="AP43" s="3">
        <v>8.93</v>
      </c>
    </row>
    <row r="44" spans="1:42" x14ac:dyDescent="0.2">
      <c r="A44" s="2">
        <v>43070</v>
      </c>
      <c r="B44" s="3">
        <v>7.18</v>
      </c>
      <c r="C44" s="3">
        <v>7.19</v>
      </c>
      <c r="D44" s="3">
        <f t="shared" si="0"/>
        <v>7.2050000000000001</v>
      </c>
      <c r="E44" s="3">
        <v>7.22</v>
      </c>
      <c r="F44" s="3">
        <f t="shared" si="1"/>
        <v>7.2449999999999992</v>
      </c>
      <c r="G44" s="3">
        <v>7.27</v>
      </c>
      <c r="H44" s="3">
        <f t="shared" si="2"/>
        <v>7.6050000000000004</v>
      </c>
      <c r="I44" s="3">
        <v>7.94</v>
      </c>
      <c r="J44" s="3">
        <f t="shared" si="3"/>
        <v>7.665</v>
      </c>
      <c r="K44" s="3">
        <v>7.39</v>
      </c>
      <c r="L44">
        <f t="shared" si="4"/>
        <v>7.4175000000000004</v>
      </c>
      <c r="M44">
        <f t="shared" si="5"/>
        <v>7.4450000000000003</v>
      </c>
      <c r="N44">
        <f t="shared" si="6"/>
        <v>7.4725000000000001</v>
      </c>
      <c r="O44" s="3">
        <v>7.5</v>
      </c>
      <c r="P44">
        <f t="shared" si="7"/>
        <v>7.5274999999999999</v>
      </c>
      <c r="Q44">
        <f t="shared" si="8"/>
        <v>7.5512499999999996</v>
      </c>
      <c r="R44">
        <f t="shared" si="9"/>
        <v>7.5750000000000002</v>
      </c>
      <c r="S44">
        <f t="shared" si="10"/>
        <v>7.5987500000000008</v>
      </c>
      <c r="T44">
        <f t="shared" si="11"/>
        <v>7.6243750000000006</v>
      </c>
      <c r="U44" s="3">
        <v>7.65</v>
      </c>
      <c r="V44">
        <f t="shared" si="12"/>
        <v>7.6756250000000001</v>
      </c>
      <c r="W44">
        <f t="shared" ref="W44:X44" si="68">2*V44-U44</f>
        <v>7.7012499999999999</v>
      </c>
      <c r="X44">
        <f t="shared" si="68"/>
        <v>7.7268749999999997</v>
      </c>
      <c r="Y44">
        <f t="shared" si="14"/>
        <v>7.7609374999999998</v>
      </c>
      <c r="Z44">
        <f t="shared" si="15"/>
        <v>7.7949999999999999</v>
      </c>
      <c r="AA44">
        <f t="shared" si="16"/>
        <v>7.8290625</v>
      </c>
      <c r="AB44">
        <f t="shared" si="17"/>
        <v>7.8567968750000006</v>
      </c>
      <c r="AC44">
        <f t="shared" si="18"/>
        <v>7.8845312500000002</v>
      </c>
      <c r="AD44">
        <f t="shared" si="19"/>
        <v>7.9122656249999999</v>
      </c>
      <c r="AE44" s="3">
        <v>7.94</v>
      </c>
      <c r="AF44">
        <f t="shared" si="20"/>
        <v>7.9677343750000009</v>
      </c>
      <c r="AG44">
        <f t="shared" si="21"/>
        <v>8.0008007812499997</v>
      </c>
      <c r="AH44">
        <f t="shared" si="22"/>
        <v>8.0338671875000003</v>
      </c>
      <c r="AI44">
        <f t="shared" si="23"/>
        <v>8.0669335937500009</v>
      </c>
      <c r="AJ44">
        <f t="shared" si="24"/>
        <v>8.1</v>
      </c>
      <c r="AK44">
        <f t="shared" si="25"/>
        <v>8.1330664062499984</v>
      </c>
      <c r="AL44">
        <f t="shared" si="26"/>
        <v>8.1647998046874992</v>
      </c>
      <c r="AM44">
        <f t="shared" si="27"/>
        <v>8.196533203125</v>
      </c>
      <c r="AN44">
        <f t="shared" si="28"/>
        <v>8.228266601562499</v>
      </c>
      <c r="AO44" s="3">
        <v>8.26</v>
      </c>
      <c r="AP44" s="3">
        <v>8.9</v>
      </c>
    </row>
    <row r="45" spans="1:42" x14ac:dyDescent="0.2">
      <c r="A45" s="2">
        <v>43069</v>
      </c>
      <c r="B45" s="3">
        <v>7.23</v>
      </c>
      <c r="C45" s="3">
        <v>7.24</v>
      </c>
      <c r="D45" s="3">
        <f t="shared" si="0"/>
        <v>7.26</v>
      </c>
      <c r="E45" s="3">
        <v>7.28</v>
      </c>
      <c r="F45" s="3">
        <f t="shared" si="1"/>
        <v>7.3049999999999997</v>
      </c>
      <c r="G45" s="3">
        <v>7.33</v>
      </c>
      <c r="H45" s="3">
        <f t="shared" si="2"/>
        <v>7.63</v>
      </c>
      <c r="I45" s="3">
        <v>7.93</v>
      </c>
      <c r="J45" s="3">
        <f t="shared" si="3"/>
        <v>7.68</v>
      </c>
      <c r="K45" s="3">
        <v>7.43</v>
      </c>
      <c r="L45">
        <f t="shared" si="4"/>
        <v>7.4524999999999997</v>
      </c>
      <c r="M45">
        <f t="shared" si="5"/>
        <v>7.4749999999999996</v>
      </c>
      <c r="N45">
        <f t="shared" si="6"/>
        <v>7.4974999999999996</v>
      </c>
      <c r="O45" s="3">
        <v>7.52</v>
      </c>
      <c r="P45">
        <f t="shared" si="7"/>
        <v>7.5424999999999995</v>
      </c>
      <c r="Q45">
        <f t="shared" si="8"/>
        <v>7.5637499999999998</v>
      </c>
      <c r="R45">
        <f t="shared" si="9"/>
        <v>7.585</v>
      </c>
      <c r="S45">
        <f t="shared" si="10"/>
        <v>7.6062500000000002</v>
      </c>
      <c r="T45">
        <f t="shared" si="11"/>
        <v>7.6281250000000007</v>
      </c>
      <c r="U45" s="3">
        <v>7.65</v>
      </c>
      <c r="V45">
        <f t="shared" si="12"/>
        <v>7.671875</v>
      </c>
      <c r="W45">
        <f t="shared" ref="W45:X45" si="69">2*V45-U45</f>
        <v>7.6937499999999996</v>
      </c>
      <c r="X45">
        <f t="shared" si="69"/>
        <v>7.7156249999999993</v>
      </c>
      <c r="Y45">
        <f t="shared" si="14"/>
        <v>7.7528124999999992</v>
      </c>
      <c r="Z45">
        <f t="shared" si="15"/>
        <v>7.79</v>
      </c>
      <c r="AA45">
        <f t="shared" si="16"/>
        <v>7.8271875000000009</v>
      </c>
      <c r="AB45">
        <f t="shared" si="17"/>
        <v>7.8528906250000006</v>
      </c>
      <c r="AC45">
        <f t="shared" si="18"/>
        <v>7.8785937500000003</v>
      </c>
      <c r="AD45">
        <f t="shared" si="19"/>
        <v>7.904296875</v>
      </c>
      <c r="AE45" s="3">
        <v>7.93</v>
      </c>
      <c r="AF45">
        <f t="shared" si="20"/>
        <v>7.9557031249999994</v>
      </c>
      <c r="AG45">
        <f t="shared" si="21"/>
        <v>7.9892773437499995</v>
      </c>
      <c r="AH45">
        <f t="shared" si="22"/>
        <v>8.0228515624999996</v>
      </c>
      <c r="AI45">
        <f t="shared" si="23"/>
        <v>8.0564257812499989</v>
      </c>
      <c r="AJ45">
        <f t="shared" si="24"/>
        <v>8.09</v>
      </c>
      <c r="AK45">
        <f t="shared" si="25"/>
        <v>8.1235742187500009</v>
      </c>
      <c r="AL45">
        <f t="shared" si="26"/>
        <v>8.1551806640625006</v>
      </c>
      <c r="AM45">
        <f t="shared" si="27"/>
        <v>8.1867871093750004</v>
      </c>
      <c r="AN45">
        <f t="shared" si="28"/>
        <v>8.2183935546875002</v>
      </c>
      <c r="AO45" s="3">
        <v>8.25</v>
      </c>
      <c r="AP45" s="3">
        <v>8.8800000000000008</v>
      </c>
    </row>
    <row r="46" spans="1:42" x14ac:dyDescent="0.2">
      <c r="A46" s="2">
        <v>43068</v>
      </c>
      <c r="B46" s="3">
        <v>7.22</v>
      </c>
      <c r="C46" s="3">
        <v>7.24</v>
      </c>
      <c r="D46" s="3">
        <f t="shared" si="0"/>
        <v>7.26</v>
      </c>
      <c r="E46" s="3">
        <v>7.28</v>
      </c>
      <c r="F46" s="3">
        <f t="shared" si="1"/>
        <v>7.3100000000000005</v>
      </c>
      <c r="G46" s="3">
        <v>7.34</v>
      </c>
      <c r="H46" s="3">
        <f t="shared" si="2"/>
        <v>7.6449999999999996</v>
      </c>
      <c r="I46" s="3">
        <v>7.95</v>
      </c>
      <c r="J46" s="3">
        <f t="shared" si="3"/>
        <v>7.6899999999999995</v>
      </c>
      <c r="K46" s="3">
        <v>7.43</v>
      </c>
      <c r="L46">
        <f t="shared" si="4"/>
        <v>7.4524999999999997</v>
      </c>
      <c r="M46">
        <f t="shared" si="5"/>
        <v>7.4749999999999996</v>
      </c>
      <c r="N46">
        <f t="shared" si="6"/>
        <v>7.4974999999999996</v>
      </c>
      <c r="O46" s="3">
        <v>7.52</v>
      </c>
      <c r="P46">
        <f t="shared" si="7"/>
        <v>7.5424999999999995</v>
      </c>
      <c r="Q46">
        <f t="shared" si="8"/>
        <v>7.5662500000000001</v>
      </c>
      <c r="R46">
        <f t="shared" si="9"/>
        <v>7.59</v>
      </c>
      <c r="S46">
        <f t="shared" si="10"/>
        <v>7.6137499999999996</v>
      </c>
      <c r="T46">
        <f t="shared" si="11"/>
        <v>7.6368749999999999</v>
      </c>
      <c r="U46" s="3">
        <v>7.66</v>
      </c>
      <c r="V46">
        <f t="shared" si="12"/>
        <v>7.6831250000000004</v>
      </c>
      <c r="W46">
        <f t="shared" ref="W46:X46" si="70">2*V46-U46</f>
        <v>7.7062500000000007</v>
      </c>
      <c r="X46">
        <f t="shared" si="70"/>
        <v>7.729375000000001</v>
      </c>
      <c r="Y46">
        <f t="shared" si="14"/>
        <v>7.7671875000000004</v>
      </c>
      <c r="Z46">
        <f t="shared" si="15"/>
        <v>7.8049999999999997</v>
      </c>
      <c r="AA46">
        <f t="shared" si="16"/>
        <v>7.8428124999999991</v>
      </c>
      <c r="AB46">
        <f t="shared" si="17"/>
        <v>7.8696093749999996</v>
      </c>
      <c r="AC46">
        <f t="shared" si="18"/>
        <v>7.8964062500000001</v>
      </c>
      <c r="AD46">
        <f t="shared" si="19"/>
        <v>7.9232031250000006</v>
      </c>
      <c r="AE46" s="3">
        <v>7.95</v>
      </c>
      <c r="AF46">
        <f t="shared" si="20"/>
        <v>7.9767968749999998</v>
      </c>
      <c r="AG46">
        <f t="shared" si="21"/>
        <v>8.0100976562500001</v>
      </c>
      <c r="AH46">
        <f t="shared" si="22"/>
        <v>8.0433984374999987</v>
      </c>
      <c r="AI46">
        <f t="shared" si="23"/>
        <v>8.0766992187499991</v>
      </c>
      <c r="AJ46">
        <f t="shared" si="24"/>
        <v>8.11</v>
      </c>
      <c r="AK46">
        <f t="shared" si="25"/>
        <v>8.1433007812499998</v>
      </c>
      <c r="AL46">
        <f t="shared" si="26"/>
        <v>8.1749755859374993</v>
      </c>
      <c r="AM46">
        <f t="shared" si="27"/>
        <v>8.2066503906250006</v>
      </c>
      <c r="AN46">
        <f t="shared" si="28"/>
        <v>8.2383251953125001</v>
      </c>
      <c r="AO46" s="3">
        <v>8.27</v>
      </c>
      <c r="AP46" s="3">
        <v>8.9</v>
      </c>
    </row>
    <row r="47" spans="1:42" x14ac:dyDescent="0.2">
      <c r="A47" s="2">
        <v>43067</v>
      </c>
      <c r="B47" s="3">
        <v>7.21</v>
      </c>
      <c r="C47" s="3">
        <v>7.23</v>
      </c>
      <c r="D47" s="3">
        <f t="shared" si="0"/>
        <v>7.2550000000000008</v>
      </c>
      <c r="E47" s="3">
        <v>7.28</v>
      </c>
      <c r="F47" s="3">
        <f t="shared" si="1"/>
        <v>7.3049999999999997</v>
      </c>
      <c r="G47" s="3">
        <v>7.33</v>
      </c>
      <c r="H47" s="3">
        <f t="shared" si="2"/>
        <v>7.6349999999999998</v>
      </c>
      <c r="I47" s="3">
        <v>7.94</v>
      </c>
      <c r="J47" s="3">
        <f t="shared" si="3"/>
        <v>7.68</v>
      </c>
      <c r="K47" s="3">
        <v>7.42</v>
      </c>
      <c r="L47">
        <f t="shared" si="4"/>
        <v>7.4399999999999995</v>
      </c>
      <c r="M47">
        <f t="shared" si="5"/>
        <v>7.46</v>
      </c>
      <c r="N47">
        <f t="shared" si="6"/>
        <v>7.48</v>
      </c>
      <c r="O47" s="3">
        <v>7.5</v>
      </c>
      <c r="P47">
        <f t="shared" si="7"/>
        <v>7.52</v>
      </c>
      <c r="Q47">
        <f t="shared" si="8"/>
        <v>7.5474999999999994</v>
      </c>
      <c r="R47">
        <f t="shared" si="9"/>
        <v>7.5750000000000002</v>
      </c>
      <c r="S47">
        <f t="shared" si="10"/>
        <v>7.6025000000000009</v>
      </c>
      <c r="T47">
        <f t="shared" si="11"/>
        <v>7.6262500000000006</v>
      </c>
      <c r="U47" s="3">
        <v>7.65</v>
      </c>
      <c r="V47">
        <f t="shared" si="12"/>
        <v>7.6737500000000001</v>
      </c>
      <c r="W47">
        <f t="shared" ref="W47:X47" si="71">2*V47-U47</f>
        <v>7.6974999999999998</v>
      </c>
      <c r="X47">
        <f t="shared" si="71"/>
        <v>7.7212499999999995</v>
      </c>
      <c r="Y47">
        <f t="shared" si="14"/>
        <v>7.7581249999999997</v>
      </c>
      <c r="Z47">
        <f t="shared" si="15"/>
        <v>7.7949999999999999</v>
      </c>
      <c r="AA47">
        <f t="shared" si="16"/>
        <v>7.8318750000000001</v>
      </c>
      <c r="AB47">
        <f t="shared" si="17"/>
        <v>7.8589062500000004</v>
      </c>
      <c r="AC47">
        <f t="shared" si="18"/>
        <v>7.8859375000000007</v>
      </c>
      <c r="AD47">
        <f t="shared" si="19"/>
        <v>7.912968750000001</v>
      </c>
      <c r="AE47" s="3">
        <v>7.94</v>
      </c>
      <c r="AF47">
        <f t="shared" si="20"/>
        <v>7.9670312499999998</v>
      </c>
      <c r="AG47">
        <f t="shared" si="21"/>
        <v>8.0002734374999989</v>
      </c>
      <c r="AH47">
        <f t="shared" si="22"/>
        <v>8.0335156249999997</v>
      </c>
      <c r="AI47">
        <f t="shared" si="23"/>
        <v>8.0667578125000006</v>
      </c>
      <c r="AJ47">
        <f t="shared" si="24"/>
        <v>8.1</v>
      </c>
      <c r="AK47">
        <f t="shared" si="25"/>
        <v>8.1332421874999987</v>
      </c>
      <c r="AL47">
        <f t="shared" si="26"/>
        <v>8.1649316406249994</v>
      </c>
      <c r="AM47">
        <f t="shared" si="27"/>
        <v>8.1966210937500001</v>
      </c>
      <c r="AN47">
        <f t="shared" si="28"/>
        <v>8.2283105468750009</v>
      </c>
      <c r="AO47" s="3">
        <v>8.26</v>
      </c>
      <c r="AP47" s="3">
        <v>8.89</v>
      </c>
    </row>
    <row r="48" spans="1:42" x14ac:dyDescent="0.2">
      <c r="A48" s="2">
        <v>43066</v>
      </c>
      <c r="B48" s="3">
        <v>7.27</v>
      </c>
      <c r="C48" s="3">
        <v>7.28</v>
      </c>
      <c r="D48" s="3">
        <f t="shared" si="0"/>
        <v>7.3000000000000007</v>
      </c>
      <c r="E48" s="3">
        <v>7.32</v>
      </c>
      <c r="F48" s="3">
        <f t="shared" si="1"/>
        <v>7.335</v>
      </c>
      <c r="G48" s="3">
        <v>7.35</v>
      </c>
      <c r="H48" s="3">
        <f t="shared" si="2"/>
        <v>7.65</v>
      </c>
      <c r="I48" s="3">
        <v>7.95</v>
      </c>
      <c r="J48" s="3">
        <f t="shared" si="3"/>
        <v>7.6899999999999995</v>
      </c>
      <c r="K48" s="3">
        <v>7.43</v>
      </c>
      <c r="L48">
        <f t="shared" si="4"/>
        <v>7.4524999999999997</v>
      </c>
      <c r="M48">
        <f t="shared" si="5"/>
        <v>7.4749999999999996</v>
      </c>
      <c r="N48">
        <f t="shared" si="6"/>
        <v>7.4974999999999996</v>
      </c>
      <c r="O48" s="3">
        <v>7.52</v>
      </c>
      <c r="P48">
        <f t="shared" si="7"/>
        <v>7.5424999999999995</v>
      </c>
      <c r="Q48">
        <f t="shared" si="8"/>
        <v>7.5662500000000001</v>
      </c>
      <c r="R48">
        <f t="shared" si="9"/>
        <v>7.59</v>
      </c>
      <c r="S48">
        <f t="shared" si="10"/>
        <v>7.6137499999999996</v>
      </c>
      <c r="T48">
        <f t="shared" si="11"/>
        <v>7.6368749999999999</v>
      </c>
      <c r="U48" s="3">
        <v>7.66</v>
      </c>
      <c r="V48">
        <f t="shared" si="12"/>
        <v>7.6831250000000004</v>
      </c>
      <c r="W48">
        <f t="shared" ref="W48:X48" si="72">2*V48-U48</f>
        <v>7.7062500000000007</v>
      </c>
      <c r="X48">
        <f t="shared" si="72"/>
        <v>7.729375000000001</v>
      </c>
      <c r="Y48">
        <f t="shared" si="14"/>
        <v>7.7671875000000004</v>
      </c>
      <c r="Z48">
        <f t="shared" si="15"/>
        <v>7.8049999999999997</v>
      </c>
      <c r="AA48">
        <f t="shared" si="16"/>
        <v>7.8428124999999991</v>
      </c>
      <c r="AB48">
        <f t="shared" si="17"/>
        <v>7.8696093749999996</v>
      </c>
      <c r="AC48">
        <f t="shared" si="18"/>
        <v>7.8964062500000001</v>
      </c>
      <c r="AD48">
        <f t="shared" si="19"/>
        <v>7.9232031250000006</v>
      </c>
      <c r="AE48" s="3">
        <v>7.95</v>
      </c>
      <c r="AF48">
        <f t="shared" si="20"/>
        <v>7.9767968749999998</v>
      </c>
      <c r="AG48">
        <f t="shared" si="21"/>
        <v>8.0088476562500013</v>
      </c>
      <c r="AH48">
        <f t="shared" si="22"/>
        <v>8.040898437500001</v>
      </c>
      <c r="AI48">
        <f t="shared" si="23"/>
        <v>8.0729492187500007</v>
      </c>
      <c r="AJ48">
        <f t="shared" si="24"/>
        <v>8.1050000000000004</v>
      </c>
      <c r="AK48">
        <f t="shared" si="25"/>
        <v>8.1370507812500001</v>
      </c>
      <c r="AL48">
        <f t="shared" si="26"/>
        <v>8.1677880859375005</v>
      </c>
      <c r="AM48">
        <f t="shared" si="27"/>
        <v>8.1985253906250009</v>
      </c>
      <c r="AN48">
        <f t="shared" si="28"/>
        <v>8.2292626953124994</v>
      </c>
      <c r="AO48" s="3">
        <v>8.26</v>
      </c>
      <c r="AP48" s="3">
        <v>8.8800000000000008</v>
      </c>
    </row>
    <row r="49" spans="1:42" x14ac:dyDescent="0.2">
      <c r="A49" s="2">
        <v>43063</v>
      </c>
      <c r="B49" s="3">
        <v>7.29</v>
      </c>
      <c r="C49" s="3">
        <v>7.3</v>
      </c>
      <c r="D49" s="3">
        <f t="shared" si="0"/>
        <v>7.3100000000000005</v>
      </c>
      <c r="E49" s="3">
        <v>7.32</v>
      </c>
      <c r="F49" s="3">
        <f t="shared" si="1"/>
        <v>7.34</v>
      </c>
      <c r="G49" s="3">
        <v>7.36</v>
      </c>
      <c r="H49" s="3">
        <f t="shared" si="2"/>
        <v>7.66</v>
      </c>
      <c r="I49" s="3">
        <v>7.96</v>
      </c>
      <c r="J49" s="3">
        <f t="shared" si="3"/>
        <v>7.71</v>
      </c>
      <c r="K49" s="3">
        <v>7.46</v>
      </c>
      <c r="L49">
        <f t="shared" si="4"/>
        <v>7.4824999999999999</v>
      </c>
      <c r="M49">
        <f t="shared" si="5"/>
        <v>7.5049999999999999</v>
      </c>
      <c r="N49">
        <f t="shared" si="6"/>
        <v>7.5274999999999999</v>
      </c>
      <c r="O49" s="3">
        <v>7.55</v>
      </c>
      <c r="P49">
        <f t="shared" si="7"/>
        <v>7.5724999999999998</v>
      </c>
      <c r="Q49">
        <f t="shared" si="8"/>
        <v>7.59375</v>
      </c>
      <c r="R49">
        <f t="shared" si="9"/>
        <v>7.6150000000000002</v>
      </c>
      <c r="S49">
        <f t="shared" si="10"/>
        <v>7.6362500000000004</v>
      </c>
      <c r="T49">
        <f t="shared" si="11"/>
        <v>7.6581250000000001</v>
      </c>
      <c r="U49" s="3">
        <v>7.68</v>
      </c>
      <c r="V49">
        <f t="shared" si="12"/>
        <v>7.7018749999999994</v>
      </c>
      <c r="W49">
        <f t="shared" ref="W49:X49" si="73">2*V49-U49</f>
        <v>7.723749999999999</v>
      </c>
      <c r="X49">
        <f t="shared" si="73"/>
        <v>7.7456249999999986</v>
      </c>
      <c r="Y49">
        <f t="shared" si="14"/>
        <v>7.7828124999999995</v>
      </c>
      <c r="Z49">
        <f t="shared" si="15"/>
        <v>7.82</v>
      </c>
      <c r="AA49">
        <f t="shared" si="16"/>
        <v>7.8571875000000011</v>
      </c>
      <c r="AB49">
        <f t="shared" si="17"/>
        <v>7.8828906250000008</v>
      </c>
      <c r="AC49">
        <f t="shared" si="18"/>
        <v>7.9085937500000005</v>
      </c>
      <c r="AD49">
        <f t="shared" si="19"/>
        <v>7.9342968750000002</v>
      </c>
      <c r="AE49" s="3">
        <v>7.96</v>
      </c>
      <c r="AF49">
        <f t="shared" si="20"/>
        <v>7.9857031249999997</v>
      </c>
      <c r="AG49">
        <f t="shared" si="21"/>
        <v>8.0167773437500003</v>
      </c>
      <c r="AH49">
        <f t="shared" si="22"/>
        <v>8.0478515625</v>
      </c>
      <c r="AI49">
        <f t="shared" si="23"/>
        <v>8.0789257812499997</v>
      </c>
      <c r="AJ49">
        <f t="shared" si="24"/>
        <v>8.11</v>
      </c>
      <c r="AK49">
        <f t="shared" si="25"/>
        <v>8.1410742187499991</v>
      </c>
      <c r="AL49">
        <f t="shared" si="26"/>
        <v>8.1708056640624989</v>
      </c>
      <c r="AM49">
        <f t="shared" si="27"/>
        <v>8.2005371093749986</v>
      </c>
      <c r="AN49">
        <f t="shared" si="28"/>
        <v>8.2302685546874983</v>
      </c>
      <c r="AO49" s="3">
        <v>8.26</v>
      </c>
      <c r="AP49" s="3">
        <v>8.89</v>
      </c>
    </row>
    <row r="50" spans="1:42" x14ac:dyDescent="0.2">
      <c r="A50" s="2">
        <v>43062</v>
      </c>
      <c r="B50" s="3">
        <v>7.29</v>
      </c>
      <c r="C50" s="3">
        <v>7.3</v>
      </c>
      <c r="D50" s="3">
        <f t="shared" si="0"/>
        <v>7.3100000000000005</v>
      </c>
      <c r="E50" s="3">
        <v>7.32</v>
      </c>
      <c r="F50" s="3">
        <f t="shared" si="1"/>
        <v>7.34</v>
      </c>
      <c r="G50" s="3">
        <v>7.36</v>
      </c>
      <c r="H50" s="3">
        <f t="shared" si="2"/>
        <v>7.66</v>
      </c>
      <c r="I50" s="3">
        <v>7.96</v>
      </c>
      <c r="J50" s="3">
        <f t="shared" si="3"/>
        <v>7.7050000000000001</v>
      </c>
      <c r="K50" s="3">
        <v>7.45</v>
      </c>
      <c r="L50">
        <f t="shared" si="4"/>
        <v>7.4749999999999996</v>
      </c>
      <c r="M50">
        <f t="shared" si="5"/>
        <v>7.5</v>
      </c>
      <c r="N50">
        <f t="shared" si="6"/>
        <v>7.5250000000000004</v>
      </c>
      <c r="O50" s="3">
        <v>7.55</v>
      </c>
      <c r="P50">
        <f t="shared" si="7"/>
        <v>7.5749999999999993</v>
      </c>
      <c r="Q50">
        <f t="shared" si="8"/>
        <v>7.5949999999999998</v>
      </c>
      <c r="R50">
        <f t="shared" si="9"/>
        <v>7.6150000000000002</v>
      </c>
      <c r="S50">
        <f t="shared" si="10"/>
        <v>7.6350000000000007</v>
      </c>
      <c r="T50">
        <f t="shared" si="11"/>
        <v>7.6575000000000006</v>
      </c>
      <c r="U50" s="3">
        <v>7.68</v>
      </c>
      <c r="V50">
        <f t="shared" si="12"/>
        <v>7.7024999999999988</v>
      </c>
      <c r="W50">
        <f t="shared" ref="W50:X50" si="74">2*V50-U50</f>
        <v>7.7249999999999979</v>
      </c>
      <c r="X50">
        <f t="shared" si="74"/>
        <v>7.7474999999999969</v>
      </c>
      <c r="Y50">
        <f t="shared" si="14"/>
        <v>7.7837499999999986</v>
      </c>
      <c r="Z50">
        <f t="shared" si="15"/>
        <v>7.82</v>
      </c>
      <c r="AA50">
        <f t="shared" si="16"/>
        <v>7.856250000000002</v>
      </c>
      <c r="AB50">
        <f t="shared" si="17"/>
        <v>7.8821875000000015</v>
      </c>
      <c r="AC50">
        <f t="shared" si="18"/>
        <v>7.908125000000001</v>
      </c>
      <c r="AD50">
        <f t="shared" si="19"/>
        <v>7.9340625000000005</v>
      </c>
      <c r="AE50" s="3">
        <v>7.96</v>
      </c>
      <c r="AF50">
        <f t="shared" si="20"/>
        <v>7.9859374999999995</v>
      </c>
      <c r="AG50">
        <f t="shared" si="21"/>
        <v>8.0169531249999988</v>
      </c>
      <c r="AH50">
        <f t="shared" si="22"/>
        <v>8.047968749999999</v>
      </c>
      <c r="AI50">
        <f t="shared" si="23"/>
        <v>8.0789843749999992</v>
      </c>
      <c r="AJ50">
        <f t="shared" si="24"/>
        <v>8.11</v>
      </c>
      <c r="AK50">
        <f t="shared" si="25"/>
        <v>8.1410156249999996</v>
      </c>
      <c r="AL50">
        <f t="shared" si="26"/>
        <v>8.1707617187500006</v>
      </c>
      <c r="AM50">
        <f t="shared" si="27"/>
        <v>8.2005078124999997</v>
      </c>
      <c r="AN50">
        <f t="shared" si="28"/>
        <v>8.2302539062499989</v>
      </c>
      <c r="AO50" s="3">
        <v>8.26</v>
      </c>
      <c r="AP50" s="3">
        <v>8.8800000000000008</v>
      </c>
    </row>
    <row r="51" spans="1:42" x14ac:dyDescent="0.2">
      <c r="A51" s="2">
        <v>43061</v>
      </c>
      <c r="B51" s="3">
        <v>7.32</v>
      </c>
      <c r="C51" s="3">
        <v>7.33</v>
      </c>
      <c r="D51" s="3">
        <f t="shared" si="0"/>
        <v>7.3450000000000006</v>
      </c>
      <c r="E51" s="3">
        <v>7.36</v>
      </c>
      <c r="F51" s="3">
        <f t="shared" si="1"/>
        <v>7.3800000000000008</v>
      </c>
      <c r="G51" s="3">
        <v>7.4</v>
      </c>
      <c r="H51" s="3">
        <f t="shared" si="2"/>
        <v>7.67</v>
      </c>
      <c r="I51" s="3">
        <v>7.94</v>
      </c>
      <c r="J51" s="3">
        <f t="shared" si="3"/>
        <v>7.7100000000000009</v>
      </c>
      <c r="K51" s="3">
        <v>7.48</v>
      </c>
      <c r="L51">
        <f t="shared" si="4"/>
        <v>7.5</v>
      </c>
      <c r="M51">
        <f t="shared" si="5"/>
        <v>7.52</v>
      </c>
      <c r="N51">
        <f t="shared" si="6"/>
        <v>7.5399999999999991</v>
      </c>
      <c r="O51" s="3">
        <v>7.56</v>
      </c>
      <c r="P51">
        <f t="shared" si="7"/>
        <v>7.58</v>
      </c>
      <c r="Q51">
        <f t="shared" si="8"/>
        <v>7.6</v>
      </c>
      <c r="R51">
        <f t="shared" si="9"/>
        <v>7.6199999999999992</v>
      </c>
      <c r="S51">
        <f t="shared" si="10"/>
        <v>7.6399999999999988</v>
      </c>
      <c r="T51">
        <f t="shared" si="11"/>
        <v>7.6599999999999993</v>
      </c>
      <c r="U51" s="3">
        <v>7.68</v>
      </c>
      <c r="V51">
        <f t="shared" si="12"/>
        <v>7.7</v>
      </c>
      <c r="W51">
        <f t="shared" ref="W51:X51" si="75">2*V51-U51</f>
        <v>7.7200000000000006</v>
      </c>
      <c r="X51">
        <f t="shared" si="75"/>
        <v>7.7400000000000011</v>
      </c>
      <c r="Y51">
        <f t="shared" si="14"/>
        <v>7.7750000000000004</v>
      </c>
      <c r="Z51">
        <f t="shared" si="15"/>
        <v>7.8100000000000005</v>
      </c>
      <c r="AA51">
        <f t="shared" si="16"/>
        <v>7.8450000000000006</v>
      </c>
      <c r="AB51">
        <f t="shared" si="17"/>
        <v>7.8687500000000004</v>
      </c>
      <c r="AC51">
        <f t="shared" si="18"/>
        <v>7.8925000000000001</v>
      </c>
      <c r="AD51">
        <f t="shared" si="19"/>
        <v>7.9162499999999998</v>
      </c>
      <c r="AE51" s="3">
        <v>7.94</v>
      </c>
      <c r="AF51">
        <f t="shared" si="20"/>
        <v>7.963750000000001</v>
      </c>
      <c r="AG51">
        <f t="shared" si="21"/>
        <v>7.9953125000000007</v>
      </c>
      <c r="AH51">
        <f t="shared" si="22"/>
        <v>8.0268750000000004</v>
      </c>
      <c r="AI51">
        <f t="shared" si="23"/>
        <v>8.0584375000000001</v>
      </c>
      <c r="AJ51">
        <f t="shared" si="24"/>
        <v>8.09</v>
      </c>
      <c r="AK51">
        <f t="shared" si="25"/>
        <v>8.1215624999999996</v>
      </c>
      <c r="AL51">
        <f t="shared" si="26"/>
        <v>8.1511718749999993</v>
      </c>
      <c r="AM51">
        <f t="shared" si="27"/>
        <v>8.180781249999999</v>
      </c>
      <c r="AN51">
        <f t="shared" si="28"/>
        <v>8.2103906249999987</v>
      </c>
      <c r="AO51" s="3">
        <v>8.24</v>
      </c>
      <c r="AP51" s="3">
        <v>8.86</v>
      </c>
    </row>
    <row r="52" spans="1:42" x14ac:dyDescent="0.2">
      <c r="A52" s="2">
        <v>43060</v>
      </c>
      <c r="B52" s="3">
        <v>7.33</v>
      </c>
      <c r="C52" s="3">
        <v>7.33</v>
      </c>
      <c r="D52" s="3">
        <f t="shared" si="0"/>
        <v>7.3450000000000006</v>
      </c>
      <c r="E52" s="3">
        <v>7.36</v>
      </c>
      <c r="F52" s="3">
        <f t="shared" si="1"/>
        <v>7.3800000000000008</v>
      </c>
      <c r="G52" s="3">
        <v>7.4</v>
      </c>
      <c r="H52" s="3">
        <f t="shared" si="2"/>
        <v>7.6850000000000005</v>
      </c>
      <c r="I52" s="3">
        <v>7.97</v>
      </c>
      <c r="J52" s="3">
        <f t="shared" si="3"/>
        <v>7.7449999999999992</v>
      </c>
      <c r="K52" s="3">
        <v>7.52</v>
      </c>
      <c r="L52">
        <f t="shared" si="4"/>
        <v>7.5424999999999995</v>
      </c>
      <c r="M52">
        <f t="shared" si="5"/>
        <v>7.5649999999999995</v>
      </c>
      <c r="N52">
        <f t="shared" si="6"/>
        <v>7.5875000000000004</v>
      </c>
      <c r="O52" s="3">
        <v>7.61</v>
      </c>
      <c r="P52">
        <f t="shared" si="7"/>
        <v>7.6325000000000003</v>
      </c>
      <c r="Q52">
        <f t="shared" si="8"/>
        <v>7.6512500000000001</v>
      </c>
      <c r="R52">
        <f t="shared" si="9"/>
        <v>7.67</v>
      </c>
      <c r="S52">
        <f t="shared" si="10"/>
        <v>7.6887499999999998</v>
      </c>
      <c r="T52">
        <f t="shared" si="11"/>
        <v>7.7093749999999996</v>
      </c>
      <c r="U52" s="3">
        <v>7.73</v>
      </c>
      <c r="V52">
        <f t="shared" si="12"/>
        <v>7.7506250000000012</v>
      </c>
      <c r="W52">
        <f t="shared" ref="W52:X52" si="76">2*V52-U52</f>
        <v>7.771250000000002</v>
      </c>
      <c r="X52">
        <f t="shared" si="76"/>
        <v>7.7918750000000028</v>
      </c>
      <c r="Y52">
        <f t="shared" si="14"/>
        <v>7.8209375000000012</v>
      </c>
      <c r="Z52">
        <f t="shared" si="15"/>
        <v>7.85</v>
      </c>
      <c r="AA52">
        <f t="shared" si="16"/>
        <v>7.8790624999999981</v>
      </c>
      <c r="AB52">
        <f t="shared" si="17"/>
        <v>7.9017968749999987</v>
      </c>
      <c r="AC52">
        <f t="shared" si="18"/>
        <v>7.9245312499999994</v>
      </c>
      <c r="AD52">
        <f t="shared" si="19"/>
        <v>7.947265625</v>
      </c>
      <c r="AE52" s="3">
        <v>7.97</v>
      </c>
      <c r="AF52">
        <f t="shared" si="20"/>
        <v>7.9927343749999995</v>
      </c>
      <c r="AG52">
        <f t="shared" si="21"/>
        <v>8.0233007812500006</v>
      </c>
      <c r="AH52">
        <f t="shared" si="22"/>
        <v>8.0538671874999999</v>
      </c>
      <c r="AI52">
        <f t="shared" si="23"/>
        <v>8.0844335937499991</v>
      </c>
      <c r="AJ52">
        <f t="shared" si="24"/>
        <v>8.1150000000000002</v>
      </c>
      <c r="AK52">
        <f t="shared" si="25"/>
        <v>8.1455664062500013</v>
      </c>
      <c r="AL52">
        <f t="shared" si="26"/>
        <v>8.1741748046875014</v>
      </c>
      <c r="AM52">
        <f t="shared" si="27"/>
        <v>8.2027832031250014</v>
      </c>
      <c r="AN52">
        <f t="shared" si="28"/>
        <v>8.2313916015624997</v>
      </c>
      <c r="AO52" s="3">
        <v>8.26</v>
      </c>
      <c r="AP52" s="3">
        <v>8.8699999999999992</v>
      </c>
    </row>
    <row r="53" spans="1:42" x14ac:dyDescent="0.2">
      <c r="A53" s="2">
        <v>43059</v>
      </c>
      <c r="B53" s="3">
        <v>7.36</v>
      </c>
      <c r="C53" s="3">
        <v>7.37</v>
      </c>
      <c r="D53" s="3">
        <f t="shared" si="0"/>
        <v>7.38</v>
      </c>
      <c r="E53" s="3">
        <v>7.39</v>
      </c>
      <c r="F53" s="3">
        <f t="shared" si="1"/>
        <v>7.41</v>
      </c>
      <c r="G53" s="3">
        <v>7.43</v>
      </c>
      <c r="H53" s="3">
        <f t="shared" si="2"/>
        <v>7.6950000000000003</v>
      </c>
      <c r="I53" s="3">
        <v>7.96</v>
      </c>
      <c r="J53" s="3">
        <f t="shared" si="3"/>
        <v>7.7450000000000001</v>
      </c>
      <c r="K53" s="3">
        <v>7.53</v>
      </c>
      <c r="L53">
        <f t="shared" si="4"/>
        <v>7.5525000000000002</v>
      </c>
      <c r="M53">
        <f t="shared" si="5"/>
        <v>7.5750000000000002</v>
      </c>
      <c r="N53">
        <f t="shared" si="6"/>
        <v>7.5975000000000001</v>
      </c>
      <c r="O53" s="3">
        <v>7.62</v>
      </c>
      <c r="P53">
        <f t="shared" si="7"/>
        <v>7.6425000000000001</v>
      </c>
      <c r="Q53">
        <f t="shared" si="8"/>
        <v>7.65625</v>
      </c>
      <c r="R53">
        <f t="shared" si="9"/>
        <v>7.67</v>
      </c>
      <c r="S53">
        <f t="shared" si="10"/>
        <v>7.6837499999999999</v>
      </c>
      <c r="T53">
        <f t="shared" si="11"/>
        <v>7.7018749999999994</v>
      </c>
      <c r="U53" s="3">
        <v>7.72</v>
      </c>
      <c r="V53">
        <f t="shared" si="12"/>
        <v>7.7381250000000001</v>
      </c>
      <c r="W53">
        <f t="shared" ref="W53:X53" si="77">2*V53-U53</f>
        <v>7.7562500000000005</v>
      </c>
      <c r="X53">
        <f t="shared" si="77"/>
        <v>7.7743750000000009</v>
      </c>
      <c r="Y53">
        <f t="shared" si="14"/>
        <v>7.8071875000000004</v>
      </c>
      <c r="Z53">
        <f t="shared" si="15"/>
        <v>7.84</v>
      </c>
      <c r="AA53">
        <f t="shared" si="16"/>
        <v>7.8728124999999993</v>
      </c>
      <c r="AB53">
        <f t="shared" si="17"/>
        <v>7.8946093749999999</v>
      </c>
      <c r="AC53">
        <f t="shared" si="18"/>
        <v>7.9164062499999996</v>
      </c>
      <c r="AD53">
        <f t="shared" si="19"/>
        <v>7.9382031249999994</v>
      </c>
      <c r="AE53" s="3">
        <v>7.96</v>
      </c>
      <c r="AF53">
        <f t="shared" si="20"/>
        <v>7.9817968750000006</v>
      </c>
      <c r="AG53">
        <f t="shared" si="21"/>
        <v>8.0125976562500014</v>
      </c>
      <c r="AH53">
        <f t="shared" si="22"/>
        <v>8.0433984375000005</v>
      </c>
      <c r="AI53">
        <f t="shared" si="23"/>
        <v>8.0741992187499996</v>
      </c>
      <c r="AJ53">
        <f t="shared" si="24"/>
        <v>8.1050000000000004</v>
      </c>
      <c r="AK53">
        <f t="shared" si="25"/>
        <v>8.1358007812500013</v>
      </c>
      <c r="AL53">
        <f t="shared" si="26"/>
        <v>8.1643505859375018</v>
      </c>
      <c r="AM53">
        <f t="shared" si="27"/>
        <v>8.1929003906250006</v>
      </c>
      <c r="AN53">
        <f t="shared" si="28"/>
        <v>8.2214501953124994</v>
      </c>
      <c r="AO53" s="3">
        <v>8.25</v>
      </c>
      <c r="AP53" s="3">
        <v>8.85</v>
      </c>
    </row>
    <row r="54" spans="1:42" x14ac:dyDescent="0.2">
      <c r="A54" s="2">
        <v>43056</v>
      </c>
      <c r="B54" s="3">
        <v>7.39</v>
      </c>
      <c r="C54" s="3">
        <v>7.4</v>
      </c>
      <c r="D54" s="3">
        <f t="shared" si="0"/>
        <v>7.4050000000000002</v>
      </c>
      <c r="E54" s="3">
        <v>7.41</v>
      </c>
      <c r="F54" s="3">
        <f t="shared" si="1"/>
        <v>7.4250000000000007</v>
      </c>
      <c r="G54" s="3">
        <v>7.44</v>
      </c>
      <c r="H54" s="3">
        <f t="shared" si="2"/>
        <v>7.6850000000000005</v>
      </c>
      <c r="I54" s="3">
        <v>7.93</v>
      </c>
      <c r="J54" s="3">
        <f t="shared" si="3"/>
        <v>7.73</v>
      </c>
      <c r="K54" s="3">
        <v>7.53</v>
      </c>
      <c r="L54">
        <f t="shared" si="4"/>
        <v>7.5474999999999994</v>
      </c>
      <c r="M54">
        <f t="shared" si="5"/>
        <v>7.5649999999999995</v>
      </c>
      <c r="N54">
        <f t="shared" si="6"/>
        <v>7.5824999999999996</v>
      </c>
      <c r="O54" s="3">
        <v>7.6</v>
      </c>
      <c r="P54">
        <f t="shared" si="7"/>
        <v>7.6174999999999997</v>
      </c>
      <c r="Q54">
        <f t="shared" si="8"/>
        <v>7.63375</v>
      </c>
      <c r="R54">
        <f t="shared" si="9"/>
        <v>7.65</v>
      </c>
      <c r="S54">
        <f t="shared" si="10"/>
        <v>7.6662500000000007</v>
      </c>
      <c r="T54">
        <f t="shared" si="11"/>
        <v>7.6831250000000004</v>
      </c>
      <c r="U54" s="3">
        <v>7.7</v>
      </c>
      <c r="V54">
        <f t="shared" si="12"/>
        <v>7.7168749999999999</v>
      </c>
      <c r="W54">
        <f t="shared" ref="W54:X54" si="78">2*V54-U54</f>
        <v>7.7337499999999997</v>
      </c>
      <c r="X54">
        <f t="shared" si="78"/>
        <v>7.7506249999999994</v>
      </c>
      <c r="Y54">
        <f t="shared" si="14"/>
        <v>7.7828124999999995</v>
      </c>
      <c r="Z54">
        <f t="shared" si="15"/>
        <v>7.8149999999999995</v>
      </c>
      <c r="AA54">
        <f t="shared" si="16"/>
        <v>7.8471874999999995</v>
      </c>
      <c r="AB54">
        <f t="shared" si="17"/>
        <v>7.8678906249999994</v>
      </c>
      <c r="AC54">
        <f t="shared" si="18"/>
        <v>7.8885937500000001</v>
      </c>
      <c r="AD54">
        <f t="shared" si="19"/>
        <v>7.9092968749999999</v>
      </c>
      <c r="AE54" s="3">
        <v>7.93</v>
      </c>
      <c r="AF54">
        <f t="shared" si="20"/>
        <v>7.9507031249999995</v>
      </c>
      <c r="AG54">
        <f t="shared" si="21"/>
        <v>7.9817773437500001</v>
      </c>
      <c r="AH54">
        <f t="shared" si="22"/>
        <v>8.0128515624999999</v>
      </c>
      <c r="AI54">
        <f t="shared" si="23"/>
        <v>8.0439257812499996</v>
      </c>
      <c r="AJ54">
        <f t="shared" si="24"/>
        <v>8.0749999999999993</v>
      </c>
      <c r="AK54">
        <f t="shared" si="25"/>
        <v>8.106074218749999</v>
      </c>
      <c r="AL54">
        <f t="shared" si="26"/>
        <v>8.1345556640624999</v>
      </c>
      <c r="AM54">
        <f t="shared" si="27"/>
        <v>8.1630371093750007</v>
      </c>
      <c r="AN54">
        <f t="shared" si="28"/>
        <v>8.1915185546875016</v>
      </c>
      <c r="AO54" s="3">
        <v>8.2200000000000006</v>
      </c>
      <c r="AP54" s="3">
        <v>8.83</v>
      </c>
    </row>
    <row r="55" spans="1:42" x14ac:dyDescent="0.2">
      <c r="A55" s="2">
        <v>43055</v>
      </c>
      <c r="B55" s="3">
        <v>7.38</v>
      </c>
      <c r="C55" s="3">
        <v>7.39</v>
      </c>
      <c r="D55" s="3">
        <f t="shared" si="0"/>
        <v>7.41</v>
      </c>
      <c r="E55" s="3">
        <v>7.43</v>
      </c>
      <c r="F55" s="3">
        <f t="shared" si="1"/>
        <v>7.4499999999999993</v>
      </c>
      <c r="G55" s="3">
        <v>7.47</v>
      </c>
      <c r="H55" s="3">
        <f t="shared" si="2"/>
        <v>7.6999999999999993</v>
      </c>
      <c r="I55" s="3">
        <v>7.93</v>
      </c>
      <c r="J55" s="3">
        <f t="shared" si="3"/>
        <v>7.75</v>
      </c>
      <c r="K55" s="3">
        <v>7.57</v>
      </c>
      <c r="L55">
        <f t="shared" si="4"/>
        <v>7.5875000000000004</v>
      </c>
      <c r="M55">
        <f t="shared" si="5"/>
        <v>7.6050000000000004</v>
      </c>
      <c r="N55">
        <f t="shared" si="6"/>
        <v>7.6225000000000005</v>
      </c>
      <c r="O55" s="3">
        <v>7.64</v>
      </c>
      <c r="P55">
        <f t="shared" si="7"/>
        <v>7.6574999999999989</v>
      </c>
      <c r="Q55">
        <f t="shared" si="8"/>
        <v>7.6662499999999998</v>
      </c>
      <c r="R55">
        <f t="shared" si="9"/>
        <v>7.6749999999999998</v>
      </c>
      <c r="S55">
        <f t="shared" si="10"/>
        <v>7.6837499999999999</v>
      </c>
      <c r="T55">
        <f t="shared" si="11"/>
        <v>7.6968750000000004</v>
      </c>
      <c r="U55" s="3">
        <v>7.71</v>
      </c>
      <c r="V55">
        <f t="shared" si="12"/>
        <v>7.7231249999999996</v>
      </c>
      <c r="W55">
        <f t="shared" ref="W55:X55" si="79">2*V55-U55</f>
        <v>7.7362499999999992</v>
      </c>
      <c r="X55">
        <f t="shared" si="79"/>
        <v>7.7493749999999988</v>
      </c>
      <c r="Y55">
        <f t="shared" si="14"/>
        <v>7.7846874999999995</v>
      </c>
      <c r="Z55">
        <f t="shared" si="15"/>
        <v>7.82</v>
      </c>
      <c r="AA55">
        <f t="shared" si="16"/>
        <v>7.855312500000001</v>
      </c>
      <c r="AB55">
        <f t="shared" si="17"/>
        <v>7.8739843750000009</v>
      </c>
      <c r="AC55">
        <f t="shared" si="18"/>
        <v>7.8926562499999999</v>
      </c>
      <c r="AD55">
        <f t="shared" si="19"/>
        <v>7.9113281249999998</v>
      </c>
      <c r="AE55" s="3">
        <v>7.93</v>
      </c>
      <c r="AF55">
        <f t="shared" si="20"/>
        <v>7.9486718749999996</v>
      </c>
      <c r="AG55">
        <f t="shared" si="21"/>
        <v>7.9802539062499989</v>
      </c>
      <c r="AH55">
        <f t="shared" si="22"/>
        <v>8.011835937499999</v>
      </c>
      <c r="AI55">
        <f t="shared" si="23"/>
        <v>8.0434179687499991</v>
      </c>
      <c r="AJ55">
        <f t="shared" si="24"/>
        <v>8.0749999999999993</v>
      </c>
      <c r="AK55">
        <f t="shared" si="25"/>
        <v>8.1065820312499994</v>
      </c>
      <c r="AL55">
        <f t="shared" si="26"/>
        <v>8.1349365234374993</v>
      </c>
      <c r="AM55">
        <f t="shared" si="27"/>
        <v>8.1632910156249991</v>
      </c>
      <c r="AN55">
        <f t="shared" si="28"/>
        <v>8.191645507812499</v>
      </c>
      <c r="AO55" s="3">
        <v>8.2200000000000006</v>
      </c>
      <c r="AP55" s="3">
        <v>8.83</v>
      </c>
    </row>
    <row r="56" spans="1:42" x14ac:dyDescent="0.2">
      <c r="A56" s="2">
        <v>43054</v>
      </c>
      <c r="B56" s="3">
        <v>7.46</v>
      </c>
      <c r="C56" s="3">
        <v>7.46</v>
      </c>
      <c r="D56" s="3">
        <f t="shared" si="0"/>
        <v>7.4700000000000006</v>
      </c>
      <c r="E56" s="3">
        <v>7.48</v>
      </c>
      <c r="F56" s="3">
        <f t="shared" si="1"/>
        <v>7.4950000000000001</v>
      </c>
      <c r="G56" s="3">
        <v>7.51</v>
      </c>
      <c r="H56" s="3">
        <f t="shared" si="2"/>
        <v>7.74</v>
      </c>
      <c r="I56" s="3">
        <v>7.97</v>
      </c>
      <c r="J56" s="3">
        <f t="shared" si="3"/>
        <v>7.7750000000000004</v>
      </c>
      <c r="K56" s="3">
        <v>7.58</v>
      </c>
      <c r="L56">
        <f t="shared" si="4"/>
        <v>7.5949999999999998</v>
      </c>
      <c r="M56">
        <f t="shared" si="5"/>
        <v>7.6099999999999994</v>
      </c>
      <c r="N56">
        <f t="shared" si="6"/>
        <v>7.625</v>
      </c>
      <c r="O56" s="3">
        <v>7.64</v>
      </c>
      <c r="P56">
        <f t="shared" si="7"/>
        <v>7.6549999999999994</v>
      </c>
      <c r="Q56">
        <f t="shared" si="8"/>
        <v>7.67</v>
      </c>
      <c r="R56">
        <f t="shared" si="9"/>
        <v>7.6850000000000005</v>
      </c>
      <c r="S56">
        <f t="shared" si="10"/>
        <v>7.7000000000000011</v>
      </c>
      <c r="T56">
        <f t="shared" si="11"/>
        <v>7.7150000000000007</v>
      </c>
      <c r="U56" s="3">
        <v>7.73</v>
      </c>
      <c r="V56">
        <f t="shared" si="12"/>
        <v>7.7450000000000001</v>
      </c>
      <c r="W56">
        <f t="shared" ref="W56:X56" si="80">2*V56-U56</f>
        <v>7.76</v>
      </c>
      <c r="X56">
        <f t="shared" si="80"/>
        <v>7.7749999999999995</v>
      </c>
      <c r="Y56">
        <f t="shared" si="14"/>
        <v>7.8125</v>
      </c>
      <c r="Z56">
        <f t="shared" si="15"/>
        <v>7.85</v>
      </c>
      <c r="AA56">
        <f t="shared" si="16"/>
        <v>7.8874999999999993</v>
      </c>
      <c r="AB56">
        <f t="shared" si="17"/>
        <v>7.9081249999999992</v>
      </c>
      <c r="AC56">
        <f t="shared" si="18"/>
        <v>7.9287499999999991</v>
      </c>
      <c r="AD56">
        <f t="shared" si="19"/>
        <v>7.9493749999999999</v>
      </c>
      <c r="AE56" s="3">
        <v>7.97</v>
      </c>
      <c r="AF56">
        <f t="shared" si="20"/>
        <v>7.9906249999999996</v>
      </c>
      <c r="AG56">
        <f t="shared" si="21"/>
        <v>8.0229687500000004</v>
      </c>
      <c r="AH56">
        <f t="shared" si="22"/>
        <v>8.0553124999999994</v>
      </c>
      <c r="AI56">
        <f t="shared" si="23"/>
        <v>8.0876562499999984</v>
      </c>
      <c r="AJ56">
        <f t="shared" si="24"/>
        <v>8.1199999999999992</v>
      </c>
      <c r="AK56">
        <f t="shared" si="25"/>
        <v>8.15234375</v>
      </c>
      <c r="AL56">
        <f t="shared" si="26"/>
        <v>8.181757812499999</v>
      </c>
      <c r="AM56">
        <f t="shared" si="27"/>
        <v>8.2111718749999998</v>
      </c>
      <c r="AN56">
        <f t="shared" si="28"/>
        <v>8.2405859375000006</v>
      </c>
      <c r="AO56" s="3">
        <v>8.27</v>
      </c>
      <c r="AP56" s="3">
        <v>8.89</v>
      </c>
    </row>
    <row r="57" spans="1:42" x14ac:dyDescent="0.2">
      <c r="A57" s="2">
        <v>43053</v>
      </c>
      <c r="B57" s="3">
        <v>7.43</v>
      </c>
      <c r="C57" s="3">
        <v>7.43</v>
      </c>
      <c r="D57" s="3">
        <f t="shared" si="0"/>
        <v>7.4499999999999993</v>
      </c>
      <c r="E57" s="3">
        <v>7.47</v>
      </c>
      <c r="F57" s="3">
        <f t="shared" si="1"/>
        <v>7.49</v>
      </c>
      <c r="G57" s="3">
        <v>7.51</v>
      </c>
      <c r="H57" s="3">
        <f t="shared" si="2"/>
        <v>7.76</v>
      </c>
      <c r="I57" s="3">
        <v>8.01</v>
      </c>
      <c r="J57" s="3">
        <f t="shared" si="3"/>
        <v>7.8100000000000005</v>
      </c>
      <c r="K57" s="3">
        <v>7.61</v>
      </c>
      <c r="L57">
        <f t="shared" si="4"/>
        <v>7.6274999999999995</v>
      </c>
      <c r="M57">
        <f t="shared" si="5"/>
        <v>7.6449999999999996</v>
      </c>
      <c r="N57">
        <f t="shared" si="6"/>
        <v>7.6624999999999996</v>
      </c>
      <c r="O57" s="3">
        <v>7.68</v>
      </c>
      <c r="P57">
        <f t="shared" si="7"/>
        <v>7.6974999999999998</v>
      </c>
      <c r="Q57">
        <f t="shared" si="8"/>
        <v>7.7112499999999997</v>
      </c>
      <c r="R57">
        <f t="shared" si="9"/>
        <v>7.7249999999999996</v>
      </c>
      <c r="S57">
        <f t="shared" si="10"/>
        <v>7.7387499999999996</v>
      </c>
      <c r="T57">
        <f t="shared" si="11"/>
        <v>7.7543749999999996</v>
      </c>
      <c r="U57" s="3">
        <v>7.77</v>
      </c>
      <c r="V57">
        <f t="shared" si="12"/>
        <v>7.7856249999999996</v>
      </c>
      <c r="W57">
        <f t="shared" ref="W57:X57" si="81">2*V57-U57</f>
        <v>7.8012499999999996</v>
      </c>
      <c r="X57">
        <f t="shared" si="81"/>
        <v>7.8168749999999996</v>
      </c>
      <c r="Y57">
        <f t="shared" si="14"/>
        <v>7.8534375000000001</v>
      </c>
      <c r="Z57">
        <f t="shared" si="15"/>
        <v>7.89</v>
      </c>
      <c r="AA57">
        <f t="shared" si="16"/>
        <v>7.9265624999999993</v>
      </c>
      <c r="AB57">
        <f t="shared" si="17"/>
        <v>7.9474218749999999</v>
      </c>
      <c r="AC57">
        <f t="shared" si="18"/>
        <v>7.9682812499999995</v>
      </c>
      <c r="AD57">
        <f t="shared" si="19"/>
        <v>7.9891406249999992</v>
      </c>
      <c r="AE57" s="3">
        <v>8.01</v>
      </c>
      <c r="AF57">
        <f t="shared" si="20"/>
        <v>8.0308593750000004</v>
      </c>
      <c r="AG57">
        <f t="shared" si="21"/>
        <v>8.0631445312499999</v>
      </c>
      <c r="AH57">
        <f t="shared" si="22"/>
        <v>8.0954296875000011</v>
      </c>
      <c r="AI57">
        <f t="shared" si="23"/>
        <v>8.1277148437500006</v>
      </c>
      <c r="AJ57">
        <f t="shared" si="24"/>
        <v>8.16</v>
      </c>
      <c r="AK57">
        <f t="shared" si="25"/>
        <v>8.1922851562499996</v>
      </c>
      <c r="AL57">
        <f t="shared" si="26"/>
        <v>8.2217138671874999</v>
      </c>
      <c r="AM57">
        <f t="shared" si="27"/>
        <v>8.2511425781250001</v>
      </c>
      <c r="AN57">
        <f t="shared" si="28"/>
        <v>8.2805712890625003</v>
      </c>
      <c r="AO57" s="3">
        <v>8.31</v>
      </c>
      <c r="AP57" s="3">
        <v>8.9499999999999993</v>
      </c>
    </row>
    <row r="58" spans="1:42" x14ac:dyDescent="0.2">
      <c r="A58" s="2">
        <v>43052</v>
      </c>
      <c r="B58" s="3">
        <v>7.43</v>
      </c>
      <c r="C58" s="3">
        <v>7.43</v>
      </c>
      <c r="D58" s="3">
        <f t="shared" si="0"/>
        <v>7.4450000000000003</v>
      </c>
      <c r="E58" s="3">
        <v>7.46</v>
      </c>
      <c r="F58" s="3">
        <f t="shared" si="1"/>
        <v>7.48</v>
      </c>
      <c r="G58" s="3">
        <v>7.5</v>
      </c>
      <c r="H58" s="3">
        <f t="shared" si="2"/>
        <v>7.74</v>
      </c>
      <c r="I58" s="3">
        <v>7.98</v>
      </c>
      <c r="J58" s="3">
        <f t="shared" si="3"/>
        <v>7.78</v>
      </c>
      <c r="K58" s="3">
        <v>7.58</v>
      </c>
      <c r="L58">
        <f t="shared" si="4"/>
        <v>7.5949999999999998</v>
      </c>
      <c r="M58">
        <f t="shared" si="5"/>
        <v>7.6099999999999994</v>
      </c>
      <c r="N58">
        <f t="shared" si="6"/>
        <v>7.625</v>
      </c>
      <c r="O58" s="3">
        <v>7.64</v>
      </c>
      <c r="P58">
        <f t="shared" si="7"/>
        <v>7.6549999999999994</v>
      </c>
      <c r="Q58">
        <f t="shared" si="8"/>
        <v>7.6724999999999994</v>
      </c>
      <c r="R58">
        <f t="shared" si="9"/>
        <v>7.6899999999999995</v>
      </c>
      <c r="S58">
        <f t="shared" si="10"/>
        <v>7.7074999999999996</v>
      </c>
      <c r="T58">
        <f t="shared" si="11"/>
        <v>7.7237499999999999</v>
      </c>
      <c r="U58" s="3">
        <v>7.74</v>
      </c>
      <c r="V58">
        <f t="shared" si="12"/>
        <v>7.7562500000000005</v>
      </c>
      <c r="W58">
        <f t="shared" ref="W58:X58" si="82">2*V58-U58</f>
        <v>7.7725000000000009</v>
      </c>
      <c r="X58">
        <f t="shared" si="82"/>
        <v>7.7887500000000012</v>
      </c>
      <c r="Y58">
        <f t="shared" si="14"/>
        <v>7.8243750000000007</v>
      </c>
      <c r="Z58">
        <f t="shared" si="15"/>
        <v>7.86</v>
      </c>
      <c r="AA58">
        <f t="shared" si="16"/>
        <v>7.8956249999999999</v>
      </c>
      <c r="AB58">
        <f t="shared" si="17"/>
        <v>7.9167187499999994</v>
      </c>
      <c r="AC58">
        <f t="shared" si="18"/>
        <v>7.9378124999999997</v>
      </c>
      <c r="AD58">
        <f t="shared" si="19"/>
        <v>7.9589062500000001</v>
      </c>
      <c r="AE58" s="3">
        <v>7.98</v>
      </c>
      <c r="AF58">
        <f t="shared" si="20"/>
        <v>8.0010937500000008</v>
      </c>
      <c r="AG58">
        <f t="shared" si="21"/>
        <v>8.0345703125000014</v>
      </c>
      <c r="AH58">
        <f t="shared" si="22"/>
        <v>8.0680468750000003</v>
      </c>
      <c r="AI58">
        <f t="shared" si="23"/>
        <v>8.1015234374999991</v>
      </c>
      <c r="AJ58">
        <f t="shared" si="24"/>
        <v>8.1349999999999998</v>
      </c>
      <c r="AK58">
        <f t="shared" si="25"/>
        <v>8.1684765625000004</v>
      </c>
      <c r="AL58">
        <f t="shared" si="26"/>
        <v>8.198857421875001</v>
      </c>
      <c r="AM58">
        <f t="shared" si="27"/>
        <v>8.2292382812499998</v>
      </c>
      <c r="AN58">
        <f t="shared" si="28"/>
        <v>8.2596191406249986</v>
      </c>
      <c r="AO58" s="3">
        <v>8.2899999999999991</v>
      </c>
      <c r="AP58" s="3">
        <v>8.94</v>
      </c>
    </row>
    <row r="59" spans="1:42" x14ac:dyDescent="0.2">
      <c r="A59" s="2">
        <v>43049</v>
      </c>
      <c r="B59" s="3">
        <v>7.49</v>
      </c>
      <c r="C59" s="3">
        <v>7.47</v>
      </c>
      <c r="D59" s="3">
        <f t="shared" si="0"/>
        <v>7.47</v>
      </c>
      <c r="E59" s="3">
        <v>7.47</v>
      </c>
      <c r="F59" s="3">
        <f t="shared" si="1"/>
        <v>7.48</v>
      </c>
      <c r="G59" s="3">
        <v>7.49</v>
      </c>
      <c r="H59" s="3">
        <f t="shared" si="2"/>
        <v>7.7050000000000001</v>
      </c>
      <c r="I59" s="3">
        <v>7.92</v>
      </c>
      <c r="J59" s="3">
        <f t="shared" si="3"/>
        <v>7.7349999999999994</v>
      </c>
      <c r="K59" s="3">
        <v>7.55</v>
      </c>
      <c r="L59">
        <f t="shared" si="4"/>
        <v>7.5625</v>
      </c>
      <c r="M59">
        <f t="shared" si="5"/>
        <v>7.5749999999999993</v>
      </c>
      <c r="N59">
        <f t="shared" si="6"/>
        <v>7.5874999999999995</v>
      </c>
      <c r="O59" s="3">
        <v>7.6</v>
      </c>
      <c r="P59">
        <f t="shared" si="7"/>
        <v>7.6124999999999998</v>
      </c>
      <c r="Q59">
        <f t="shared" si="8"/>
        <v>7.6287500000000001</v>
      </c>
      <c r="R59">
        <f t="shared" si="9"/>
        <v>7.6449999999999996</v>
      </c>
      <c r="S59">
        <f t="shared" si="10"/>
        <v>7.661249999999999</v>
      </c>
      <c r="T59">
        <f t="shared" si="11"/>
        <v>7.6756250000000001</v>
      </c>
      <c r="U59" s="3">
        <v>7.69</v>
      </c>
      <c r="V59">
        <f t="shared" si="12"/>
        <v>7.7043750000000006</v>
      </c>
      <c r="W59">
        <f t="shared" ref="W59:X59" si="83">2*V59-U59</f>
        <v>7.7187500000000009</v>
      </c>
      <c r="X59">
        <f t="shared" si="83"/>
        <v>7.7331250000000011</v>
      </c>
      <c r="Y59">
        <f t="shared" si="14"/>
        <v>7.7690625000000004</v>
      </c>
      <c r="Z59">
        <f t="shared" si="15"/>
        <v>7.8049999999999997</v>
      </c>
      <c r="AA59">
        <f t="shared" si="16"/>
        <v>7.840937499999999</v>
      </c>
      <c r="AB59">
        <f t="shared" si="17"/>
        <v>7.8607031249999988</v>
      </c>
      <c r="AC59">
        <f t="shared" si="18"/>
        <v>7.8804687499999995</v>
      </c>
      <c r="AD59">
        <f t="shared" si="19"/>
        <v>7.9002343750000001</v>
      </c>
      <c r="AE59" s="3">
        <v>7.92</v>
      </c>
      <c r="AF59">
        <f t="shared" si="20"/>
        <v>7.9397656249999997</v>
      </c>
      <c r="AG59">
        <f t="shared" si="21"/>
        <v>7.9735742187499996</v>
      </c>
      <c r="AH59">
        <f t="shared" si="22"/>
        <v>8.0073828124999995</v>
      </c>
      <c r="AI59">
        <f t="shared" si="23"/>
        <v>8.0411914062500003</v>
      </c>
      <c r="AJ59">
        <f t="shared" si="24"/>
        <v>8.0749999999999993</v>
      </c>
      <c r="AK59">
        <f t="shared" si="25"/>
        <v>8.1088085937499983</v>
      </c>
      <c r="AL59">
        <f t="shared" si="26"/>
        <v>8.1391064453124997</v>
      </c>
      <c r="AM59">
        <f t="shared" si="27"/>
        <v>8.1694042968749994</v>
      </c>
      <c r="AN59">
        <f t="shared" si="28"/>
        <v>8.199702148437499</v>
      </c>
      <c r="AO59" s="3">
        <v>8.23</v>
      </c>
      <c r="AP59" s="3">
        <v>8.8699999999999992</v>
      </c>
    </row>
    <row r="60" spans="1:42" x14ac:dyDescent="0.2">
      <c r="A60" s="2">
        <v>43048</v>
      </c>
      <c r="B60" s="3">
        <v>7.47</v>
      </c>
      <c r="C60" s="3">
        <v>7.44</v>
      </c>
      <c r="D60" s="3">
        <f t="shared" si="0"/>
        <v>7.4350000000000005</v>
      </c>
      <c r="E60" s="3">
        <v>7.43</v>
      </c>
      <c r="F60" s="3">
        <f t="shared" si="1"/>
        <v>7.4450000000000003</v>
      </c>
      <c r="G60" s="3">
        <v>7.46</v>
      </c>
      <c r="H60" s="3">
        <f t="shared" si="2"/>
        <v>7.6899999999999995</v>
      </c>
      <c r="I60" s="3">
        <v>7.92</v>
      </c>
      <c r="J60" s="3">
        <f t="shared" si="3"/>
        <v>7.73</v>
      </c>
      <c r="K60" s="3">
        <v>7.54</v>
      </c>
      <c r="L60">
        <f t="shared" si="4"/>
        <v>7.5549999999999997</v>
      </c>
      <c r="M60">
        <f t="shared" si="5"/>
        <v>7.57</v>
      </c>
      <c r="N60">
        <f t="shared" si="6"/>
        <v>7.585</v>
      </c>
      <c r="O60" s="3">
        <v>7.6</v>
      </c>
      <c r="P60">
        <f t="shared" si="7"/>
        <v>7.6149999999999993</v>
      </c>
      <c r="Q60">
        <f t="shared" si="8"/>
        <v>7.6274999999999995</v>
      </c>
      <c r="R60">
        <f t="shared" si="9"/>
        <v>7.64</v>
      </c>
      <c r="S60">
        <f t="shared" si="10"/>
        <v>7.6524999999999999</v>
      </c>
      <c r="T60">
        <f t="shared" si="11"/>
        <v>7.6662499999999998</v>
      </c>
      <c r="U60" s="3">
        <v>7.68</v>
      </c>
      <c r="V60">
        <f t="shared" si="12"/>
        <v>7.6937499999999996</v>
      </c>
      <c r="W60">
        <f t="shared" ref="W60:X60" si="84">2*V60-U60</f>
        <v>7.7074999999999996</v>
      </c>
      <c r="X60">
        <f t="shared" si="84"/>
        <v>7.7212499999999995</v>
      </c>
      <c r="Y60">
        <f t="shared" si="14"/>
        <v>7.7606249999999992</v>
      </c>
      <c r="Z60">
        <f t="shared" si="15"/>
        <v>7.8</v>
      </c>
      <c r="AA60">
        <f t="shared" si="16"/>
        <v>7.8393750000000004</v>
      </c>
      <c r="AB60">
        <f t="shared" si="17"/>
        <v>7.8595312499999999</v>
      </c>
      <c r="AC60">
        <f t="shared" si="18"/>
        <v>7.8796875000000002</v>
      </c>
      <c r="AD60">
        <f t="shared" si="19"/>
        <v>7.8998437500000005</v>
      </c>
      <c r="AE60" s="3">
        <v>7.92</v>
      </c>
      <c r="AF60">
        <f t="shared" si="20"/>
        <v>7.9401562499999994</v>
      </c>
      <c r="AG60">
        <f t="shared" si="21"/>
        <v>7.9738671874999989</v>
      </c>
      <c r="AH60">
        <f t="shared" si="22"/>
        <v>8.0075781249999984</v>
      </c>
      <c r="AI60">
        <f t="shared" si="23"/>
        <v>8.0412890624999989</v>
      </c>
      <c r="AJ60">
        <f t="shared" si="24"/>
        <v>8.0749999999999993</v>
      </c>
      <c r="AK60">
        <f t="shared" si="25"/>
        <v>8.1087109374999997</v>
      </c>
      <c r="AL60">
        <f t="shared" si="26"/>
        <v>8.139033203124999</v>
      </c>
      <c r="AM60">
        <f t="shared" si="27"/>
        <v>8.1693554687500001</v>
      </c>
      <c r="AN60">
        <f t="shared" si="28"/>
        <v>8.1996777343750011</v>
      </c>
      <c r="AO60" s="3">
        <v>8.23</v>
      </c>
      <c r="AP60" s="3">
        <v>8.89</v>
      </c>
    </row>
    <row r="61" spans="1:42" x14ac:dyDescent="0.2">
      <c r="A61" s="2">
        <v>43047</v>
      </c>
      <c r="B61" s="3">
        <v>7.56</v>
      </c>
      <c r="C61" s="3">
        <v>7.51</v>
      </c>
      <c r="D61" s="3">
        <f t="shared" si="0"/>
        <v>7.49</v>
      </c>
      <c r="E61" s="3">
        <v>7.47</v>
      </c>
      <c r="F61" s="3">
        <f t="shared" si="1"/>
        <v>7.48</v>
      </c>
      <c r="G61" s="3">
        <v>7.49</v>
      </c>
      <c r="H61" s="3">
        <f t="shared" si="2"/>
        <v>7.6950000000000003</v>
      </c>
      <c r="I61" s="3">
        <v>7.9</v>
      </c>
      <c r="J61" s="3">
        <f t="shared" si="3"/>
        <v>7.7249999999999996</v>
      </c>
      <c r="K61" s="3">
        <v>7.55</v>
      </c>
      <c r="L61">
        <f t="shared" si="4"/>
        <v>7.5625</v>
      </c>
      <c r="M61">
        <f t="shared" si="5"/>
        <v>7.5749999999999993</v>
      </c>
      <c r="N61">
        <f t="shared" si="6"/>
        <v>7.5874999999999995</v>
      </c>
      <c r="O61" s="3">
        <v>7.6</v>
      </c>
      <c r="P61">
        <f t="shared" si="7"/>
        <v>7.6124999999999998</v>
      </c>
      <c r="Q61">
        <f t="shared" si="8"/>
        <v>7.6237499999999994</v>
      </c>
      <c r="R61">
        <f t="shared" si="9"/>
        <v>7.6349999999999998</v>
      </c>
      <c r="S61">
        <f t="shared" si="10"/>
        <v>7.6462500000000002</v>
      </c>
      <c r="T61">
        <f t="shared" si="11"/>
        <v>7.6581250000000001</v>
      </c>
      <c r="U61" s="3">
        <v>7.67</v>
      </c>
      <c r="V61">
        <f t="shared" si="12"/>
        <v>7.6818749999999998</v>
      </c>
      <c r="W61">
        <f t="shared" ref="W61:X61" si="85">2*V61-U61</f>
        <v>7.6937499999999996</v>
      </c>
      <c r="X61">
        <f t="shared" si="85"/>
        <v>7.7056249999999995</v>
      </c>
      <c r="Y61">
        <f t="shared" si="14"/>
        <v>7.7453124999999998</v>
      </c>
      <c r="Z61">
        <f t="shared" si="15"/>
        <v>7.7850000000000001</v>
      </c>
      <c r="AA61">
        <f t="shared" si="16"/>
        <v>7.8246875000000005</v>
      </c>
      <c r="AB61">
        <f t="shared" si="17"/>
        <v>7.8435156250000002</v>
      </c>
      <c r="AC61">
        <f t="shared" si="18"/>
        <v>7.8623437500000009</v>
      </c>
      <c r="AD61">
        <f t="shared" si="19"/>
        <v>7.8811718750000006</v>
      </c>
      <c r="AE61" s="3">
        <v>7.9</v>
      </c>
      <c r="AF61">
        <f t="shared" si="20"/>
        <v>7.9188281250000001</v>
      </c>
      <c r="AG61">
        <f t="shared" si="21"/>
        <v>7.9553710937500011</v>
      </c>
      <c r="AH61">
        <f t="shared" si="22"/>
        <v>7.9919140625000011</v>
      </c>
      <c r="AI61">
        <f t="shared" si="23"/>
        <v>8.0284570312500012</v>
      </c>
      <c r="AJ61">
        <f t="shared" si="24"/>
        <v>8.0650000000000013</v>
      </c>
      <c r="AK61">
        <f t="shared" si="25"/>
        <v>8.1015429687500014</v>
      </c>
      <c r="AL61">
        <f t="shared" si="26"/>
        <v>8.1336572265625016</v>
      </c>
      <c r="AM61">
        <f t="shared" si="27"/>
        <v>8.165771484375</v>
      </c>
      <c r="AN61">
        <f t="shared" si="28"/>
        <v>8.1978857421875002</v>
      </c>
      <c r="AO61" s="3">
        <v>8.23</v>
      </c>
      <c r="AP61" s="3">
        <v>8.93</v>
      </c>
    </row>
    <row r="62" spans="1:42" x14ac:dyDescent="0.2">
      <c r="A62" s="2">
        <v>43046</v>
      </c>
      <c r="B62" s="3">
        <v>7.49</v>
      </c>
      <c r="C62" s="3">
        <v>7.44</v>
      </c>
      <c r="D62" s="3">
        <f t="shared" si="0"/>
        <v>7.44</v>
      </c>
      <c r="E62" s="3">
        <v>7.44</v>
      </c>
      <c r="F62" s="3">
        <f t="shared" si="1"/>
        <v>7.45</v>
      </c>
      <c r="G62" s="3">
        <v>7.46</v>
      </c>
      <c r="H62" s="3">
        <f t="shared" si="2"/>
        <v>7.68</v>
      </c>
      <c r="I62" s="3">
        <v>7.9</v>
      </c>
      <c r="J62" s="3">
        <f t="shared" si="3"/>
        <v>7.7</v>
      </c>
      <c r="K62" s="3">
        <v>7.5</v>
      </c>
      <c r="L62">
        <f t="shared" si="4"/>
        <v>7.5125000000000002</v>
      </c>
      <c r="M62">
        <f t="shared" si="5"/>
        <v>7.5250000000000004</v>
      </c>
      <c r="N62">
        <f t="shared" si="6"/>
        <v>7.5374999999999996</v>
      </c>
      <c r="O62" s="3">
        <v>7.55</v>
      </c>
      <c r="P62">
        <f t="shared" si="7"/>
        <v>7.5625</v>
      </c>
      <c r="Q62">
        <f t="shared" si="8"/>
        <v>7.5762499999999999</v>
      </c>
      <c r="R62">
        <f t="shared" si="9"/>
        <v>7.59</v>
      </c>
      <c r="S62">
        <f t="shared" si="10"/>
        <v>7.6037499999999998</v>
      </c>
      <c r="T62">
        <f t="shared" si="11"/>
        <v>7.6168750000000003</v>
      </c>
      <c r="U62" s="3">
        <v>7.63</v>
      </c>
      <c r="V62">
        <f t="shared" si="12"/>
        <v>7.6431249999999995</v>
      </c>
      <c r="W62">
        <f t="shared" ref="W62:X62" si="86">2*V62-U62</f>
        <v>7.6562499999999991</v>
      </c>
      <c r="X62">
        <f t="shared" si="86"/>
        <v>7.6693749999999987</v>
      </c>
      <c r="Y62">
        <f t="shared" si="14"/>
        <v>7.7171874999999996</v>
      </c>
      <c r="Z62">
        <f t="shared" si="15"/>
        <v>7.7650000000000006</v>
      </c>
      <c r="AA62">
        <f t="shared" si="16"/>
        <v>7.8128125000000015</v>
      </c>
      <c r="AB62">
        <f t="shared" si="17"/>
        <v>7.8346093750000012</v>
      </c>
      <c r="AC62">
        <f t="shared" si="18"/>
        <v>7.8564062500000009</v>
      </c>
      <c r="AD62">
        <f t="shared" si="19"/>
        <v>7.8782031250000006</v>
      </c>
      <c r="AE62" s="3">
        <v>7.9</v>
      </c>
      <c r="AF62">
        <f t="shared" si="20"/>
        <v>7.9217968750000001</v>
      </c>
      <c r="AG62">
        <f t="shared" si="21"/>
        <v>7.9588476562500006</v>
      </c>
      <c r="AH62">
        <f t="shared" si="22"/>
        <v>7.9958984375000002</v>
      </c>
      <c r="AI62">
        <f t="shared" si="23"/>
        <v>8.0329492187499998</v>
      </c>
      <c r="AJ62">
        <f t="shared" si="24"/>
        <v>8.07</v>
      </c>
      <c r="AK62">
        <f t="shared" si="25"/>
        <v>8.1070507812500008</v>
      </c>
      <c r="AL62">
        <f t="shared" si="26"/>
        <v>8.1402880859375006</v>
      </c>
      <c r="AM62">
        <f t="shared" si="27"/>
        <v>8.1735253906250005</v>
      </c>
      <c r="AN62">
        <f t="shared" si="28"/>
        <v>8.2067626953125004</v>
      </c>
      <c r="AO62" s="3">
        <v>8.24</v>
      </c>
      <c r="AP62" s="3">
        <v>8.9600000000000009</v>
      </c>
    </row>
    <row r="63" spans="1:42" x14ac:dyDescent="0.2">
      <c r="A63" s="2">
        <v>43042</v>
      </c>
      <c r="B63" s="3">
        <v>7.52</v>
      </c>
      <c r="C63" s="3">
        <v>7.45</v>
      </c>
      <c r="D63" s="3">
        <f t="shared" si="0"/>
        <v>7.4450000000000003</v>
      </c>
      <c r="E63" s="3">
        <v>7.44</v>
      </c>
      <c r="F63" s="3">
        <f t="shared" si="1"/>
        <v>7.45</v>
      </c>
      <c r="G63" s="3">
        <v>7.46</v>
      </c>
      <c r="H63" s="3">
        <f t="shared" si="2"/>
        <v>7.7</v>
      </c>
      <c r="I63" s="3">
        <v>7.94</v>
      </c>
      <c r="J63" s="3">
        <f t="shared" si="3"/>
        <v>7.7200000000000006</v>
      </c>
      <c r="K63" s="3">
        <v>7.5</v>
      </c>
      <c r="L63">
        <f t="shared" si="4"/>
        <v>7.5125000000000002</v>
      </c>
      <c r="M63">
        <f t="shared" si="5"/>
        <v>7.5250000000000004</v>
      </c>
      <c r="N63">
        <f t="shared" si="6"/>
        <v>7.5374999999999996</v>
      </c>
      <c r="O63" s="3">
        <v>7.55</v>
      </c>
      <c r="P63">
        <f t="shared" si="7"/>
        <v>7.5625</v>
      </c>
      <c r="Q63">
        <f t="shared" si="8"/>
        <v>7.5812499999999998</v>
      </c>
      <c r="R63">
        <f t="shared" si="9"/>
        <v>7.6</v>
      </c>
      <c r="S63">
        <f t="shared" si="10"/>
        <v>7.6187499999999995</v>
      </c>
      <c r="T63">
        <f t="shared" si="11"/>
        <v>7.6343750000000004</v>
      </c>
      <c r="U63" s="3">
        <v>7.65</v>
      </c>
      <c r="V63">
        <f t="shared" si="12"/>
        <v>7.6656250000000004</v>
      </c>
      <c r="W63">
        <f t="shared" ref="W63:X63" si="87">2*V63-U63</f>
        <v>7.6812500000000004</v>
      </c>
      <c r="X63">
        <f t="shared" si="87"/>
        <v>7.6968750000000004</v>
      </c>
      <c r="Y63">
        <f t="shared" si="14"/>
        <v>7.7459375000000001</v>
      </c>
      <c r="Z63">
        <f t="shared" si="15"/>
        <v>7.7949999999999999</v>
      </c>
      <c r="AA63">
        <f t="shared" si="16"/>
        <v>7.8440624999999997</v>
      </c>
      <c r="AB63">
        <f t="shared" si="17"/>
        <v>7.8680468750000001</v>
      </c>
      <c r="AC63">
        <f t="shared" si="18"/>
        <v>7.8920312500000005</v>
      </c>
      <c r="AD63">
        <f t="shared" si="19"/>
        <v>7.916015625</v>
      </c>
      <c r="AE63" s="3">
        <v>7.94</v>
      </c>
      <c r="AF63">
        <f t="shared" si="20"/>
        <v>7.9639843750000008</v>
      </c>
      <c r="AG63">
        <f t="shared" si="21"/>
        <v>8.00048828125</v>
      </c>
      <c r="AH63">
        <f t="shared" si="22"/>
        <v>8.036992187500001</v>
      </c>
      <c r="AI63">
        <f t="shared" si="23"/>
        <v>8.0734960937500002</v>
      </c>
      <c r="AJ63">
        <f t="shared" si="24"/>
        <v>8.11</v>
      </c>
      <c r="AK63">
        <f t="shared" si="25"/>
        <v>8.1465039062499986</v>
      </c>
      <c r="AL63">
        <f t="shared" si="26"/>
        <v>8.1798779296874997</v>
      </c>
      <c r="AM63">
        <f t="shared" si="27"/>
        <v>8.213251953124999</v>
      </c>
      <c r="AN63">
        <f t="shared" si="28"/>
        <v>8.2466259765624983</v>
      </c>
      <c r="AO63" s="3">
        <v>8.2799999999999994</v>
      </c>
      <c r="AP63" s="3">
        <v>9</v>
      </c>
    </row>
    <row r="64" spans="1:42" x14ac:dyDescent="0.2">
      <c r="A64" s="2">
        <v>43041</v>
      </c>
      <c r="B64" s="3">
        <v>7.57</v>
      </c>
      <c r="C64" s="3">
        <v>7.49</v>
      </c>
      <c r="D64" s="3">
        <f t="shared" si="0"/>
        <v>7.4700000000000006</v>
      </c>
      <c r="E64" s="3">
        <v>7.45</v>
      </c>
      <c r="F64" s="3">
        <f t="shared" si="1"/>
        <v>7.45</v>
      </c>
      <c r="G64" s="3">
        <v>7.45</v>
      </c>
      <c r="H64" s="3">
        <f t="shared" si="2"/>
        <v>7.67</v>
      </c>
      <c r="I64" s="3">
        <v>7.89</v>
      </c>
      <c r="J64" s="3">
        <f t="shared" si="3"/>
        <v>7.68</v>
      </c>
      <c r="K64" s="3">
        <v>7.47</v>
      </c>
      <c r="L64">
        <f t="shared" si="4"/>
        <v>7.48</v>
      </c>
      <c r="M64">
        <f t="shared" si="5"/>
        <v>7.49</v>
      </c>
      <c r="N64">
        <f t="shared" si="6"/>
        <v>7.5</v>
      </c>
      <c r="O64" s="3">
        <v>7.51</v>
      </c>
      <c r="P64">
        <f t="shared" si="7"/>
        <v>7.52</v>
      </c>
      <c r="Q64">
        <f t="shared" si="8"/>
        <v>7.54</v>
      </c>
      <c r="R64">
        <f t="shared" si="9"/>
        <v>7.5600000000000005</v>
      </c>
      <c r="S64">
        <f t="shared" si="10"/>
        <v>7.580000000000001</v>
      </c>
      <c r="T64">
        <f t="shared" si="11"/>
        <v>7.5950000000000006</v>
      </c>
      <c r="U64" s="3">
        <v>7.61</v>
      </c>
      <c r="V64">
        <f t="shared" si="12"/>
        <v>7.625</v>
      </c>
      <c r="W64">
        <f t="shared" ref="W64:X64" si="88">2*V64-U64</f>
        <v>7.64</v>
      </c>
      <c r="X64">
        <f t="shared" si="88"/>
        <v>7.6549999999999994</v>
      </c>
      <c r="Y64">
        <f t="shared" si="14"/>
        <v>7.7024999999999997</v>
      </c>
      <c r="Z64">
        <f t="shared" si="15"/>
        <v>7.75</v>
      </c>
      <c r="AA64">
        <f t="shared" si="16"/>
        <v>7.7975000000000003</v>
      </c>
      <c r="AB64">
        <f t="shared" si="17"/>
        <v>7.8206249999999997</v>
      </c>
      <c r="AC64">
        <f t="shared" si="18"/>
        <v>7.84375</v>
      </c>
      <c r="AD64">
        <f t="shared" si="19"/>
        <v>7.8668750000000003</v>
      </c>
      <c r="AE64" s="3">
        <v>7.89</v>
      </c>
      <c r="AF64">
        <f t="shared" si="20"/>
        <v>7.9131249999999991</v>
      </c>
      <c r="AG64">
        <f t="shared" si="21"/>
        <v>7.9498437499999994</v>
      </c>
      <c r="AH64">
        <f t="shared" si="22"/>
        <v>7.9865624999999998</v>
      </c>
      <c r="AI64">
        <f t="shared" si="23"/>
        <v>8.0232812500000001</v>
      </c>
      <c r="AJ64">
        <f t="shared" si="24"/>
        <v>8.06</v>
      </c>
      <c r="AK64">
        <f t="shared" si="25"/>
        <v>8.0967187500000009</v>
      </c>
      <c r="AL64">
        <f t="shared" si="26"/>
        <v>8.1300390624999999</v>
      </c>
      <c r="AM64">
        <f t="shared" si="27"/>
        <v>8.1633593750000006</v>
      </c>
      <c r="AN64">
        <f t="shared" si="28"/>
        <v>8.1966796875000014</v>
      </c>
      <c r="AO64" s="3">
        <v>8.23</v>
      </c>
      <c r="AP64" s="3">
        <v>8.94</v>
      </c>
    </row>
    <row r="65" spans="1:42" x14ac:dyDescent="0.2">
      <c r="A65" s="2">
        <v>43040</v>
      </c>
      <c r="B65" s="3">
        <v>7.53</v>
      </c>
      <c r="C65" s="3">
        <v>7.48</v>
      </c>
      <c r="D65" s="3">
        <f t="shared" si="0"/>
        <v>7.4649999999999999</v>
      </c>
      <c r="E65" s="3">
        <v>7.45</v>
      </c>
      <c r="F65" s="3">
        <f t="shared" si="1"/>
        <v>7.45</v>
      </c>
      <c r="G65" s="3">
        <v>7.45</v>
      </c>
      <c r="H65" s="3">
        <f t="shared" si="2"/>
        <v>7.66</v>
      </c>
      <c r="I65" s="3">
        <v>7.87</v>
      </c>
      <c r="J65" s="3">
        <f t="shared" si="3"/>
        <v>7.68</v>
      </c>
      <c r="K65" s="3">
        <v>7.49</v>
      </c>
      <c r="L65">
        <f t="shared" si="4"/>
        <v>7.5</v>
      </c>
      <c r="M65">
        <f t="shared" si="5"/>
        <v>7.51</v>
      </c>
      <c r="N65">
        <f t="shared" si="6"/>
        <v>7.52</v>
      </c>
      <c r="O65" s="3">
        <v>7.53</v>
      </c>
      <c r="P65">
        <f t="shared" si="7"/>
        <v>7.5400000000000009</v>
      </c>
      <c r="Q65">
        <f t="shared" si="8"/>
        <v>7.557500000000001</v>
      </c>
      <c r="R65">
        <f t="shared" si="9"/>
        <v>7.5750000000000002</v>
      </c>
      <c r="S65">
        <f t="shared" si="10"/>
        <v>7.5924999999999994</v>
      </c>
      <c r="T65">
        <f t="shared" si="11"/>
        <v>7.6062499999999993</v>
      </c>
      <c r="U65" s="3">
        <v>7.62</v>
      </c>
      <c r="V65">
        <f t="shared" si="12"/>
        <v>7.6337500000000009</v>
      </c>
      <c r="W65">
        <f t="shared" ref="W65:X65" si="89">2*V65-U65</f>
        <v>7.6475000000000017</v>
      </c>
      <c r="X65">
        <f t="shared" si="89"/>
        <v>7.6612500000000026</v>
      </c>
      <c r="Y65">
        <f t="shared" si="14"/>
        <v>7.7031250000000018</v>
      </c>
      <c r="Z65">
        <f t="shared" si="15"/>
        <v>7.7450000000000001</v>
      </c>
      <c r="AA65">
        <f t="shared" si="16"/>
        <v>7.7868749999999984</v>
      </c>
      <c r="AB65">
        <f t="shared" si="17"/>
        <v>7.8076562499999991</v>
      </c>
      <c r="AC65">
        <f t="shared" si="18"/>
        <v>7.8284374999999997</v>
      </c>
      <c r="AD65">
        <f t="shared" si="19"/>
        <v>7.8492187500000004</v>
      </c>
      <c r="AE65" s="3">
        <v>7.87</v>
      </c>
      <c r="AF65">
        <f t="shared" si="20"/>
        <v>7.8907812499999999</v>
      </c>
      <c r="AG65">
        <f t="shared" si="21"/>
        <v>7.9268359374999999</v>
      </c>
      <c r="AH65">
        <f t="shared" si="22"/>
        <v>7.962890625</v>
      </c>
      <c r="AI65">
        <f t="shared" si="23"/>
        <v>7.9989453125000001</v>
      </c>
      <c r="AJ65">
        <f t="shared" si="24"/>
        <v>8.0350000000000001</v>
      </c>
      <c r="AK65">
        <f t="shared" si="25"/>
        <v>8.0710546875000002</v>
      </c>
      <c r="AL65">
        <f t="shared" si="26"/>
        <v>8.1032910156250004</v>
      </c>
      <c r="AM65">
        <f t="shared" si="27"/>
        <v>8.1355273437499989</v>
      </c>
      <c r="AN65">
        <f t="shared" si="28"/>
        <v>8.1677636718749991</v>
      </c>
      <c r="AO65" s="3">
        <v>8.1999999999999993</v>
      </c>
      <c r="AP65" s="3">
        <v>8.9</v>
      </c>
    </row>
    <row r="66" spans="1:42" x14ac:dyDescent="0.2">
      <c r="A66" s="2">
        <v>43039</v>
      </c>
      <c r="B66" s="3">
        <v>7.6</v>
      </c>
      <c r="C66" s="3">
        <v>7.54</v>
      </c>
      <c r="D66" s="3">
        <f t="shared" si="0"/>
        <v>7.5150000000000006</v>
      </c>
      <c r="E66" s="3">
        <v>7.49</v>
      </c>
      <c r="F66" s="3">
        <f t="shared" si="1"/>
        <v>7.4850000000000003</v>
      </c>
      <c r="G66" s="3">
        <v>7.48</v>
      </c>
      <c r="H66" s="3">
        <f t="shared" si="2"/>
        <v>7.6750000000000007</v>
      </c>
      <c r="I66" s="3">
        <v>7.87</v>
      </c>
      <c r="J66" s="3">
        <f t="shared" si="3"/>
        <v>7.68</v>
      </c>
      <c r="K66" s="3">
        <v>7.49</v>
      </c>
      <c r="L66">
        <f t="shared" si="4"/>
        <v>7.4975000000000005</v>
      </c>
      <c r="M66">
        <f t="shared" si="5"/>
        <v>7.5049999999999999</v>
      </c>
      <c r="N66">
        <f t="shared" si="6"/>
        <v>7.5124999999999993</v>
      </c>
      <c r="O66" s="3">
        <v>7.52</v>
      </c>
      <c r="P66">
        <f t="shared" si="7"/>
        <v>7.5274999999999999</v>
      </c>
      <c r="Q66">
        <f t="shared" si="8"/>
        <v>7.5462499999999997</v>
      </c>
      <c r="R66">
        <f t="shared" si="9"/>
        <v>7.5649999999999995</v>
      </c>
      <c r="S66">
        <f t="shared" si="10"/>
        <v>7.5837499999999993</v>
      </c>
      <c r="T66">
        <f t="shared" si="11"/>
        <v>7.5968749999999998</v>
      </c>
      <c r="U66" s="3">
        <v>7.61</v>
      </c>
      <c r="V66">
        <f t="shared" si="12"/>
        <v>7.6231250000000008</v>
      </c>
      <c r="W66">
        <f t="shared" ref="W66:X66" si="90">2*V66-U66</f>
        <v>7.6362500000000013</v>
      </c>
      <c r="X66">
        <f t="shared" si="90"/>
        <v>7.6493750000000018</v>
      </c>
      <c r="Y66">
        <f t="shared" si="14"/>
        <v>7.6946875000000006</v>
      </c>
      <c r="Z66">
        <f t="shared" si="15"/>
        <v>7.74</v>
      </c>
      <c r="AA66">
        <f t="shared" si="16"/>
        <v>7.7853124999999999</v>
      </c>
      <c r="AB66">
        <f t="shared" si="17"/>
        <v>7.8064843750000001</v>
      </c>
      <c r="AC66">
        <f t="shared" si="18"/>
        <v>7.8276562500000004</v>
      </c>
      <c r="AD66">
        <f t="shared" si="19"/>
        <v>7.8488281250000007</v>
      </c>
      <c r="AE66" s="3">
        <v>7.87</v>
      </c>
      <c r="AF66">
        <f t="shared" si="20"/>
        <v>7.8911718749999995</v>
      </c>
      <c r="AG66">
        <f t="shared" si="21"/>
        <v>7.9271289062499992</v>
      </c>
      <c r="AH66">
        <f t="shared" si="22"/>
        <v>7.9630859374999998</v>
      </c>
      <c r="AI66">
        <f t="shared" si="23"/>
        <v>7.9990429687500004</v>
      </c>
      <c r="AJ66">
        <f t="shared" si="24"/>
        <v>8.0350000000000001</v>
      </c>
      <c r="AK66">
        <f t="shared" si="25"/>
        <v>8.0709570312499999</v>
      </c>
      <c r="AL66">
        <f t="shared" si="26"/>
        <v>8.1032177734374997</v>
      </c>
      <c r="AM66">
        <f t="shared" si="27"/>
        <v>8.1354785156249996</v>
      </c>
      <c r="AN66">
        <f t="shared" si="28"/>
        <v>8.1677392578124994</v>
      </c>
      <c r="AO66" s="3">
        <v>8.1999999999999993</v>
      </c>
      <c r="AP66" s="3">
        <v>8.89</v>
      </c>
    </row>
    <row r="67" spans="1:42" x14ac:dyDescent="0.2">
      <c r="A67" s="2">
        <v>43038</v>
      </c>
      <c r="B67" s="3">
        <v>7.58</v>
      </c>
      <c r="C67" s="3">
        <v>7.48</v>
      </c>
      <c r="D67" s="3">
        <f t="shared" si="0"/>
        <v>7.4649999999999999</v>
      </c>
      <c r="E67" s="3">
        <v>7.45</v>
      </c>
      <c r="F67" s="3">
        <f t="shared" si="1"/>
        <v>7.45</v>
      </c>
      <c r="G67" s="3">
        <v>7.45</v>
      </c>
      <c r="H67" s="3">
        <f t="shared" si="2"/>
        <v>7.66</v>
      </c>
      <c r="I67" s="3">
        <v>7.87</v>
      </c>
      <c r="J67" s="3">
        <f t="shared" si="3"/>
        <v>7.6750000000000007</v>
      </c>
      <c r="K67" s="3">
        <v>7.48</v>
      </c>
      <c r="L67">
        <f t="shared" si="4"/>
        <v>7.4925000000000006</v>
      </c>
      <c r="M67">
        <f t="shared" si="5"/>
        <v>7.5050000000000008</v>
      </c>
      <c r="N67">
        <f t="shared" si="6"/>
        <v>7.5175000000000001</v>
      </c>
      <c r="O67" s="3">
        <v>7.53</v>
      </c>
      <c r="P67">
        <f t="shared" si="7"/>
        <v>7.5425000000000004</v>
      </c>
      <c r="Q67">
        <f t="shared" si="8"/>
        <v>7.5587499999999999</v>
      </c>
      <c r="R67">
        <f t="shared" si="9"/>
        <v>7.5750000000000002</v>
      </c>
      <c r="S67">
        <f t="shared" si="10"/>
        <v>7.5912500000000005</v>
      </c>
      <c r="T67">
        <f t="shared" si="11"/>
        <v>7.6056249999999999</v>
      </c>
      <c r="U67" s="3">
        <v>7.62</v>
      </c>
      <c r="V67">
        <f t="shared" si="12"/>
        <v>7.6343750000000004</v>
      </c>
      <c r="W67">
        <f t="shared" ref="W67:X67" si="91">2*V67-U67</f>
        <v>7.6487500000000006</v>
      </c>
      <c r="X67">
        <f t="shared" si="91"/>
        <v>7.6631250000000009</v>
      </c>
      <c r="Y67">
        <f t="shared" si="14"/>
        <v>7.7040625000000009</v>
      </c>
      <c r="Z67">
        <f t="shared" si="15"/>
        <v>7.7450000000000001</v>
      </c>
      <c r="AA67">
        <f t="shared" si="16"/>
        <v>7.7859374999999993</v>
      </c>
      <c r="AB67">
        <f t="shared" si="17"/>
        <v>7.8069531249999997</v>
      </c>
      <c r="AC67">
        <f t="shared" si="18"/>
        <v>7.8279687500000001</v>
      </c>
      <c r="AD67">
        <f t="shared" si="19"/>
        <v>7.8489843750000006</v>
      </c>
      <c r="AE67" s="3">
        <v>7.87</v>
      </c>
      <c r="AF67">
        <f t="shared" si="20"/>
        <v>7.8910156249999996</v>
      </c>
      <c r="AG67">
        <f t="shared" si="21"/>
        <v>7.9257617187499996</v>
      </c>
      <c r="AH67">
        <f t="shared" si="22"/>
        <v>7.9605078124999995</v>
      </c>
      <c r="AI67">
        <f t="shared" si="23"/>
        <v>7.9952539062499994</v>
      </c>
      <c r="AJ67">
        <f t="shared" si="24"/>
        <v>8.0299999999999994</v>
      </c>
      <c r="AK67">
        <f t="shared" si="25"/>
        <v>8.0647460937499993</v>
      </c>
      <c r="AL67">
        <f t="shared" si="26"/>
        <v>8.0960595703124998</v>
      </c>
      <c r="AM67">
        <f t="shared" si="27"/>
        <v>8.1273730468750003</v>
      </c>
      <c r="AN67">
        <f t="shared" si="28"/>
        <v>8.158686523437499</v>
      </c>
      <c r="AO67" s="3">
        <v>8.19</v>
      </c>
      <c r="AP67" s="3">
        <v>8.85</v>
      </c>
    </row>
    <row r="68" spans="1:42" x14ac:dyDescent="0.2">
      <c r="A68" s="2">
        <v>43035</v>
      </c>
      <c r="B68" s="3">
        <v>7.57</v>
      </c>
      <c r="C68" s="3">
        <v>7.5</v>
      </c>
      <c r="D68" s="3">
        <f t="shared" ref="D68:D131" si="92">AVERAGE(C68,E68)</f>
        <v>7.49</v>
      </c>
      <c r="E68" s="3">
        <v>7.48</v>
      </c>
      <c r="F68" s="3">
        <f t="shared" ref="F68:F131" si="93">AVERAGE(G68,E68)</f>
        <v>7.48</v>
      </c>
      <c r="G68" s="3">
        <v>7.48</v>
      </c>
      <c r="H68" s="3">
        <f t="shared" ref="H68:H131" si="94">AVERAGE(I68,G68)</f>
        <v>7.7</v>
      </c>
      <c r="I68" s="3">
        <v>7.92</v>
      </c>
      <c r="J68" s="3">
        <f t="shared" ref="J68:J131" si="95">AVERAGE(I68,K68)</f>
        <v>7.71</v>
      </c>
      <c r="K68" s="3">
        <v>7.5</v>
      </c>
      <c r="L68">
        <f t="shared" ref="L68:L131" si="96">AVERAGE(K68,M68)</f>
        <v>7.51</v>
      </c>
      <c r="M68">
        <f t="shared" ref="M68:M131" si="97">AVERAGE(K68,O68)</f>
        <v>7.52</v>
      </c>
      <c r="N68">
        <f t="shared" ref="N68:N131" si="98">AVERAGE(M68,O68)</f>
        <v>7.5299999999999994</v>
      </c>
      <c r="O68" s="3">
        <v>7.54</v>
      </c>
      <c r="P68">
        <f t="shared" ref="P68:P131" si="99">2*O68-N68</f>
        <v>7.5500000000000007</v>
      </c>
      <c r="Q68">
        <f t="shared" ref="Q68:Q131" si="100">AVERAGE(P68,R68)</f>
        <v>7.5725000000000007</v>
      </c>
      <c r="R68">
        <f t="shared" ref="R68:R131" si="101">AVERAGE(O68,U68)</f>
        <v>7.5950000000000006</v>
      </c>
      <c r="S68">
        <f t="shared" ref="S68:S131" si="102">2*R68-Q68</f>
        <v>7.6175000000000006</v>
      </c>
      <c r="T68">
        <f t="shared" ref="T68:T131" si="103">AVERAGE(S68,U68)</f>
        <v>7.6337500000000009</v>
      </c>
      <c r="U68" s="3">
        <v>7.65</v>
      </c>
      <c r="V68">
        <f t="shared" ref="V68:V131" si="104">2*U68-T68</f>
        <v>7.6662499999999998</v>
      </c>
      <c r="W68">
        <f t="shared" ref="W68:X68" si="105">2*V68-U68</f>
        <v>7.6824999999999992</v>
      </c>
      <c r="X68">
        <f t="shared" si="105"/>
        <v>7.6987499999999986</v>
      </c>
      <c r="Y68">
        <f t="shared" ref="Y68:Y131" si="106">AVERAGE(X68,Z68)</f>
        <v>7.7418749999999994</v>
      </c>
      <c r="Z68">
        <f t="shared" ref="Z68:Z131" si="107">AVERAGE(U68,AE68)</f>
        <v>7.7850000000000001</v>
      </c>
      <c r="AA68">
        <f t="shared" ref="AA68:AA131" si="108">2*Z68-Y68</f>
        <v>7.8281250000000009</v>
      </c>
      <c r="AB68">
        <f t="shared" ref="AB68:AB131" si="109">AVERAGE(AA68,AC68)</f>
        <v>7.8510937500000004</v>
      </c>
      <c r="AC68">
        <f t="shared" ref="AC68:AC131" si="110">AVERAGE(AA68,AE68)</f>
        <v>7.8740625000000009</v>
      </c>
      <c r="AD68">
        <f t="shared" ref="AD68:AD131" si="111">AVERAGE(AC68,AE68)</f>
        <v>7.8970312500000004</v>
      </c>
      <c r="AE68" s="3">
        <v>7.92</v>
      </c>
      <c r="AF68">
        <f t="shared" ref="AF68:AF131" si="112">2*AE68-AD68</f>
        <v>7.9429687499999995</v>
      </c>
      <c r="AG68">
        <f t="shared" ref="AG68:AG131" si="113">AVERAGE(AF68,AH68)</f>
        <v>7.9784765624999991</v>
      </c>
      <c r="AH68">
        <f t="shared" ref="AH68:AH131" si="114">AVERAGE(AF68,AJ68)</f>
        <v>8.0139843749999997</v>
      </c>
      <c r="AI68">
        <f t="shared" ref="AI68:AI131" si="115">AVERAGE(AH68,AJ68)</f>
        <v>8.0494921875000003</v>
      </c>
      <c r="AJ68">
        <f t="shared" ref="AJ68:AJ131" si="116">AVERAGE(AE68,AO68)</f>
        <v>8.0850000000000009</v>
      </c>
      <c r="AK68">
        <f t="shared" ref="AK68:AK131" si="117">2*AJ68-AI68</f>
        <v>8.1205078125000014</v>
      </c>
      <c r="AL68">
        <f t="shared" ref="AL68:AL131" si="118">AVERAGE(AK68,AM68)</f>
        <v>8.1528808593750011</v>
      </c>
      <c r="AM68">
        <f t="shared" ref="AM68:AM131" si="119">AVERAGE(AK68,AO68)</f>
        <v>8.1852539062500007</v>
      </c>
      <c r="AN68">
        <f t="shared" ref="AN68:AN131" si="120">AVERAGE(AM68,AO68)</f>
        <v>8.2176269531250004</v>
      </c>
      <c r="AO68" s="3">
        <v>8.25</v>
      </c>
      <c r="AP68" s="3">
        <v>8.94</v>
      </c>
    </row>
    <row r="69" spans="1:42" x14ac:dyDescent="0.2">
      <c r="A69" s="2">
        <v>43034</v>
      </c>
      <c r="B69" s="3">
        <v>7.56</v>
      </c>
      <c r="C69" s="3">
        <v>7.47</v>
      </c>
      <c r="D69" s="3">
        <f t="shared" si="92"/>
        <v>7.4399999999999995</v>
      </c>
      <c r="E69" s="3">
        <v>7.41</v>
      </c>
      <c r="F69" s="3">
        <f t="shared" si="93"/>
        <v>7.41</v>
      </c>
      <c r="G69" s="3">
        <v>7.41</v>
      </c>
      <c r="H69" s="3">
        <f t="shared" si="94"/>
        <v>7.65</v>
      </c>
      <c r="I69" s="3">
        <v>7.89</v>
      </c>
      <c r="J69" s="3">
        <f t="shared" si="95"/>
        <v>7.6749999999999998</v>
      </c>
      <c r="K69" s="3">
        <v>7.46</v>
      </c>
      <c r="L69">
        <f t="shared" si="96"/>
        <v>7.4725000000000001</v>
      </c>
      <c r="M69">
        <f t="shared" si="97"/>
        <v>7.4849999999999994</v>
      </c>
      <c r="N69">
        <f t="shared" si="98"/>
        <v>7.4974999999999996</v>
      </c>
      <c r="O69" s="3">
        <v>7.51</v>
      </c>
      <c r="P69">
        <f t="shared" si="99"/>
        <v>7.5225</v>
      </c>
      <c r="Q69">
        <f t="shared" si="100"/>
        <v>7.5462500000000006</v>
      </c>
      <c r="R69">
        <f t="shared" si="101"/>
        <v>7.57</v>
      </c>
      <c r="S69">
        <f t="shared" si="102"/>
        <v>7.59375</v>
      </c>
      <c r="T69">
        <f t="shared" si="103"/>
        <v>7.6118749999999995</v>
      </c>
      <c r="U69" s="3">
        <v>7.63</v>
      </c>
      <c r="V69">
        <f t="shared" si="104"/>
        <v>7.6481250000000003</v>
      </c>
      <c r="W69">
        <f t="shared" ref="W69:X69" si="121">2*V69-U69</f>
        <v>7.6662500000000007</v>
      </c>
      <c r="X69">
        <f t="shared" si="121"/>
        <v>7.6843750000000011</v>
      </c>
      <c r="Y69">
        <f t="shared" si="106"/>
        <v>7.7221875000000004</v>
      </c>
      <c r="Z69">
        <f t="shared" si="107"/>
        <v>7.76</v>
      </c>
      <c r="AA69">
        <f t="shared" si="108"/>
        <v>7.7978124999999991</v>
      </c>
      <c r="AB69">
        <f t="shared" si="109"/>
        <v>7.8208593749999995</v>
      </c>
      <c r="AC69">
        <f t="shared" si="110"/>
        <v>7.8439062499999999</v>
      </c>
      <c r="AD69">
        <f t="shared" si="111"/>
        <v>7.8669531250000002</v>
      </c>
      <c r="AE69" s="3">
        <v>7.89</v>
      </c>
      <c r="AF69">
        <f t="shared" si="112"/>
        <v>7.9130468749999991</v>
      </c>
      <c r="AG69">
        <f t="shared" si="113"/>
        <v>7.9472851562499995</v>
      </c>
      <c r="AH69">
        <f t="shared" si="114"/>
        <v>7.9815234374999999</v>
      </c>
      <c r="AI69">
        <f t="shared" si="115"/>
        <v>8.0157617187499994</v>
      </c>
      <c r="AJ69">
        <f t="shared" si="116"/>
        <v>8.0500000000000007</v>
      </c>
      <c r="AK69">
        <f t="shared" si="117"/>
        <v>8.084238281250002</v>
      </c>
      <c r="AL69">
        <f t="shared" si="118"/>
        <v>8.1156787109375017</v>
      </c>
      <c r="AM69">
        <f t="shared" si="119"/>
        <v>8.1471191406250014</v>
      </c>
      <c r="AN69">
        <f t="shared" si="120"/>
        <v>8.1785595703125011</v>
      </c>
      <c r="AO69" s="3">
        <v>8.2100000000000009</v>
      </c>
      <c r="AP69" s="3">
        <v>8.91</v>
      </c>
    </row>
    <row r="70" spans="1:42" x14ac:dyDescent="0.2">
      <c r="A70" s="2">
        <v>43033</v>
      </c>
      <c r="B70" s="3">
        <v>7.53</v>
      </c>
      <c r="C70" s="3">
        <v>7.46</v>
      </c>
      <c r="D70" s="3">
        <f t="shared" si="92"/>
        <v>7.4350000000000005</v>
      </c>
      <c r="E70" s="3">
        <v>7.41</v>
      </c>
      <c r="F70" s="3">
        <f t="shared" si="93"/>
        <v>7.4050000000000002</v>
      </c>
      <c r="G70" s="3">
        <v>7.4</v>
      </c>
      <c r="H70" s="3">
        <f t="shared" si="94"/>
        <v>7.6400000000000006</v>
      </c>
      <c r="I70" s="3">
        <v>7.88</v>
      </c>
      <c r="J70" s="3">
        <f t="shared" si="95"/>
        <v>7.665</v>
      </c>
      <c r="K70" s="3">
        <v>7.45</v>
      </c>
      <c r="L70">
        <f t="shared" si="96"/>
        <v>7.4625000000000004</v>
      </c>
      <c r="M70">
        <f t="shared" si="97"/>
        <v>7.4749999999999996</v>
      </c>
      <c r="N70">
        <f t="shared" si="98"/>
        <v>7.4874999999999998</v>
      </c>
      <c r="O70" s="3">
        <v>7.5</v>
      </c>
      <c r="P70">
        <f t="shared" si="99"/>
        <v>7.5125000000000002</v>
      </c>
      <c r="Q70">
        <f t="shared" si="100"/>
        <v>7.5337499999999995</v>
      </c>
      <c r="R70">
        <f t="shared" si="101"/>
        <v>7.5549999999999997</v>
      </c>
      <c r="S70">
        <f t="shared" si="102"/>
        <v>7.5762499999999999</v>
      </c>
      <c r="T70">
        <f t="shared" si="103"/>
        <v>7.5931250000000006</v>
      </c>
      <c r="U70" s="3">
        <v>7.61</v>
      </c>
      <c r="V70">
        <f t="shared" si="104"/>
        <v>7.6268750000000001</v>
      </c>
      <c r="W70">
        <f t="shared" ref="W70:X70" si="122">2*V70-U70</f>
        <v>7.6437499999999998</v>
      </c>
      <c r="X70">
        <f t="shared" si="122"/>
        <v>7.6606249999999996</v>
      </c>
      <c r="Y70">
        <f t="shared" si="106"/>
        <v>7.7028125000000003</v>
      </c>
      <c r="Z70">
        <f t="shared" si="107"/>
        <v>7.7450000000000001</v>
      </c>
      <c r="AA70">
        <f t="shared" si="108"/>
        <v>7.7871874999999999</v>
      </c>
      <c r="AB70">
        <f t="shared" si="109"/>
        <v>7.8103906250000001</v>
      </c>
      <c r="AC70">
        <f t="shared" si="110"/>
        <v>7.8335937500000004</v>
      </c>
      <c r="AD70">
        <f t="shared" si="111"/>
        <v>7.8567968750000006</v>
      </c>
      <c r="AE70" s="3">
        <v>7.88</v>
      </c>
      <c r="AF70">
        <f t="shared" si="112"/>
        <v>7.9032031249999992</v>
      </c>
      <c r="AG70">
        <f t="shared" si="113"/>
        <v>7.9399023437499991</v>
      </c>
      <c r="AH70">
        <f t="shared" si="114"/>
        <v>7.9766015625</v>
      </c>
      <c r="AI70">
        <f t="shared" si="115"/>
        <v>8.0133007812500008</v>
      </c>
      <c r="AJ70">
        <f t="shared" si="116"/>
        <v>8.0500000000000007</v>
      </c>
      <c r="AK70">
        <f t="shared" si="117"/>
        <v>8.0866992187500006</v>
      </c>
      <c r="AL70">
        <f t="shared" si="118"/>
        <v>8.1200244140625006</v>
      </c>
      <c r="AM70">
        <f t="shared" si="119"/>
        <v>8.1533496093750006</v>
      </c>
      <c r="AN70">
        <f t="shared" si="120"/>
        <v>8.1866748046875006</v>
      </c>
      <c r="AO70" s="3">
        <v>8.2200000000000006</v>
      </c>
      <c r="AP70" s="3">
        <v>8.94</v>
      </c>
    </row>
    <row r="71" spans="1:42" x14ac:dyDescent="0.2">
      <c r="A71" s="2">
        <v>43032</v>
      </c>
      <c r="B71" s="3">
        <v>7.54</v>
      </c>
      <c r="C71" s="3">
        <v>7.47</v>
      </c>
      <c r="D71" s="3">
        <f t="shared" si="92"/>
        <v>7.4450000000000003</v>
      </c>
      <c r="E71" s="3">
        <v>7.42</v>
      </c>
      <c r="F71" s="3">
        <f t="shared" si="93"/>
        <v>7.415</v>
      </c>
      <c r="G71" s="3">
        <v>7.41</v>
      </c>
      <c r="H71" s="3">
        <f t="shared" si="94"/>
        <v>7.6550000000000002</v>
      </c>
      <c r="I71" s="3">
        <v>7.9</v>
      </c>
      <c r="J71" s="3">
        <f t="shared" si="95"/>
        <v>7.66</v>
      </c>
      <c r="K71" s="3">
        <v>7.42</v>
      </c>
      <c r="L71">
        <f t="shared" si="96"/>
        <v>7.4350000000000005</v>
      </c>
      <c r="M71">
        <f t="shared" si="97"/>
        <v>7.45</v>
      </c>
      <c r="N71">
        <f t="shared" si="98"/>
        <v>7.4649999999999999</v>
      </c>
      <c r="O71" s="3">
        <v>7.48</v>
      </c>
      <c r="P71">
        <f t="shared" si="99"/>
        <v>7.495000000000001</v>
      </c>
      <c r="Q71">
        <f t="shared" si="100"/>
        <v>7.5200000000000005</v>
      </c>
      <c r="R71">
        <f t="shared" si="101"/>
        <v>7.5449999999999999</v>
      </c>
      <c r="S71">
        <f t="shared" si="102"/>
        <v>7.5699999999999994</v>
      </c>
      <c r="T71">
        <f t="shared" si="103"/>
        <v>7.59</v>
      </c>
      <c r="U71" s="3">
        <v>7.61</v>
      </c>
      <c r="V71">
        <f t="shared" si="104"/>
        <v>7.6300000000000008</v>
      </c>
      <c r="W71">
        <f t="shared" ref="W71:X71" si="123">2*V71-U71</f>
        <v>7.6500000000000012</v>
      </c>
      <c r="X71">
        <f t="shared" si="123"/>
        <v>7.6700000000000017</v>
      </c>
      <c r="Y71">
        <f t="shared" si="106"/>
        <v>7.7125000000000012</v>
      </c>
      <c r="Z71">
        <f t="shared" si="107"/>
        <v>7.7550000000000008</v>
      </c>
      <c r="AA71">
        <f t="shared" si="108"/>
        <v>7.7975000000000003</v>
      </c>
      <c r="AB71">
        <f t="shared" si="109"/>
        <v>7.823125000000001</v>
      </c>
      <c r="AC71">
        <f t="shared" si="110"/>
        <v>7.8487500000000008</v>
      </c>
      <c r="AD71">
        <f t="shared" si="111"/>
        <v>7.8743750000000006</v>
      </c>
      <c r="AE71" s="3">
        <v>7.9</v>
      </c>
      <c r="AF71">
        <f t="shared" si="112"/>
        <v>7.9256250000000001</v>
      </c>
      <c r="AG71">
        <f t="shared" si="113"/>
        <v>7.9604687500000004</v>
      </c>
      <c r="AH71">
        <f t="shared" si="114"/>
        <v>7.9953125000000007</v>
      </c>
      <c r="AI71">
        <f t="shared" si="115"/>
        <v>8.030156250000001</v>
      </c>
      <c r="AJ71">
        <f t="shared" si="116"/>
        <v>8.0650000000000013</v>
      </c>
      <c r="AK71">
        <f t="shared" si="117"/>
        <v>8.0998437500000016</v>
      </c>
      <c r="AL71">
        <f t="shared" si="118"/>
        <v>8.1323828125000013</v>
      </c>
      <c r="AM71">
        <f t="shared" si="119"/>
        <v>8.164921875000001</v>
      </c>
      <c r="AN71">
        <f t="shared" si="120"/>
        <v>8.1974609375000007</v>
      </c>
      <c r="AO71" s="3">
        <v>8.23</v>
      </c>
      <c r="AP71" s="3">
        <v>8.93</v>
      </c>
    </row>
    <row r="72" spans="1:42" x14ac:dyDescent="0.2">
      <c r="A72" s="2">
        <v>43031</v>
      </c>
      <c r="B72" s="3">
        <v>7.49</v>
      </c>
      <c r="C72" s="3">
        <v>7.42</v>
      </c>
      <c r="D72" s="3">
        <f t="shared" si="92"/>
        <v>7.4</v>
      </c>
      <c r="E72" s="3">
        <v>7.38</v>
      </c>
      <c r="F72" s="3">
        <f t="shared" si="93"/>
        <v>7.38</v>
      </c>
      <c r="G72" s="3">
        <v>7.38</v>
      </c>
      <c r="H72" s="3">
        <f t="shared" si="94"/>
        <v>7.63</v>
      </c>
      <c r="I72" s="3">
        <v>7.88</v>
      </c>
      <c r="J72" s="3">
        <f t="shared" si="95"/>
        <v>7.6400000000000006</v>
      </c>
      <c r="K72" s="3">
        <v>7.4</v>
      </c>
      <c r="L72">
        <f t="shared" si="96"/>
        <v>7.415</v>
      </c>
      <c r="M72">
        <f t="shared" si="97"/>
        <v>7.43</v>
      </c>
      <c r="N72">
        <f t="shared" si="98"/>
        <v>7.4450000000000003</v>
      </c>
      <c r="O72" s="3">
        <v>7.46</v>
      </c>
      <c r="P72">
        <f t="shared" si="99"/>
        <v>7.4749999999999996</v>
      </c>
      <c r="Q72">
        <f t="shared" si="100"/>
        <v>7.5</v>
      </c>
      <c r="R72">
        <f t="shared" si="101"/>
        <v>7.5250000000000004</v>
      </c>
      <c r="S72">
        <f t="shared" si="102"/>
        <v>7.5500000000000007</v>
      </c>
      <c r="T72">
        <f t="shared" si="103"/>
        <v>7.57</v>
      </c>
      <c r="U72" s="3">
        <v>7.59</v>
      </c>
      <c r="V72">
        <f t="shared" si="104"/>
        <v>7.6099999999999994</v>
      </c>
      <c r="W72">
        <f t="shared" ref="W72:X72" si="124">2*V72-U72</f>
        <v>7.629999999999999</v>
      </c>
      <c r="X72">
        <f t="shared" si="124"/>
        <v>7.6499999999999986</v>
      </c>
      <c r="Y72">
        <f t="shared" si="106"/>
        <v>7.692499999999999</v>
      </c>
      <c r="Z72">
        <f t="shared" si="107"/>
        <v>7.7349999999999994</v>
      </c>
      <c r="AA72">
        <f t="shared" si="108"/>
        <v>7.7774999999999999</v>
      </c>
      <c r="AB72">
        <f t="shared" si="109"/>
        <v>7.8031249999999996</v>
      </c>
      <c r="AC72">
        <f t="shared" si="110"/>
        <v>7.8287499999999994</v>
      </c>
      <c r="AD72">
        <f t="shared" si="111"/>
        <v>7.8543749999999992</v>
      </c>
      <c r="AE72" s="3">
        <v>7.88</v>
      </c>
      <c r="AF72">
        <f t="shared" si="112"/>
        <v>7.9056250000000006</v>
      </c>
      <c r="AG72">
        <f t="shared" si="113"/>
        <v>7.9417187500000006</v>
      </c>
      <c r="AH72">
        <f t="shared" si="114"/>
        <v>7.9778125000000006</v>
      </c>
      <c r="AI72">
        <f t="shared" si="115"/>
        <v>8.0139062500000016</v>
      </c>
      <c r="AJ72">
        <f t="shared" si="116"/>
        <v>8.0500000000000007</v>
      </c>
      <c r="AK72">
        <f t="shared" si="117"/>
        <v>8.0860937499999999</v>
      </c>
      <c r="AL72">
        <f t="shared" si="118"/>
        <v>8.1195703125000005</v>
      </c>
      <c r="AM72">
        <f t="shared" si="119"/>
        <v>8.1530468750000011</v>
      </c>
      <c r="AN72">
        <f t="shared" si="120"/>
        <v>8.1865234375</v>
      </c>
      <c r="AO72" s="3">
        <v>8.2200000000000006</v>
      </c>
      <c r="AP72" s="3">
        <v>8.92</v>
      </c>
    </row>
    <row r="73" spans="1:42" x14ac:dyDescent="0.2">
      <c r="A73" s="2">
        <v>43028</v>
      </c>
      <c r="B73" s="3">
        <v>7.48</v>
      </c>
      <c r="C73" s="3">
        <v>7.44</v>
      </c>
      <c r="D73" s="3">
        <f t="shared" si="92"/>
        <v>7.415</v>
      </c>
      <c r="E73" s="3">
        <v>7.39</v>
      </c>
      <c r="F73" s="3">
        <f t="shared" si="93"/>
        <v>7.38</v>
      </c>
      <c r="G73" s="3">
        <v>7.37</v>
      </c>
      <c r="H73" s="3">
        <f t="shared" si="94"/>
        <v>7.63</v>
      </c>
      <c r="I73" s="3">
        <v>7.89</v>
      </c>
      <c r="J73" s="3">
        <f t="shared" si="95"/>
        <v>7.65</v>
      </c>
      <c r="K73" s="3">
        <v>7.41</v>
      </c>
      <c r="L73">
        <f t="shared" si="96"/>
        <v>7.4249999999999998</v>
      </c>
      <c r="M73">
        <f t="shared" si="97"/>
        <v>7.4399999999999995</v>
      </c>
      <c r="N73">
        <f t="shared" si="98"/>
        <v>7.4550000000000001</v>
      </c>
      <c r="O73" s="3">
        <v>7.47</v>
      </c>
      <c r="P73">
        <f t="shared" si="99"/>
        <v>7.4849999999999994</v>
      </c>
      <c r="Q73">
        <f t="shared" si="100"/>
        <v>7.51</v>
      </c>
      <c r="R73">
        <f t="shared" si="101"/>
        <v>7.5350000000000001</v>
      </c>
      <c r="S73">
        <f t="shared" si="102"/>
        <v>7.5600000000000005</v>
      </c>
      <c r="T73">
        <f t="shared" si="103"/>
        <v>7.58</v>
      </c>
      <c r="U73" s="3">
        <v>7.6</v>
      </c>
      <c r="V73">
        <f t="shared" si="104"/>
        <v>7.6199999999999992</v>
      </c>
      <c r="W73">
        <f t="shared" ref="W73:X73" si="125">2*V73-U73</f>
        <v>7.6399999999999988</v>
      </c>
      <c r="X73">
        <f t="shared" si="125"/>
        <v>7.6599999999999984</v>
      </c>
      <c r="Y73">
        <f t="shared" si="106"/>
        <v>7.7024999999999988</v>
      </c>
      <c r="Z73">
        <f t="shared" si="107"/>
        <v>7.7449999999999992</v>
      </c>
      <c r="AA73">
        <f t="shared" si="108"/>
        <v>7.7874999999999996</v>
      </c>
      <c r="AB73">
        <f t="shared" si="109"/>
        <v>7.8131249999999994</v>
      </c>
      <c r="AC73">
        <f t="shared" si="110"/>
        <v>7.8387499999999992</v>
      </c>
      <c r="AD73">
        <f t="shared" si="111"/>
        <v>7.864374999999999</v>
      </c>
      <c r="AE73" s="3">
        <v>7.89</v>
      </c>
      <c r="AF73">
        <f t="shared" si="112"/>
        <v>7.9156250000000004</v>
      </c>
      <c r="AG73">
        <f t="shared" si="113"/>
        <v>7.9542187500000008</v>
      </c>
      <c r="AH73">
        <f t="shared" si="114"/>
        <v>7.9928125000000003</v>
      </c>
      <c r="AI73">
        <f t="shared" si="115"/>
        <v>8.0314062499999999</v>
      </c>
      <c r="AJ73">
        <f t="shared" si="116"/>
        <v>8.07</v>
      </c>
      <c r="AK73">
        <f t="shared" si="117"/>
        <v>8.1085937500000007</v>
      </c>
      <c r="AL73">
        <f t="shared" si="118"/>
        <v>8.1439453125000014</v>
      </c>
      <c r="AM73">
        <f t="shared" si="119"/>
        <v>8.1792968750000004</v>
      </c>
      <c r="AN73">
        <f t="shared" si="120"/>
        <v>8.2146484374999993</v>
      </c>
      <c r="AO73" s="3">
        <v>8.25</v>
      </c>
      <c r="AP73" s="3">
        <v>8.99</v>
      </c>
    </row>
    <row r="74" spans="1:42" x14ac:dyDescent="0.2">
      <c r="A74" s="2">
        <v>43027</v>
      </c>
      <c r="B74" s="3">
        <v>7.47</v>
      </c>
      <c r="C74" s="3">
        <v>7.43</v>
      </c>
      <c r="D74" s="3">
        <f t="shared" si="92"/>
        <v>7.4049999999999994</v>
      </c>
      <c r="E74" s="3">
        <v>7.38</v>
      </c>
      <c r="F74" s="3">
        <f t="shared" si="93"/>
        <v>7.37</v>
      </c>
      <c r="G74" s="3">
        <v>7.36</v>
      </c>
      <c r="H74" s="3">
        <f t="shared" si="94"/>
        <v>7.61</v>
      </c>
      <c r="I74" s="3">
        <v>7.86</v>
      </c>
      <c r="J74" s="3">
        <f t="shared" si="95"/>
        <v>7.62</v>
      </c>
      <c r="K74" s="3">
        <v>7.38</v>
      </c>
      <c r="L74">
        <f t="shared" si="96"/>
        <v>7.3975</v>
      </c>
      <c r="M74">
        <f t="shared" si="97"/>
        <v>7.415</v>
      </c>
      <c r="N74">
        <f t="shared" si="98"/>
        <v>7.4325000000000001</v>
      </c>
      <c r="O74" s="3">
        <v>7.45</v>
      </c>
      <c r="P74">
        <f t="shared" si="99"/>
        <v>7.4675000000000002</v>
      </c>
      <c r="Q74">
        <f t="shared" si="100"/>
        <v>7.4887499999999996</v>
      </c>
      <c r="R74">
        <f t="shared" si="101"/>
        <v>7.51</v>
      </c>
      <c r="S74">
        <f t="shared" si="102"/>
        <v>7.53125</v>
      </c>
      <c r="T74">
        <f t="shared" si="103"/>
        <v>7.5506250000000001</v>
      </c>
      <c r="U74" s="3">
        <v>7.57</v>
      </c>
      <c r="V74">
        <f t="shared" si="104"/>
        <v>7.5893750000000004</v>
      </c>
      <c r="W74">
        <f t="shared" ref="W74:X74" si="126">2*V74-U74</f>
        <v>7.6087500000000006</v>
      </c>
      <c r="X74">
        <f t="shared" si="126"/>
        <v>7.6281250000000007</v>
      </c>
      <c r="Y74">
        <f t="shared" si="106"/>
        <v>7.6715625000000003</v>
      </c>
      <c r="Z74">
        <f t="shared" si="107"/>
        <v>7.7149999999999999</v>
      </c>
      <c r="AA74">
        <f t="shared" si="108"/>
        <v>7.7584374999999994</v>
      </c>
      <c r="AB74">
        <f t="shared" si="109"/>
        <v>7.7838281249999994</v>
      </c>
      <c r="AC74">
        <f t="shared" si="110"/>
        <v>7.8092187499999994</v>
      </c>
      <c r="AD74">
        <f t="shared" si="111"/>
        <v>7.8346093749999994</v>
      </c>
      <c r="AE74" s="3">
        <v>7.86</v>
      </c>
      <c r="AF74">
        <f t="shared" si="112"/>
        <v>7.8853906250000012</v>
      </c>
      <c r="AG74">
        <f t="shared" si="113"/>
        <v>7.9227929687500005</v>
      </c>
      <c r="AH74">
        <f t="shared" si="114"/>
        <v>7.9601953125000007</v>
      </c>
      <c r="AI74">
        <f t="shared" si="115"/>
        <v>7.9975976562500009</v>
      </c>
      <c r="AJ74">
        <f t="shared" si="116"/>
        <v>8.0350000000000001</v>
      </c>
      <c r="AK74">
        <f t="shared" si="117"/>
        <v>8.0724023437499994</v>
      </c>
      <c r="AL74">
        <f t="shared" si="118"/>
        <v>8.1068017578124998</v>
      </c>
      <c r="AM74">
        <f t="shared" si="119"/>
        <v>8.1412011718750001</v>
      </c>
      <c r="AN74">
        <f t="shared" si="120"/>
        <v>8.1756005859375005</v>
      </c>
      <c r="AO74" s="3">
        <v>8.2100000000000009</v>
      </c>
      <c r="AP74" s="3">
        <v>8.9600000000000009</v>
      </c>
    </row>
    <row r="75" spans="1:42" x14ac:dyDescent="0.2">
      <c r="A75" s="2">
        <v>43026</v>
      </c>
      <c r="B75" s="3">
        <v>7.5</v>
      </c>
      <c r="C75" s="3">
        <v>7.45</v>
      </c>
      <c r="D75" s="3">
        <f t="shared" si="92"/>
        <v>7.415</v>
      </c>
      <c r="E75" s="3">
        <v>7.38</v>
      </c>
      <c r="F75" s="3">
        <f t="shared" si="93"/>
        <v>7.37</v>
      </c>
      <c r="G75" s="3">
        <v>7.36</v>
      </c>
      <c r="H75" s="3">
        <f t="shared" si="94"/>
        <v>7.62</v>
      </c>
      <c r="I75" s="3">
        <v>7.88</v>
      </c>
      <c r="J75" s="3">
        <f t="shared" si="95"/>
        <v>7.6349999999999998</v>
      </c>
      <c r="K75" s="3">
        <v>7.39</v>
      </c>
      <c r="L75">
        <f t="shared" si="96"/>
        <v>7.4049999999999994</v>
      </c>
      <c r="M75">
        <f t="shared" si="97"/>
        <v>7.42</v>
      </c>
      <c r="N75">
        <f t="shared" si="98"/>
        <v>7.4350000000000005</v>
      </c>
      <c r="O75" s="3">
        <v>7.45</v>
      </c>
      <c r="P75">
        <f t="shared" si="99"/>
        <v>7.4649999999999999</v>
      </c>
      <c r="Q75">
        <f t="shared" si="100"/>
        <v>7.4874999999999998</v>
      </c>
      <c r="R75">
        <f t="shared" si="101"/>
        <v>7.51</v>
      </c>
      <c r="S75">
        <f t="shared" si="102"/>
        <v>7.5324999999999998</v>
      </c>
      <c r="T75">
        <f t="shared" si="103"/>
        <v>7.5512499999999996</v>
      </c>
      <c r="U75" s="3">
        <v>7.57</v>
      </c>
      <c r="V75">
        <f t="shared" si="104"/>
        <v>7.588750000000001</v>
      </c>
      <c r="W75">
        <f t="shared" ref="W75:X75" si="127">2*V75-U75</f>
        <v>7.6075000000000017</v>
      </c>
      <c r="X75">
        <f t="shared" si="127"/>
        <v>7.6262500000000024</v>
      </c>
      <c r="Y75">
        <f t="shared" si="106"/>
        <v>7.675625000000001</v>
      </c>
      <c r="Z75">
        <f t="shared" si="107"/>
        <v>7.7249999999999996</v>
      </c>
      <c r="AA75">
        <f t="shared" si="108"/>
        <v>7.7743749999999983</v>
      </c>
      <c r="AB75">
        <f t="shared" si="109"/>
        <v>7.8007812499999982</v>
      </c>
      <c r="AC75">
        <f t="shared" si="110"/>
        <v>7.8271874999999991</v>
      </c>
      <c r="AD75">
        <f t="shared" si="111"/>
        <v>7.8535937499999999</v>
      </c>
      <c r="AE75" s="3">
        <v>7.88</v>
      </c>
      <c r="AF75">
        <f t="shared" si="112"/>
        <v>7.9064062499999999</v>
      </c>
      <c r="AG75">
        <f t="shared" si="113"/>
        <v>7.9473046875</v>
      </c>
      <c r="AH75">
        <f t="shared" si="114"/>
        <v>7.9882031250000001</v>
      </c>
      <c r="AI75">
        <f t="shared" si="115"/>
        <v>8.0291015624999993</v>
      </c>
      <c r="AJ75">
        <f t="shared" si="116"/>
        <v>8.07</v>
      </c>
      <c r="AK75">
        <f t="shared" si="117"/>
        <v>8.1108984375000013</v>
      </c>
      <c r="AL75">
        <f t="shared" si="118"/>
        <v>8.1481738281250014</v>
      </c>
      <c r="AM75">
        <f t="shared" si="119"/>
        <v>8.1854492187500014</v>
      </c>
      <c r="AN75">
        <f t="shared" si="120"/>
        <v>8.2227246093749997</v>
      </c>
      <c r="AO75" s="3">
        <v>8.26</v>
      </c>
      <c r="AP75" s="3">
        <v>9.0299999999999994</v>
      </c>
    </row>
    <row r="76" spans="1:42" x14ac:dyDescent="0.2">
      <c r="A76" s="2">
        <v>43025</v>
      </c>
      <c r="B76" s="3">
        <v>7.54</v>
      </c>
      <c r="C76" s="3">
        <v>7.47</v>
      </c>
      <c r="D76" s="3">
        <f t="shared" si="92"/>
        <v>7.4350000000000005</v>
      </c>
      <c r="E76" s="3">
        <v>7.4</v>
      </c>
      <c r="F76" s="3">
        <f t="shared" si="93"/>
        <v>7.3949999999999996</v>
      </c>
      <c r="G76" s="3">
        <v>7.39</v>
      </c>
      <c r="H76" s="3">
        <f t="shared" si="94"/>
        <v>7.6449999999999996</v>
      </c>
      <c r="I76" s="3">
        <v>7.9</v>
      </c>
      <c r="J76" s="3">
        <f t="shared" si="95"/>
        <v>7.665</v>
      </c>
      <c r="K76" s="3">
        <v>7.43</v>
      </c>
      <c r="L76">
        <f t="shared" si="96"/>
        <v>7.4424999999999999</v>
      </c>
      <c r="M76">
        <f t="shared" si="97"/>
        <v>7.4550000000000001</v>
      </c>
      <c r="N76">
        <f t="shared" si="98"/>
        <v>7.4675000000000002</v>
      </c>
      <c r="O76" s="3">
        <v>7.48</v>
      </c>
      <c r="P76">
        <f t="shared" si="99"/>
        <v>7.4925000000000006</v>
      </c>
      <c r="Q76">
        <f t="shared" si="100"/>
        <v>7.5137499999999999</v>
      </c>
      <c r="R76">
        <f t="shared" si="101"/>
        <v>7.5350000000000001</v>
      </c>
      <c r="S76">
        <f t="shared" si="102"/>
        <v>7.5562500000000004</v>
      </c>
      <c r="T76">
        <f t="shared" si="103"/>
        <v>7.5731250000000001</v>
      </c>
      <c r="U76" s="3">
        <v>7.59</v>
      </c>
      <c r="V76">
        <f t="shared" si="104"/>
        <v>7.6068749999999996</v>
      </c>
      <c r="W76">
        <f t="shared" ref="W76:X76" si="128">2*V76-U76</f>
        <v>7.6237499999999994</v>
      </c>
      <c r="X76">
        <f t="shared" si="128"/>
        <v>7.6406249999999991</v>
      </c>
      <c r="Y76">
        <f t="shared" si="106"/>
        <v>7.6928124999999996</v>
      </c>
      <c r="Z76">
        <f t="shared" si="107"/>
        <v>7.7450000000000001</v>
      </c>
      <c r="AA76">
        <f t="shared" si="108"/>
        <v>7.7971875000000006</v>
      </c>
      <c r="AB76">
        <f t="shared" si="109"/>
        <v>7.8228906250000012</v>
      </c>
      <c r="AC76">
        <f t="shared" si="110"/>
        <v>7.8485937500000009</v>
      </c>
      <c r="AD76">
        <f t="shared" si="111"/>
        <v>7.8742968750000006</v>
      </c>
      <c r="AE76" s="3">
        <v>7.9</v>
      </c>
      <c r="AF76">
        <f t="shared" si="112"/>
        <v>7.9257031250000001</v>
      </c>
      <c r="AG76">
        <f t="shared" si="113"/>
        <v>7.9667773437500005</v>
      </c>
      <c r="AH76">
        <f t="shared" si="114"/>
        <v>8.0078515625000009</v>
      </c>
      <c r="AI76">
        <f t="shared" si="115"/>
        <v>8.0489257812500004</v>
      </c>
      <c r="AJ76">
        <f t="shared" si="116"/>
        <v>8.09</v>
      </c>
      <c r="AK76">
        <f t="shared" si="117"/>
        <v>8.1310742187499994</v>
      </c>
      <c r="AL76">
        <f t="shared" si="118"/>
        <v>8.1683056640624994</v>
      </c>
      <c r="AM76">
        <f t="shared" si="119"/>
        <v>8.2055371093749994</v>
      </c>
      <c r="AN76">
        <f t="shared" si="120"/>
        <v>8.2427685546874994</v>
      </c>
      <c r="AO76" s="3">
        <v>8.2799999999999994</v>
      </c>
      <c r="AP76" s="3">
        <v>9.07</v>
      </c>
    </row>
    <row r="77" spans="1:42" x14ac:dyDescent="0.2">
      <c r="A77" s="2">
        <v>43024</v>
      </c>
      <c r="B77" s="3">
        <v>7.54</v>
      </c>
      <c r="C77" s="3">
        <v>7.45</v>
      </c>
      <c r="D77" s="3">
        <f t="shared" si="92"/>
        <v>7.415</v>
      </c>
      <c r="E77" s="3">
        <v>7.38</v>
      </c>
      <c r="F77" s="3">
        <f t="shared" si="93"/>
        <v>7.375</v>
      </c>
      <c r="G77" s="3">
        <v>7.37</v>
      </c>
      <c r="H77" s="3">
        <f t="shared" si="94"/>
        <v>7.6449999999999996</v>
      </c>
      <c r="I77" s="3">
        <v>7.92</v>
      </c>
      <c r="J77" s="3">
        <f t="shared" si="95"/>
        <v>7.66</v>
      </c>
      <c r="K77" s="3">
        <v>7.4</v>
      </c>
      <c r="L77">
        <f t="shared" si="96"/>
        <v>7.415</v>
      </c>
      <c r="M77">
        <f t="shared" si="97"/>
        <v>7.43</v>
      </c>
      <c r="N77">
        <f t="shared" si="98"/>
        <v>7.4450000000000003</v>
      </c>
      <c r="O77" s="3">
        <v>7.46</v>
      </c>
      <c r="P77">
        <f t="shared" si="99"/>
        <v>7.4749999999999996</v>
      </c>
      <c r="Q77">
        <f t="shared" si="100"/>
        <v>7.5</v>
      </c>
      <c r="R77">
        <f t="shared" si="101"/>
        <v>7.5250000000000004</v>
      </c>
      <c r="S77">
        <f t="shared" si="102"/>
        <v>7.5500000000000007</v>
      </c>
      <c r="T77">
        <f t="shared" si="103"/>
        <v>7.57</v>
      </c>
      <c r="U77" s="3">
        <v>7.59</v>
      </c>
      <c r="V77">
        <f t="shared" si="104"/>
        <v>7.6099999999999994</v>
      </c>
      <c r="W77">
        <f t="shared" ref="W77:X77" si="129">2*V77-U77</f>
        <v>7.629999999999999</v>
      </c>
      <c r="X77">
        <f t="shared" si="129"/>
        <v>7.6499999999999986</v>
      </c>
      <c r="Y77">
        <f t="shared" si="106"/>
        <v>7.7024999999999988</v>
      </c>
      <c r="Z77">
        <f t="shared" si="107"/>
        <v>7.7549999999999999</v>
      </c>
      <c r="AA77">
        <f t="shared" si="108"/>
        <v>7.807500000000001</v>
      </c>
      <c r="AB77">
        <f t="shared" si="109"/>
        <v>7.8356250000000003</v>
      </c>
      <c r="AC77">
        <f t="shared" si="110"/>
        <v>7.8637500000000005</v>
      </c>
      <c r="AD77">
        <f t="shared" si="111"/>
        <v>7.8918750000000006</v>
      </c>
      <c r="AE77" s="3">
        <v>7.92</v>
      </c>
      <c r="AF77">
        <f t="shared" si="112"/>
        <v>7.9481249999999992</v>
      </c>
      <c r="AG77">
        <f t="shared" si="113"/>
        <v>7.992343749999999</v>
      </c>
      <c r="AH77">
        <f t="shared" si="114"/>
        <v>8.0365624999999987</v>
      </c>
      <c r="AI77">
        <f t="shared" si="115"/>
        <v>8.0807812499999994</v>
      </c>
      <c r="AJ77">
        <f t="shared" si="116"/>
        <v>8.125</v>
      </c>
      <c r="AK77">
        <f t="shared" si="117"/>
        <v>8.1692187500000006</v>
      </c>
      <c r="AL77">
        <f t="shared" si="118"/>
        <v>8.2094140625000005</v>
      </c>
      <c r="AM77">
        <f t="shared" si="119"/>
        <v>8.2496093750000004</v>
      </c>
      <c r="AN77">
        <f t="shared" si="120"/>
        <v>8.2898046875000002</v>
      </c>
      <c r="AO77" s="3">
        <v>8.33</v>
      </c>
      <c r="AP77" s="3">
        <v>9.1300000000000008</v>
      </c>
    </row>
    <row r="78" spans="1:42" x14ac:dyDescent="0.2">
      <c r="A78" s="2">
        <v>43021</v>
      </c>
      <c r="B78" s="3">
        <v>7.55</v>
      </c>
      <c r="C78" s="3">
        <v>7.47</v>
      </c>
      <c r="D78" s="3">
        <f t="shared" si="92"/>
        <v>7.42</v>
      </c>
      <c r="E78" s="3">
        <v>7.37</v>
      </c>
      <c r="F78" s="3">
        <f t="shared" si="93"/>
        <v>7.3550000000000004</v>
      </c>
      <c r="G78" s="3">
        <v>7.34</v>
      </c>
      <c r="H78" s="3">
        <f t="shared" si="94"/>
        <v>7.62</v>
      </c>
      <c r="I78" s="3">
        <v>7.9</v>
      </c>
      <c r="J78" s="3">
        <f t="shared" si="95"/>
        <v>7.6300000000000008</v>
      </c>
      <c r="K78" s="3">
        <v>7.36</v>
      </c>
      <c r="L78">
        <f t="shared" si="96"/>
        <v>7.3725000000000005</v>
      </c>
      <c r="M78">
        <f t="shared" si="97"/>
        <v>7.3849999999999998</v>
      </c>
      <c r="N78">
        <f t="shared" si="98"/>
        <v>7.3975</v>
      </c>
      <c r="O78" s="3">
        <v>7.41</v>
      </c>
      <c r="P78">
        <f t="shared" si="99"/>
        <v>7.4225000000000003</v>
      </c>
      <c r="Q78">
        <f t="shared" si="100"/>
        <v>7.4512499999999999</v>
      </c>
      <c r="R78">
        <f t="shared" si="101"/>
        <v>7.48</v>
      </c>
      <c r="S78">
        <f t="shared" si="102"/>
        <v>7.5087500000000009</v>
      </c>
      <c r="T78">
        <f t="shared" si="103"/>
        <v>7.5293749999999999</v>
      </c>
      <c r="U78" s="3">
        <v>7.55</v>
      </c>
      <c r="V78">
        <f t="shared" si="104"/>
        <v>7.5706249999999997</v>
      </c>
      <c r="W78">
        <f t="shared" ref="W78:X78" si="130">2*V78-U78</f>
        <v>7.5912499999999996</v>
      </c>
      <c r="X78">
        <f t="shared" si="130"/>
        <v>7.6118749999999995</v>
      </c>
      <c r="Y78">
        <f t="shared" si="106"/>
        <v>7.6684374999999996</v>
      </c>
      <c r="Z78">
        <f t="shared" si="107"/>
        <v>7.7249999999999996</v>
      </c>
      <c r="AA78">
        <f t="shared" si="108"/>
        <v>7.7815624999999997</v>
      </c>
      <c r="AB78">
        <f t="shared" si="109"/>
        <v>7.8111718749999994</v>
      </c>
      <c r="AC78">
        <f t="shared" si="110"/>
        <v>7.84078125</v>
      </c>
      <c r="AD78">
        <f t="shared" si="111"/>
        <v>7.8703906250000006</v>
      </c>
      <c r="AE78" s="3">
        <v>7.9</v>
      </c>
      <c r="AF78">
        <f t="shared" si="112"/>
        <v>7.9296093750000001</v>
      </c>
      <c r="AG78">
        <f t="shared" si="113"/>
        <v>7.9747070312499995</v>
      </c>
      <c r="AH78">
        <f t="shared" si="114"/>
        <v>8.0198046874999989</v>
      </c>
      <c r="AI78">
        <f t="shared" si="115"/>
        <v>8.0649023437499991</v>
      </c>
      <c r="AJ78">
        <f t="shared" si="116"/>
        <v>8.11</v>
      </c>
      <c r="AK78">
        <f t="shared" si="117"/>
        <v>8.1550976562499997</v>
      </c>
      <c r="AL78">
        <f t="shared" si="118"/>
        <v>8.1963232421874999</v>
      </c>
      <c r="AM78">
        <f t="shared" si="119"/>
        <v>8.237548828125</v>
      </c>
      <c r="AN78">
        <f t="shared" si="120"/>
        <v>8.2787744140625001</v>
      </c>
      <c r="AO78" s="3">
        <v>8.32</v>
      </c>
      <c r="AP78" s="3">
        <v>9.14</v>
      </c>
    </row>
    <row r="79" spans="1:42" x14ac:dyDescent="0.2">
      <c r="A79" s="2">
        <v>43020</v>
      </c>
      <c r="B79" s="3">
        <v>7.69</v>
      </c>
      <c r="C79" s="3">
        <v>7.56</v>
      </c>
      <c r="D79" s="3">
        <f t="shared" si="92"/>
        <v>7.4949999999999992</v>
      </c>
      <c r="E79" s="3">
        <v>7.43</v>
      </c>
      <c r="F79" s="3">
        <f t="shared" si="93"/>
        <v>7.41</v>
      </c>
      <c r="G79" s="3">
        <v>7.39</v>
      </c>
      <c r="H79" s="3">
        <f t="shared" si="94"/>
        <v>7.64</v>
      </c>
      <c r="I79" s="3">
        <v>7.89</v>
      </c>
      <c r="J79" s="3">
        <f t="shared" si="95"/>
        <v>7.63</v>
      </c>
      <c r="K79" s="3">
        <v>7.37</v>
      </c>
      <c r="L79">
        <f t="shared" si="96"/>
        <v>7.3825000000000003</v>
      </c>
      <c r="M79">
        <f t="shared" si="97"/>
        <v>7.3949999999999996</v>
      </c>
      <c r="N79">
        <f t="shared" si="98"/>
        <v>7.4074999999999998</v>
      </c>
      <c r="O79" s="3">
        <v>7.42</v>
      </c>
      <c r="P79">
        <f t="shared" si="99"/>
        <v>7.4325000000000001</v>
      </c>
      <c r="Q79">
        <f t="shared" si="100"/>
        <v>7.4562500000000007</v>
      </c>
      <c r="R79">
        <f t="shared" si="101"/>
        <v>7.48</v>
      </c>
      <c r="S79">
        <f t="shared" si="102"/>
        <v>7.5037500000000001</v>
      </c>
      <c r="T79">
        <f t="shared" si="103"/>
        <v>7.5218749999999996</v>
      </c>
      <c r="U79" s="3">
        <v>7.54</v>
      </c>
      <c r="V79">
        <f t="shared" si="104"/>
        <v>7.5581250000000004</v>
      </c>
      <c r="W79">
        <f t="shared" ref="W79:X79" si="131">2*V79-U79</f>
        <v>7.5762500000000008</v>
      </c>
      <c r="X79">
        <f t="shared" si="131"/>
        <v>7.5943750000000012</v>
      </c>
      <c r="Y79">
        <f t="shared" si="106"/>
        <v>7.6546875000000005</v>
      </c>
      <c r="Z79">
        <f t="shared" si="107"/>
        <v>7.7149999999999999</v>
      </c>
      <c r="AA79">
        <f t="shared" si="108"/>
        <v>7.7753124999999992</v>
      </c>
      <c r="AB79">
        <f t="shared" si="109"/>
        <v>7.8039843749999989</v>
      </c>
      <c r="AC79">
        <f t="shared" si="110"/>
        <v>7.8326562499999994</v>
      </c>
      <c r="AD79">
        <f t="shared" si="111"/>
        <v>7.861328125</v>
      </c>
      <c r="AE79" s="3">
        <v>7.89</v>
      </c>
      <c r="AF79">
        <f t="shared" si="112"/>
        <v>7.9186718749999994</v>
      </c>
      <c r="AG79">
        <f t="shared" si="113"/>
        <v>7.9627539062499997</v>
      </c>
      <c r="AH79">
        <f t="shared" si="114"/>
        <v>8.0068359375</v>
      </c>
      <c r="AI79">
        <f t="shared" si="115"/>
        <v>8.0509179687499994</v>
      </c>
      <c r="AJ79">
        <f t="shared" si="116"/>
        <v>8.0950000000000006</v>
      </c>
      <c r="AK79">
        <f t="shared" si="117"/>
        <v>8.1390820312500018</v>
      </c>
      <c r="AL79">
        <f t="shared" si="118"/>
        <v>8.1793115234375016</v>
      </c>
      <c r="AM79">
        <f t="shared" si="119"/>
        <v>8.2195410156250013</v>
      </c>
      <c r="AN79">
        <f t="shared" si="120"/>
        <v>8.259770507812501</v>
      </c>
      <c r="AO79" s="3">
        <v>8.3000000000000007</v>
      </c>
      <c r="AP79" s="3">
        <v>9.09</v>
      </c>
    </row>
    <row r="80" spans="1:42" x14ac:dyDescent="0.2">
      <c r="A80" s="2">
        <v>43019</v>
      </c>
      <c r="B80" s="3">
        <v>7.66</v>
      </c>
      <c r="C80" s="3">
        <v>7.52</v>
      </c>
      <c r="D80" s="3">
        <f t="shared" si="92"/>
        <v>7.4649999999999999</v>
      </c>
      <c r="E80" s="3">
        <v>7.41</v>
      </c>
      <c r="F80" s="3">
        <f t="shared" si="93"/>
        <v>7.4050000000000002</v>
      </c>
      <c r="G80" s="3">
        <v>7.4</v>
      </c>
      <c r="H80" s="3">
        <f t="shared" si="94"/>
        <v>7.6550000000000002</v>
      </c>
      <c r="I80" s="3">
        <v>7.91</v>
      </c>
      <c r="J80" s="3">
        <f t="shared" si="95"/>
        <v>7.67</v>
      </c>
      <c r="K80" s="3">
        <v>7.43</v>
      </c>
      <c r="L80">
        <f t="shared" si="96"/>
        <v>7.4424999999999999</v>
      </c>
      <c r="M80">
        <f t="shared" si="97"/>
        <v>7.4550000000000001</v>
      </c>
      <c r="N80">
        <f t="shared" si="98"/>
        <v>7.4675000000000002</v>
      </c>
      <c r="O80" s="3">
        <v>7.48</v>
      </c>
      <c r="P80">
        <f t="shared" si="99"/>
        <v>7.4925000000000006</v>
      </c>
      <c r="Q80">
        <f t="shared" si="100"/>
        <v>7.5162500000000003</v>
      </c>
      <c r="R80">
        <f t="shared" si="101"/>
        <v>7.54</v>
      </c>
      <c r="S80">
        <f t="shared" si="102"/>
        <v>7.5637499999999998</v>
      </c>
      <c r="T80">
        <f t="shared" si="103"/>
        <v>7.5818750000000001</v>
      </c>
      <c r="U80" s="3">
        <v>7.6</v>
      </c>
      <c r="V80">
        <f t="shared" si="104"/>
        <v>7.6181249999999991</v>
      </c>
      <c r="W80">
        <f t="shared" ref="W80:X80" si="132">2*V80-U80</f>
        <v>7.6362499999999986</v>
      </c>
      <c r="X80">
        <f t="shared" si="132"/>
        <v>7.6543749999999982</v>
      </c>
      <c r="Y80">
        <f t="shared" si="106"/>
        <v>7.7046874999999986</v>
      </c>
      <c r="Z80">
        <f t="shared" si="107"/>
        <v>7.7549999999999999</v>
      </c>
      <c r="AA80">
        <f t="shared" si="108"/>
        <v>7.8053125000000012</v>
      </c>
      <c r="AB80">
        <f t="shared" si="109"/>
        <v>7.8314843750000005</v>
      </c>
      <c r="AC80">
        <f t="shared" si="110"/>
        <v>7.8576562500000007</v>
      </c>
      <c r="AD80">
        <f t="shared" si="111"/>
        <v>7.8838281250000009</v>
      </c>
      <c r="AE80" s="3">
        <v>7.91</v>
      </c>
      <c r="AF80">
        <f t="shared" si="112"/>
        <v>7.9361718749999994</v>
      </c>
      <c r="AG80">
        <f t="shared" si="113"/>
        <v>7.9771289062499999</v>
      </c>
      <c r="AH80">
        <f t="shared" si="114"/>
        <v>8.0180859375000004</v>
      </c>
      <c r="AI80">
        <f t="shared" si="115"/>
        <v>8.0590429687499991</v>
      </c>
      <c r="AJ80">
        <f t="shared" si="116"/>
        <v>8.1</v>
      </c>
      <c r="AK80">
        <f t="shared" si="117"/>
        <v>8.1409570312500001</v>
      </c>
      <c r="AL80">
        <f t="shared" si="118"/>
        <v>8.178217773437499</v>
      </c>
      <c r="AM80">
        <f t="shared" si="119"/>
        <v>8.2154785156249996</v>
      </c>
      <c r="AN80">
        <f t="shared" si="120"/>
        <v>8.2527392578125003</v>
      </c>
      <c r="AO80" s="3">
        <v>8.2899999999999991</v>
      </c>
      <c r="AP80" s="3">
        <v>9.07</v>
      </c>
    </row>
    <row r="81" spans="1:42" x14ac:dyDescent="0.2">
      <c r="A81" s="2">
        <v>43018</v>
      </c>
      <c r="B81" s="3">
        <v>7.64</v>
      </c>
      <c r="C81" s="3">
        <v>7.53</v>
      </c>
      <c r="D81" s="3">
        <f t="shared" si="92"/>
        <v>7.48</v>
      </c>
      <c r="E81" s="3">
        <v>7.43</v>
      </c>
      <c r="F81" s="3">
        <f t="shared" si="93"/>
        <v>7.43</v>
      </c>
      <c r="G81" s="3">
        <v>7.43</v>
      </c>
      <c r="H81" s="3">
        <f t="shared" si="94"/>
        <v>7.6749999999999998</v>
      </c>
      <c r="I81" s="3">
        <v>7.92</v>
      </c>
      <c r="J81" s="3">
        <f t="shared" si="95"/>
        <v>7.7</v>
      </c>
      <c r="K81" s="3">
        <v>7.48</v>
      </c>
      <c r="L81">
        <f t="shared" si="96"/>
        <v>7.4925000000000006</v>
      </c>
      <c r="M81">
        <f t="shared" si="97"/>
        <v>7.5050000000000008</v>
      </c>
      <c r="N81">
        <f t="shared" si="98"/>
        <v>7.5175000000000001</v>
      </c>
      <c r="O81" s="3">
        <v>7.53</v>
      </c>
      <c r="P81">
        <f t="shared" si="99"/>
        <v>7.5425000000000004</v>
      </c>
      <c r="Q81">
        <f t="shared" si="100"/>
        <v>7.5637500000000006</v>
      </c>
      <c r="R81">
        <f t="shared" si="101"/>
        <v>7.585</v>
      </c>
      <c r="S81">
        <f t="shared" si="102"/>
        <v>7.6062499999999993</v>
      </c>
      <c r="T81">
        <f t="shared" si="103"/>
        <v>7.6231249999999999</v>
      </c>
      <c r="U81" s="3">
        <v>7.64</v>
      </c>
      <c r="V81">
        <f t="shared" si="104"/>
        <v>7.6568749999999994</v>
      </c>
      <c r="W81">
        <f t="shared" ref="W81:X81" si="133">2*V81-U81</f>
        <v>7.6737499999999992</v>
      </c>
      <c r="X81">
        <f t="shared" si="133"/>
        <v>7.6906249999999989</v>
      </c>
      <c r="Y81">
        <f t="shared" si="106"/>
        <v>7.7353124999999991</v>
      </c>
      <c r="Z81">
        <f t="shared" si="107"/>
        <v>7.7799999999999994</v>
      </c>
      <c r="AA81">
        <f t="shared" si="108"/>
        <v>7.8246874999999996</v>
      </c>
      <c r="AB81">
        <f t="shared" si="109"/>
        <v>7.8485156249999992</v>
      </c>
      <c r="AC81">
        <f t="shared" si="110"/>
        <v>7.8723437499999998</v>
      </c>
      <c r="AD81">
        <f t="shared" si="111"/>
        <v>7.8961718750000003</v>
      </c>
      <c r="AE81" s="3">
        <v>7.92</v>
      </c>
      <c r="AF81">
        <f t="shared" si="112"/>
        <v>7.9438281249999996</v>
      </c>
      <c r="AG81">
        <f t="shared" si="113"/>
        <v>7.9828710937499991</v>
      </c>
      <c r="AH81">
        <f t="shared" si="114"/>
        <v>8.0219140624999987</v>
      </c>
      <c r="AI81">
        <f t="shared" si="115"/>
        <v>8.0609570312499983</v>
      </c>
      <c r="AJ81">
        <f t="shared" si="116"/>
        <v>8.1</v>
      </c>
      <c r="AK81">
        <f t="shared" si="117"/>
        <v>8.139042968750001</v>
      </c>
      <c r="AL81">
        <f t="shared" si="118"/>
        <v>8.1742822265625001</v>
      </c>
      <c r="AM81">
        <f t="shared" si="119"/>
        <v>8.2095214843749993</v>
      </c>
      <c r="AN81">
        <f t="shared" si="120"/>
        <v>8.2447607421874984</v>
      </c>
      <c r="AO81" s="3">
        <v>8.2799999999999994</v>
      </c>
      <c r="AP81" s="3">
        <v>9.02</v>
      </c>
    </row>
    <row r="82" spans="1:42" x14ac:dyDescent="0.2">
      <c r="A82" s="2">
        <v>43017</v>
      </c>
      <c r="B82" s="3">
        <v>7.62</v>
      </c>
      <c r="C82" s="3">
        <v>7.55</v>
      </c>
      <c r="D82" s="3">
        <f t="shared" si="92"/>
        <v>7.52</v>
      </c>
      <c r="E82" s="3">
        <v>7.49</v>
      </c>
      <c r="F82" s="3">
        <f t="shared" si="93"/>
        <v>7.49</v>
      </c>
      <c r="G82" s="3">
        <v>7.49</v>
      </c>
      <c r="H82" s="3">
        <f t="shared" si="94"/>
        <v>7.7200000000000006</v>
      </c>
      <c r="I82" s="3">
        <v>7.95</v>
      </c>
      <c r="J82" s="3">
        <f t="shared" si="95"/>
        <v>7.74</v>
      </c>
      <c r="K82" s="3">
        <v>7.53</v>
      </c>
      <c r="L82">
        <f t="shared" si="96"/>
        <v>7.5425000000000004</v>
      </c>
      <c r="M82">
        <f t="shared" si="97"/>
        <v>7.5549999999999997</v>
      </c>
      <c r="N82">
        <f t="shared" si="98"/>
        <v>7.5674999999999999</v>
      </c>
      <c r="O82" s="3">
        <v>7.58</v>
      </c>
      <c r="P82">
        <f t="shared" si="99"/>
        <v>7.5925000000000002</v>
      </c>
      <c r="Q82">
        <f t="shared" si="100"/>
        <v>7.6112500000000001</v>
      </c>
      <c r="R82">
        <f t="shared" si="101"/>
        <v>7.63</v>
      </c>
      <c r="S82">
        <f t="shared" si="102"/>
        <v>7.6487499999999997</v>
      </c>
      <c r="T82">
        <f t="shared" si="103"/>
        <v>7.6643749999999997</v>
      </c>
      <c r="U82" s="3">
        <v>7.68</v>
      </c>
      <c r="V82">
        <f t="shared" si="104"/>
        <v>7.6956249999999997</v>
      </c>
      <c r="W82">
        <f t="shared" ref="W82:X82" si="134">2*V82-U82</f>
        <v>7.7112499999999997</v>
      </c>
      <c r="X82">
        <f t="shared" si="134"/>
        <v>7.7268749999999997</v>
      </c>
      <c r="Y82">
        <f t="shared" si="106"/>
        <v>7.7709374999999996</v>
      </c>
      <c r="Z82">
        <f t="shared" si="107"/>
        <v>7.8149999999999995</v>
      </c>
      <c r="AA82">
        <f t="shared" si="108"/>
        <v>7.8590624999999994</v>
      </c>
      <c r="AB82">
        <f t="shared" si="109"/>
        <v>7.8817968749999991</v>
      </c>
      <c r="AC82">
        <f t="shared" si="110"/>
        <v>7.9045312499999998</v>
      </c>
      <c r="AD82">
        <f t="shared" si="111"/>
        <v>7.9272656250000004</v>
      </c>
      <c r="AE82" s="3">
        <v>7.95</v>
      </c>
      <c r="AF82">
        <f t="shared" si="112"/>
        <v>7.9727343749999999</v>
      </c>
      <c r="AG82">
        <f t="shared" si="113"/>
        <v>8.0095507812499989</v>
      </c>
      <c r="AH82">
        <f t="shared" si="114"/>
        <v>8.0463671874999996</v>
      </c>
      <c r="AI82">
        <f t="shared" si="115"/>
        <v>8.0831835937500003</v>
      </c>
      <c r="AJ82">
        <f t="shared" si="116"/>
        <v>8.1199999999999992</v>
      </c>
      <c r="AK82">
        <f t="shared" si="117"/>
        <v>8.1568164062499982</v>
      </c>
      <c r="AL82">
        <f t="shared" si="118"/>
        <v>8.1901123046874993</v>
      </c>
      <c r="AM82">
        <f t="shared" si="119"/>
        <v>8.2234082031249986</v>
      </c>
      <c r="AN82">
        <f t="shared" si="120"/>
        <v>8.256704101562498</v>
      </c>
      <c r="AO82" s="3">
        <v>8.2899999999999991</v>
      </c>
      <c r="AP82" s="3">
        <v>9</v>
      </c>
    </row>
    <row r="83" spans="1:42" x14ac:dyDescent="0.2">
      <c r="A83" s="2">
        <v>43014</v>
      </c>
      <c r="B83" s="3">
        <v>7.67</v>
      </c>
      <c r="C83" s="3">
        <v>7.56</v>
      </c>
      <c r="D83" s="3">
        <f t="shared" si="92"/>
        <v>7.52</v>
      </c>
      <c r="E83" s="3">
        <v>7.48</v>
      </c>
      <c r="F83" s="3">
        <f t="shared" si="93"/>
        <v>7.48</v>
      </c>
      <c r="G83" s="3">
        <v>7.48</v>
      </c>
      <c r="H83" s="3">
        <f t="shared" si="94"/>
        <v>7.7050000000000001</v>
      </c>
      <c r="I83" s="3">
        <v>7.93</v>
      </c>
      <c r="J83" s="3">
        <f t="shared" si="95"/>
        <v>7.72</v>
      </c>
      <c r="K83" s="3">
        <v>7.51</v>
      </c>
      <c r="L83">
        <f t="shared" si="96"/>
        <v>7.52</v>
      </c>
      <c r="M83">
        <f t="shared" si="97"/>
        <v>7.5299999999999994</v>
      </c>
      <c r="N83">
        <f t="shared" si="98"/>
        <v>7.5399999999999991</v>
      </c>
      <c r="O83" s="3">
        <v>7.55</v>
      </c>
      <c r="P83">
        <f t="shared" si="99"/>
        <v>7.5600000000000005</v>
      </c>
      <c r="Q83">
        <f t="shared" si="100"/>
        <v>7.58</v>
      </c>
      <c r="R83">
        <f t="shared" si="101"/>
        <v>7.6</v>
      </c>
      <c r="S83">
        <f t="shared" si="102"/>
        <v>7.6199999999999992</v>
      </c>
      <c r="T83">
        <f t="shared" si="103"/>
        <v>7.6349999999999998</v>
      </c>
      <c r="U83" s="3">
        <v>7.65</v>
      </c>
      <c r="V83">
        <f t="shared" si="104"/>
        <v>7.6650000000000009</v>
      </c>
      <c r="W83">
        <f t="shared" ref="W83:X83" si="135">2*V83-U83</f>
        <v>7.6800000000000015</v>
      </c>
      <c r="X83">
        <f t="shared" si="135"/>
        <v>7.6950000000000021</v>
      </c>
      <c r="Y83">
        <f t="shared" si="106"/>
        <v>7.7425000000000015</v>
      </c>
      <c r="Z83">
        <f t="shared" si="107"/>
        <v>7.79</v>
      </c>
      <c r="AA83">
        <f t="shared" si="108"/>
        <v>7.8374999999999986</v>
      </c>
      <c r="AB83">
        <f t="shared" si="109"/>
        <v>7.8606249999999989</v>
      </c>
      <c r="AC83">
        <f t="shared" si="110"/>
        <v>7.8837499999999991</v>
      </c>
      <c r="AD83">
        <f t="shared" si="111"/>
        <v>7.9068749999999994</v>
      </c>
      <c r="AE83" s="3">
        <v>7.93</v>
      </c>
      <c r="AF83">
        <f t="shared" si="112"/>
        <v>7.953125</v>
      </c>
      <c r="AG83">
        <f t="shared" si="113"/>
        <v>7.9885937499999997</v>
      </c>
      <c r="AH83">
        <f t="shared" si="114"/>
        <v>8.0240624999999994</v>
      </c>
      <c r="AI83">
        <f t="shared" si="115"/>
        <v>8.0595312499999991</v>
      </c>
      <c r="AJ83">
        <f t="shared" si="116"/>
        <v>8.0949999999999989</v>
      </c>
      <c r="AK83">
        <f t="shared" si="117"/>
        <v>8.1304687499999986</v>
      </c>
      <c r="AL83">
        <f t="shared" si="118"/>
        <v>8.1628515624999984</v>
      </c>
      <c r="AM83">
        <f t="shared" si="119"/>
        <v>8.1952343749999983</v>
      </c>
      <c r="AN83">
        <f t="shared" si="120"/>
        <v>8.2276171874999982</v>
      </c>
      <c r="AO83" s="3">
        <v>8.26</v>
      </c>
      <c r="AP83" s="3">
        <v>8.9600000000000009</v>
      </c>
    </row>
    <row r="84" spans="1:42" x14ac:dyDescent="0.2">
      <c r="A84" s="2">
        <v>43013</v>
      </c>
      <c r="B84" s="3">
        <v>7.61</v>
      </c>
      <c r="C84" s="3">
        <v>7.55</v>
      </c>
      <c r="D84" s="3">
        <f t="shared" si="92"/>
        <v>7.5150000000000006</v>
      </c>
      <c r="E84" s="3">
        <v>7.48</v>
      </c>
      <c r="F84" s="3">
        <f t="shared" si="93"/>
        <v>7.48</v>
      </c>
      <c r="G84" s="3">
        <v>7.48</v>
      </c>
      <c r="H84" s="3">
        <f t="shared" si="94"/>
        <v>7.6950000000000003</v>
      </c>
      <c r="I84" s="3">
        <v>7.91</v>
      </c>
      <c r="J84" s="3">
        <f t="shared" si="95"/>
        <v>7.71</v>
      </c>
      <c r="K84" s="3">
        <v>7.51</v>
      </c>
      <c r="L84">
        <f t="shared" si="96"/>
        <v>7.52</v>
      </c>
      <c r="M84">
        <f t="shared" si="97"/>
        <v>7.5299999999999994</v>
      </c>
      <c r="N84">
        <f t="shared" si="98"/>
        <v>7.5399999999999991</v>
      </c>
      <c r="O84" s="3">
        <v>7.55</v>
      </c>
      <c r="P84">
        <f t="shared" si="99"/>
        <v>7.5600000000000005</v>
      </c>
      <c r="Q84">
        <f t="shared" si="100"/>
        <v>7.5775000000000006</v>
      </c>
      <c r="R84">
        <f t="shared" si="101"/>
        <v>7.5949999999999998</v>
      </c>
      <c r="S84">
        <f t="shared" si="102"/>
        <v>7.6124999999999989</v>
      </c>
      <c r="T84">
        <f t="shared" si="103"/>
        <v>7.6262499999999989</v>
      </c>
      <c r="U84" s="3">
        <v>7.64</v>
      </c>
      <c r="V84">
        <f t="shared" si="104"/>
        <v>7.6537500000000005</v>
      </c>
      <c r="W84">
        <f t="shared" ref="W84:X84" si="136">2*V84-U84</f>
        <v>7.6675000000000013</v>
      </c>
      <c r="X84">
        <f t="shared" si="136"/>
        <v>7.6812500000000021</v>
      </c>
      <c r="Y84">
        <f t="shared" si="106"/>
        <v>7.7281250000000012</v>
      </c>
      <c r="Z84">
        <f t="shared" si="107"/>
        <v>7.7750000000000004</v>
      </c>
      <c r="AA84">
        <f t="shared" si="108"/>
        <v>7.8218749999999995</v>
      </c>
      <c r="AB84">
        <f t="shared" si="109"/>
        <v>7.8439062499999999</v>
      </c>
      <c r="AC84">
        <f t="shared" si="110"/>
        <v>7.8659374999999994</v>
      </c>
      <c r="AD84">
        <f t="shared" si="111"/>
        <v>7.8879687499999998</v>
      </c>
      <c r="AE84" s="3">
        <v>7.91</v>
      </c>
      <c r="AF84">
        <f t="shared" si="112"/>
        <v>7.9320312500000005</v>
      </c>
      <c r="AG84">
        <f t="shared" si="113"/>
        <v>7.9677734375</v>
      </c>
      <c r="AH84">
        <f t="shared" si="114"/>
        <v>8.0035156250000004</v>
      </c>
      <c r="AI84">
        <f t="shared" si="115"/>
        <v>8.0392578125000007</v>
      </c>
      <c r="AJ84">
        <f t="shared" si="116"/>
        <v>8.0749999999999993</v>
      </c>
      <c r="AK84">
        <f t="shared" si="117"/>
        <v>8.1107421874999979</v>
      </c>
      <c r="AL84">
        <f t="shared" si="118"/>
        <v>8.143056640624998</v>
      </c>
      <c r="AM84">
        <f t="shared" si="119"/>
        <v>8.1753710937499982</v>
      </c>
      <c r="AN84">
        <f t="shared" si="120"/>
        <v>8.2076855468749983</v>
      </c>
      <c r="AO84" s="3">
        <v>8.24</v>
      </c>
      <c r="AP84" s="3">
        <v>8.94</v>
      </c>
    </row>
    <row r="85" spans="1:42" x14ac:dyDescent="0.2">
      <c r="A85" s="2">
        <v>43012</v>
      </c>
      <c r="B85" s="3">
        <v>7.63</v>
      </c>
      <c r="C85" s="3">
        <v>7.57</v>
      </c>
      <c r="D85" s="3">
        <f t="shared" si="92"/>
        <v>7.5500000000000007</v>
      </c>
      <c r="E85" s="3">
        <v>7.53</v>
      </c>
      <c r="F85" s="3">
        <f t="shared" si="93"/>
        <v>7.53</v>
      </c>
      <c r="G85" s="3">
        <v>7.53</v>
      </c>
      <c r="H85" s="3">
        <f t="shared" si="94"/>
        <v>7.7249999999999996</v>
      </c>
      <c r="I85" s="3">
        <v>7.92</v>
      </c>
      <c r="J85" s="3">
        <f t="shared" si="95"/>
        <v>7.7349999999999994</v>
      </c>
      <c r="K85" s="3">
        <v>7.55</v>
      </c>
      <c r="L85">
        <f t="shared" si="96"/>
        <v>7.5574999999999992</v>
      </c>
      <c r="M85">
        <f t="shared" si="97"/>
        <v>7.5649999999999995</v>
      </c>
      <c r="N85">
        <f t="shared" si="98"/>
        <v>7.5724999999999998</v>
      </c>
      <c r="O85" s="3">
        <v>7.58</v>
      </c>
      <c r="P85">
        <f t="shared" si="99"/>
        <v>7.5875000000000004</v>
      </c>
      <c r="Q85">
        <f t="shared" si="100"/>
        <v>7.6037499999999998</v>
      </c>
      <c r="R85">
        <f t="shared" si="101"/>
        <v>7.62</v>
      </c>
      <c r="S85">
        <f t="shared" si="102"/>
        <v>7.6362500000000004</v>
      </c>
      <c r="T85">
        <f t="shared" si="103"/>
        <v>7.6481250000000003</v>
      </c>
      <c r="U85" s="3">
        <v>7.66</v>
      </c>
      <c r="V85">
        <f t="shared" si="104"/>
        <v>7.671875</v>
      </c>
      <c r="W85">
        <f t="shared" ref="W85:X85" si="137">2*V85-U85</f>
        <v>7.6837499999999999</v>
      </c>
      <c r="X85">
        <f t="shared" si="137"/>
        <v>7.6956249999999997</v>
      </c>
      <c r="Y85">
        <f t="shared" si="106"/>
        <v>7.7428124999999994</v>
      </c>
      <c r="Z85">
        <f t="shared" si="107"/>
        <v>7.79</v>
      </c>
      <c r="AA85">
        <f t="shared" si="108"/>
        <v>7.8371875000000006</v>
      </c>
      <c r="AB85">
        <f t="shared" si="109"/>
        <v>7.8578906250000005</v>
      </c>
      <c r="AC85">
        <f t="shared" si="110"/>
        <v>7.8785937500000003</v>
      </c>
      <c r="AD85">
        <f t="shared" si="111"/>
        <v>7.8992968750000001</v>
      </c>
      <c r="AE85" s="3">
        <v>7.92</v>
      </c>
      <c r="AF85">
        <f t="shared" si="112"/>
        <v>7.9407031249999998</v>
      </c>
      <c r="AG85">
        <f t="shared" si="113"/>
        <v>7.97802734375</v>
      </c>
      <c r="AH85">
        <f t="shared" si="114"/>
        <v>8.0153515624999994</v>
      </c>
      <c r="AI85">
        <f t="shared" si="115"/>
        <v>8.0526757812499987</v>
      </c>
      <c r="AJ85">
        <f t="shared" si="116"/>
        <v>8.09</v>
      </c>
      <c r="AK85">
        <f t="shared" si="117"/>
        <v>8.127324218750001</v>
      </c>
      <c r="AL85">
        <f t="shared" si="118"/>
        <v>8.1604931640625011</v>
      </c>
      <c r="AM85">
        <f t="shared" si="119"/>
        <v>8.1936621093750013</v>
      </c>
      <c r="AN85">
        <f t="shared" si="120"/>
        <v>8.2268310546875014</v>
      </c>
      <c r="AO85" s="3">
        <v>8.26</v>
      </c>
      <c r="AP85" s="3">
        <v>8.94</v>
      </c>
    </row>
    <row r="86" spans="1:42" x14ac:dyDescent="0.2">
      <c r="A86" s="2">
        <v>43011</v>
      </c>
      <c r="B86" s="3">
        <v>7.64</v>
      </c>
      <c r="C86" s="3">
        <v>7.61</v>
      </c>
      <c r="D86" s="3">
        <f t="shared" si="92"/>
        <v>7.5950000000000006</v>
      </c>
      <c r="E86" s="3">
        <v>7.58</v>
      </c>
      <c r="F86" s="3">
        <f t="shared" si="93"/>
        <v>7.5750000000000002</v>
      </c>
      <c r="G86" s="3">
        <v>7.57</v>
      </c>
      <c r="H86" s="3">
        <f t="shared" si="94"/>
        <v>7.7550000000000008</v>
      </c>
      <c r="I86" s="3">
        <v>7.94</v>
      </c>
      <c r="J86" s="3">
        <f t="shared" si="95"/>
        <v>7.7650000000000006</v>
      </c>
      <c r="K86" s="3">
        <v>7.59</v>
      </c>
      <c r="L86">
        <f t="shared" si="96"/>
        <v>7.5975000000000001</v>
      </c>
      <c r="M86">
        <f t="shared" si="97"/>
        <v>7.6050000000000004</v>
      </c>
      <c r="N86">
        <f t="shared" si="98"/>
        <v>7.6125000000000007</v>
      </c>
      <c r="O86" s="3">
        <v>7.62</v>
      </c>
      <c r="P86">
        <f t="shared" si="99"/>
        <v>7.6274999999999995</v>
      </c>
      <c r="Q86">
        <f t="shared" si="100"/>
        <v>7.6412499999999994</v>
      </c>
      <c r="R86">
        <f t="shared" si="101"/>
        <v>7.6550000000000002</v>
      </c>
      <c r="S86">
        <f t="shared" si="102"/>
        <v>7.6687500000000011</v>
      </c>
      <c r="T86">
        <f t="shared" si="103"/>
        <v>7.6793750000000003</v>
      </c>
      <c r="U86" s="3">
        <v>7.69</v>
      </c>
      <c r="V86">
        <f t="shared" si="104"/>
        <v>7.7006250000000005</v>
      </c>
      <c r="W86">
        <f t="shared" ref="W86:X86" si="138">2*V86-U86</f>
        <v>7.7112500000000006</v>
      </c>
      <c r="X86">
        <f t="shared" si="138"/>
        <v>7.7218750000000007</v>
      </c>
      <c r="Y86">
        <f t="shared" si="106"/>
        <v>7.768437500000001</v>
      </c>
      <c r="Z86">
        <f t="shared" si="107"/>
        <v>7.8150000000000004</v>
      </c>
      <c r="AA86">
        <f t="shared" si="108"/>
        <v>7.8615624999999998</v>
      </c>
      <c r="AB86">
        <f t="shared" si="109"/>
        <v>7.8811718749999997</v>
      </c>
      <c r="AC86">
        <f t="shared" si="110"/>
        <v>7.9007812499999996</v>
      </c>
      <c r="AD86">
        <f t="shared" si="111"/>
        <v>7.9203906249999996</v>
      </c>
      <c r="AE86" s="3">
        <v>7.94</v>
      </c>
      <c r="AF86">
        <f t="shared" si="112"/>
        <v>7.9596093750000012</v>
      </c>
      <c r="AG86">
        <f t="shared" si="113"/>
        <v>7.9947070312500008</v>
      </c>
      <c r="AH86">
        <f t="shared" si="114"/>
        <v>8.0298046875000004</v>
      </c>
      <c r="AI86">
        <f t="shared" si="115"/>
        <v>8.0649023437499991</v>
      </c>
      <c r="AJ86">
        <f t="shared" si="116"/>
        <v>8.1</v>
      </c>
      <c r="AK86">
        <f t="shared" si="117"/>
        <v>8.1350976562500001</v>
      </c>
      <c r="AL86">
        <f t="shared" si="118"/>
        <v>8.1663232421875005</v>
      </c>
      <c r="AM86">
        <f t="shared" si="119"/>
        <v>8.1975488281250009</v>
      </c>
      <c r="AN86">
        <f t="shared" si="120"/>
        <v>8.2287744140624994</v>
      </c>
      <c r="AO86" s="3">
        <v>8.26</v>
      </c>
      <c r="AP86" s="3">
        <v>8.94</v>
      </c>
    </row>
    <row r="87" spans="1:42" x14ac:dyDescent="0.2">
      <c r="A87" s="2">
        <v>43010</v>
      </c>
      <c r="B87" s="3">
        <v>7.64</v>
      </c>
      <c r="C87" s="3">
        <v>7.58</v>
      </c>
      <c r="D87" s="3">
        <f t="shared" si="92"/>
        <v>7.58</v>
      </c>
      <c r="E87" s="3">
        <v>7.58</v>
      </c>
      <c r="F87" s="3">
        <f t="shared" si="93"/>
        <v>7.585</v>
      </c>
      <c r="G87" s="3">
        <v>7.59</v>
      </c>
      <c r="H87" s="3">
        <f t="shared" si="94"/>
        <v>7.77</v>
      </c>
      <c r="I87" s="3">
        <v>7.95</v>
      </c>
      <c r="J87" s="3">
        <f t="shared" si="95"/>
        <v>7.7750000000000004</v>
      </c>
      <c r="K87" s="3">
        <v>7.6</v>
      </c>
      <c r="L87">
        <f t="shared" si="96"/>
        <v>7.6025</v>
      </c>
      <c r="M87">
        <f t="shared" si="97"/>
        <v>7.6050000000000004</v>
      </c>
      <c r="N87">
        <f t="shared" si="98"/>
        <v>7.6074999999999999</v>
      </c>
      <c r="O87" s="3">
        <v>7.61</v>
      </c>
      <c r="P87">
        <f t="shared" si="99"/>
        <v>7.6125000000000007</v>
      </c>
      <c r="Q87">
        <f t="shared" si="100"/>
        <v>7.6312500000000005</v>
      </c>
      <c r="R87">
        <f t="shared" si="101"/>
        <v>7.65</v>
      </c>
      <c r="S87">
        <f t="shared" si="102"/>
        <v>7.6687500000000002</v>
      </c>
      <c r="T87">
        <f t="shared" si="103"/>
        <v>7.6793750000000003</v>
      </c>
      <c r="U87" s="3">
        <v>7.69</v>
      </c>
      <c r="V87">
        <f t="shared" si="104"/>
        <v>7.7006250000000005</v>
      </c>
      <c r="W87">
        <f t="shared" ref="W87:X87" si="139">2*V87-U87</f>
        <v>7.7112500000000006</v>
      </c>
      <c r="X87">
        <f t="shared" si="139"/>
        <v>7.7218750000000007</v>
      </c>
      <c r="Y87">
        <f t="shared" si="106"/>
        <v>7.7709375000000005</v>
      </c>
      <c r="Z87">
        <f t="shared" si="107"/>
        <v>7.82</v>
      </c>
      <c r="AA87">
        <f t="shared" si="108"/>
        <v>7.8690625000000001</v>
      </c>
      <c r="AB87">
        <f t="shared" si="109"/>
        <v>7.8892968750000003</v>
      </c>
      <c r="AC87">
        <f t="shared" si="110"/>
        <v>7.9095312500000006</v>
      </c>
      <c r="AD87">
        <f t="shared" si="111"/>
        <v>7.9297656249999999</v>
      </c>
      <c r="AE87" s="3">
        <v>7.95</v>
      </c>
      <c r="AF87">
        <f t="shared" si="112"/>
        <v>7.9702343750000004</v>
      </c>
      <c r="AG87">
        <f t="shared" si="113"/>
        <v>8.0076757812500006</v>
      </c>
      <c r="AH87">
        <f t="shared" si="114"/>
        <v>8.0451171875000007</v>
      </c>
      <c r="AI87">
        <f t="shared" si="115"/>
        <v>8.0825585937500009</v>
      </c>
      <c r="AJ87">
        <f t="shared" si="116"/>
        <v>8.1199999999999992</v>
      </c>
      <c r="AK87">
        <f t="shared" si="117"/>
        <v>8.1574414062499976</v>
      </c>
      <c r="AL87">
        <f t="shared" si="118"/>
        <v>8.1905810546874989</v>
      </c>
      <c r="AM87">
        <f t="shared" si="119"/>
        <v>8.2237207031249984</v>
      </c>
      <c r="AN87">
        <f t="shared" si="120"/>
        <v>8.2568603515624979</v>
      </c>
      <c r="AO87" s="3">
        <v>8.2899999999999991</v>
      </c>
      <c r="AP87" s="3">
        <v>8.98</v>
      </c>
    </row>
    <row r="88" spans="1:42" x14ac:dyDescent="0.2">
      <c r="A88" s="2">
        <v>43007</v>
      </c>
      <c r="B88" s="3">
        <v>7.67</v>
      </c>
      <c r="C88" s="3">
        <v>7.61</v>
      </c>
      <c r="D88" s="3">
        <f t="shared" si="92"/>
        <v>7.6</v>
      </c>
      <c r="E88" s="3">
        <v>7.59</v>
      </c>
      <c r="F88" s="3">
        <f t="shared" si="93"/>
        <v>7.59</v>
      </c>
      <c r="G88" s="3">
        <v>7.59</v>
      </c>
      <c r="H88" s="3">
        <f t="shared" si="94"/>
        <v>7.7450000000000001</v>
      </c>
      <c r="I88" s="3">
        <v>7.9</v>
      </c>
      <c r="J88" s="3">
        <f t="shared" si="95"/>
        <v>7.7350000000000003</v>
      </c>
      <c r="K88" s="3">
        <v>7.57</v>
      </c>
      <c r="L88">
        <f t="shared" si="96"/>
        <v>7.5724999999999998</v>
      </c>
      <c r="M88">
        <f t="shared" si="97"/>
        <v>7.5750000000000002</v>
      </c>
      <c r="N88">
        <f t="shared" si="98"/>
        <v>7.5775000000000006</v>
      </c>
      <c r="O88" s="3">
        <v>7.58</v>
      </c>
      <c r="P88">
        <f t="shared" si="99"/>
        <v>7.5824999999999996</v>
      </c>
      <c r="Q88">
        <f t="shared" si="100"/>
        <v>7.5987499999999999</v>
      </c>
      <c r="R88">
        <f t="shared" si="101"/>
        <v>7.6150000000000002</v>
      </c>
      <c r="S88">
        <f t="shared" si="102"/>
        <v>7.6312500000000005</v>
      </c>
      <c r="T88">
        <f t="shared" si="103"/>
        <v>7.640625</v>
      </c>
      <c r="U88" s="3">
        <v>7.65</v>
      </c>
      <c r="V88">
        <f t="shared" si="104"/>
        <v>7.6593750000000007</v>
      </c>
      <c r="W88">
        <f t="shared" ref="W88:X88" si="140">2*V88-U88</f>
        <v>7.6687500000000011</v>
      </c>
      <c r="X88">
        <f t="shared" si="140"/>
        <v>7.6781250000000014</v>
      </c>
      <c r="Y88">
        <f t="shared" si="106"/>
        <v>7.7265625000000009</v>
      </c>
      <c r="Z88">
        <f t="shared" si="107"/>
        <v>7.7750000000000004</v>
      </c>
      <c r="AA88">
        <f t="shared" si="108"/>
        <v>7.8234374999999998</v>
      </c>
      <c r="AB88">
        <f t="shared" si="109"/>
        <v>7.8425781249999993</v>
      </c>
      <c r="AC88">
        <f t="shared" si="110"/>
        <v>7.8617187499999996</v>
      </c>
      <c r="AD88">
        <f t="shared" si="111"/>
        <v>7.880859375</v>
      </c>
      <c r="AE88" s="3">
        <v>7.9</v>
      </c>
      <c r="AF88">
        <f t="shared" si="112"/>
        <v>7.9191406250000007</v>
      </c>
      <c r="AG88">
        <f t="shared" si="113"/>
        <v>7.9543554687500002</v>
      </c>
      <c r="AH88">
        <f t="shared" si="114"/>
        <v>7.9895703125000006</v>
      </c>
      <c r="AI88">
        <f t="shared" si="115"/>
        <v>8.024785156250001</v>
      </c>
      <c r="AJ88">
        <f t="shared" si="116"/>
        <v>8.06</v>
      </c>
      <c r="AK88">
        <f t="shared" si="117"/>
        <v>8.09521484375</v>
      </c>
      <c r="AL88">
        <f t="shared" si="118"/>
        <v>8.1264111328124997</v>
      </c>
      <c r="AM88">
        <f t="shared" si="119"/>
        <v>8.1576074218749994</v>
      </c>
      <c r="AN88">
        <f t="shared" si="120"/>
        <v>8.1888037109374991</v>
      </c>
      <c r="AO88" s="3">
        <v>8.2200000000000006</v>
      </c>
      <c r="AP88" s="3">
        <v>8.89</v>
      </c>
    </row>
    <row r="89" spans="1:42" x14ac:dyDescent="0.2">
      <c r="A89" s="2">
        <v>43006</v>
      </c>
      <c r="B89" s="3">
        <v>7.69</v>
      </c>
      <c r="C89" s="3">
        <v>7.63</v>
      </c>
      <c r="D89" s="3">
        <f t="shared" si="92"/>
        <v>7.625</v>
      </c>
      <c r="E89" s="3">
        <v>7.62</v>
      </c>
      <c r="F89" s="3">
        <f t="shared" si="93"/>
        <v>7.62</v>
      </c>
      <c r="G89" s="3">
        <v>7.62</v>
      </c>
      <c r="H89" s="3">
        <f t="shared" si="94"/>
        <v>7.7650000000000006</v>
      </c>
      <c r="I89" s="3">
        <v>7.91</v>
      </c>
      <c r="J89" s="3">
        <f t="shared" si="95"/>
        <v>7.7650000000000006</v>
      </c>
      <c r="K89" s="3">
        <v>7.62</v>
      </c>
      <c r="L89">
        <f t="shared" si="96"/>
        <v>7.62</v>
      </c>
      <c r="M89">
        <f t="shared" si="97"/>
        <v>7.62</v>
      </c>
      <c r="N89">
        <f t="shared" si="98"/>
        <v>7.62</v>
      </c>
      <c r="O89" s="3">
        <v>7.62</v>
      </c>
      <c r="P89">
        <f t="shared" si="99"/>
        <v>7.62</v>
      </c>
      <c r="Q89">
        <f t="shared" si="100"/>
        <v>7.6375000000000002</v>
      </c>
      <c r="R89">
        <f t="shared" si="101"/>
        <v>7.6550000000000002</v>
      </c>
      <c r="S89">
        <f t="shared" si="102"/>
        <v>7.6725000000000003</v>
      </c>
      <c r="T89">
        <f t="shared" si="103"/>
        <v>7.6812500000000004</v>
      </c>
      <c r="U89" s="3">
        <v>7.69</v>
      </c>
      <c r="V89">
        <f t="shared" si="104"/>
        <v>7.6987500000000004</v>
      </c>
      <c r="W89">
        <f t="shared" ref="W89:X89" si="141">2*V89-U89</f>
        <v>7.7075000000000005</v>
      </c>
      <c r="X89">
        <f t="shared" si="141"/>
        <v>7.7162500000000005</v>
      </c>
      <c r="Y89">
        <f t="shared" si="106"/>
        <v>7.7581250000000006</v>
      </c>
      <c r="Z89">
        <f t="shared" si="107"/>
        <v>7.8000000000000007</v>
      </c>
      <c r="AA89">
        <f t="shared" si="108"/>
        <v>7.8418750000000008</v>
      </c>
      <c r="AB89">
        <f t="shared" si="109"/>
        <v>7.8589062500000004</v>
      </c>
      <c r="AC89">
        <f t="shared" si="110"/>
        <v>7.8759375000000009</v>
      </c>
      <c r="AD89">
        <f t="shared" si="111"/>
        <v>7.8929687500000005</v>
      </c>
      <c r="AE89" s="3">
        <v>7.91</v>
      </c>
      <c r="AF89">
        <f t="shared" si="112"/>
        <v>7.9270312499999998</v>
      </c>
      <c r="AG89">
        <f t="shared" si="113"/>
        <v>7.9602734374999997</v>
      </c>
      <c r="AH89">
        <f t="shared" si="114"/>
        <v>7.9935156250000006</v>
      </c>
      <c r="AI89">
        <f t="shared" si="115"/>
        <v>8.0267578125000014</v>
      </c>
      <c r="AJ89">
        <f t="shared" si="116"/>
        <v>8.06</v>
      </c>
      <c r="AK89">
        <f t="shared" si="117"/>
        <v>8.0932421874999996</v>
      </c>
      <c r="AL89">
        <f t="shared" si="118"/>
        <v>8.122431640624999</v>
      </c>
      <c r="AM89">
        <f t="shared" si="119"/>
        <v>8.1516210937500002</v>
      </c>
      <c r="AN89">
        <f t="shared" si="120"/>
        <v>8.1808105468750014</v>
      </c>
      <c r="AO89" s="3">
        <v>8.2100000000000009</v>
      </c>
      <c r="AP89" s="3">
        <v>8.86</v>
      </c>
    </row>
    <row r="90" spans="1:42" x14ac:dyDescent="0.2">
      <c r="A90" s="2">
        <v>43005</v>
      </c>
      <c r="B90" s="3">
        <v>7.67</v>
      </c>
      <c r="C90" s="3">
        <v>7.63</v>
      </c>
      <c r="D90" s="3">
        <f t="shared" si="92"/>
        <v>7.63</v>
      </c>
      <c r="E90" s="3">
        <v>7.63</v>
      </c>
      <c r="F90" s="3">
        <f t="shared" si="93"/>
        <v>7.6349999999999998</v>
      </c>
      <c r="G90" s="3">
        <v>7.64</v>
      </c>
      <c r="H90" s="3">
        <f t="shared" si="94"/>
        <v>7.8149999999999995</v>
      </c>
      <c r="I90" s="3">
        <v>7.99</v>
      </c>
      <c r="J90" s="3">
        <f t="shared" si="95"/>
        <v>7.82</v>
      </c>
      <c r="K90" s="3">
        <v>7.65</v>
      </c>
      <c r="L90">
        <f t="shared" si="96"/>
        <v>7.6524999999999999</v>
      </c>
      <c r="M90">
        <f t="shared" si="97"/>
        <v>7.6550000000000002</v>
      </c>
      <c r="N90">
        <f t="shared" si="98"/>
        <v>7.6575000000000006</v>
      </c>
      <c r="O90" s="3">
        <v>7.66</v>
      </c>
      <c r="P90">
        <f t="shared" si="99"/>
        <v>7.6624999999999996</v>
      </c>
      <c r="Q90">
        <f t="shared" si="100"/>
        <v>7.6812500000000004</v>
      </c>
      <c r="R90">
        <f t="shared" si="101"/>
        <v>7.7</v>
      </c>
      <c r="S90">
        <f t="shared" si="102"/>
        <v>7.71875</v>
      </c>
      <c r="T90">
        <f t="shared" si="103"/>
        <v>7.7293750000000001</v>
      </c>
      <c r="U90" s="3">
        <v>7.74</v>
      </c>
      <c r="V90">
        <f t="shared" si="104"/>
        <v>7.7506250000000003</v>
      </c>
      <c r="W90">
        <f t="shared" ref="W90:X90" si="142">2*V90-U90</f>
        <v>7.7612500000000004</v>
      </c>
      <c r="X90">
        <f t="shared" si="142"/>
        <v>7.7718750000000005</v>
      </c>
      <c r="Y90">
        <f t="shared" si="106"/>
        <v>7.8184374999999999</v>
      </c>
      <c r="Z90">
        <f t="shared" si="107"/>
        <v>7.8650000000000002</v>
      </c>
      <c r="AA90">
        <f t="shared" si="108"/>
        <v>7.9115625000000005</v>
      </c>
      <c r="AB90">
        <f t="shared" si="109"/>
        <v>7.9311718750000004</v>
      </c>
      <c r="AC90">
        <f t="shared" si="110"/>
        <v>7.9507812500000004</v>
      </c>
      <c r="AD90">
        <f t="shared" si="111"/>
        <v>7.9703906250000003</v>
      </c>
      <c r="AE90" s="3">
        <v>7.99</v>
      </c>
      <c r="AF90">
        <f t="shared" si="112"/>
        <v>8.0096093750000001</v>
      </c>
      <c r="AG90">
        <f t="shared" si="113"/>
        <v>8.0472070312500001</v>
      </c>
      <c r="AH90">
        <f t="shared" si="114"/>
        <v>8.0848046875000001</v>
      </c>
      <c r="AI90">
        <f t="shared" si="115"/>
        <v>8.1224023437500001</v>
      </c>
      <c r="AJ90">
        <f t="shared" si="116"/>
        <v>8.16</v>
      </c>
      <c r="AK90">
        <f t="shared" si="117"/>
        <v>8.1975976562500001</v>
      </c>
      <c r="AL90">
        <f t="shared" si="118"/>
        <v>8.2306982421875006</v>
      </c>
      <c r="AM90">
        <f t="shared" si="119"/>
        <v>8.263798828125001</v>
      </c>
      <c r="AN90">
        <f t="shared" si="120"/>
        <v>8.2968994140625014</v>
      </c>
      <c r="AO90" s="3">
        <v>8.33</v>
      </c>
      <c r="AP90" s="3">
        <v>9.0299999999999994</v>
      </c>
    </row>
    <row r="91" spans="1:42" x14ac:dyDescent="0.2">
      <c r="A91" s="2">
        <v>43004</v>
      </c>
      <c r="B91" s="3">
        <v>7.65</v>
      </c>
      <c r="C91" s="3">
        <v>7.61</v>
      </c>
      <c r="D91" s="3">
        <f t="shared" si="92"/>
        <v>7.6050000000000004</v>
      </c>
      <c r="E91" s="3">
        <v>7.6</v>
      </c>
      <c r="F91" s="3">
        <f t="shared" si="93"/>
        <v>7.6</v>
      </c>
      <c r="G91" s="3">
        <v>7.6</v>
      </c>
      <c r="H91" s="3">
        <f t="shared" si="94"/>
        <v>7.7799999999999994</v>
      </c>
      <c r="I91" s="3">
        <v>7.96</v>
      </c>
      <c r="J91" s="3">
        <f t="shared" si="95"/>
        <v>7.7750000000000004</v>
      </c>
      <c r="K91" s="3">
        <v>7.59</v>
      </c>
      <c r="L91">
        <f t="shared" si="96"/>
        <v>7.5949999999999998</v>
      </c>
      <c r="M91">
        <f t="shared" si="97"/>
        <v>7.6</v>
      </c>
      <c r="N91">
        <f t="shared" si="98"/>
        <v>7.6050000000000004</v>
      </c>
      <c r="O91" s="3">
        <v>7.61</v>
      </c>
      <c r="P91">
        <f t="shared" si="99"/>
        <v>7.6150000000000002</v>
      </c>
      <c r="Q91">
        <f t="shared" si="100"/>
        <v>7.6349999999999998</v>
      </c>
      <c r="R91">
        <f t="shared" si="101"/>
        <v>7.6550000000000002</v>
      </c>
      <c r="S91">
        <f t="shared" si="102"/>
        <v>7.6750000000000007</v>
      </c>
      <c r="T91">
        <f t="shared" si="103"/>
        <v>7.6875</v>
      </c>
      <c r="U91" s="3">
        <v>7.7</v>
      </c>
      <c r="V91">
        <f t="shared" si="104"/>
        <v>7.7125000000000004</v>
      </c>
      <c r="W91">
        <f t="shared" ref="W91:X91" si="143">2*V91-U91</f>
        <v>7.7250000000000005</v>
      </c>
      <c r="X91">
        <f t="shared" si="143"/>
        <v>7.7375000000000007</v>
      </c>
      <c r="Y91">
        <f t="shared" si="106"/>
        <v>7.7837500000000004</v>
      </c>
      <c r="Z91">
        <f t="shared" si="107"/>
        <v>7.83</v>
      </c>
      <c r="AA91">
        <f t="shared" si="108"/>
        <v>7.8762499999999998</v>
      </c>
      <c r="AB91">
        <f t="shared" si="109"/>
        <v>7.8971874999999994</v>
      </c>
      <c r="AC91">
        <f t="shared" si="110"/>
        <v>7.9181249999999999</v>
      </c>
      <c r="AD91">
        <f t="shared" si="111"/>
        <v>7.9390625000000004</v>
      </c>
      <c r="AE91" s="3">
        <v>7.96</v>
      </c>
      <c r="AF91">
        <f t="shared" si="112"/>
        <v>7.9809374999999996</v>
      </c>
      <c r="AG91">
        <f t="shared" si="113"/>
        <v>8.0194531250000001</v>
      </c>
      <c r="AH91">
        <f t="shared" si="114"/>
        <v>8.0579687500000006</v>
      </c>
      <c r="AI91">
        <f t="shared" si="115"/>
        <v>8.0964843749999993</v>
      </c>
      <c r="AJ91">
        <f t="shared" si="116"/>
        <v>8.1349999999999998</v>
      </c>
      <c r="AK91">
        <f t="shared" si="117"/>
        <v>8.1735156250000003</v>
      </c>
      <c r="AL91">
        <f t="shared" si="118"/>
        <v>8.2076367187500008</v>
      </c>
      <c r="AM91">
        <f t="shared" si="119"/>
        <v>8.2417578125000013</v>
      </c>
      <c r="AN91">
        <f t="shared" si="120"/>
        <v>8.27587890625</v>
      </c>
      <c r="AO91" s="3">
        <v>8.31</v>
      </c>
      <c r="AP91" s="3">
        <v>9.02</v>
      </c>
    </row>
    <row r="92" spans="1:42" x14ac:dyDescent="0.2">
      <c r="A92" s="2">
        <v>43003</v>
      </c>
      <c r="B92" s="3">
        <v>7.59</v>
      </c>
      <c r="C92" s="3">
        <v>7.55</v>
      </c>
      <c r="D92" s="3">
        <f t="shared" si="92"/>
        <v>7.54</v>
      </c>
      <c r="E92" s="3">
        <v>7.53</v>
      </c>
      <c r="F92" s="3">
        <f t="shared" si="93"/>
        <v>7.53</v>
      </c>
      <c r="G92" s="3">
        <v>7.53</v>
      </c>
      <c r="H92" s="3">
        <f t="shared" si="94"/>
        <v>7.7450000000000001</v>
      </c>
      <c r="I92" s="3">
        <v>7.96</v>
      </c>
      <c r="J92" s="3">
        <f t="shared" si="95"/>
        <v>7.75</v>
      </c>
      <c r="K92" s="3">
        <v>7.54</v>
      </c>
      <c r="L92">
        <f t="shared" si="96"/>
        <v>7.5449999999999999</v>
      </c>
      <c r="M92">
        <f t="shared" si="97"/>
        <v>7.55</v>
      </c>
      <c r="N92">
        <f t="shared" si="98"/>
        <v>7.5549999999999997</v>
      </c>
      <c r="O92" s="3">
        <v>7.56</v>
      </c>
      <c r="P92">
        <f t="shared" si="99"/>
        <v>7.5649999999999995</v>
      </c>
      <c r="Q92">
        <f t="shared" si="100"/>
        <v>7.5874999999999995</v>
      </c>
      <c r="R92">
        <f t="shared" si="101"/>
        <v>7.6099999999999994</v>
      </c>
      <c r="S92">
        <f t="shared" si="102"/>
        <v>7.6324999999999994</v>
      </c>
      <c r="T92">
        <f t="shared" si="103"/>
        <v>7.6462500000000002</v>
      </c>
      <c r="U92" s="3">
        <v>7.66</v>
      </c>
      <c r="V92">
        <f t="shared" si="104"/>
        <v>7.6737500000000001</v>
      </c>
      <c r="W92">
        <f t="shared" ref="W92:X92" si="144">2*V92-U92</f>
        <v>7.6875</v>
      </c>
      <c r="X92">
        <f t="shared" si="144"/>
        <v>7.7012499999999999</v>
      </c>
      <c r="Y92">
        <f t="shared" si="106"/>
        <v>7.7556250000000002</v>
      </c>
      <c r="Z92">
        <f t="shared" si="107"/>
        <v>7.8100000000000005</v>
      </c>
      <c r="AA92">
        <f t="shared" si="108"/>
        <v>7.8643750000000008</v>
      </c>
      <c r="AB92">
        <f t="shared" si="109"/>
        <v>7.8882812500000004</v>
      </c>
      <c r="AC92">
        <f t="shared" si="110"/>
        <v>7.9121874999999999</v>
      </c>
      <c r="AD92">
        <f t="shared" si="111"/>
        <v>7.9360937499999995</v>
      </c>
      <c r="AE92" s="3">
        <v>7.96</v>
      </c>
      <c r="AF92">
        <f t="shared" si="112"/>
        <v>7.9839062500000004</v>
      </c>
      <c r="AG92">
        <f t="shared" si="113"/>
        <v>8.0241796875000002</v>
      </c>
      <c r="AH92">
        <f t="shared" si="114"/>
        <v>8.064453125</v>
      </c>
      <c r="AI92">
        <f t="shared" si="115"/>
        <v>8.1047265624999998</v>
      </c>
      <c r="AJ92">
        <f t="shared" si="116"/>
        <v>8.1449999999999996</v>
      </c>
      <c r="AK92">
        <f t="shared" si="117"/>
        <v>8.1852734374999994</v>
      </c>
      <c r="AL92">
        <f t="shared" si="118"/>
        <v>8.2214550781250004</v>
      </c>
      <c r="AM92">
        <f t="shared" si="119"/>
        <v>8.2576367187499997</v>
      </c>
      <c r="AN92">
        <f t="shared" si="120"/>
        <v>8.293818359374999</v>
      </c>
      <c r="AO92" s="3">
        <v>8.33</v>
      </c>
      <c r="AP92" s="3">
        <v>9.08</v>
      </c>
    </row>
    <row r="93" spans="1:42" x14ac:dyDescent="0.2">
      <c r="A93" s="2">
        <v>43000</v>
      </c>
      <c r="B93" s="3">
        <v>7.54</v>
      </c>
      <c r="C93" s="3">
        <v>7.53</v>
      </c>
      <c r="D93" s="3">
        <f t="shared" si="92"/>
        <v>7.53</v>
      </c>
      <c r="E93" s="3">
        <v>7.53</v>
      </c>
      <c r="F93" s="3">
        <f t="shared" si="93"/>
        <v>7.53</v>
      </c>
      <c r="G93" s="3">
        <v>7.53</v>
      </c>
      <c r="H93" s="3">
        <f t="shared" si="94"/>
        <v>7.7200000000000006</v>
      </c>
      <c r="I93" s="3">
        <v>7.91</v>
      </c>
      <c r="J93" s="3">
        <f t="shared" si="95"/>
        <v>7.7200000000000006</v>
      </c>
      <c r="K93" s="3">
        <v>7.53</v>
      </c>
      <c r="L93">
        <f t="shared" si="96"/>
        <v>7.5350000000000001</v>
      </c>
      <c r="M93">
        <f t="shared" si="97"/>
        <v>7.54</v>
      </c>
      <c r="N93">
        <f t="shared" si="98"/>
        <v>7.5449999999999999</v>
      </c>
      <c r="O93" s="3">
        <v>7.55</v>
      </c>
      <c r="P93">
        <f t="shared" si="99"/>
        <v>7.5549999999999997</v>
      </c>
      <c r="Q93">
        <f t="shared" si="100"/>
        <v>7.5724999999999998</v>
      </c>
      <c r="R93">
        <f t="shared" si="101"/>
        <v>7.59</v>
      </c>
      <c r="S93">
        <f t="shared" si="102"/>
        <v>7.6074999999999999</v>
      </c>
      <c r="T93">
        <f t="shared" si="103"/>
        <v>7.6187500000000004</v>
      </c>
      <c r="U93" s="3">
        <v>7.63</v>
      </c>
      <c r="V93">
        <f t="shared" si="104"/>
        <v>7.6412499999999994</v>
      </c>
      <c r="W93">
        <f t="shared" ref="W93:X93" si="145">2*V93-U93</f>
        <v>7.652499999999999</v>
      </c>
      <c r="X93">
        <f t="shared" si="145"/>
        <v>7.6637499999999985</v>
      </c>
      <c r="Y93">
        <f t="shared" si="106"/>
        <v>7.716874999999999</v>
      </c>
      <c r="Z93">
        <f t="shared" si="107"/>
        <v>7.77</v>
      </c>
      <c r="AA93">
        <f t="shared" si="108"/>
        <v>7.8231250000000001</v>
      </c>
      <c r="AB93">
        <f t="shared" si="109"/>
        <v>7.8448437500000008</v>
      </c>
      <c r="AC93">
        <f t="shared" si="110"/>
        <v>7.8665625000000006</v>
      </c>
      <c r="AD93">
        <f t="shared" si="111"/>
        <v>7.8882812500000004</v>
      </c>
      <c r="AE93" s="3">
        <v>7.91</v>
      </c>
      <c r="AF93">
        <f t="shared" si="112"/>
        <v>7.9317187499999999</v>
      </c>
      <c r="AG93">
        <f t="shared" si="113"/>
        <v>7.9725390625000001</v>
      </c>
      <c r="AH93">
        <f t="shared" si="114"/>
        <v>8.0133593750000003</v>
      </c>
      <c r="AI93">
        <f t="shared" si="115"/>
        <v>8.0541796874999996</v>
      </c>
      <c r="AJ93">
        <f t="shared" si="116"/>
        <v>8.0949999999999989</v>
      </c>
      <c r="AK93">
        <f t="shared" si="117"/>
        <v>8.1358203124999982</v>
      </c>
      <c r="AL93">
        <f t="shared" si="118"/>
        <v>8.171865234374998</v>
      </c>
      <c r="AM93">
        <f t="shared" si="119"/>
        <v>8.2079101562499979</v>
      </c>
      <c r="AN93">
        <f t="shared" si="120"/>
        <v>8.2439550781249977</v>
      </c>
      <c r="AO93" s="3">
        <v>8.2799999999999994</v>
      </c>
      <c r="AP93" s="3">
        <v>9.02</v>
      </c>
    </row>
    <row r="94" spans="1:42" x14ac:dyDescent="0.2">
      <c r="A94" s="2">
        <v>42999</v>
      </c>
      <c r="B94" s="3">
        <v>7.59</v>
      </c>
      <c r="C94" s="3">
        <v>7.58</v>
      </c>
      <c r="D94" s="3">
        <f t="shared" si="92"/>
        <v>7.58</v>
      </c>
      <c r="E94" s="3">
        <v>7.58</v>
      </c>
      <c r="F94" s="3">
        <f t="shared" si="93"/>
        <v>7.5750000000000002</v>
      </c>
      <c r="G94" s="3">
        <v>7.57</v>
      </c>
      <c r="H94" s="3">
        <f t="shared" si="94"/>
        <v>7.74</v>
      </c>
      <c r="I94" s="3">
        <v>7.91</v>
      </c>
      <c r="J94" s="3">
        <f t="shared" si="95"/>
        <v>7.73</v>
      </c>
      <c r="K94" s="3">
        <v>7.55</v>
      </c>
      <c r="L94">
        <f t="shared" si="96"/>
        <v>7.55</v>
      </c>
      <c r="M94">
        <f t="shared" si="97"/>
        <v>7.55</v>
      </c>
      <c r="N94">
        <f t="shared" si="98"/>
        <v>7.55</v>
      </c>
      <c r="O94" s="3">
        <v>7.55</v>
      </c>
      <c r="P94">
        <f t="shared" si="99"/>
        <v>7.55</v>
      </c>
      <c r="Q94">
        <f t="shared" si="100"/>
        <v>7.57</v>
      </c>
      <c r="R94">
        <f t="shared" si="101"/>
        <v>7.59</v>
      </c>
      <c r="S94">
        <f t="shared" si="102"/>
        <v>7.6099999999999994</v>
      </c>
      <c r="T94">
        <f t="shared" si="103"/>
        <v>7.6199999999999992</v>
      </c>
      <c r="U94" s="3">
        <v>7.63</v>
      </c>
      <c r="V94">
        <f t="shared" si="104"/>
        <v>7.6400000000000006</v>
      </c>
      <c r="W94">
        <f t="shared" ref="W94:X94" si="146">2*V94-U94</f>
        <v>7.6500000000000012</v>
      </c>
      <c r="X94">
        <f t="shared" si="146"/>
        <v>7.6600000000000019</v>
      </c>
      <c r="Y94">
        <f t="shared" si="106"/>
        <v>7.7150000000000007</v>
      </c>
      <c r="Z94">
        <f t="shared" si="107"/>
        <v>7.77</v>
      </c>
      <c r="AA94">
        <f t="shared" si="108"/>
        <v>7.8249999999999984</v>
      </c>
      <c r="AB94">
        <f t="shared" si="109"/>
        <v>7.8462499999999995</v>
      </c>
      <c r="AC94">
        <f t="shared" si="110"/>
        <v>7.8674999999999997</v>
      </c>
      <c r="AD94">
        <f t="shared" si="111"/>
        <v>7.8887499999999999</v>
      </c>
      <c r="AE94" s="3">
        <v>7.91</v>
      </c>
      <c r="AF94">
        <f t="shared" si="112"/>
        <v>7.9312500000000004</v>
      </c>
      <c r="AG94">
        <f t="shared" si="113"/>
        <v>7.9734375000000002</v>
      </c>
      <c r="AH94">
        <f t="shared" si="114"/>
        <v>8.015625</v>
      </c>
      <c r="AI94">
        <f t="shared" si="115"/>
        <v>8.0578125000000007</v>
      </c>
      <c r="AJ94">
        <f t="shared" si="116"/>
        <v>8.1</v>
      </c>
      <c r="AK94">
        <f t="shared" si="117"/>
        <v>8.1421874999999986</v>
      </c>
      <c r="AL94">
        <f t="shared" si="118"/>
        <v>8.1791406249999987</v>
      </c>
      <c r="AM94">
        <f t="shared" si="119"/>
        <v>8.2160937499999989</v>
      </c>
      <c r="AN94">
        <f t="shared" si="120"/>
        <v>8.253046874999999</v>
      </c>
      <c r="AO94" s="3">
        <v>8.2899999999999991</v>
      </c>
      <c r="AP94" s="3">
        <v>9.0399999999999991</v>
      </c>
    </row>
    <row r="95" spans="1:42" x14ac:dyDescent="0.2">
      <c r="A95" s="2">
        <v>42998</v>
      </c>
      <c r="B95" s="3">
        <v>7.63</v>
      </c>
      <c r="C95" s="3">
        <v>7.6</v>
      </c>
      <c r="D95" s="3">
        <f t="shared" si="92"/>
        <v>7.58</v>
      </c>
      <c r="E95" s="3">
        <v>7.56</v>
      </c>
      <c r="F95" s="3">
        <f t="shared" si="93"/>
        <v>7.5449999999999999</v>
      </c>
      <c r="G95" s="3">
        <v>7.53</v>
      </c>
      <c r="H95" s="3">
        <f t="shared" si="94"/>
        <v>7.7149999999999999</v>
      </c>
      <c r="I95" s="3">
        <v>7.9</v>
      </c>
      <c r="J95" s="3">
        <f t="shared" si="95"/>
        <v>7.7</v>
      </c>
      <c r="K95" s="3">
        <v>7.5</v>
      </c>
      <c r="L95">
        <f t="shared" si="96"/>
        <v>7.5024999999999995</v>
      </c>
      <c r="M95">
        <f t="shared" si="97"/>
        <v>7.5049999999999999</v>
      </c>
      <c r="N95">
        <f t="shared" si="98"/>
        <v>7.5075000000000003</v>
      </c>
      <c r="O95" s="3">
        <v>7.51</v>
      </c>
      <c r="P95">
        <f t="shared" si="99"/>
        <v>7.5124999999999993</v>
      </c>
      <c r="Q95">
        <f t="shared" si="100"/>
        <v>7.5337499999999995</v>
      </c>
      <c r="R95">
        <f t="shared" si="101"/>
        <v>7.5549999999999997</v>
      </c>
      <c r="S95">
        <f t="shared" si="102"/>
        <v>7.5762499999999999</v>
      </c>
      <c r="T95">
        <f t="shared" si="103"/>
        <v>7.5881249999999998</v>
      </c>
      <c r="U95" s="3">
        <v>7.6</v>
      </c>
      <c r="V95">
        <f t="shared" si="104"/>
        <v>7.6118749999999995</v>
      </c>
      <c r="W95">
        <f t="shared" ref="W95:X95" si="147">2*V95-U95</f>
        <v>7.6237499999999994</v>
      </c>
      <c r="X95">
        <f t="shared" si="147"/>
        <v>7.6356249999999992</v>
      </c>
      <c r="Y95">
        <f t="shared" si="106"/>
        <v>7.6928124999999996</v>
      </c>
      <c r="Z95">
        <f t="shared" si="107"/>
        <v>7.75</v>
      </c>
      <c r="AA95">
        <f t="shared" si="108"/>
        <v>7.8071875000000004</v>
      </c>
      <c r="AB95">
        <f t="shared" si="109"/>
        <v>7.8303906249999997</v>
      </c>
      <c r="AC95">
        <f t="shared" si="110"/>
        <v>7.8535937499999999</v>
      </c>
      <c r="AD95">
        <f t="shared" si="111"/>
        <v>7.8767968750000001</v>
      </c>
      <c r="AE95" s="3">
        <v>7.9</v>
      </c>
      <c r="AF95">
        <f t="shared" si="112"/>
        <v>7.9232031250000006</v>
      </c>
      <c r="AG95">
        <f t="shared" si="113"/>
        <v>7.9649023437500004</v>
      </c>
      <c r="AH95">
        <f t="shared" si="114"/>
        <v>8.0066015625000002</v>
      </c>
      <c r="AI95">
        <f t="shared" si="115"/>
        <v>8.0483007812499991</v>
      </c>
      <c r="AJ95">
        <f t="shared" si="116"/>
        <v>8.09</v>
      </c>
      <c r="AK95">
        <f t="shared" si="117"/>
        <v>8.1316992187500006</v>
      </c>
      <c r="AL95">
        <f t="shared" si="118"/>
        <v>8.1687744140625007</v>
      </c>
      <c r="AM95">
        <f t="shared" si="119"/>
        <v>8.2058496093750009</v>
      </c>
      <c r="AN95">
        <f t="shared" si="120"/>
        <v>8.242924804687501</v>
      </c>
      <c r="AO95" s="3">
        <v>8.2799999999999994</v>
      </c>
      <c r="AP95" s="3">
        <v>9.02</v>
      </c>
    </row>
    <row r="96" spans="1:42" x14ac:dyDescent="0.2">
      <c r="A96" s="2">
        <v>42997</v>
      </c>
      <c r="B96" s="3">
        <v>7.64</v>
      </c>
      <c r="C96" s="3">
        <v>7.61</v>
      </c>
      <c r="D96" s="3">
        <f t="shared" si="92"/>
        <v>7.6</v>
      </c>
      <c r="E96" s="3">
        <v>7.59</v>
      </c>
      <c r="F96" s="3">
        <f t="shared" si="93"/>
        <v>7.5749999999999993</v>
      </c>
      <c r="G96" s="3">
        <v>7.56</v>
      </c>
      <c r="H96" s="3">
        <f t="shared" si="94"/>
        <v>7.7349999999999994</v>
      </c>
      <c r="I96" s="3">
        <v>7.91</v>
      </c>
      <c r="J96" s="3">
        <f t="shared" si="95"/>
        <v>7.7200000000000006</v>
      </c>
      <c r="K96" s="3">
        <v>7.53</v>
      </c>
      <c r="L96">
        <f t="shared" si="96"/>
        <v>7.5325000000000006</v>
      </c>
      <c r="M96">
        <f t="shared" si="97"/>
        <v>7.5350000000000001</v>
      </c>
      <c r="N96">
        <f t="shared" si="98"/>
        <v>7.5374999999999996</v>
      </c>
      <c r="O96" s="3">
        <v>7.54</v>
      </c>
      <c r="P96">
        <f t="shared" si="99"/>
        <v>7.5425000000000004</v>
      </c>
      <c r="Q96">
        <f t="shared" si="100"/>
        <v>7.5612500000000002</v>
      </c>
      <c r="R96">
        <f t="shared" si="101"/>
        <v>7.58</v>
      </c>
      <c r="S96">
        <f t="shared" si="102"/>
        <v>7.5987499999999999</v>
      </c>
      <c r="T96">
        <f t="shared" si="103"/>
        <v>7.609375</v>
      </c>
      <c r="U96" s="3">
        <v>7.62</v>
      </c>
      <c r="V96">
        <f t="shared" si="104"/>
        <v>7.6306250000000002</v>
      </c>
      <c r="W96">
        <f t="shared" ref="W96:X96" si="148">2*V96-U96</f>
        <v>7.6412500000000003</v>
      </c>
      <c r="X96">
        <f t="shared" si="148"/>
        <v>7.6518750000000004</v>
      </c>
      <c r="Y96">
        <f t="shared" si="106"/>
        <v>7.7084375000000005</v>
      </c>
      <c r="Z96">
        <f t="shared" si="107"/>
        <v>7.7650000000000006</v>
      </c>
      <c r="AA96">
        <f t="shared" si="108"/>
        <v>7.8215625000000006</v>
      </c>
      <c r="AB96">
        <f t="shared" si="109"/>
        <v>7.8436718750000001</v>
      </c>
      <c r="AC96">
        <f t="shared" si="110"/>
        <v>7.8657812500000004</v>
      </c>
      <c r="AD96">
        <f t="shared" si="111"/>
        <v>7.8878906250000007</v>
      </c>
      <c r="AE96" s="3">
        <v>7.91</v>
      </c>
      <c r="AF96">
        <f t="shared" si="112"/>
        <v>7.9321093749999996</v>
      </c>
      <c r="AG96">
        <f t="shared" si="113"/>
        <v>7.9728320312499994</v>
      </c>
      <c r="AH96">
        <f t="shared" si="114"/>
        <v>8.0135546874999992</v>
      </c>
      <c r="AI96">
        <f t="shared" si="115"/>
        <v>8.0542773437499982</v>
      </c>
      <c r="AJ96">
        <f t="shared" si="116"/>
        <v>8.0949999999999989</v>
      </c>
      <c r="AK96">
        <f t="shared" si="117"/>
        <v>8.1357226562499996</v>
      </c>
      <c r="AL96">
        <f t="shared" si="118"/>
        <v>8.1717919921874991</v>
      </c>
      <c r="AM96">
        <f t="shared" si="119"/>
        <v>8.2078613281249986</v>
      </c>
      <c r="AN96">
        <f t="shared" si="120"/>
        <v>8.2439306640624999</v>
      </c>
      <c r="AO96" s="3">
        <v>8.2799999999999994</v>
      </c>
      <c r="AP96" s="3">
        <v>9.01</v>
      </c>
    </row>
    <row r="97" spans="1:42" x14ac:dyDescent="0.2">
      <c r="A97" s="2">
        <v>42996</v>
      </c>
      <c r="B97" s="3">
        <v>7.63</v>
      </c>
      <c r="C97" s="3">
        <v>7.61</v>
      </c>
      <c r="D97" s="3">
        <f t="shared" si="92"/>
        <v>7.6</v>
      </c>
      <c r="E97" s="3">
        <v>7.59</v>
      </c>
      <c r="F97" s="3">
        <f t="shared" si="93"/>
        <v>7.58</v>
      </c>
      <c r="G97" s="3">
        <v>7.57</v>
      </c>
      <c r="H97" s="3">
        <f t="shared" si="94"/>
        <v>7.7450000000000001</v>
      </c>
      <c r="I97" s="3">
        <v>7.92</v>
      </c>
      <c r="J97" s="3">
        <f t="shared" si="95"/>
        <v>7.73</v>
      </c>
      <c r="K97" s="3">
        <v>7.54</v>
      </c>
      <c r="L97">
        <f t="shared" si="96"/>
        <v>7.54</v>
      </c>
      <c r="M97">
        <f t="shared" si="97"/>
        <v>7.54</v>
      </c>
      <c r="N97">
        <f t="shared" si="98"/>
        <v>7.54</v>
      </c>
      <c r="O97" s="3">
        <v>7.54</v>
      </c>
      <c r="P97">
        <f t="shared" si="99"/>
        <v>7.54</v>
      </c>
      <c r="Q97">
        <f t="shared" si="100"/>
        <v>7.5625</v>
      </c>
      <c r="R97">
        <f t="shared" si="101"/>
        <v>7.585</v>
      </c>
      <c r="S97">
        <f t="shared" si="102"/>
        <v>7.6074999999999999</v>
      </c>
      <c r="T97">
        <f t="shared" si="103"/>
        <v>7.6187500000000004</v>
      </c>
      <c r="U97" s="3">
        <v>7.63</v>
      </c>
      <c r="V97">
        <f t="shared" si="104"/>
        <v>7.6412499999999994</v>
      </c>
      <c r="W97">
        <f t="shared" ref="W97:X97" si="149">2*V97-U97</f>
        <v>7.652499999999999</v>
      </c>
      <c r="X97">
        <f t="shared" si="149"/>
        <v>7.6637499999999985</v>
      </c>
      <c r="Y97">
        <f t="shared" si="106"/>
        <v>7.7193749999999994</v>
      </c>
      <c r="Z97">
        <f t="shared" si="107"/>
        <v>7.7750000000000004</v>
      </c>
      <c r="AA97">
        <f t="shared" si="108"/>
        <v>7.8306250000000013</v>
      </c>
      <c r="AB97">
        <f t="shared" si="109"/>
        <v>7.8529687500000005</v>
      </c>
      <c r="AC97">
        <f t="shared" si="110"/>
        <v>7.8753125000000006</v>
      </c>
      <c r="AD97">
        <f t="shared" si="111"/>
        <v>7.8976562500000007</v>
      </c>
      <c r="AE97" s="3">
        <v>7.92</v>
      </c>
      <c r="AF97">
        <f t="shared" si="112"/>
        <v>7.9423437499999991</v>
      </c>
      <c r="AG97">
        <f t="shared" si="113"/>
        <v>7.9830078124999995</v>
      </c>
      <c r="AH97">
        <f t="shared" si="114"/>
        <v>8.0236718749999998</v>
      </c>
      <c r="AI97">
        <f t="shared" si="115"/>
        <v>8.064335937500001</v>
      </c>
      <c r="AJ97">
        <f t="shared" si="116"/>
        <v>8.1050000000000004</v>
      </c>
      <c r="AK97">
        <f t="shared" si="117"/>
        <v>8.1456640624999999</v>
      </c>
      <c r="AL97">
        <f t="shared" si="118"/>
        <v>8.1817480468750006</v>
      </c>
      <c r="AM97">
        <f t="shared" si="119"/>
        <v>8.2178320312499995</v>
      </c>
      <c r="AN97">
        <f t="shared" si="120"/>
        <v>8.2539160156249984</v>
      </c>
      <c r="AO97" s="3">
        <v>8.2899999999999991</v>
      </c>
      <c r="AP97" s="3">
        <v>9.02</v>
      </c>
    </row>
    <row r="98" spans="1:42" x14ac:dyDescent="0.2">
      <c r="A98" s="2">
        <v>42993</v>
      </c>
      <c r="B98" s="3">
        <v>7.61</v>
      </c>
      <c r="C98" s="3">
        <v>7.6</v>
      </c>
      <c r="D98" s="3">
        <f t="shared" si="92"/>
        <v>7.6050000000000004</v>
      </c>
      <c r="E98" s="3">
        <v>7.61</v>
      </c>
      <c r="F98" s="3">
        <f t="shared" si="93"/>
        <v>7.5950000000000006</v>
      </c>
      <c r="G98" s="3">
        <v>7.58</v>
      </c>
      <c r="H98" s="3">
        <f t="shared" si="94"/>
        <v>7.7249999999999996</v>
      </c>
      <c r="I98" s="3">
        <v>7.87</v>
      </c>
      <c r="J98" s="3">
        <f t="shared" si="95"/>
        <v>7.6950000000000003</v>
      </c>
      <c r="K98" s="3">
        <v>7.52</v>
      </c>
      <c r="L98">
        <f t="shared" si="96"/>
        <v>7.5149999999999997</v>
      </c>
      <c r="M98">
        <f t="shared" si="97"/>
        <v>7.51</v>
      </c>
      <c r="N98">
        <f t="shared" si="98"/>
        <v>7.5049999999999999</v>
      </c>
      <c r="O98" s="3">
        <v>7.5</v>
      </c>
      <c r="P98">
        <f t="shared" si="99"/>
        <v>7.4950000000000001</v>
      </c>
      <c r="Q98">
        <f t="shared" si="100"/>
        <v>7.5175000000000001</v>
      </c>
      <c r="R98">
        <f t="shared" si="101"/>
        <v>7.54</v>
      </c>
      <c r="S98">
        <f t="shared" si="102"/>
        <v>7.5625</v>
      </c>
      <c r="T98">
        <f t="shared" si="103"/>
        <v>7.57125</v>
      </c>
      <c r="U98" s="3">
        <v>7.58</v>
      </c>
      <c r="V98">
        <f t="shared" si="104"/>
        <v>7.5887500000000001</v>
      </c>
      <c r="W98">
        <f t="shared" ref="W98:X98" si="150">2*V98-U98</f>
        <v>7.5975000000000001</v>
      </c>
      <c r="X98">
        <f t="shared" si="150"/>
        <v>7.6062500000000002</v>
      </c>
      <c r="Y98">
        <f t="shared" si="106"/>
        <v>7.6656250000000004</v>
      </c>
      <c r="Z98">
        <f t="shared" si="107"/>
        <v>7.7249999999999996</v>
      </c>
      <c r="AA98">
        <f t="shared" si="108"/>
        <v>7.7843749999999989</v>
      </c>
      <c r="AB98">
        <f t="shared" si="109"/>
        <v>7.805781249999999</v>
      </c>
      <c r="AC98">
        <f t="shared" si="110"/>
        <v>7.8271874999999991</v>
      </c>
      <c r="AD98">
        <f t="shared" si="111"/>
        <v>7.8485937499999991</v>
      </c>
      <c r="AE98" s="3">
        <v>7.87</v>
      </c>
      <c r="AF98">
        <f t="shared" si="112"/>
        <v>7.8914062500000011</v>
      </c>
      <c r="AG98">
        <f t="shared" si="113"/>
        <v>7.9310546875000014</v>
      </c>
      <c r="AH98">
        <f t="shared" si="114"/>
        <v>7.9707031250000009</v>
      </c>
      <c r="AI98">
        <f t="shared" si="115"/>
        <v>8.0103515625000004</v>
      </c>
      <c r="AJ98">
        <f t="shared" si="116"/>
        <v>8.0500000000000007</v>
      </c>
      <c r="AK98">
        <f t="shared" si="117"/>
        <v>8.0896484375000011</v>
      </c>
      <c r="AL98">
        <f t="shared" si="118"/>
        <v>8.1247363281249996</v>
      </c>
      <c r="AM98">
        <f t="shared" si="119"/>
        <v>8.1598242187499999</v>
      </c>
      <c r="AN98">
        <f t="shared" si="120"/>
        <v>8.1949121093750001</v>
      </c>
      <c r="AO98" s="3">
        <v>8.23</v>
      </c>
      <c r="AP98" s="3">
        <v>8.9499999999999993</v>
      </c>
    </row>
    <row r="99" spans="1:42" x14ac:dyDescent="0.2">
      <c r="A99" s="2">
        <v>42992</v>
      </c>
      <c r="B99" s="3">
        <v>7.67</v>
      </c>
      <c r="C99" s="3">
        <v>7.65</v>
      </c>
      <c r="D99" s="3">
        <f t="shared" si="92"/>
        <v>7.6349999999999998</v>
      </c>
      <c r="E99" s="3">
        <v>7.62</v>
      </c>
      <c r="F99" s="3">
        <f t="shared" si="93"/>
        <v>7.6050000000000004</v>
      </c>
      <c r="G99" s="3">
        <v>7.59</v>
      </c>
      <c r="H99" s="3">
        <f t="shared" si="94"/>
        <v>7.74</v>
      </c>
      <c r="I99" s="3">
        <v>7.89</v>
      </c>
      <c r="J99" s="3">
        <f t="shared" si="95"/>
        <v>7.71</v>
      </c>
      <c r="K99" s="3">
        <v>7.53</v>
      </c>
      <c r="L99">
        <f t="shared" si="96"/>
        <v>7.5274999999999999</v>
      </c>
      <c r="M99">
        <f t="shared" si="97"/>
        <v>7.5250000000000004</v>
      </c>
      <c r="N99">
        <f t="shared" si="98"/>
        <v>7.5225</v>
      </c>
      <c r="O99" s="3">
        <v>7.52</v>
      </c>
      <c r="P99">
        <f t="shared" si="99"/>
        <v>7.5174999999999992</v>
      </c>
      <c r="Q99">
        <f t="shared" si="100"/>
        <v>7.5387499999999994</v>
      </c>
      <c r="R99">
        <f t="shared" si="101"/>
        <v>7.56</v>
      </c>
      <c r="S99">
        <f t="shared" si="102"/>
        <v>7.5812499999999998</v>
      </c>
      <c r="T99">
        <f t="shared" si="103"/>
        <v>7.5906249999999993</v>
      </c>
      <c r="U99" s="3">
        <v>7.6</v>
      </c>
      <c r="V99">
        <f t="shared" si="104"/>
        <v>7.609375</v>
      </c>
      <c r="W99">
        <f t="shared" ref="W99:X99" si="151">2*V99-U99</f>
        <v>7.6187500000000004</v>
      </c>
      <c r="X99">
        <f t="shared" si="151"/>
        <v>7.6281250000000007</v>
      </c>
      <c r="Y99">
        <f t="shared" si="106"/>
        <v>7.6865625</v>
      </c>
      <c r="Z99">
        <f t="shared" si="107"/>
        <v>7.7449999999999992</v>
      </c>
      <c r="AA99">
        <f t="shared" si="108"/>
        <v>7.8034374999999985</v>
      </c>
      <c r="AB99">
        <f t="shared" si="109"/>
        <v>7.8250781249999992</v>
      </c>
      <c r="AC99">
        <f t="shared" si="110"/>
        <v>7.8467187499999991</v>
      </c>
      <c r="AD99">
        <f t="shared" si="111"/>
        <v>7.8683593749999989</v>
      </c>
      <c r="AE99" s="3">
        <v>7.89</v>
      </c>
      <c r="AF99">
        <f t="shared" si="112"/>
        <v>7.9116406250000004</v>
      </c>
      <c r="AG99">
        <f t="shared" si="113"/>
        <v>7.9499804687500006</v>
      </c>
      <c r="AH99">
        <f t="shared" si="114"/>
        <v>7.9883203125</v>
      </c>
      <c r="AI99">
        <f t="shared" si="115"/>
        <v>8.0266601562499993</v>
      </c>
      <c r="AJ99">
        <f t="shared" si="116"/>
        <v>8.0649999999999995</v>
      </c>
      <c r="AK99">
        <f t="shared" si="117"/>
        <v>8.1033398437499997</v>
      </c>
      <c r="AL99">
        <f t="shared" si="118"/>
        <v>8.1375048828125003</v>
      </c>
      <c r="AM99">
        <f t="shared" si="119"/>
        <v>8.1716699218750009</v>
      </c>
      <c r="AN99">
        <f t="shared" si="120"/>
        <v>8.2058349609375014</v>
      </c>
      <c r="AO99" s="3">
        <v>8.24</v>
      </c>
      <c r="AP99" s="3">
        <v>8.9700000000000006</v>
      </c>
    </row>
    <row r="100" spans="1:42" x14ac:dyDescent="0.2">
      <c r="A100" s="2">
        <v>42991</v>
      </c>
      <c r="B100" s="3">
        <v>7.66</v>
      </c>
      <c r="C100" s="3">
        <v>7.65</v>
      </c>
      <c r="D100" s="3">
        <f t="shared" si="92"/>
        <v>7.6400000000000006</v>
      </c>
      <c r="E100" s="3">
        <v>7.63</v>
      </c>
      <c r="F100" s="3">
        <f t="shared" si="93"/>
        <v>7.6099999999999994</v>
      </c>
      <c r="G100" s="3">
        <v>7.59</v>
      </c>
      <c r="H100" s="3">
        <f t="shared" si="94"/>
        <v>7.7349999999999994</v>
      </c>
      <c r="I100" s="3">
        <v>7.88</v>
      </c>
      <c r="J100" s="3">
        <f t="shared" si="95"/>
        <v>7.7050000000000001</v>
      </c>
      <c r="K100" s="3">
        <v>7.53</v>
      </c>
      <c r="L100">
        <f t="shared" si="96"/>
        <v>7.5250000000000004</v>
      </c>
      <c r="M100">
        <f t="shared" si="97"/>
        <v>7.52</v>
      </c>
      <c r="N100">
        <f t="shared" si="98"/>
        <v>7.5149999999999997</v>
      </c>
      <c r="O100" s="3">
        <v>7.51</v>
      </c>
      <c r="P100">
        <f t="shared" si="99"/>
        <v>7.5049999999999999</v>
      </c>
      <c r="Q100">
        <f t="shared" si="100"/>
        <v>7.5274999999999999</v>
      </c>
      <c r="R100">
        <f t="shared" si="101"/>
        <v>7.55</v>
      </c>
      <c r="S100">
        <f t="shared" si="102"/>
        <v>7.5724999999999998</v>
      </c>
      <c r="T100">
        <f t="shared" si="103"/>
        <v>7.5812499999999998</v>
      </c>
      <c r="U100" s="3">
        <v>7.59</v>
      </c>
      <c r="V100">
        <f t="shared" si="104"/>
        <v>7.5987499999999999</v>
      </c>
      <c r="W100">
        <f t="shared" ref="W100:X100" si="152">2*V100-U100</f>
        <v>7.6074999999999999</v>
      </c>
      <c r="X100">
        <f t="shared" si="152"/>
        <v>7.61625</v>
      </c>
      <c r="Y100">
        <f t="shared" si="106"/>
        <v>7.6756250000000001</v>
      </c>
      <c r="Z100">
        <f t="shared" si="107"/>
        <v>7.7349999999999994</v>
      </c>
      <c r="AA100">
        <f t="shared" si="108"/>
        <v>7.7943749999999987</v>
      </c>
      <c r="AB100">
        <f t="shared" si="109"/>
        <v>7.8157812499999988</v>
      </c>
      <c r="AC100">
        <f t="shared" si="110"/>
        <v>7.8371874999999989</v>
      </c>
      <c r="AD100">
        <f t="shared" si="111"/>
        <v>7.8585937499999989</v>
      </c>
      <c r="AE100" s="3">
        <v>7.88</v>
      </c>
      <c r="AF100">
        <f t="shared" si="112"/>
        <v>7.9014062500000009</v>
      </c>
      <c r="AG100">
        <f t="shared" si="113"/>
        <v>7.9410546875000012</v>
      </c>
      <c r="AH100">
        <f t="shared" si="114"/>
        <v>7.9807031250000007</v>
      </c>
      <c r="AI100">
        <f t="shared" si="115"/>
        <v>8.0203515625000001</v>
      </c>
      <c r="AJ100">
        <f t="shared" si="116"/>
        <v>8.06</v>
      </c>
      <c r="AK100">
        <f t="shared" si="117"/>
        <v>8.0996484375000009</v>
      </c>
      <c r="AL100">
        <f t="shared" si="118"/>
        <v>8.1347363281250011</v>
      </c>
      <c r="AM100">
        <f t="shared" si="119"/>
        <v>8.1698242187500014</v>
      </c>
      <c r="AN100">
        <f t="shared" si="120"/>
        <v>8.2049121093750017</v>
      </c>
      <c r="AO100" s="3">
        <v>8.24</v>
      </c>
      <c r="AP100" s="3">
        <v>8.9600000000000009</v>
      </c>
    </row>
    <row r="101" spans="1:42" x14ac:dyDescent="0.2">
      <c r="A101" s="2">
        <v>42990</v>
      </c>
      <c r="B101" s="3">
        <v>7.69</v>
      </c>
      <c r="C101" s="3">
        <v>7.66</v>
      </c>
      <c r="D101" s="3">
        <f t="shared" si="92"/>
        <v>7.6449999999999996</v>
      </c>
      <c r="E101" s="3">
        <v>7.63</v>
      </c>
      <c r="F101" s="3">
        <f t="shared" si="93"/>
        <v>7.6150000000000002</v>
      </c>
      <c r="G101" s="3">
        <v>7.6</v>
      </c>
      <c r="H101" s="3">
        <f t="shared" si="94"/>
        <v>7.74</v>
      </c>
      <c r="I101" s="3">
        <v>7.88</v>
      </c>
      <c r="J101" s="3">
        <f t="shared" si="95"/>
        <v>7.71</v>
      </c>
      <c r="K101" s="3">
        <v>7.54</v>
      </c>
      <c r="L101">
        <f t="shared" si="96"/>
        <v>7.5350000000000001</v>
      </c>
      <c r="M101">
        <f t="shared" si="97"/>
        <v>7.5299999999999994</v>
      </c>
      <c r="N101">
        <f t="shared" si="98"/>
        <v>7.5249999999999995</v>
      </c>
      <c r="O101" s="3">
        <v>7.52</v>
      </c>
      <c r="P101">
        <f t="shared" si="99"/>
        <v>7.5149999999999997</v>
      </c>
      <c r="Q101">
        <f t="shared" si="100"/>
        <v>7.5350000000000001</v>
      </c>
      <c r="R101">
        <f t="shared" si="101"/>
        <v>7.5549999999999997</v>
      </c>
      <c r="S101">
        <f t="shared" si="102"/>
        <v>7.5749999999999993</v>
      </c>
      <c r="T101">
        <f t="shared" si="103"/>
        <v>7.5824999999999996</v>
      </c>
      <c r="U101" s="3">
        <v>7.59</v>
      </c>
      <c r="V101">
        <f t="shared" si="104"/>
        <v>7.5975000000000001</v>
      </c>
      <c r="W101">
        <f t="shared" ref="W101:X101" si="153">2*V101-U101</f>
        <v>7.6050000000000004</v>
      </c>
      <c r="X101">
        <f t="shared" si="153"/>
        <v>7.6125000000000007</v>
      </c>
      <c r="Y101">
        <f t="shared" si="106"/>
        <v>7.6737500000000001</v>
      </c>
      <c r="Z101">
        <f t="shared" si="107"/>
        <v>7.7349999999999994</v>
      </c>
      <c r="AA101">
        <f t="shared" si="108"/>
        <v>7.7962499999999988</v>
      </c>
      <c r="AB101">
        <f t="shared" si="109"/>
        <v>7.8171874999999993</v>
      </c>
      <c r="AC101">
        <f t="shared" si="110"/>
        <v>7.8381249999999998</v>
      </c>
      <c r="AD101">
        <f t="shared" si="111"/>
        <v>7.8590625000000003</v>
      </c>
      <c r="AE101" s="3">
        <v>7.88</v>
      </c>
      <c r="AF101">
        <f t="shared" si="112"/>
        <v>7.9009374999999995</v>
      </c>
      <c r="AG101">
        <f t="shared" si="113"/>
        <v>7.9419531249999995</v>
      </c>
      <c r="AH101">
        <f t="shared" si="114"/>
        <v>7.9829687499999995</v>
      </c>
      <c r="AI101">
        <f t="shared" si="115"/>
        <v>8.0239843749999995</v>
      </c>
      <c r="AJ101">
        <f t="shared" si="116"/>
        <v>8.0649999999999995</v>
      </c>
      <c r="AK101">
        <f t="shared" si="117"/>
        <v>8.1060156249999995</v>
      </c>
      <c r="AL101">
        <f t="shared" si="118"/>
        <v>8.1420117187499983</v>
      </c>
      <c r="AM101">
        <f t="shared" si="119"/>
        <v>8.1780078124999989</v>
      </c>
      <c r="AN101">
        <f t="shared" si="120"/>
        <v>8.2140039062499994</v>
      </c>
      <c r="AO101" s="3">
        <v>8.25</v>
      </c>
      <c r="AP101" s="3">
        <v>8.99</v>
      </c>
    </row>
    <row r="102" spans="1:42" x14ac:dyDescent="0.2">
      <c r="A102" s="2">
        <v>42989</v>
      </c>
      <c r="B102" s="3">
        <v>7.69</v>
      </c>
      <c r="C102" s="3">
        <v>7.66</v>
      </c>
      <c r="D102" s="3">
        <f t="shared" si="92"/>
        <v>7.6449999999999996</v>
      </c>
      <c r="E102" s="3">
        <v>7.63</v>
      </c>
      <c r="F102" s="3">
        <f t="shared" si="93"/>
        <v>7.6099999999999994</v>
      </c>
      <c r="G102" s="3">
        <v>7.59</v>
      </c>
      <c r="H102" s="3">
        <f t="shared" si="94"/>
        <v>7.7249999999999996</v>
      </c>
      <c r="I102" s="3">
        <v>7.86</v>
      </c>
      <c r="J102" s="3">
        <f t="shared" si="95"/>
        <v>7.6899999999999995</v>
      </c>
      <c r="K102" s="3">
        <v>7.52</v>
      </c>
      <c r="L102">
        <f t="shared" si="96"/>
        <v>7.5124999999999993</v>
      </c>
      <c r="M102">
        <f t="shared" si="97"/>
        <v>7.5049999999999999</v>
      </c>
      <c r="N102">
        <f t="shared" si="98"/>
        <v>7.4975000000000005</v>
      </c>
      <c r="O102" s="3">
        <v>7.49</v>
      </c>
      <c r="P102">
        <f t="shared" si="99"/>
        <v>7.4824999999999999</v>
      </c>
      <c r="Q102">
        <f t="shared" si="100"/>
        <v>7.5037500000000001</v>
      </c>
      <c r="R102">
        <f t="shared" si="101"/>
        <v>7.5250000000000004</v>
      </c>
      <c r="S102">
        <f t="shared" si="102"/>
        <v>7.5462500000000006</v>
      </c>
      <c r="T102">
        <f t="shared" si="103"/>
        <v>7.5531249999999996</v>
      </c>
      <c r="U102" s="3">
        <v>7.56</v>
      </c>
      <c r="V102">
        <f t="shared" si="104"/>
        <v>7.5668749999999996</v>
      </c>
      <c r="W102">
        <f t="shared" ref="W102:X102" si="154">2*V102-U102</f>
        <v>7.5737499999999995</v>
      </c>
      <c r="X102">
        <f t="shared" si="154"/>
        <v>7.5806249999999995</v>
      </c>
      <c r="Y102">
        <f t="shared" si="106"/>
        <v>7.6453124999999993</v>
      </c>
      <c r="Z102">
        <f t="shared" si="107"/>
        <v>7.71</v>
      </c>
      <c r="AA102">
        <f t="shared" si="108"/>
        <v>7.7746875000000006</v>
      </c>
      <c r="AB102">
        <f t="shared" si="109"/>
        <v>7.7960156250000008</v>
      </c>
      <c r="AC102">
        <f t="shared" si="110"/>
        <v>7.8173437500000009</v>
      </c>
      <c r="AD102">
        <f t="shared" si="111"/>
        <v>7.8386718750000011</v>
      </c>
      <c r="AE102" s="3">
        <v>7.86</v>
      </c>
      <c r="AF102">
        <f t="shared" si="112"/>
        <v>7.8813281249999996</v>
      </c>
      <c r="AG102">
        <f t="shared" si="113"/>
        <v>7.9222460937499992</v>
      </c>
      <c r="AH102">
        <f t="shared" si="114"/>
        <v>7.9631640624999998</v>
      </c>
      <c r="AI102">
        <f t="shared" si="115"/>
        <v>8.0040820312500003</v>
      </c>
      <c r="AJ102">
        <f t="shared" si="116"/>
        <v>8.0449999999999999</v>
      </c>
      <c r="AK102">
        <f t="shared" si="117"/>
        <v>8.0859179687499996</v>
      </c>
      <c r="AL102">
        <f t="shared" si="118"/>
        <v>8.1219384765624998</v>
      </c>
      <c r="AM102">
        <f t="shared" si="119"/>
        <v>8.157958984375</v>
      </c>
      <c r="AN102">
        <f t="shared" si="120"/>
        <v>8.1939794921875002</v>
      </c>
      <c r="AO102" s="3">
        <v>8.23</v>
      </c>
      <c r="AP102" s="3">
        <v>8.98</v>
      </c>
    </row>
    <row r="103" spans="1:42" x14ac:dyDescent="0.2">
      <c r="A103" s="2">
        <v>42986</v>
      </c>
      <c r="B103" s="3">
        <v>7.71</v>
      </c>
      <c r="C103" s="3">
        <v>7.68</v>
      </c>
      <c r="D103" s="3">
        <f t="shared" si="92"/>
        <v>7.66</v>
      </c>
      <c r="E103" s="3">
        <v>7.64</v>
      </c>
      <c r="F103" s="3">
        <f t="shared" si="93"/>
        <v>7.6150000000000002</v>
      </c>
      <c r="G103" s="3">
        <v>7.59</v>
      </c>
      <c r="H103" s="3">
        <f t="shared" si="94"/>
        <v>7.71</v>
      </c>
      <c r="I103" s="3">
        <v>7.83</v>
      </c>
      <c r="J103" s="3">
        <f t="shared" si="95"/>
        <v>7.6749999999999998</v>
      </c>
      <c r="K103" s="3">
        <v>7.52</v>
      </c>
      <c r="L103">
        <f t="shared" si="96"/>
        <v>7.5149999999999997</v>
      </c>
      <c r="M103">
        <f t="shared" si="97"/>
        <v>7.51</v>
      </c>
      <c r="N103">
        <f t="shared" si="98"/>
        <v>7.5049999999999999</v>
      </c>
      <c r="O103" s="3">
        <v>7.5</v>
      </c>
      <c r="P103">
        <f t="shared" si="99"/>
        <v>7.4950000000000001</v>
      </c>
      <c r="Q103">
        <f t="shared" si="100"/>
        <v>7.5124999999999993</v>
      </c>
      <c r="R103">
        <f t="shared" si="101"/>
        <v>7.5299999999999994</v>
      </c>
      <c r="S103">
        <f t="shared" si="102"/>
        <v>7.5474999999999994</v>
      </c>
      <c r="T103">
        <f t="shared" si="103"/>
        <v>7.5537499999999991</v>
      </c>
      <c r="U103" s="3">
        <v>7.56</v>
      </c>
      <c r="V103">
        <f t="shared" si="104"/>
        <v>7.5662500000000001</v>
      </c>
      <c r="W103">
        <f t="shared" ref="W103:X103" si="155">2*V103-U103</f>
        <v>7.5725000000000007</v>
      </c>
      <c r="X103">
        <f t="shared" si="155"/>
        <v>7.5787500000000012</v>
      </c>
      <c r="Y103">
        <f t="shared" si="106"/>
        <v>7.6368750000000007</v>
      </c>
      <c r="Z103">
        <f t="shared" si="107"/>
        <v>7.6950000000000003</v>
      </c>
      <c r="AA103">
        <f t="shared" si="108"/>
        <v>7.7531249999999998</v>
      </c>
      <c r="AB103">
        <f t="shared" si="109"/>
        <v>7.7723437499999992</v>
      </c>
      <c r="AC103">
        <f t="shared" si="110"/>
        <v>7.7915624999999995</v>
      </c>
      <c r="AD103">
        <f t="shared" si="111"/>
        <v>7.8107812499999998</v>
      </c>
      <c r="AE103" s="3">
        <v>7.83</v>
      </c>
      <c r="AF103">
        <f t="shared" si="112"/>
        <v>7.8492187500000004</v>
      </c>
      <c r="AG103">
        <f t="shared" si="113"/>
        <v>7.8894140625000002</v>
      </c>
      <c r="AH103">
        <f t="shared" si="114"/>
        <v>7.9296093750000001</v>
      </c>
      <c r="AI103">
        <f t="shared" si="115"/>
        <v>7.9698046874999999</v>
      </c>
      <c r="AJ103">
        <f t="shared" si="116"/>
        <v>8.01</v>
      </c>
      <c r="AK103">
        <f t="shared" si="117"/>
        <v>8.0501953124999996</v>
      </c>
      <c r="AL103">
        <f t="shared" si="118"/>
        <v>8.0851464843749987</v>
      </c>
      <c r="AM103">
        <f t="shared" si="119"/>
        <v>8.1200976562499996</v>
      </c>
      <c r="AN103">
        <f t="shared" si="120"/>
        <v>8.1550488281250004</v>
      </c>
      <c r="AO103" s="3">
        <v>8.19</v>
      </c>
      <c r="AP103" s="3">
        <v>8.9499999999999993</v>
      </c>
    </row>
    <row r="104" spans="1:42" x14ac:dyDescent="0.2">
      <c r="A104" s="2">
        <v>42985</v>
      </c>
      <c r="B104" s="3">
        <v>7.71</v>
      </c>
      <c r="C104" s="3">
        <v>7.68</v>
      </c>
      <c r="D104" s="3">
        <f t="shared" si="92"/>
        <v>7.66</v>
      </c>
      <c r="E104" s="3">
        <v>7.64</v>
      </c>
      <c r="F104" s="3">
        <f t="shared" si="93"/>
        <v>7.6199999999999992</v>
      </c>
      <c r="G104" s="3">
        <v>7.6</v>
      </c>
      <c r="H104" s="3">
        <f t="shared" si="94"/>
        <v>7.73</v>
      </c>
      <c r="I104" s="3">
        <v>7.86</v>
      </c>
      <c r="J104" s="3">
        <f t="shared" si="95"/>
        <v>7.6899999999999995</v>
      </c>
      <c r="K104" s="3">
        <v>7.52</v>
      </c>
      <c r="L104">
        <f t="shared" si="96"/>
        <v>7.5149999999999997</v>
      </c>
      <c r="M104">
        <f t="shared" si="97"/>
        <v>7.51</v>
      </c>
      <c r="N104">
        <f t="shared" si="98"/>
        <v>7.5049999999999999</v>
      </c>
      <c r="O104" s="3">
        <v>7.5</v>
      </c>
      <c r="P104">
        <f t="shared" si="99"/>
        <v>7.4950000000000001</v>
      </c>
      <c r="Q104">
        <f t="shared" si="100"/>
        <v>7.5150000000000006</v>
      </c>
      <c r="R104">
        <f t="shared" si="101"/>
        <v>7.5350000000000001</v>
      </c>
      <c r="S104">
        <f t="shared" si="102"/>
        <v>7.5549999999999997</v>
      </c>
      <c r="T104">
        <f t="shared" si="103"/>
        <v>7.5625</v>
      </c>
      <c r="U104" s="3">
        <v>7.57</v>
      </c>
      <c r="V104">
        <f t="shared" si="104"/>
        <v>7.5775000000000006</v>
      </c>
      <c r="W104">
        <f t="shared" ref="W104:X104" si="156">2*V104-U104</f>
        <v>7.5850000000000009</v>
      </c>
      <c r="X104">
        <f t="shared" si="156"/>
        <v>7.5925000000000011</v>
      </c>
      <c r="Y104">
        <f t="shared" si="106"/>
        <v>7.6537500000000005</v>
      </c>
      <c r="Z104">
        <f t="shared" si="107"/>
        <v>7.7149999999999999</v>
      </c>
      <c r="AA104">
        <f t="shared" si="108"/>
        <v>7.7762499999999992</v>
      </c>
      <c r="AB104">
        <f t="shared" si="109"/>
        <v>7.7971874999999997</v>
      </c>
      <c r="AC104">
        <f t="shared" si="110"/>
        <v>7.8181250000000002</v>
      </c>
      <c r="AD104">
        <f t="shared" si="111"/>
        <v>7.8390625000000007</v>
      </c>
      <c r="AE104" s="3">
        <v>7.86</v>
      </c>
      <c r="AF104">
        <f t="shared" si="112"/>
        <v>7.8809374999999999</v>
      </c>
      <c r="AG104">
        <f t="shared" si="113"/>
        <v>7.9232031250000006</v>
      </c>
      <c r="AH104">
        <f t="shared" si="114"/>
        <v>7.9654687500000003</v>
      </c>
      <c r="AI104">
        <f t="shared" si="115"/>
        <v>8.0077343750000001</v>
      </c>
      <c r="AJ104">
        <f t="shared" si="116"/>
        <v>8.0500000000000007</v>
      </c>
      <c r="AK104">
        <f t="shared" si="117"/>
        <v>8.0922656250000014</v>
      </c>
      <c r="AL104">
        <f t="shared" si="118"/>
        <v>8.1291992187500011</v>
      </c>
      <c r="AM104">
        <f t="shared" si="119"/>
        <v>8.1661328125000008</v>
      </c>
      <c r="AN104">
        <f t="shared" si="120"/>
        <v>8.2030664062500005</v>
      </c>
      <c r="AO104" s="3">
        <v>8.24</v>
      </c>
      <c r="AP104" s="3">
        <v>8.98</v>
      </c>
    </row>
    <row r="105" spans="1:42" x14ac:dyDescent="0.2">
      <c r="A105" s="2">
        <v>42984</v>
      </c>
      <c r="B105" s="3">
        <v>7.79</v>
      </c>
      <c r="C105" s="3">
        <v>7.71</v>
      </c>
      <c r="D105" s="3">
        <f t="shared" si="92"/>
        <v>7.6749999999999998</v>
      </c>
      <c r="E105" s="3">
        <v>7.64</v>
      </c>
      <c r="F105" s="3">
        <f t="shared" si="93"/>
        <v>7.6199999999999992</v>
      </c>
      <c r="G105" s="3">
        <v>7.6</v>
      </c>
      <c r="H105" s="3">
        <f t="shared" si="94"/>
        <v>7.7050000000000001</v>
      </c>
      <c r="I105" s="3">
        <v>7.81</v>
      </c>
      <c r="J105" s="3">
        <f t="shared" si="95"/>
        <v>7.6649999999999991</v>
      </c>
      <c r="K105" s="3">
        <v>7.52</v>
      </c>
      <c r="L105">
        <f t="shared" si="96"/>
        <v>7.5149999999999997</v>
      </c>
      <c r="M105">
        <f t="shared" si="97"/>
        <v>7.51</v>
      </c>
      <c r="N105">
        <f t="shared" si="98"/>
        <v>7.5049999999999999</v>
      </c>
      <c r="O105" s="3">
        <v>7.5</v>
      </c>
      <c r="P105">
        <f t="shared" si="99"/>
        <v>7.4950000000000001</v>
      </c>
      <c r="Q105">
        <f t="shared" si="100"/>
        <v>7.51</v>
      </c>
      <c r="R105">
        <f t="shared" si="101"/>
        <v>7.5250000000000004</v>
      </c>
      <c r="S105">
        <f t="shared" si="102"/>
        <v>7.5400000000000009</v>
      </c>
      <c r="T105">
        <f t="shared" si="103"/>
        <v>7.5449999999999999</v>
      </c>
      <c r="U105" s="3">
        <v>7.55</v>
      </c>
      <c r="V105">
        <f t="shared" si="104"/>
        <v>7.5549999999999997</v>
      </c>
      <c r="W105">
        <f t="shared" ref="W105:X105" si="157">2*V105-U105</f>
        <v>7.56</v>
      </c>
      <c r="X105">
        <f t="shared" si="157"/>
        <v>7.5649999999999995</v>
      </c>
      <c r="Y105">
        <f t="shared" si="106"/>
        <v>7.6224999999999996</v>
      </c>
      <c r="Z105">
        <f t="shared" si="107"/>
        <v>7.68</v>
      </c>
      <c r="AA105">
        <f t="shared" si="108"/>
        <v>7.7374999999999998</v>
      </c>
      <c r="AB105">
        <f t="shared" si="109"/>
        <v>7.7556250000000002</v>
      </c>
      <c r="AC105">
        <f t="shared" si="110"/>
        <v>7.7737499999999997</v>
      </c>
      <c r="AD105">
        <f t="shared" si="111"/>
        <v>7.7918749999999992</v>
      </c>
      <c r="AE105" s="3">
        <v>7.81</v>
      </c>
      <c r="AF105">
        <f t="shared" si="112"/>
        <v>7.828125</v>
      </c>
      <c r="AG105">
        <f t="shared" si="113"/>
        <v>7.8685937500000005</v>
      </c>
      <c r="AH105">
        <f t="shared" si="114"/>
        <v>7.9090625000000001</v>
      </c>
      <c r="AI105">
        <f t="shared" si="115"/>
        <v>7.9495312499999997</v>
      </c>
      <c r="AJ105">
        <f t="shared" si="116"/>
        <v>7.99</v>
      </c>
      <c r="AK105">
        <f t="shared" si="117"/>
        <v>8.0304687500000007</v>
      </c>
      <c r="AL105">
        <f t="shared" si="118"/>
        <v>8.0653515625000001</v>
      </c>
      <c r="AM105">
        <f t="shared" si="119"/>
        <v>8.1002343749999994</v>
      </c>
      <c r="AN105">
        <f t="shared" si="120"/>
        <v>8.1351171875000006</v>
      </c>
      <c r="AO105" s="3">
        <v>8.17</v>
      </c>
      <c r="AP105" s="3">
        <v>8.9</v>
      </c>
    </row>
    <row r="106" spans="1:42" x14ac:dyDescent="0.2">
      <c r="A106" s="2">
        <v>42983</v>
      </c>
      <c r="B106" s="3">
        <v>7.84</v>
      </c>
      <c r="C106" s="3">
        <v>7.76</v>
      </c>
      <c r="D106" s="3">
        <f t="shared" si="92"/>
        <v>7.72</v>
      </c>
      <c r="E106" s="3">
        <v>7.68</v>
      </c>
      <c r="F106" s="3">
        <f t="shared" si="93"/>
        <v>7.66</v>
      </c>
      <c r="G106" s="3">
        <v>7.64</v>
      </c>
      <c r="H106" s="3">
        <f t="shared" si="94"/>
        <v>7.7649999999999997</v>
      </c>
      <c r="I106" s="3">
        <v>7.89</v>
      </c>
      <c r="J106" s="3">
        <f t="shared" si="95"/>
        <v>7.7349999999999994</v>
      </c>
      <c r="K106" s="3">
        <v>7.58</v>
      </c>
      <c r="L106">
        <f t="shared" si="96"/>
        <v>7.5750000000000002</v>
      </c>
      <c r="M106">
        <f t="shared" si="97"/>
        <v>7.57</v>
      </c>
      <c r="N106">
        <f t="shared" si="98"/>
        <v>7.5649999999999995</v>
      </c>
      <c r="O106" s="3">
        <v>7.56</v>
      </c>
      <c r="P106">
        <f t="shared" si="99"/>
        <v>7.5549999999999997</v>
      </c>
      <c r="Q106">
        <f t="shared" si="100"/>
        <v>7.5749999999999993</v>
      </c>
      <c r="R106">
        <f t="shared" si="101"/>
        <v>7.5949999999999998</v>
      </c>
      <c r="S106">
        <f t="shared" si="102"/>
        <v>7.6150000000000002</v>
      </c>
      <c r="T106">
        <f t="shared" si="103"/>
        <v>7.6225000000000005</v>
      </c>
      <c r="U106" s="3">
        <v>7.63</v>
      </c>
      <c r="V106">
        <f t="shared" si="104"/>
        <v>7.6374999999999993</v>
      </c>
      <c r="W106">
        <f t="shared" ref="W106:X106" si="158">2*V106-U106</f>
        <v>7.6449999999999987</v>
      </c>
      <c r="X106">
        <f t="shared" si="158"/>
        <v>7.6524999999999981</v>
      </c>
      <c r="Y106">
        <f t="shared" si="106"/>
        <v>7.7062499999999989</v>
      </c>
      <c r="Z106">
        <f t="shared" si="107"/>
        <v>7.76</v>
      </c>
      <c r="AA106">
        <f t="shared" si="108"/>
        <v>7.8137500000000006</v>
      </c>
      <c r="AB106">
        <f t="shared" si="109"/>
        <v>7.8328125000000002</v>
      </c>
      <c r="AC106">
        <f t="shared" si="110"/>
        <v>7.8518749999999997</v>
      </c>
      <c r="AD106">
        <f t="shared" si="111"/>
        <v>7.8709375000000001</v>
      </c>
      <c r="AE106" s="3">
        <v>7.89</v>
      </c>
      <c r="AF106">
        <f t="shared" si="112"/>
        <v>7.9090624999999992</v>
      </c>
      <c r="AG106">
        <f t="shared" si="113"/>
        <v>7.9467968749999995</v>
      </c>
      <c r="AH106">
        <f t="shared" si="114"/>
        <v>7.9845312499999999</v>
      </c>
      <c r="AI106">
        <f t="shared" si="115"/>
        <v>8.0222656249999993</v>
      </c>
      <c r="AJ106">
        <f t="shared" si="116"/>
        <v>8.06</v>
      </c>
      <c r="AK106">
        <f t="shared" si="117"/>
        <v>8.0977343750000017</v>
      </c>
      <c r="AL106">
        <f t="shared" si="118"/>
        <v>8.1308007812500023</v>
      </c>
      <c r="AM106">
        <f t="shared" si="119"/>
        <v>8.1638671875000011</v>
      </c>
      <c r="AN106">
        <f t="shared" si="120"/>
        <v>8.1969335937499999</v>
      </c>
      <c r="AO106" s="3">
        <v>8.23</v>
      </c>
      <c r="AP106" s="3">
        <v>8.92</v>
      </c>
    </row>
    <row r="107" spans="1:42" x14ac:dyDescent="0.2">
      <c r="A107" s="2">
        <v>42982</v>
      </c>
      <c r="B107" s="3">
        <v>7.84</v>
      </c>
      <c r="C107" s="3">
        <v>7.8</v>
      </c>
      <c r="D107" s="3">
        <f t="shared" si="92"/>
        <v>7.7650000000000006</v>
      </c>
      <c r="E107" s="3">
        <v>7.73</v>
      </c>
      <c r="F107" s="3">
        <f t="shared" si="93"/>
        <v>7.7100000000000009</v>
      </c>
      <c r="G107" s="3">
        <v>7.69</v>
      </c>
      <c r="H107" s="3">
        <f t="shared" si="94"/>
        <v>7.8100000000000005</v>
      </c>
      <c r="I107" s="3">
        <v>7.93</v>
      </c>
      <c r="J107" s="3">
        <f t="shared" si="95"/>
        <v>7.79</v>
      </c>
      <c r="K107" s="3">
        <v>7.65</v>
      </c>
      <c r="L107">
        <f t="shared" si="96"/>
        <v>7.65</v>
      </c>
      <c r="M107">
        <f t="shared" si="97"/>
        <v>7.65</v>
      </c>
      <c r="N107">
        <f t="shared" si="98"/>
        <v>7.65</v>
      </c>
      <c r="O107" s="3">
        <v>7.65</v>
      </c>
      <c r="P107">
        <f t="shared" si="99"/>
        <v>7.65</v>
      </c>
      <c r="Q107">
        <f t="shared" si="100"/>
        <v>7.665</v>
      </c>
      <c r="R107">
        <f t="shared" si="101"/>
        <v>7.68</v>
      </c>
      <c r="S107">
        <f t="shared" si="102"/>
        <v>7.6949999999999994</v>
      </c>
      <c r="T107">
        <f t="shared" si="103"/>
        <v>7.7024999999999997</v>
      </c>
      <c r="U107" s="3">
        <v>7.71</v>
      </c>
      <c r="V107">
        <f t="shared" si="104"/>
        <v>7.7175000000000002</v>
      </c>
      <c r="W107">
        <f t="shared" ref="W107:X107" si="159">2*V107-U107</f>
        <v>7.7250000000000005</v>
      </c>
      <c r="X107">
        <f t="shared" si="159"/>
        <v>7.7325000000000008</v>
      </c>
      <c r="Y107">
        <f t="shared" si="106"/>
        <v>7.776250000000001</v>
      </c>
      <c r="Z107">
        <f t="shared" si="107"/>
        <v>7.82</v>
      </c>
      <c r="AA107">
        <f t="shared" si="108"/>
        <v>7.8637499999999996</v>
      </c>
      <c r="AB107">
        <f t="shared" si="109"/>
        <v>7.8803124999999996</v>
      </c>
      <c r="AC107">
        <f t="shared" si="110"/>
        <v>7.8968749999999996</v>
      </c>
      <c r="AD107">
        <f t="shared" si="111"/>
        <v>7.9134374999999997</v>
      </c>
      <c r="AE107" s="3">
        <v>7.93</v>
      </c>
      <c r="AF107">
        <f t="shared" si="112"/>
        <v>7.9465624999999998</v>
      </c>
      <c r="AG107">
        <f t="shared" si="113"/>
        <v>7.9799218750000005</v>
      </c>
      <c r="AH107">
        <f t="shared" si="114"/>
        <v>8.0132812500000004</v>
      </c>
      <c r="AI107">
        <f t="shared" si="115"/>
        <v>8.0466406250000002</v>
      </c>
      <c r="AJ107">
        <f t="shared" si="116"/>
        <v>8.08</v>
      </c>
      <c r="AK107">
        <f t="shared" si="117"/>
        <v>8.1133593749999999</v>
      </c>
      <c r="AL107">
        <f t="shared" si="118"/>
        <v>8.1425195312499987</v>
      </c>
      <c r="AM107">
        <f t="shared" si="119"/>
        <v>8.1716796874999993</v>
      </c>
      <c r="AN107">
        <f t="shared" si="120"/>
        <v>8.2008398437499999</v>
      </c>
      <c r="AO107" s="3">
        <v>8.23</v>
      </c>
      <c r="AP107" s="3">
        <v>8.8800000000000008</v>
      </c>
    </row>
    <row r="108" spans="1:42" x14ac:dyDescent="0.2">
      <c r="A108" s="2">
        <v>42979</v>
      </c>
      <c r="B108" s="3">
        <v>7.84</v>
      </c>
      <c r="C108" s="3">
        <v>7.8</v>
      </c>
      <c r="D108" s="3">
        <f t="shared" si="92"/>
        <v>7.7750000000000004</v>
      </c>
      <c r="E108" s="3">
        <v>7.75</v>
      </c>
      <c r="F108" s="3">
        <f t="shared" si="93"/>
        <v>7.73</v>
      </c>
      <c r="G108" s="3">
        <v>7.71</v>
      </c>
      <c r="H108" s="3">
        <f t="shared" si="94"/>
        <v>7.83</v>
      </c>
      <c r="I108" s="3">
        <v>7.95</v>
      </c>
      <c r="J108" s="3">
        <f t="shared" si="95"/>
        <v>7.8149999999999995</v>
      </c>
      <c r="K108" s="3">
        <v>7.68</v>
      </c>
      <c r="L108">
        <f t="shared" si="96"/>
        <v>7.6775000000000002</v>
      </c>
      <c r="M108">
        <f t="shared" si="97"/>
        <v>7.6749999999999998</v>
      </c>
      <c r="N108">
        <f t="shared" si="98"/>
        <v>7.6724999999999994</v>
      </c>
      <c r="O108" s="3">
        <v>7.67</v>
      </c>
      <c r="P108">
        <f t="shared" si="99"/>
        <v>7.6675000000000004</v>
      </c>
      <c r="Q108">
        <f t="shared" si="100"/>
        <v>7.67875</v>
      </c>
      <c r="R108">
        <f t="shared" si="101"/>
        <v>7.6899999999999995</v>
      </c>
      <c r="S108">
        <f t="shared" si="102"/>
        <v>7.701249999999999</v>
      </c>
      <c r="T108">
        <f t="shared" si="103"/>
        <v>7.7056249999999995</v>
      </c>
      <c r="U108" s="3">
        <v>7.71</v>
      </c>
      <c r="V108">
        <f t="shared" si="104"/>
        <v>7.7143750000000004</v>
      </c>
      <c r="W108">
        <f t="shared" ref="W108:X108" si="160">2*V108-U108</f>
        <v>7.7187500000000009</v>
      </c>
      <c r="X108">
        <f t="shared" si="160"/>
        <v>7.7231250000000014</v>
      </c>
      <c r="Y108">
        <f t="shared" si="106"/>
        <v>7.7765625000000007</v>
      </c>
      <c r="Z108">
        <f t="shared" si="107"/>
        <v>7.83</v>
      </c>
      <c r="AA108">
        <f t="shared" si="108"/>
        <v>7.8834374999999994</v>
      </c>
      <c r="AB108">
        <f t="shared" si="109"/>
        <v>7.9000781249999994</v>
      </c>
      <c r="AC108">
        <f t="shared" si="110"/>
        <v>7.9167187499999994</v>
      </c>
      <c r="AD108">
        <f t="shared" si="111"/>
        <v>7.9333593750000002</v>
      </c>
      <c r="AE108" s="3">
        <v>7.95</v>
      </c>
      <c r="AF108">
        <f t="shared" si="112"/>
        <v>7.9666406250000001</v>
      </c>
      <c r="AG108">
        <f t="shared" si="113"/>
        <v>8.0012304687500002</v>
      </c>
      <c r="AH108">
        <f t="shared" si="114"/>
        <v>8.0358203125000003</v>
      </c>
      <c r="AI108">
        <f t="shared" si="115"/>
        <v>8.0704101562500004</v>
      </c>
      <c r="AJ108">
        <f t="shared" si="116"/>
        <v>8.1050000000000004</v>
      </c>
      <c r="AK108">
        <f t="shared" si="117"/>
        <v>8.1395898437500005</v>
      </c>
      <c r="AL108">
        <f t="shared" si="118"/>
        <v>8.1696923828124994</v>
      </c>
      <c r="AM108">
        <f t="shared" si="119"/>
        <v>8.1997949218750001</v>
      </c>
      <c r="AN108">
        <f t="shared" si="120"/>
        <v>8.2298974609375009</v>
      </c>
      <c r="AO108" s="3">
        <v>8.26</v>
      </c>
      <c r="AP108" s="3">
        <v>8.91</v>
      </c>
    </row>
    <row r="109" spans="1:42" x14ac:dyDescent="0.2">
      <c r="A109" s="2">
        <v>42978</v>
      </c>
      <c r="B109" s="3">
        <v>7.86</v>
      </c>
      <c r="C109" s="3">
        <v>7.82</v>
      </c>
      <c r="D109" s="3">
        <f t="shared" si="92"/>
        <v>7.7949999999999999</v>
      </c>
      <c r="E109" s="3">
        <v>7.77</v>
      </c>
      <c r="F109" s="3">
        <f t="shared" si="93"/>
        <v>7.75</v>
      </c>
      <c r="G109" s="3">
        <v>7.73</v>
      </c>
      <c r="H109" s="3">
        <f t="shared" si="94"/>
        <v>7.8650000000000002</v>
      </c>
      <c r="I109" s="3">
        <v>8</v>
      </c>
      <c r="J109" s="3">
        <f t="shared" si="95"/>
        <v>7.85</v>
      </c>
      <c r="K109" s="3">
        <v>7.7</v>
      </c>
      <c r="L109">
        <f t="shared" si="96"/>
        <v>7.7</v>
      </c>
      <c r="M109">
        <f t="shared" si="97"/>
        <v>7.7</v>
      </c>
      <c r="N109">
        <f t="shared" si="98"/>
        <v>7.7</v>
      </c>
      <c r="O109" s="3">
        <v>7.7</v>
      </c>
      <c r="P109">
        <f t="shared" si="99"/>
        <v>7.7</v>
      </c>
      <c r="Q109">
        <f t="shared" si="100"/>
        <v>7.7149999999999999</v>
      </c>
      <c r="R109">
        <f t="shared" si="101"/>
        <v>7.73</v>
      </c>
      <c r="S109">
        <f t="shared" si="102"/>
        <v>7.745000000000001</v>
      </c>
      <c r="T109">
        <f t="shared" si="103"/>
        <v>7.7525000000000004</v>
      </c>
      <c r="U109" s="3">
        <v>7.76</v>
      </c>
      <c r="V109">
        <f t="shared" si="104"/>
        <v>7.7674999999999992</v>
      </c>
      <c r="W109">
        <f t="shared" ref="W109:X109" si="161">2*V109-U109</f>
        <v>7.7749999999999986</v>
      </c>
      <c r="X109">
        <f t="shared" si="161"/>
        <v>7.782499999999998</v>
      </c>
      <c r="Y109">
        <f t="shared" si="106"/>
        <v>7.8312499999999989</v>
      </c>
      <c r="Z109">
        <f t="shared" si="107"/>
        <v>7.88</v>
      </c>
      <c r="AA109">
        <f t="shared" si="108"/>
        <v>7.9287500000000009</v>
      </c>
      <c r="AB109">
        <f t="shared" si="109"/>
        <v>7.9465625000000006</v>
      </c>
      <c r="AC109">
        <f t="shared" si="110"/>
        <v>7.9643750000000004</v>
      </c>
      <c r="AD109">
        <f t="shared" si="111"/>
        <v>7.9821875000000002</v>
      </c>
      <c r="AE109" s="3">
        <v>8</v>
      </c>
      <c r="AF109">
        <f t="shared" si="112"/>
        <v>8.0178124999999998</v>
      </c>
      <c r="AG109">
        <f t="shared" si="113"/>
        <v>8.0508593749999999</v>
      </c>
      <c r="AH109">
        <f t="shared" si="114"/>
        <v>8.0839062500000001</v>
      </c>
      <c r="AI109">
        <f t="shared" si="115"/>
        <v>8.1169531250000002</v>
      </c>
      <c r="AJ109">
        <f t="shared" si="116"/>
        <v>8.15</v>
      </c>
      <c r="AK109">
        <f t="shared" si="117"/>
        <v>8.1830468750000005</v>
      </c>
      <c r="AL109">
        <f t="shared" si="118"/>
        <v>8.212285156250001</v>
      </c>
      <c r="AM109">
        <f t="shared" si="119"/>
        <v>8.2415234374999997</v>
      </c>
      <c r="AN109">
        <f t="shared" si="120"/>
        <v>8.2707617187500002</v>
      </c>
      <c r="AO109" s="3">
        <v>8.3000000000000007</v>
      </c>
      <c r="AP109" s="3">
        <v>8.93</v>
      </c>
    </row>
    <row r="110" spans="1:42" x14ac:dyDescent="0.2">
      <c r="A110" s="2">
        <v>42977</v>
      </c>
      <c r="B110" s="3">
        <v>7.86</v>
      </c>
      <c r="C110" s="3">
        <v>7.83</v>
      </c>
      <c r="D110" s="3">
        <f t="shared" si="92"/>
        <v>7.8100000000000005</v>
      </c>
      <c r="E110" s="3">
        <v>7.79</v>
      </c>
      <c r="F110" s="3">
        <f t="shared" si="93"/>
        <v>7.7750000000000004</v>
      </c>
      <c r="G110" s="3">
        <v>7.76</v>
      </c>
      <c r="H110" s="3">
        <f t="shared" si="94"/>
        <v>7.8949999999999996</v>
      </c>
      <c r="I110" s="3">
        <v>8.0299999999999994</v>
      </c>
      <c r="J110" s="3">
        <f t="shared" si="95"/>
        <v>7.89</v>
      </c>
      <c r="K110" s="3">
        <v>7.75</v>
      </c>
      <c r="L110">
        <f t="shared" si="96"/>
        <v>7.7524999999999995</v>
      </c>
      <c r="M110">
        <f t="shared" si="97"/>
        <v>7.7549999999999999</v>
      </c>
      <c r="N110">
        <f t="shared" si="98"/>
        <v>7.7575000000000003</v>
      </c>
      <c r="O110" s="3">
        <v>7.76</v>
      </c>
      <c r="P110">
        <f t="shared" si="99"/>
        <v>7.7624999999999993</v>
      </c>
      <c r="Q110">
        <f t="shared" si="100"/>
        <v>7.7762499999999992</v>
      </c>
      <c r="R110">
        <f t="shared" si="101"/>
        <v>7.79</v>
      </c>
      <c r="S110">
        <f t="shared" si="102"/>
        <v>7.8037500000000009</v>
      </c>
      <c r="T110">
        <f t="shared" si="103"/>
        <v>7.8118750000000006</v>
      </c>
      <c r="U110" s="3">
        <v>7.82</v>
      </c>
      <c r="V110">
        <f t="shared" si="104"/>
        <v>7.828125</v>
      </c>
      <c r="W110">
        <f t="shared" ref="W110:X110" si="162">2*V110-U110</f>
        <v>7.8362499999999997</v>
      </c>
      <c r="X110">
        <f t="shared" si="162"/>
        <v>7.8443749999999994</v>
      </c>
      <c r="Y110">
        <f t="shared" si="106"/>
        <v>7.8846875000000001</v>
      </c>
      <c r="Z110">
        <f t="shared" si="107"/>
        <v>7.9249999999999998</v>
      </c>
      <c r="AA110">
        <f t="shared" si="108"/>
        <v>7.9653124999999996</v>
      </c>
      <c r="AB110">
        <f t="shared" si="109"/>
        <v>7.9814843749999991</v>
      </c>
      <c r="AC110">
        <f t="shared" si="110"/>
        <v>7.9976562499999995</v>
      </c>
      <c r="AD110">
        <f t="shared" si="111"/>
        <v>8.0138281249999999</v>
      </c>
      <c r="AE110" s="3">
        <v>8.0299999999999994</v>
      </c>
      <c r="AF110">
        <f t="shared" si="112"/>
        <v>8.0461718749999989</v>
      </c>
      <c r="AG110">
        <f t="shared" si="113"/>
        <v>8.0771289062499996</v>
      </c>
      <c r="AH110">
        <f t="shared" si="114"/>
        <v>8.1080859375000003</v>
      </c>
      <c r="AI110">
        <f t="shared" si="115"/>
        <v>8.139042968750001</v>
      </c>
      <c r="AJ110">
        <f t="shared" si="116"/>
        <v>8.17</v>
      </c>
      <c r="AK110">
        <f t="shared" si="117"/>
        <v>8.2009570312499989</v>
      </c>
      <c r="AL110">
        <f t="shared" si="118"/>
        <v>8.2282177734374997</v>
      </c>
      <c r="AM110">
        <f t="shared" si="119"/>
        <v>8.2554785156250006</v>
      </c>
      <c r="AN110">
        <f t="shared" si="120"/>
        <v>8.2827392578125014</v>
      </c>
      <c r="AO110" s="3">
        <v>8.31</v>
      </c>
      <c r="AP110" s="3">
        <v>8.92</v>
      </c>
    </row>
    <row r="111" spans="1:42" x14ac:dyDescent="0.2">
      <c r="A111" s="2">
        <v>42976</v>
      </c>
      <c r="B111" s="3">
        <v>7.88</v>
      </c>
      <c r="C111" s="3">
        <v>7.84</v>
      </c>
      <c r="D111" s="3">
        <f t="shared" si="92"/>
        <v>7.8249999999999993</v>
      </c>
      <c r="E111" s="3">
        <v>7.81</v>
      </c>
      <c r="F111" s="3">
        <f t="shared" si="93"/>
        <v>7.8049999999999997</v>
      </c>
      <c r="G111" s="3">
        <v>7.8</v>
      </c>
      <c r="H111" s="3">
        <f t="shared" si="94"/>
        <v>7.9250000000000007</v>
      </c>
      <c r="I111" s="3">
        <v>8.0500000000000007</v>
      </c>
      <c r="J111" s="3">
        <f t="shared" si="95"/>
        <v>7.9250000000000007</v>
      </c>
      <c r="K111" s="3">
        <v>7.8</v>
      </c>
      <c r="L111">
        <f t="shared" si="96"/>
        <v>7.8025000000000002</v>
      </c>
      <c r="M111">
        <f t="shared" si="97"/>
        <v>7.8049999999999997</v>
      </c>
      <c r="N111">
        <f t="shared" si="98"/>
        <v>7.8074999999999992</v>
      </c>
      <c r="O111" s="3">
        <v>7.81</v>
      </c>
      <c r="P111">
        <f t="shared" si="99"/>
        <v>7.8125</v>
      </c>
      <c r="Q111">
        <f t="shared" si="100"/>
        <v>7.82125</v>
      </c>
      <c r="R111">
        <f t="shared" si="101"/>
        <v>7.83</v>
      </c>
      <c r="S111">
        <f t="shared" si="102"/>
        <v>7.8387500000000001</v>
      </c>
      <c r="T111">
        <f t="shared" si="103"/>
        <v>7.8443749999999994</v>
      </c>
      <c r="U111" s="3">
        <v>7.85</v>
      </c>
      <c r="V111">
        <f t="shared" si="104"/>
        <v>7.8556249999999999</v>
      </c>
      <c r="W111">
        <f t="shared" ref="W111:X111" si="163">2*V111-U111</f>
        <v>7.8612500000000001</v>
      </c>
      <c r="X111">
        <f t="shared" si="163"/>
        <v>7.8668750000000003</v>
      </c>
      <c r="Y111">
        <f t="shared" si="106"/>
        <v>7.9084374999999998</v>
      </c>
      <c r="Z111">
        <f t="shared" si="107"/>
        <v>7.95</v>
      </c>
      <c r="AA111">
        <f t="shared" si="108"/>
        <v>7.9915625000000006</v>
      </c>
      <c r="AB111">
        <f t="shared" si="109"/>
        <v>8.0061718749999997</v>
      </c>
      <c r="AC111">
        <f t="shared" si="110"/>
        <v>8.0207812500000006</v>
      </c>
      <c r="AD111">
        <f t="shared" si="111"/>
        <v>8.0353906250000016</v>
      </c>
      <c r="AE111" s="3">
        <v>8.0500000000000007</v>
      </c>
      <c r="AF111">
        <f t="shared" si="112"/>
        <v>8.0646093749999999</v>
      </c>
      <c r="AG111">
        <f t="shared" si="113"/>
        <v>8.0972070312500009</v>
      </c>
      <c r="AH111">
        <f t="shared" si="114"/>
        <v>8.1298046875000001</v>
      </c>
      <c r="AI111">
        <f t="shared" si="115"/>
        <v>8.1624023437499993</v>
      </c>
      <c r="AJ111">
        <f t="shared" si="116"/>
        <v>8.1950000000000003</v>
      </c>
      <c r="AK111">
        <f t="shared" si="117"/>
        <v>8.2275976562500013</v>
      </c>
      <c r="AL111">
        <f t="shared" si="118"/>
        <v>8.2556982421875009</v>
      </c>
      <c r="AM111">
        <f t="shared" si="119"/>
        <v>8.2837988281250006</v>
      </c>
      <c r="AN111">
        <f t="shared" si="120"/>
        <v>8.3118994140625002</v>
      </c>
      <c r="AO111" s="3">
        <v>8.34</v>
      </c>
      <c r="AP111" s="3">
        <v>8.9700000000000006</v>
      </c>
    </row>
    <row r="112" spans="1:42" x14ac:dyDescent="0.2">
      <c r="A112" s="2">
        <v>42975</v>
      </c>
      <c r="B112" s="3">
        <v>7.85</v>
      </c>
      <c r="C112" s="3">
        <v>7.81</v>
      </c>
      <c r="D112" s="3">
        <f t="shared" si="92"/>
        <v>7.7949999999999999</v>
      </c>
      <c r="E112" s="3">
        <v>7.78</v>
      </c>
      <c r="F112" s="3">
        <f t="shared" si="93"/>
        <v>7.7750000000000004</v>
      </c>
      <c r="G112" s="3">
        <v>7.77</v>
      </c>
      <c r="H112" s="3">
        <f t="shared" si="94"/>
        <v>7.91</v>
      </c>
      <c r="I112" s="3">
        <v>8.0500000000000007</v>
      </c>
      <c r="J112" s="3">
        <f t="shared" si="95"/>
        <v>7.9050000000000002</v>
      </c>
      <c r="K112" s="3">
        <v>7.76</v>
      </c>
      <c r="L112">
        <f t="shared" si="96"/>
        <v>7.76</v>
      </c>
      <c r="M112">
        <f t="shared" si="97"/>
        <v>7.76</v>
      </c>
      <c r="N112">
        <f t="shared" si="98"/>
        <v>7.76</v>
      </c>
      <c r="O112" s="3">
        <v>7.76</v>
      </c>
      <c r="P112">
        <f t="shared" si="99"/>
        <v>7.76</v>
      </c>
      <c r="Q112">
        <f t="shared" si="100"/>
        <v>7.7725</v>
      </c>
      <c r="R112">
        <f t="shared" si="101"/>
        <v>7.7850000000000001</v>
      </c>
      <c r="S112">
        <f t="shared" si="102"/>
        <v>7.7975000000000003</v>
      </c>
      <c r="T112">
        <f t="shared" si="103"/>
        <v>7.80375</v>
      </c>
      <c r="U112" s="3">
        <v>7.81</v>
      </c>
      <c r="V112">
        <f t="shared" si="104"/>
        <v>7.8162499999999993</v>
      </c>
      <c r="W112">
        <f t="shared" ref="W112:X112" si="164">2*V112-U112</f>
        <v>7.8224999999999989</v>
      </c>
      <c r="X112">
        <f t="shared" si="164"/>
        <v>7.8287499999999985</v>
      </c>
      <c r="Y112">
        <f t="shared" si="106"/>
        <v>7.8793749999999996</v>
      </c>
      <c r="Z112">
        <f t="shared" si="107"/>
        <v>7.93</v>
      </c>
      <c r="AA112">
        <f t="shared" si="108"/>
        <v>7.9806249999999999</v>
      </c>
      <c r="AB112">
        <f t="shared" si="109"/>
        <v>7.9979687500000001</v>
      </c>
      <c r="AC112">
        <f t="shared" si="110"/>
        <v>8.0153125000000003</v>
      </c>
      <c r="AD112">
        <f t="shared" si="111"/>
        <v>8.0326562500000005</v>
      </c>
      <c r="AE112" s="3">
        <v>8.0500000000000007</v>
      </c>
      <c r="AF112">
        <f t="shared" si="112"/>
        <v>8.0673437500000009</v>
      </c>
      <c r="AG112">
        <f t="shared" si="113"/>
        <v>8.1030078124999996</v>
      </c>
      <c r="AH112">
        <f t="shared" si="114"/>
        <v>8.138671875</v>
      </c>
      <c r="AI112">
        <f t="shared" si="115"/>
        <v>8.1743359375000004</v>
      </c>
      <c r="AJ112">
        <f t="shared" si="116"/>
        <v>8.2100000000000009</v>
      </c>
      <c r="AK112">
        <f t="shared" si="117"/>
        <v>8.2456640625000013</v>
      </c>
      <c r="AL112">
        <f t="shared" si="118"/>
        <v>8.2767480468750012</v>
      </c>
      <c r="AM112">
        <f t="shared" si="119"/>
        <v>8.3078320312500011</v>
      </c>
      <c r="AN112">
        <f t="shared" si="120"/>
        <v>8.3389160156249993</v>
      </c>
      <c r="AO112" s="3">
        <v>8.3699999999999992</v>
      </c>
      <c r="AP112" s="3">
        <v>9.0299999999999994</v>
      </c>
    </row>
    <row r="113" spans="1:42" x14ac:dyDescent="0.2">
      <c r="A113" s="2">
        <v>42972</v>
      </c>
      <c r="B113" s="3">
        <v>7.84</v>
      </c>
      <c r="C113" s="3">
        <v>7.81</v>
      </c>
      <c r="D113" s="3">
        <f t="shared" si="92"/>
        <v>7.7949999999999999</v>
      </c>
      <c r="E113" s="3">
        <v>7.78</v>
      </c>
      <c r="F113" s="3">
        <f t="shared" si="93"/>
        <v>7.7750000000000004</v>
      </c>
      <c r="G113" s="3">
        <v>7.77</v>
      </c>
      <c r="H113" s="3">
        <f t="shared" si="94"/>
        <v>7.92</v>
      </c>
      <c r="I113" s="3">
        <v>8.07</v>
      </c>
      <c r="J113" s="3">
        <f t="shared" si="95"/>
        <v>7.915</v>
      </c>
      <c r="K113" s="3">
        <v>7.76</v>
      </c>
      <c r="L113">
        <f t="shared" si="96"/>
        <v>7.7624999999999993</v>
      </c>
      <c r="M113">
        <f t="shared" si="97"/>
        <v>7.7649999999999997</v>
      </c>
      <c r="N113">
        <f t="shared" si="98"/>
        <v>7.7675000000000001</v>
      </c>
      <c r="O113" s="3">
        <v>7.77</v>
      </c>
      <c r="P113">
        <f t="shared" si="99"/>
        <v>7.7724999999999991</v>
      </c>
      <c r="Q113">
        <f t="shared" si="100"/>
        <v>7.786249999999999</v>
      </c>
      <c r="R113">
        <f t="shared" si="101"/>
        <v>7.8</v>
      </c>
      <c r="S113">
        <f t="shared" si="102"/>
        <v>7.8137500000000006</v>
      </c>
      <c r="T113">
        <f t="shared" si="103"/>
        <v>7.8218750000000004</v>
      </c>
      <c r="U113" s="3">
        <v>7.83</v>
      </c>
      <c r="V113">
        <f t="shared" si="104"/>
        <v>7.8381249999999998</v>
      </c>
      <c r="W113">
        <f t="shared" ref="W113:X113" si="165">2*V113-U113</f>
        <v>7.8462499999999995</v>
      </c>
      <c r="X113">
        <f t="shared" si="165"/>
        <v>7.8543749999999992</v>
      </c>
      <c r="Y113">
        <f t="shared" si="106"/>
        <v>7.9021875000000001</v>
      </c>
      <c r="Z113">
        <f t="shared" si="107"/>
        <v>7.95</v>
      </c>
      <c r="AA113">
        <f t="shared" si="108"/>
        <v>7.9978125000000002</v>
      </c>
      <c r="AB113">
        <f t="shared" si="109"/>
        <v>8.0158593750000016</v>
      </c>
      <c r="AC113">
        <f t="shared" si="110"/>
        <v>8.0339062500000011</v>
      </c>
      <c r="AD113">
        <f t="shared" si="111"/>
        <v>8.0519531250000007</v>
      </c>
      <c r="AE113" s="3">
        <v>8.07</v>
      </c>
      <c r="AF113">
        <f t="shared" si="112"/>
        <v>8.0880468749999999</v>
      </c>
      <c r="AG113">
        <f t="shared" si="113"/>
        <v>8.1222851562500011</v>
      </c>
      <c r="AH113">
        <f t="shared" si="114"/>
        <v>8.1565234375000006</v>
      </c>
      <c r="AI113">
        <f t="shared" si="115"/>
        <v>8.1907617187500001</v>
      </c>
      <c r="AJ113">
        <f t="shared" si="116"/>
        <v>8.2250000000000014</v>
      </c>
      <c r="AK113">
        <f t="shared" si="117"/>
        <v>8.2592382812500027</v>
      </c>
      <c r="AL113">
        <f t="shared" si="118"/>
        <v>8.2894287109375018</v>
      </c>
      <c r="AM113">
        <f t="shared" si="119"/>
        <v>8.3196191406250009</v>
      </c>
      <c r="AN113">
        <f t="shared" si="120"/>
        <v>8.3498095703125017</v>
      </c>
      <c r="AO113" s="3">
        <v>8.3800000000000008</v>
      </c>
      <c r="AP113" s="3">
        <v>9.0399999999999991</v>
      </c>
    </row>
    <row r="114" spans="1:42" x14ac:dyDescent="0.2">
      <c r="A114" s="2">
        <v>42971</v>
      </c>
      <c r="B114" s="3">
        <v>7.9</v>
      </c>
      <c r="C114" s="3">
        <v>7.85</v>
      </c>
      <c r="D114" s="3">
        <f t="shared" si="92"/>
        <v>7.82</v>
      </c>
      <c r="E114" s="3">
        <v>7.79</v>
      </c>
      <c r="F114" s="3">
        <f t="shared" si="93"/>
        <v>7.7850000000000001</v>
      </c>
      <c r="G114" s="3">
        <v>7.78</v>
      </c>
      <c r="H114" s="3">
        <f t="shared" si="94"/>
        <v>7.92</v>
      </c>
      <c r="I114" s="3">
        <v>8.06</v>
      </c>
      <c r="J114" s="3">
        <f t="shared" si="95"/>
        <v>7.91</v>
      </c>
      <c r="K114" s="3">
        <v>7.76</v>
      </c>
      <c r="L114">
        <f t="shared" si="96"/>
        <v>7.7624999999999993</v>
      </c>
      <c r="M114">
        <f t="shared" si="97"/>
        <v>7.7649999999999997</v>
      </c>
      <c r="N114">
        <f t="shared" si="98"/>
        <v>7.7675000000000001</v>
      </c>
      <c r="O114" s="3">
        <v>7.77</v>
      </c>
      <c r="P114">
        <f t="shared" si="99"/>
        <v>7.7724999999999991</v>
      </c>
      <c r="Q114">
        <f t="shared" si="100"/>
        <v>7.786249999999999</v>
      </c>
      <c r="R114">
        <f t="shared" si="101"/>
        <v>7.8</v>
      </c>
      <c r="S114">
        <f t="shared" si="102"/>
        <v>7.8137500000000006</v>
      </c>
      <c r="T114">
        <f t="shared" si="103"/>
        <v>7.8218750000000004</v>
      </c>
      <c r="U114" s="3">
        <v>7.83</v>
      </c>
      <c r="V114">
        <f t="shared" si="104"/>
        <v>7.8381249999999998</v>
      </c>
      <c r="W114">
        <f t="shared" ref="W114:X114" si="166">2*V114-U114</f>
        <v>7.8462499999999995</v>
      </c>
      <c r="X114">
        <f t="shared" si="166"/>
        <v>7.8543749999999992</v>
      </c>
      <c r="Y114">
        <f t="shared" si="106"/>
        <v>7.8996874999999998</v>
      </c>
      <c r="Z114">
        <f t="shared" si="107"/>
        <v>7.9450000000000003</v>
      </c>
      <c r="AA114">
        <f t="shared" si="108"/>
        <v>7.9903125000000008</v>
      </c>
      <c r="AB114">
        <f t="shared" si="109"/>
        <v>8.0077343750000001</v>
      </c>
      <c r="AC114">
        <f t="shared" si="110"/>
        <v>8.0251562500000002</v>
      </c>
      <c r="AD114">
        <f t="shared" si="111"/>
        <v>8.0425781250000004</v>
      </c>
      <c r="AE114" s="3">
        <v>8.06</v>
      </c>
      <c r="AF114">
        <f t="shared" si="112"/>
        <v>8.0774218750000006</v>
      </c>
      <c r="AG114">
        <f t="shared" si="113"/>
        <v>8.1093164062500005</v>
      </c>
      <c r="AH114">
        <f t="shared" si="114"/>
        <v>8.1412109375000004</v>
      </c>
      <c r="AI114">
        <f t="shared" si="115"/>
        <v>8.1731054687500002</v>
      </c>
      <c r="AJ114">
        <f t="shared" si="116"/>
        <v>8.2050000000000001</v>
      </c>
      <c r="AK114">
        <f t="shared" si="117"/>
        <v>8.2368945312499999</v>
      </c>
      <c r="AL114">
        <f t="shared" si="118"/>
        <v>8.2651708984374999</v>
      </c>
      <c r="AM114">
        <f t="shared" si="119"/>
        <v>8.2934472656249998</v>
      </c>
      <c r="AN114">
        <f t="shared" si="120"/>
        <v>8.3217236328124997</v>
      </c>
      <c r="AO114" s="3">
        <v>8.35</v>
      </c>
      <c r="AP114" s="3">
        <v>8.98</v>
      </c>
    </row>
    <row r="115" spans="1:42" x14ac:dyDescent="0.2">
      <c r="A115" s="2">
        <v>42970</v>
      </c>
      <c r="B115" s="3">
        <v>7.86</v>
      </c>
      <c r="C115" s="3">
        <v>7.83</v>
      </c>
      <c r="D115" s="3">
        <f t="shared" si="92"/>
        <v>7.8100000000000005</v>
      </c>
      <c r="E115" s="3">
        <v>7.79</v>
      </c>
      <c r="F115" s="3">
        <f t="shared" si="93"/>
        <v>7.7799999999999994</v>
      </c>
      <c r="G115" s="3">
        <v>7.77</v>
      </c>
      <c r="H115" s="3">
        <f t="shared" si="94"/>
        <v>7.8999999999999995</v>
      </c>
      <c r="I115" s="3">
        <v>8.0299999999999994</v>
      </c>
      <c r="J115" s="3">
        <f t="shared" si="95"/>
        <v>7.89</v>
      </c>
      <c r="K115" s="3">
        <v>7.75</v>
      </c>
      <c r="L115">
        <f t="shared" si="96"/>
        <v>7.7524999999999995</v>
      </c>
      <c r="M115">
        <f t="shared" si="97"/>
        <v>7.7549999999999999</v>
      </c>
      <c r="N115">
        <f t="shared" si="98"/>
        <v>7.7575000000000003</v>
      </c>
      <c r="O115" s="3">
        <v>7.76</v>
      </c>
      <c r="P115">
        <f t="shared" si="99"/>
        <v>7.7624999999999993</v>
      </c>
      <c r="Q115">
        <f t="shared" si="100"/>
        <v>7.7762499999999992</v>
      </c>
      <c r="R115">
        <f t="shared" si="101"/>
        <v>7.79</v>
      </c>
      <c r="S115">
        <f t="shared" si="102"/>
        <v>7.8037500000000009</v>
      </c>
      <c r="T115">
        <f t="shared" si="103"/>
        <v>7.8118750000000006</v>
      </c>
      <c r="U115" s="3">
        <v>7.82</v>
      </c>
      <c r="V115">
        <f t="shared" si="104"/>
        <v>7.828125</v>
      </c>
      <c r="W115">
        <f t="shared" ref="W115:X115" si="167">2*V115-U115</f>
        <v>7.8362499999999997</v>
      </c>
      <c r="X115">
        <f t="shared" si="167"/>
        <v>7.8443749999999994</v>
      </c>
      <c r="Y115">
        <f t="shared" si="106"/>
        <v>7.8846875000000001</v>
      </c>
      <c r="Z115">
        <f t="shared" si="107"/>
        <v>7.9249999999999998</v>
      </c>
      <c r="AA115">
        <f t="shared" si="108"/>
        <v>7.9653124999999996</v>
      </c>
      <c r="AB115">
        <f t="shared" si="109"/>
        <v>7.9814843749999991</v>
      </c>
      <c r="AC115">
        <f t="shared" si="110"/>
        <v>7.9976562499999995</v>
      </c>
      <c r="AD115">
        <f t="shared" si="111"/>
        <v>8.0138281249999999</v>
      </c>
      <c r="AE115" s="3">
        <v>8.0299999999999994</v>
      </c>
      <c r="AF115">
        <f t="shared" si="112"/>
        <v>8.0461718749999989</v>
      </c>
      <c r="AG115">
        <f t="shared" si="113"/>
        <v>8.0783789062499984</v>
      </c>
      <c r="AH115">
        <f t="shared" si="114"/>
        <v>8.1105859374999998</v>
      </c>
      <c r="AI115">
        <f t="shared" si="115"/>
        <v>8.1427929687500011</v>
      </c>
      <c r="AJ115">
        <f t="shared" si="116"/>
        <v>8.1750000000000007</v>
      </c>
      <c r="AK115">
        <f t="shared" si="117"/>
        <v>8.2072070312500003</v>
      </c>
      <c r="AL115">
        <f t="shared" si="118"/>
        <v>8.2354052734375003</v>
      </c>
      <c r="AM115">
        <f t="shared" si="119"/>
        <v>8.2636035156250003</v>
      </c>
      <c r="AN115">
        <f t="shared" si="120"/>
        <v>8.2918017578125003</v>
      </c>
      <c r="AO115" s="3">
        <v>8.32</v>
      </c>
      <c r="AP115" s="3">
        <v>8.93</v>
      </c>
    </row>
    <row r="116" spans="1:42" x14ac:dyDescent="0.2">
      <c r="A116" s="2">
        <v>42969</v>
      </c>
      <c r="B116" s="3">
        <v>7.85</v>
      </c>
      <c r="C116" s="3">
        <v>7.82</v>
      </c>
      <c r="D116" s="3">
        <f t="shared" si="92"/>
        <v>7.8049999999999997</v>
      </c>
      <c r="E116" s="3">
        <v>7.79</v>
      </c>
      <c r="F116" s="3">
        <f t="shared" si="93"/>
        <v>7.7850000000000001</v>
      </c>
      <c r="G116" s="3">
        <v>7.78</v>
      </c>
      <c r="H116" s="3">
        <f t="shared" si="94"/>
        <v>7.91</v>
      </c>
      <c r="I116" s="3">
        <v>8.0399999999999991</v>
      </c>
      <c r="J116" s="3">
        <f t="shared" si="95"/>
        <v>7.9049999999999994</v>
      </c>
      <c r="K116" s="3">
        <v>7.77</v>
      </c>
      <c r="L116">
        <f t="shared" si="96"/>
        <v>7.77</v>
      </c>
      <c r="M116">
        <f t="shared" si="97"/>
        <v>7.77</v>
      </c>
      <c r="N116">
        <f t="shared" si="98"/>
        <v>7.77</v>
      </c>
      <c r="O116" s="3">
        <v>7.77</v>
      </c>
      <c r="P116">
        <f t="shared" si="99"/>
        <v>7.77</v>
      </c>
      <c r="Q116">
        <f t="shared" si="100"/>
        <v>7.7824999999999998</v>
      </c>
      <c r="R116">
        <f t="shared" si="101"/>
        <v>7.7949999999999999</v>
      </c>
      <c r="S116">
        <f t="shared" si="102"/>
        <v>7.8075000000000001</v>
      </c>
      <c r="T116">
        <f t="shared" si="103"/>
        <v>7.8137500000000006</v>
      </c>
      <c r="U116" s="3">
        <v>7.82</v>
      </c>
      <c r="V116">
        <f t="shared" si="104"/>
        <v>7.8262499999999999</v>
      </c>
      <c r="W116">
        <f t="shared" ref="W116:X116" si="168">2*V116-U116</f>
        <v>7.8324999999999996</v>
      </c>
      <c r="X116">
        <f t="shared" si="168"/>
        <v>7.8387499999999992</v>
      </c>
      <c r="Y116">
        <f t="shared" si="106"/>
        <v>7.8843749999999995</v>
      </c>
      <c r="Z116">
        <f t="shared" si="107"/>
        <v>7.93</v>
      </c>
      <c r="AA116">
        <f t="shared" si="108"/>
        <v>7.975625</v>
      </c>
      <c r="AB116">
        <f t="shared" si="109"/>
        <v>7.9917187500000004</v>
      </c>
      <c r="AC116">
        <f t="shared" si="110"/>
        <v>8.0078125</v>
      </c>
      <c r="AD116">
        <f t="shared" si="111"/>
        <v>8.0239062499999996</v>
      </c>
      <c r="AE116" s="3">
        <v>8.0399999999999991</v>
      </c>
      <c r="AF116">
        <f t="shared" si="112"/>
        <v>8.0560937499999987</v>
      </c>
      <c r="AG116">
        <f t="shared" si="113"/>
        <v>8.0870703124999999</v>
      </c>
      <c r="AH116">
        <f t="shared" si="114"/>
        <v>8.1180468749999992</v>
      </c>
      <c r="AI116">
        <f t="shared" si="115"/>
        <v>8.1490234374999986</v>
      </c>
      <c r="AJ116">
        <f t="shared" si="116"/>
        <v>8.18</v>
      </c>
      <c r="AK116">
        <f t="shared" si="117"/>
        <v>8.2109765625000009</v>
      </c>
      <c r="AL116">
        <f t="shared" si="118"/>
        <v>8.2382324218750007</v>
      </c>
      <c r="AM116">
        <f t="shared" si="119"/>
        <v>8.2654882812500006</v>
      </c>
      <c r="AN116">
        <f t="shared" si="120"/>
        <v>8.2927441406250004</v>
      </c>
      <c r="AO116" s="3">
        <v>8.32</v>
      </c>
      <c r="AP116" s="3">
        <v>8.9</v>
      </c>
    </row>
    <row r="117" spans="1:42" x14ac:dyDescent="0.2">
      <c r="A117" s="2">
        <v>42968</v>
      </c>
      <c r="B117" s="3">
        <v>7.85</v>
      </c>
      <c r="C117" s="3">
        <v>7.83</v>
      </c>
      <c r="D117" s="3">
        <f t="shared" si="92"/>
        <v>7.8100000000000005</v>
      </c>
      <c r="E117" s="3">
        <v>7.79</v>
      </c>
      <c r="F117" s="3">
        <f t="shared" si="93"/>
        <v>7.7850000000000001</v>
      </c>
      <c r="G117" s="3">
        <v>7.78</v>
      </c>
      <c r="H117" s="3">
        <f t="shared" si="94"/>
        <v>7.9</v>
      </c>
      <c r="I117" s="3">
        <v>8.02</v>
      </c>
      <c r="J117" s="3">
        <f t="shared" si="95"/>
        <v>7.8949999999999996</v>
      </c>
      <c r="K117" s="3">
        <v>7.77</v>
      </c>
      <c r="L117">
        <f t="shared" si="96"/>
        <v>7.77</v>
      </c>
      <c r="M117">
        <f t="shared" si="97"/>
        <v>7.77</v>
      </c>
      <c r="N117">
        <f t="shared" si="98"/>
        <v>7.77</v>
      </c>
      <c r="O117" s="3">
        <v>7.77</v>
      </c>
      <c r="P117">
        <f t="shared" si="99"/>
        <v>7.77</v>
      </c>
      <c r="Q117">
        <f t="shared" si="100"/>
        <v>7.7824999999999998</v>
      </c>
      <c r="R117">
        <f t="shared" si="101"/>
        <v>7.7949999999999999</v>
      </c>
      <c r="S117">
        <f t="shared" si="102"/>
        <v>7.8075000000000001</v>
      </c>
      <c r="T117">
        <f t="shared" si="103"/>
        <v>7.8137500000000006</v>
      </c>
      <c r="U117" s="3">
        <v>7.82</v>
      </c>
      <c r="V117">
        <f t="shared" si="104"/>
        <v>7.8262499999999999</v>
      </c>
      <c r="W117">
        <f t="shared" ref="W117:X117" si="169">2*V117-U117</f>
        <v>7.8324999999999996</v>
      </c>
      <c r="X117">
        <f t="shared" si="169"/>
        <v>7.8387499999999992</v>
      </c>
      <c r="Y117">
        <f t="shared" si="106"/>
        <v>7.8793749999999996</v>
      </c>
      <c r="Z117">
        <f t="shared" si="107"/>
        <v>7.92</v>
      </c>
      <c r="AA117">
        <f t="shared" si="108"/>
        <v>7.9606250000000003</v>
      </c>
      <c r="AB117">
        <f t="shared" si="109"/>
        <v>7.9754687500000001</v>
      </c>
      <c r="AC117">
        <f t="shared" si="110"/>
        <v>7.9903124999999999</v>
      </c>
      <c r="AD117">
        <f t="shared" si="111"/>
        <v>8.0051562499999989</v>
      </c>
      <c r="AE117" s="3">
        <v>8.02</v>
      </c>
      <c r="AF117">
        <f t="shared" si="112"/>
        <v>8.0348437500000003</v>
      </c>
      <c r="AG117">
        <f t="shared" si="113"/>
        <v>8.0636328124999999</v>
      </c>
      <c r="AH117">
        <f t="shared" si="114"/>
        <v>8.0924218749999994</v>
      </c>
      <c r="AI117">
        <f t="shared" si="115"/>
        <v>8.121210937499999</v>
      </c>
      <c r="AJ117">
        <f t="shared" si="116"/>
        <v>8.1499999999999986</v>
      </c>
      <c r="AK117">
        <f t="shared" si="117"/>
        <v>8.1787890624999982</v>
      </c>
      <c r="AL117">
        <f t="shared" si="118"/>
        <v>8.204091796874998</v>
      </c>
      <c r="AM117">
        <f t="shared" si="119"/>
        <v>8.2293945312499979</v>
      </c>
      <c r="AN117">
        <f t="shared" si="120"/>
        <v>8.2546972656249977</v>
      </c>
      <c r="AO117" s="3">
        <v>8.2799999999999994</v>
      </c>
      <c r="AP117" s="3">
        <v>8.8699999999999992</v>
      </c>
    </row>
    <row r="118" spans="1:42" x14ac:dyDescent="0.2">
      <c r="A118" s="2">
        <v>42965</v>
      </c>
      <c r="B118" s="3">
        <v>7.82</v>
      </c>
      <c r="C118" s="3">
        <v>7.81</v>
      </c>
      <c r="D118" s="3">
        <f t="shared" si="92"/>
        <v>7.8049999999999997</v>
      </c>
      <c r="E118" s="3">
        <v>7.8</v>
      </c>
      <c r="F118" s="3">
        <f t="shared" si="93"/>
        <v>7.7949999999999999</v>
      </c>
      <c r="G118" s="3">
        <v>7.79</v>
      </c>
      <c r="H118" s="3">
        <f t="shared" si="94"/>
        <v>7.8849999999999998</v>
      </c>
      <c r="I118" s="3">
        <v>7.98</v>
      </c>
      <c r="J118" s="3">
        <f t="shared" si="95"/>
        <v>7.8849999999999998</v>
      </c>
      <c r="K118" s="3">
        <v>7.79</v>
      </c>
      <c r="L118">
        <f t="shared" si="96"/>
        <v>7.79</v>
      </c>
      <c r="M118">
        <f t="shared" si="97"/>
        <v>7.79</v>
      </c>
      <c r="N118">
        <f t="shared" si="98"/>
        <v>7.79</v>
      </c>
      <c r="O118" s="3">
        <v>7.79</v>
      </c>
      <c r="P118">
        <f t="shared" si="99"/>
        <v>7.79</v>
      </c>
      <c r="Q118">
        <f t="shared" si="100"/>
        <v>7.7949999999999999</v>
      </c>
      <c r="R118">
        <f t="shared" si="101"/>
        <v>7.8</v>
      </c>
      <c r="S118">
        <f t="shared" si="102"/>
        <v>7.8049999999999997</v>
      </c>
      <c r="T118">
        <f t="shared" si="103"/>
        <v>7.8074999999999992</v>
      </c>
      <c r="U118" s="3">
        <v>7.81</v>
      </c>
      <c r="V118">
        <f t="shared" si="104"/>
        <v>7.8125</v>
      </c>
      <c r="W118">
        <f t="shared" ref="W118:X118" si="170">2*V118-U118</f>
        <v>7.8150000000000004</v>
      </c>
      <c r="X118">
        <f t="shared" si="170"/>
        <v>7.8175000000000008</v>
      </c>
      <c r="Y118">
        <f t="shared" si="106"/>
        <v>7.8562500000000002</v>
      </c>
      <c r="Z118">
        <f t="shared" si="107"/>
        <v>7.8949999999999996</v>
      </c>
      <c r="AA118">
        <f t="shared" si="108"/>
        <v>7.933749999999999</v>
      </c>
      <c r="AB118">
        <f t="shared" si="109"/>
        <v>7.9453125</v>
      </c>
      <c r="AC118">
        <f t="shared" si="110"/>
        <v>7.9568750000000001</v>
      </c>
      <c r="AD118">
        <f t="shared" si="111"/>
        <v>7.9684375000000003</v>
      </c>
      <c r="AE118" s="3">
        <v>7.98</v>
      </c>
      <c r="AF118">
        <f t="shared" si="112"/>
        <v>7.9915625000000006</v>
      </c>
      <c r="AG118">
        <f t="shared" si="113"/>
        <v>8.0211718750000003</v>
      </c>
      <c r="AH118">
        <f t="shared" si="114"/>
        <v>8.05078125</v>
      </c>
      <c r="AI118">
        <f t="shared" si="115"/>
        <v>8.0803906249999997</v>
      </c>
      <c r="AJ118">
        <f t="shared" si="116"/>
        <v>8.11</v>
      </c>
      <c r="AK118">
        <f t="shared" si="117"/>
        <v>8.1396093749999991</v>
      </c>
      <c r="AL118">
        <f t="shared" si="118"/>
        <v>8.1647070312499999</v>
      </c>
      <c r="AM118">
        <f t="shared" si="119"/>
        <v>8.1898046875000006</v>
      </c>
      <c r="AN118">
        <f t="shared" si="120"/>
        <v>8.2149023437500013</v>
      </c>
      <c r="AO118" s="3">
        <v>8.24</v>
      </c>
      <c r="AP118" s="3">
        <v>8.81</v>
      </c>
    </row>
    <row r="119" spans="1:42" x14ac:dyDescent="0.2">
      <c r="A119" s="2">
        <v>42964</v>
      </c>
      <c r="B119" s="3">
        <v>7.87</v>
      </c>
      <c r="C119" s="3">
        <v>7.84</v>
      </c>
      <c r="D119" s="3">
        <f t="shared" si="92"/>
        <v>7.8249999999999993</v>
      </c>
      <c r="E119" s="3">
        <v>7.81</v>
      </c>
      <c r="F119" s="3">
        <f t="shared" si="93"/>
        <v>7.8049999999999997</v>
      </c>
      <c r="G119" s="3">
        <v>7.8</v>
      </c>
      <c r="H119" s="3">
        <f t="shared" si="94"/>
        <v>7.8900000000000006</v>
      </c>
      <c r="I119" s="3">
        <v>7.98</v>
      </c>
      <c r="J119" s="3">
        <f t="shared" si="95"/>
        <v>7.8800000000000008</v>
      </c>
      <c r="K119" s="3">
        <v>7.78</v>
      </c>
      <c r="L119">
        <f t="shared" si="96"/>
        <v>7.7774999999999999</v>
      </c>
      <c r="M119">
        <f t="shared" si="97"/>
        <v>7.7750000000000004</v>
      </c>
      <c r="N119">
        <f t="shared" si="98"/>
        <v>7.7725</v>
      </c>
      <c r="O119" s="3">
        <v>7.77</v>
      </c>
      <c r="P119">
        <f t="shared" si="99"/>
        <v>7.7674999999999992</v>
      </c>
      <c r="Q119">
        <f t="shared" si="100"/>
        <v>7.7762499999999992</v>
      </c>
      <c r="R119">
        <f t="shared" si="101"/>
        <v>7.7850000000000001</v>
      </c>
      <c r="S119">
        <f t="shared" si="102"/>
        <v>7.7937500000000011</v>
      </c>
      <c r="T119">
        <f t="shared" si="103"/>
        <v>7.796875</v>
      </c>
      <c r="U119" s="3">
        <v>7.8</v>
      </c>
      <c r="V119">
        <f t="shared" si="104"/>
        <v>7.8031249999999996</v>
      </c>
      <c r="W119">
        <f t="shared" ref="W119:X119" si="171">2*V119-U119</f>
        <v>7.8062499999999995</v>
      </c>
      <c r="X119">
        <f t="shared" si="171"/>
        <v>7.8093749999999993</v>
      </c>
      <c r="Y119">
        <f t="shared" si="106"/>
        <v>7.8496874999999999</v>
      </c>
      <c r="Z119">
        <f t="shared" si="107"/>
        <v>7.8900000000000006</v>
      </c>
      <c r="AA119">
        <f t="shared" si="108"/>
        <v>7.9303125000000012</v>
      </c>
      <c r="AB119">
        <f t="shared" si="109"/>
        <v>7.9427343750000006</v>
      </c>
      <c r="AC119">
        <f t="shared" si="110"/>
        <v>7.9551562500000008</v>
      </c>
      <c r="AD119">
        <f t="shared" si="111"/>
        <v>7.9675781250000011</v>
      </c>
      <c r="AE119" s="3">
        <v>7.98</v>
      </c>
      <c r="AF119">
        <f t="shared" si="112"/>
        <v>7.9924218749999998</v>
      </c>
      <c r="AG119">
        <f t="shared" si="113"/>
        <v>8.0205664062500013</v>
      </c>
      <c r="AH119">
        <f t="shared" si="114"/>
        <v>8.048710937500001</v>
      </c>
      <c r="AI119">
        <f t="shared" si="115"/>
        <v>8.0768554687500007</v>
      </c>
      <c r="AJ119">
        <f t="shared" si="116"/>
        <v>8.1050000000000004</v>
      </c>
      <c r="AK119">
        <f t="shared" si="117"/>
        <v>8.1331445312500001</v>
      </c>
      <c r="AL119">
        <f t="shared" si="118"/>
        <v>8.1573583984375002</v>
      </c>
      <c r="AM119">
        <f t="shared" si="119"/>
        <v>8.1815722656250003</v>
      </c>
      <c r="AN119">
        <f t="shared" si="120"/>
        <v>8.2057861328125004</v>
      </c>
      <c r="AO119" s="3">
        <v>8.23</v>
      </c>
      <c r="AP119" s="3">
        <v>8.7799999999999994</v>
      </c>
    </row>
    <row r="120" spans="1:42" x14ac:dyDescent="0.2">
      <c r="A120" s="2">
        <v>42963</v>
      </c>
      <c r="B120" s="3">
        <v>7.87</v>
      </c>
      <c r="C120" s="3">
        <v>7.85</v>
      </c>
      <c r="D120" s="3">
        <f t="shared" si="92"/>
        <v>7.8449999999999998</v>
      </c>
      <c r="E120" s="3">
        <v>7.84</v>
      </c>
      <c r="F120" s="3">
        <f t="shared" si="93"/>
        <v>7.835</v>
      </c>
      <c r="G120" s="3">
        <v>7.83</v>
      </c>
      <c r="H120" s="3">
        <f t="shared" si="94"/>
        <v>7.8949999999999996</v>
      </c>
      <c r="I120" s="3">
        <v>7.96</v>
      </c>
      <c r="J120" s="3">
        <f t="shared" si="95"/>
        <v>7.8849999999999998</v>
      </c>
      <c r="K120" s="3">
        <v>7.81</v>
      </c>
      <c r="L120">
        <f t="shared" si="96"/>
        <v>7.8049999999999997</v>
      </c>
      <c r="M120">
        <f t="shared" si="97"/>
        <v>7.8</v>
      </c>
      <c r="N120">
        <f t="shared" si="98"/>
        <v>7.7949999999999999</v>
      </c>
      <c r="O120" s="3">
        <v>7.79</v>
      </c>
      <c r="P120">
        <f t="shared" si="99"/>
        <v>7.7850000000000001</v>
      </c>
      <c r="Q120">
        <f t="shared" si="100"/>
        <v>7.79</v>
      </c>
      <c r="R120">
        <f t="shared" si="101"/>
        <v>7.7949999999999999</v>
      </c>
      <c r="S120">
        <f t="shared" si="102"/>
        <v>7.8</v>
      </c>
      <c r="T120">
        <f t="shared" si="103"/>
        <v>7.8</v>
      </c>
      <c r="U120" s="3">
        <v>7.8</v>
      </c>
      <c r="V120">
        <f t="shared" si="104"/>
        <v>7.8</v>
      </c>
      <c r="W120">
        <f t="shared" ref="W120:X120" si="172">2*V120-U120</f>
        <v>7.8</v>
      </c>
      <c r="X120">
        <f t="shared" si="172"/>
        <v>7.8</v>
      </c>
      <c r="Y120">
        <f t="shared" si="106"/>
        <v>7.84</v>
      </c>
      <c r="Z120">
        <f t="shared" si="107"/>
        <v>7.88</v>
      </c>
      <c r="AA120">
        <f t="shared" si="108"/>
        <v>7.92</v>
      </c>
      <c r="AB120">
        <f t="shared" si="109"/>
        <v>7.93</v>
      </c>
      <c r="AC120">
        <f t="shared" si="110"/>
        <v>7.9399999999999995</v>
      </c>
      <c r="AD120">
        <f t="shared" si="111"/>
        <v>7.9499999999999993</v>
      </c>
      <c r="AE120" s="3">
        <v>7.96</v>
      </c>
      <c r="AF120">
        <f t="shared" si="112"/>
        <v>7.9700000000000006</v>
      </c>
      <c r="AG120">
        <f t="shared" si="113"/>
        <v>7.9987500000000002</v>
      </c>
      <c r="AH120">
        <f t="shared" si="114"/>
        <v>8.0274999999999999</v>
      </c>
      <c r="AI120">
        <f t="shared" si="115"/>
        <v>8.0562500000000004</v>
      </c>
      <c r="AJ120">
        <f t="shared" si="116"/>
        <v>8.0850000000000009</v>
      </c>
      <c r="AK120">
        <f t="shared" si="117"/>
        <v>8.1137500000000014</v>
      </c>
      <c r="AL120">
        <f t="shared" si="118"/>
        <v>8.1378125000000026</v>
      </c>
      <c r="AM120">
        <f t="shared" si="119"/>
        <v>8.161875000000002</v>
      </c>
      <c r="AN120">
        <f t="shared" si="120"/>
        <v>8.1859375000000014</v>
      </c>
      <c r="AO120" s="3">
        <v>8.2100000000000009</v>
      </c>
      <c r="AP120" s="3">
        <v>8.77</v>
      </c>
    </row>
    <row r="121" spans="1:42" x14ac:dyDescent="0.2">
      <c r="A121" s="2">
        <v>42962</v>
      </c>
      <c r="B121" s="3">
        <v>7.83</v>
      </c>
      <c r="C121" s="3">
        <v>7.83</v>
      </c>
      <c r="D121" s="3">
        <f t="shared" si="92"/>
        <v>7.8450000000000006</v>
      </c>
      <c r="E121" s="3">
        <v>7.86</v>
      </c>
      <c r="F121" s="3">
        <f t="shared" si="93"/>
        <v>7.87</v>
      </c>
      <c r="G121" s="3">
        <v>7.88</v>
      </c>
      <c r="H121" s="3">
        <f t="shared" si="94"/>
        <v>7.915</v>
      </c>
      <c r="I121" s="3">
        <v>7.95</v>
      </c>
      <c r="J121" s="3">
        <f t="shared" si="95"/>
        <v>7.9</v>
      </c>
      <c r="K121" s="3">
        <v>7.85</v>
      </c>
      <c r="L121">
        <f t="shared" si="96"/>
        <v>7.84</v>
      </c>
      <c r="M121">
        <f t="shared" si="97"/>
        <v>7.83</v>
      </c>
      <c r="N121">
        <f t="shared" si="98"/>
        <v>7.82</v>
      </c>
      <c r="O121" s="3">
        <v>7.81</v>
      </c>
      <c r="P121">
        <f t="shared" si="99"/>
        <v>7.7999999999999989</v>
      </c>
      <c r="Q121">
        <f t="shared" si="100"/>
        <v>7.7999999999999989</v>
      </c>
      <c r="R121">
        <f t="shared" si="101"/>
        <v>7.8</v>
      </c>
      <c r="S121">
        <f t="shared" si="102"/>
        <v>7.8000000000000007</v>
      </c>
      <c r="T121">
        <f t="shared" si="103"/>
        <v>7.7949999999999999</v>
      </c>
      <c r="U121" s="3">
        <v>7.79</v>
      </c>
      <c r="V121">
        <f t="shared" si="104"/>
        <v>7.7850000000000001</v>
      </c>
      <c r="W121">
        <f t="shared" ref="W121:X121" si="173">2*V121-U121</f>
        <v>7.78</v>
      </c>
      <c r="X121">
        <f t="shared" si="173"/>
        <v>7.7750000000000004</v>
      </c>
      <c r="Y121">
        <f t="shared" si="106"/>
        <v>7.8224999999999998</v>
      </c>
      <c r="Z121">
        <f t="shared" si="107"/>
        <v>7.87</v>
      </c>
      <c r="AA121">
        <f t="shared" si="108"/>
        <v>7.9175000000000004</v>
      </c>
      <c r="AB121">
        <f t="shared" si="109"/>
        <v>7.9256250000000001</v>
      </c>
      <c r="AC121">
        <f t="shared" si="110"/>
        <v>7.9337499999999999</v>
      </c>
      <c r="AD121">
        <f t="shared" si="111"/>
        <v>7.9418749999999996</v>
      </c>
      <c r="AE121" s="3">
        <v>7.95</v>
      </c>
      <c r="AF121">
        <f t="shared" si="112"/>
        <v>7.9581250000000008</v>
      </c>
      <c r="AG121">
        <f t="shared" si="113"/>
        <v>7.9898437500000012</v>
      </c>
      <c r="AH121">
        <f t="shared" si="114"/>
        <v>8.0215625000000017</v>
      </c>
      <c r="AI121">
        <f t="shared" si="115"/>
        <v>8.0532812500000013</v>
      </c>
      <c r="AJ121">
        <f t="shared" si="116"/>
        <v>8.0850000000000009</v>
      </c>
      <c r="AK121">
        <f t="shared" si="117"/>
        <v>8.1167187500000004</v>
      </c>
      <c r="AL121">
        <f t="shared" si="118"/>
        <v>8.1425390625000009</v>
      </c>
      <c r="AM121">
        <f t="shared" si="119"/>
        <v>8.1683593750000014</v>
      </c>
      <c r="AN121">
        <f t="shared" si="120"/>
        <v>8.1941796875000001</v>
      </c>
      <c r="AO121" s="3">
        <v>8.2200000000000006</v>
      </c>
      <c r="AP121" s="3">
        <v>8.7899999999999991</v>
      </c>
    </row>
    <row r="122" spans="1:42" x14ac:dyDescent="0.2">
      <c r="A122" s="2">
        <v>42961</v>
      </c>
      <c r="B122" s="3">
        <v>7.85</v>
      </c>
      <c r="C122" s="3">
        <v>7.85</v>
      </c>
      <c r="D122" s="3">
        <f t="shared" si="92"/>
        <v>7.8550000000000004</v>
      </c>
      <c r="E122" s="3">
        <v>7.86</v>
      </c>
      <c r="F122" s="3">
        <f t="shared" si="93"/>
        <v>7.8650000000000002</v>
      </c>
      <c r="G122" s="3">
        <v>7.87</v>
      </c>
      <c r="H122" s="3">
        <f t="shared" si="94"/>
        <v>7.91</v>
      </c>
      <c r="I122" s="3">
        <v>7.95</v>
      </c>
      <c r="J122" s="3">
        <f t="shared" si="95"/>
        <v>7.8849999999999998</v>
      </c>
      <c r="K122" s="3">
        <v>7.82</v>
      </c>
      <c r="L122">
        <f t="shared" si="96"/>
        <v>7.8100000000000005</v>
      </c>
      <c r="M122">
        <f t="shared" si="97"/>
        <v>7.8000000000000007</v>
      </c>
      <c r="N122">
        <f t="shared" si="98"/>
        <v>7.7900000000000009</v>
      </c>
      <c r="O122" s="3">
        <v>7.78</v>
      </c>
      <c r="P122">
        <f t="shared" si="99"/>
        <v>7.77</v>
      </c>
      <c r="Q122">
        <f t="shared" si="100"/>
        <v>7.7750000000000004</v>
      </c>
      <c r="R122">
        <f t="shared" si="101"/>
        <v>7.78</v>
      </c>
      <c r="S122">
        <f t="shared" si="102"/>
        <v>7.7850000000000001</v>
      </c>
      <c r="T122">
        <f t="shared" si="103"/>
        <v>7.7825000000000006</v>
      </c>
      <c r="U122" s="3">
        <v>7.78</v>
      </c>
      <c r="V122">
        <f t="shared" si="104"/>
        <v>7.7774999999999999</v>
      </c>
      <c r="W122">
        <f t="shared" ref="W122:X122" si="174">2*V122-U122</f>
        <v>7.7749999999999995</v>
      </c>
      <c r="X122">
        <f t="shared" si="174"/>
        <v>7.7724999999999991</v>
      </c>
      <c r="Y122">
        <f t="shared" si="106"/>
        <v>7.8187499999999996</v>
      </c>
      <c r="Z122">
        <f t="shared" si="107"/>
        <v>7.8650000000000002</v>
      </c>
      <c r="AA122">
        <f t="shared" si="108"/>
        <v>7.9112500000000008</v>
      </c>
      <c r="AB122">
        <f t="shared" si="109"/>
        <v>7.9209375000000009</v>
      </c>
      <c r="AC122">
        <f t="shared" si="110"/>
        <v>7.9306250000000009</v>
      </c>
      <c r="AD122">
        <f t="shared" si="111"/>
        <v>7.940312500000001</v>
      </c>
      <c r="AE122" s="3">
        <v>7.95</v>
      </c>
      <c r="AF122">
        <f t="shared" si="112"/>
        <v>7.9596874999999994</v>
      </c>
      <c r="AG122">
        <f t="shared" si="113"/>
        <v>7.9897656249999995</v>
      </c>
      <c r="AH122">
        <f t="shared" si="114"/>
        <v>8.0198437499999997</v>
      </c>
      <c r="AI122">
        <f t="shared" si="115"/>
        <v>8.049921874999999</v>
      </c>
      <c r="AJ122">
        <f t="shared" si="116"/>
        <v>8.08</v>
      </c>
      <c r="AK122">
        <f t="shared" si="117"/>
        <v>8.1100781250000011</v>
      </c>
      <c r="AL122">
        <f t="shared" si="118"/>
        <v>8.1350585937500011</v>
      </c>
      <c r="AM122">
        <f t="shared" si="119"/>
        <v>8.160039062500001</v>
      </c>
      <c r="AN122">
        <f t="shared" si="120"/>
        <v>8.1850195312500009</v>
      </c>
      <c r="AO122" s="3">
        <v>8.2100000000000009</v>
      </c>
      <c r="AP122" s="3">
        <v>8.8000000000000007</v>
      </c>
    </row>
    <row r="123" spans="1:42" x14ac:dyDescent="0.2">
      <c r="A123" s="2">
        <v>42958</v>
      </c>
      <c r="B123" s="3">
        <v>7.88</v>
      </c>
      <c r="C123" s="3">
        <v>7.88</v>
      </c>
      <c r="D123" s="3">
        <f t="shared" si="92"/>
        <v>7.8949999999999996</v>
      </c>
      <c r="E123" s="3">
        <v>7.91</v>
      </c>
      <c r="F123" s="3">
        <f t="shared" si="93"/>
        <v>7.915</v>
      </c>
      <c r="G123" s="3">
        <v>7.92</v>
      </c>
      <c r="H123" s="3">
        <f t="shared" si="94"/>
        <v>7.9450000000000003</v>
      </c>
      <c r="I123" s="3">
        <v>7.97</v>
      </c>
      <c r="J123" s="3">
        <f t="shared" si="95"/>
        <v>7.915</v>
      </c>
      <c r="K123" s="3">
        <v>7.86</v>
      </c>
      <c r="L123">
        <f t="shared" si="96"/>
        <v>7.8450000000000006</v>
      </c>
      <c r="M123">
        <f t="shared" si="97"/>
        <v>7.83</v>
      </c>
      <c r="N123">
        <f t="shared" si="98"/>
        <v>7.8149999999999995</v>
      </c>
      <c r="O123" s="3">
        <v>7.8</v>
      </c>
      <c r="P123">
        <f t="shared" si="99"/>
        <v>7.7850000000000001</v>
      </c>
      <c r="Q123">
        <f t="shared" si="100"/>
        <v>7.7925000000000004</v>
      </c>
      <c r="R123">
        <f t="shared" si="101"/>
        <v>7.8</v>
      </c>
      <c r="S123">
        <f t="shared" si="102"/>
        <v>7.8074999999999992</v>
      </c>
      <c r="T123">
        <f t="shared" si="103"/>
        <v>7.8037499999999991</v>
      </c>
      <c r="U123" s="3">
        <v>7.8</v>
      </c>
      <c r="V123">
        <f t="shared" si="104"/>
        <v>7.7962500000000006</v>
      </c>
      <c r="W123">
        <f t="shared" ref="W123:X123" si="175">2*V123-U123</f>
        <v>7.7925000000000013</v>
      </c>
      <c r="X123">
        <f t="shared" si="175"/>
        <v>7.7887500000000021</v>
      </c>
      <c r="Y123">
        <f t="shared" si="106"/>
        <v>7.8368750000000009</v>
      </c>
      <c r="Z123">
        <f t="shared" si="107"/>
        <v>7.8849999999999998</v>
      </c>
      <c r="AA123">
        <f t="shared" si="108"/>
        <v>7.9331249999999986</v>
      </c>
      <c r="AB123">
        <f t="shared" si="109"/>
        <v>7.9423437499999991</v>
      </c>
      <c r="AC123">
        <f t="shared" si="110"/>
        <v>7.9515624999999996</v>
      </c>
      <c r="AD123">
        <f t="shared" si="111"/>
        <v>7.9607812500000001</v>
      </c>
      <c r="AE123" s="3">
        <v>7.97</v>
      </c>
      <c r="AF123">
        <f t="shared" si="112"/>
        <v>7.9792187499999994</v>
      </c>
      <c r="AG123">
        <f t="shared" si="113"/>
        <v>8.0081640625000006</v>
      </c>
      <c r="AH123">
        <f t="shared" si="114"/>
        <v>8.037109375</v>
      </c>
      <c r="AI123">
        <f t="shared" si="115"/>
        <v>8.0660546874999994</v>
      </c>
      <c r="AJ123">
        <f t="shared" si="116"/>
        <v>8.0950000000000006</v>
      </c>
      <c r="AK123">
        <f t="shared" si="117"/>
        <v>8.1239453125000018</v>
      </c>
      <c r="AL123">
        <f t="shared" si="118"/>
        <v>8.147958984375002</v>
      </c>
      <c r="AM123">
        <f t="shared" si="119"/>
        <v>8.1719726562500021</v>
      </c>
      <c r="AN123">
        <f t="shared" si="120"/>
        <v>8.1959863281250023</v>
      </c>
      <c r="AO123" s="3">
        <v>8.2200000000000006</v>
      </c>
      <c r="AP123" s="3">
        <v>8.7799999999999994</v>
      </c>
    </row>
    <row r="124" spans="1:42" x14ac:dyDescent="0.2">
      <c r="A124" s="2">
        <v>42957</v>
      </c>
      <c r="B124" s="3">
        <v>7.93</v>
      </c>
      <c r="C124" s="3">
        <v>7.92</v>
      </c>
      <c r="D124" s="3">
        <f t="shared" si="92"/>
        <v>7.93</v>
      </c>
      <c r="E124" s="3">
        <v>7.94</v>
      </c>
      <c r="F124" s="3">
        <f t="shared" si="93"/>
        <v>7.94</v>
      </c>
      <c r="G124" s="3">
        <v>7.94</v>
      </c>
      <c r="H124" s="3">
        <f t="shared" si="94"/>
        <v>7.95</v>
      </c>
      <c r="I124" s="3">
        <v>7.96</v>
      </c>
      <c r="J124" s="3">
        <f t="shared" si="95"/>
        <v>7.915</v>
      </c>
      <c r="K124" s="3">
        <v>7.87</v>
      </c>
      <c r="L124">
        <f t="shared" si="96"/>
        <v>7.8550000000000004</v>
      </c>
      <c r="M124">
        <f t="shared" si="97"/>
        <v>7.84</v>
      </c>
      <c r="N124">
        <f t="shared" si="98"/>
        <v>7.8249999999999993</v>
      </c>
      <c r="O124" s="3">
        <v>7.81</v>
      </c>
      <c r="P124">
        <f t="shared" si="99"/>
        <v>7.7949999999999999</v>
      </c>
      <c r="Q124">
        <f t="shared" si="100"/>
        <v>7.8</v>
      </c>
      <c r="R124">
        <f t="shared" si="101"/>
        <v>7.8049999999999997</v>
      </c>
      <c r="S124">
        <f t="shared" si="102"/>
        <v>7.81</v>
      </c>
      <c r="T124">
        <f t="shared" si="103"/>
        <v>7.8049999999999997</v>
      </c>
      <c r="U124" s="3">
        <v>7.8</v>
      </c>
      <c r="V124">
        <f t="shared" si="104"/>
        <v>7.7949999999999999</v>
      </c>
      <c r="W124">
        <f t="shared" ref="W124:X124" si="176">2*V124-U124</f>
        <v>7.79</v>
      </c>
      <c r="X124">
        <f t="shared" si="176"/>
        <v>7.7850000000000001</v>
      </c>
      <c r="Y124">
        <f t="shared" si="106"/>
        <v>7.8324999999999996</v>
      </c>
      <c r="Z124">
        <f t="shared" si="107"/>
        <v>7.88</v>
      </c>
      <c r="AA124">
        <f t="shared" si="108"/>
        <v>7.9275000000000002</v>
      </c>
      <c r="AB124">
        <f t="shared" si="109"/>
        <v>7.9356249999999999</v>
      </c>
      <c r="AC124">
        <f t="shared" si="110"/>
        <v>7.9437499999999996</v>
      </c>
      <c r="AD124">
        <f t="shared" si="111"/>
        <v>7.9518749999999994</v>
      </c>
      <c r="AE124" s="3">
        <v>7.96</v>
      </c>
      <c r="AF124">
        <f t="shared" si="112"/>
        <v>7.9681250000000006</v>
      </c>
      <c r="AG124">
        <f t="shared" si="113"/>
        <v>7.9985937500000004</v>
      </c>
      <c r="AH124">
        <f t="shared" si="114"/>
        <v>8.0290625000000002</v>
      </c>
      <c r="AI124">
        <f t="shared" si="115"/>
        <v>8.0595312499999991</v>
      </c>
      <c r="AJ124">
        <f t="shared" si="116"/>
        <v>8.09</v>
      </c>
      <c r="AK124">
        <f t="shared" si="117"/>
        <v>8.1204687500000006</v>
      </c>
      <c r="AL124">
        <f t="shared" si="118"/>
        <v>8.1453515625000001</v>
      </c>
      <c r="AM124">
        <f t="shared" si="119"/>
        <v>8.1702343749999997</v>
      </c>
      <c r="AN124">
        <f t="shared" si="120"/>
        <v>8.1951171874999993</v>
      </c>
      <c r="AO124" s="3">
        <v>8.2200000000000006</v>
      </c>
      <c r="AP124" s="3">
        <v>8.7899999999999991</v>
      </c>
    </row>
    <row r="125" spans="1:42" x14ac:dyDescent="0.2">
      <c r="A125" s="2">
        <v>42956</v>
      </c>
      <c r="B125" s="3">
        <v>7.96</v>
      </c>
      <c r="C125" s="3">
        <v>7.95</v>
      </c>
      <c r="D125" s="3">
        <f t="shared" si="92"/>
        <v>7.9550000000000001</v>
      </c>
      <c r="E125" s="3">
        <v>7.96</v>
      </c>
      <c r="F125" s="3">
        <f t="shared" si="93"/>
        <v>7.96</v>
      </c>
      <c r="G125" s="3">
        <v>7.96</v>
      </c>
      <c r="H125" s="3">
        <f t="shared" si="94"/>
        <v>7.98</v>
      </c>
      <c r="I125" s="3">
        <v>8</v>
      </c>
      <c r="J125" s="3">
        <f t="shared" si="95"/>
        <v>7.9450000000000003</v>
      </c>
      <c r="K125" s="3">
        <v>7.89</v>
      </c>
      <c r="L125">
        <f t="shared" si="96"/>
        <v>7.8725000000000005</v>
      </c>
      <c r="M125">
        <f t="shared" si="97"/>
        <v>7.8550000000000004</v>
      </c>
      <c r="N125">
        <f t="shared" si="98"/>
        <v>7.8375000000000004</v>
      </c>
      <c r="O125" s="3">
        <v>7.82</v>
      </c>
      <c r="P125">
        <f t="shared" si="99"/>
        <v>7.8025000000000002</v>
      </c>
      <c r="Q125">
        <f t="shared" si="100"/>
        <v>7.8112500000000002</v>
      </c>
      <c r="R125">
        <f t="shared" si="101"/>
        <v>7.82</v>
      </c>
      <c r="S125">
        <f t="shared" si="102"/>
        <v>7.8287500000000003</v>
      </c>
      <c r="T125">
        <f t="shared" si="103"/>
        <v>7.8243749999999999</v>
      </c>
      <c r="U125" s="3">
        <v>7.82</v>
      </c>
      <c r="V125">
        <f t="shared" si="104"/>
        <v>7.8156250000000007</v>
      </c>
      <c r="W125">
        <f t="shared" ref="W125:X125" si="177">2*V125-U125</f>
        <v>7.8112500000000011</v>
      </c>
      <c r="X125">
        <f t="shared" si="177"/>
        <v>7.8068750000000016</v>
      </c>
      <c r="Y125">
        <f t="shared" si="106"/>
        <v>7.8584375000000009</v>
      </c>
      <c r="Z125">
        <f t="shared" si="107"/>
        <v>7.91</v>
      </c>
      <c r="AA125">
        <f t="shared" si="108"/>
        <v>7.9615624999999994</v>
      </c>
      <c r="AB125">
        <f t="shared" si="109"/>
        <v>7.9711718749999996</v>
      </c>
      <c r="AC125">
        <f t="shared" si="110"/>
        <v>7.9807812499999997</v>
      </c>
      <c r="AD125">
        <f t="shared" si="111"/>
        <v>7.9903906249999999</v>
      </c>
      <c r="AE125" s="3">
        <v>8</v>
      </c>
      <c r="AF125">
        <f t="shared" si="112"/>
        <v>8.0096093750000001</v>
      </c>
      <c r="AG125">
        <f t="shared" si="113"/>
        <v>8.0409570312500005</v>
      </c>
      <c r="AH125">
        <f t="shared" si="114"/>
        <v>8.0723046875000009</v>
      </c>
      <c r="AI125">
        <f t="shared" si="115"/>
        <v>8.1036523437499994</v>
      </c>
      <c r="AJ125">
        <f t="shared" si="116"/>
        <v>8.1349999999999998</v>
      </c>
      <c r="AK125">
        <f t="shared" si="117"/>
        <v>8.1663476562500001</v>
      </c>
      <c r="AL125">
        <f t="shared" si="118"/>
        <v>8.1922607421875</v>
      </c>
      <c r="AM125">
        <f t="shared" si="119"/>
        <v>8.2181738281249999</v>
      </c>
      <c r="AN125">
        <f t="shared" si="120"/>
        <v>8.2440869140624997</v>
      </c>
      <c r="AO125" s="3">
        <v>8.27</v>
      </c>
      <c r="AP125" s="3">
        <v>8.84</v>
      </c>
    </row>
    <row r="126" spans="1:42" x14ac:dyDescent="0.2">
      <c r="A126" s="2">
        <v>42955</v>
      </c>
      <c r="B126" s="3">
        <v>7.98</v>
      </c>
      <c r="C126" s="3">
        <v>7.97</v>
      </c>
      <c r="D126" s="3">
        <f t="shared" si="92"/>
        <v>7.9749999999999996</v>
      </c>
      <c r="E126" s="3">
        <v>7.98</v>
      </c>
      <c r="F126" s="3">
        <f t="shared" si="93"/>
        <v>7.9700000000000006</v>
      </c>
      <c r="G126" s="3">
        <v>7.96</v>
      </c>
      <c r="H126" s="3">
        <f t="shared" si="94"/>
        <v>7.96</v>
      </c>
      <c r="I126" s="3">
        <v>7.96</v>
      </c>
      <c r="J126" s="3">
        <f t="shared" si="95"/>
        <v>7.915</v>
      </c>
      <c r="K126" s="3">
        <v>7.87</v>
      </c>
      <c r="L126">
        <f t="shared" si="96"/>
        <v>7.85</v>
      </c>
      <c r="M126">
        <f t="shared" si="97"/>
        <v>7.83</v>
      </c>
      <c r="N126">
        <f t="shared" si="98"/>
        <v>7.8100000000000005</v>
      </c>
      <c r="O126" s="3">
        <v>7.79</v>
      </c>
      <c r="P126">
        <f t="shared" si="99"/>
        <v>7.77</v>
      </c>
      <c r="Q126">
        <f t="shared" si="100"/>
        <v>7.7774999999999999</v>
      </c>
      <c r="R126">
        <f t="shared" si="101"/>
        <v>7.7850000000000001</v>
      </c>
      <c r="S126">
        <f t="shared" si="102"/>
        <v>7.7925000000000004</v>
      </c>
      <c r="T126">
        <f t="shared" si="103"/>
        <v>7.7862500000000008</v>
      </c>
      <c r="U126" s="3">
        <v>7.78</v>
      </c>
      <c r="V126">
        <f t="shared" si="104"/>
        <v>7.7737499999999997</v>
      </c>
      <c r="W126">
        <f t="shared" ref="W126:X126" si="178">2*V126-U126</f>
        <v>7.7674999999999992</v>
      </c>
      <c r="X126">
        <f t="shared" si="178"/>
        <v>7.7612499999999986</v>
      </c>
      <c r="Y126">
        <f t="shared" si="106"/>
        <v>7.8156249999999989</v>
      </c>
      <c r="Z126">
        <f t="shared" si="107"/>
        <v>7.87</v>
      </c>
      <c r="AA126">
        <f t="shared" si="108"/>
        <v>7.9243750000000013</v>
      </c>
      <c r="AB126">
        <f t="shared" si="109"/>
        <v>7.9332812500000012</v>
      </c>
      <c r="AC126">
        <f t="shared" si="110"/>
        <v>7.9421875000000011</v>
      </c>
      <c r="AD126">
        <f t="shared" si="111"/>
        <v>7.9510937500000001</v>
      </c>
      <c r="AE126" s="3">
        <v>7.96</v>
      </c>
      <c r="AF126">
        <f t="shared" si="112"/>
        <v>7.9689062499999999</v>
      </c>
      <c r="AG126">
        <f t="shared" si="113"/>
        <v>8.0004296875000005</v>
      </c>
      <c r="AH126">
        <f t="shared" si="114"/>
        <v>8.0319531250000011</v>
      </c>
      <c r="AI126">
        <f t="shared" si="115"/>
        <v>8.0634765625</v>
      </c>
      <c r="AJ126">
        <f t="shared" si="116"/>
        <v>8.0950000000000006</v>
      </c>
      <c r="AK126">
        <f t="shared" si="117"/>
        <v>8.1265234375000013</v>
      </c>
      <c r="AL126">
        <f t="shared" si="118"/>
        <v>8.1523925781250011</v>
      </c>
      <c r="AM126">
        <f t="shared" si="119"/>
        <v>8.1782617187500009</v>
      </c>
      <c r="AN126">
        <f t="shared" si="120"/>
        <v>8.2041308593750006</v>
      </c>
      <c r="AO126" s="3">
        <v>8.23</v>
      </c>
      <c r="AP126" s="3">
        <v>8.8000000000000007</v>
      </c>
    </row>
    <row r="127" spans="1:42" x14ac:dyDescent="0.2">
      <c r="A127" s="2">
        <v>42954</v>
      </c>
      <c r="B127" s="3">
        <v>7.95</v>
      </c>
      <c r="C127" s="3">
        <v>7.94</v>
      </c>
      <c r="D127" s="3">
        <f t="shared" si="92"/>
        <v>7.9450000000000003</v>
      </c>
      <c r="E127" s="3">
        <v>7.95</v>
      </c>
      <c r="F127" s="3">
        <f t="shared" si="93"/>
        <v>7.9450000000000003</v>
      </c>
      <c r="G127" s="3">
        <v>7.94</v>
      </c>
      <c r="H127" s="3">
        <f t="shared" si="94"/>
        <v>7.9450000000000003</v>
      </c>
      <c r="I127" s="3">
        <v>7.95</v>
      </c>
      <c r="J127" s="3">
        <f t="shared" si="95"/>
        <v>7.9050000000000002</v>
      </c>
      <c r="K127" s="3">
        <v>7.86</v>
      </c>
      <c r="L127">
        <f t="shared" si="96"/>
        <v>7.84</v>
      </c>
      <c r="M127">
        <f t="shared" si="97"/>
        <v>7.82</v>
      </c>
      <c r="N127">
        <f t="shared" si="98"/>
        <v>7.8000000000000007</v>
      </c>
      <c r="O127" s="3">
        <v>7.78</v>
      </c>
      <c r="P127">
        <f t="shared" si="99"/>
        <v>7.76</v>
      </c>
      <c r="Q127">
        <f t="shared" si="100"/>
        <v>7.77</v>
      </c>
      <c r="R127">
        <f t="shared" si="101"/>
        <v>7.78</v>
      </c>
      <c r="S127">
        <f t="shared" si="102"/>
        <v>7.7900000000000009</v>
      </c>
      <c r="T127">
        <f t="shared" si="103"/>
        <v>7.7850000000000001</v>
      </c>
      <c r="U127" s="3">
        <v>7.78</v>
      </c>
      <c r="V127">
        <f t="shared" si="104"/>
        <v>7.7750000000000004</v>
      </c>
      <c r="W127">
        <f t="shared" ref="W127:X127" si="179">2*V127-U127</f>
        <v>7.7700000000000005</v>
      </c>
      <c r="X127">
        <f t="shared" si="179"/>
        <v>7.7650000000000006</v>
      </c>
      <c r="Y127">
        <f t="shared" si="106"/>
        <v>7.8150000000000004</v>
      </c>
      <c r="Z127">
        <f t="shared" si="107"/>
        <v>7.8650000000000002</v>
      </c>
      <c r="AA127">
        <f t="shared" si="108"/>
        <v>7.915</v>
      </c>
      <c r="AB127">
        <f t="shared" si="109"/>
        <v>7.9237500000000001</v>
      </c>
      <c r="AC127">
        <f t="shared" si="110"/>
        <v>7.9325000000000001</v>
      </c>
      <c r="AD127">
        <f t="shared" si="111"/>
        <v>7.9412500000000001</v>
      </c>
      <c r="AE127" s="3">
        <v>7.95</v>
      </c>
      <c r="AF127">
        <f t="shared" si="112"/>
        <v>7.9587500000000002</v>
      </c>
      <c r="AG127">
        <f t="shared" si="113"/>
        <v>7.9878124999999995</v>
      </c>
      <c r="AH127">
        <f t="shared" si="114"/>
        <v>8.0168749999999989</v>
      </c>
      <c r="AI127">
        <f t="shared" si="115"/>
        <v>8.0459374999999991</v>
      </c>
      <c r="AJ127">
        <f t="shared" si="116"/>
        <v>8.0749999999999993</v>
      </c>
      <c r="AK127">
        <f t="shared" si="117"/>
        <v>8.1040624999999995</v>
      </c>
      <c r="AL127">
        <f t="shared" si="118"/>
        <v>8.128046874999999</v>
      </c>
      <c r="AM127">
        <f t="shared" si="119"/>
        <v>8.1520312500000003</v>
      </c>
      <c r="AN127">
        <f t="shared" si="120"/>
        <v>8.1760156249999998</v>
      </c>
      <c r="AO127" s="3">
        <v>8.1999999999999993</v>
      </c>
      <c r="AP127" s="3">
        <v>8.75</v>
      </c>
    </row>
    <row r="128" spans="1:42" x14ac:dyDescent="0.2">
      <c r="A128" s="2">
        <v>42951</v>
      </c>
      <c r="B128" s="3">
        <v>7.97</v>
      </c>
      <c r="C128" s="3">
        <v>7.97</v>
      </c>
      <c r="D128" s="3">
        <f t="shared" si="92"/>
        <v>7.9749999999999996</v>
      </c>
      <c r="E128" s="3">
        <v>7.98</v>
      </c>
      <c r="F128" s="3">
        <f t="shared" si="93"/>
        <v>7.9700000000000006</v>
      </c>
      <c r="G128" s="3">
        <v>7.96</v>
      </c>
      <c r="H128" s="3">
        <f t="shared" si="94"/>
        <v>7.93</v>
      </c>
      <c r="I128" s="3">
        <v>7.9</v>
      </c>
      <c r="J128" s="3">
        <f t="shared" si="95"/>
        <v>7.8800000000000008</v>
      </c>
      <c r="K128" s="3">
        <v>7.86</v>
      </c>
      <c r="L128">
        <f t="shared" si="96"/>
        <v>7.8375000000000004</v>
      </c>
      <c r="M128">
        <f t="shared" si="97"/>
        <v>7.8149999999999995</v>
      </c>
      <c r="N128">
        <f t="shared" si="98"/>
        <v>7.7924999999999995</v>
      </c>
      <c r="O128" s="3">
        <v>7.77</v>
      </c>
      <c r="P128">
        <f t="shared" si="99"/>
        <v>7.7474999999999996</v>
      </c>
      <c r="Q128">
        <f t="shared" si="100"/>
        <v>7.7537500000000001</v>
      </c>
      <c r="R128">
        <f t="shared" si="101"/>
        <v>7.76</v>
      </c>
      <c r="S128">
        <f t="shared" si="102"/>
        <v>7.7662499999999994</v>
      </c>
      <c r="T128">
        <f t="shared" si="103"/>
        <v>7.7581249999999997</v>
      </c>
      <c r="U128" s="3">
        <v>7.75</v>
      </c>
      <c r="V128">
        <f t="shared" si="104"/>
        <v>7.7418750000000003</v>
      </c>
      <c r="W128">
        <f t="shared" ref="W128:X128" si="180">2*V128-U128</f>
        <v>7.7337500000000006</v>
      </c>
      <c r="X128">
        <f t="shared" si="180"/>
        <v>7.7256250000000009</v>
      </c>
      <c r="Y128">
        <f t="shared" si="106"/>
        <v>7.7753125000000001</v>
      </c>
      <c r="Z128">
        <f t="shared" si="107"/>
        <v>7.8250000000000002</v>
      </c>
      <c r="AA128">
        <f t="shared" si="108"/>
        <v>7.8746875000000003</v>
      </c>
      <c r="AB128">
        <f t="shared" si="109"/>
        <v>7.8810156249999999</v>
      </c>
      <c r="AC128">
        <f t="shared" si="110"/>
        <v>7.8873437500000003</v>
      </c>
      <c r="AD128">
        <f t="shared" si="111"/>
        <v>7.8936718750000008</v>
      </c>
      <c r="AE128" s="3">
        <v>7.9</v>
      </c>
      <c r="AF128">
        <f t="shared" si="112"/>
        <v>7.9063281249999999</v>
      </c>
      <c r="AG128">
        <f t="shared" si="113"/>
        <v>7.9347460937500003</v>
      </c>
      <c r="AH128">
        <f t="shared" si="114"/>
        <v>7.9631640624999998</v>
      </c>
      <c r="AI128">
        <f t="shared" si="115"/>
        <v>7.9915820312499992</v>
      </c>
      <c r="AJ128">
        <f t="shared" si="116"/>
        <v>8.02</v>
      </c>
      <c r="AK128">
        <f t="shared" si="117"/>
        <v>8.0484179687499999</v>
      </c>
      <c r="AL128">
        <f t="shared" si="118"/>
        <v>8.0713134765625014</v>
      </c>
      <c r="AM128">
        <f t="shared" si="119"/>
        <v>8.0942089843750011</v>
      </c>
      <c r="AN128">
        <f t="shared" si="120"/>
        <v>8.1171044921875009</v>
      </c>
      <c r="AO128" s="3">
        <v>8.14</v>
      </c>
      <c r="AP128" s="3">
        <v>8.66</v>
      </c>
    </row>
    <row r="129" spans="1:42" x14ac:dyDescent="0.2">
      <c r="A129" s="2">
        <v>42950</v>
      </c>
      <c r="B129" s="3">
        <v>8.0299999999999994</v>
      </c>
      <c r="C129" s="3">
        <v>8.02</v>
      </c>
      <c r="D129" s="3">
        <f t="shared" si="92"/>
        <v>8.02</v>
      </c>
      <c r="E129" s="3">
        <v>8.02</v>
      </c>
      <c r="F129" s="3">
        <f t="shared" si="93"/>
        <v>8.0150000000000006</v>
      </c>
      <c r="G129" s="3">
        <v>8.01</v>
      </c>
      <c r="H129" s="3">
        <f t="shared" si="94"/>
        <v>7.9849999999999994</v>
      </c>
      <c r="I129" s="3">
        <v>7.96</v>
      </c>
      <c r="J129" s="3">
        <f t="shared" si="95"/>
        <v>7.9450000000000003</v>
      </c>
      <c r="K129" s="3">
        <v>7.93</v>
      </c>
      <c r="L129">
        <f t="shared" si="96"/>
        <v>7.9074999999999998</v>
      </c>
      <c r="M129">
        <f t="shared" si="97"/>
        <v>7.8849999999999998</v>
      </c>
      <c r="N129">
        <f t="shared" si="98"/>
        <v>7.8624999999999998</v>
      </c>
      <c r="O129" s="3">
        <v>7.84</v>
      </c>
      <c r="P129">
        <f t="shared" si="99"/>
        <v>7.8174999999999999</v>
      </c>
      <c r="Q129">
        <f t="shared" si="100"/>
        <v>7.8237500000000004</v>
      </c>
      <c r="R129">
        <f t="shared" si="101"/>
        <v>7.83</v>
      </c>
      <c r="S129">
        <f t="shared" si="102"/>
        <v>7.8362499999999997</v>
      </c>
      <c r="T129">
        <f t="shared" si="103"/>
        <v>7.828125</v>
      </c>
      <c r="U129" s="3">
        <v>7.82</v>
      </c>
      <c r="V129">
        <f t="shared" si="104"/>
        <v>7.8118750000000006</v>
      </c>
      <c r="W129">
        <f t="shared" ref="W129:X129" si="181">2*V129-U129</f>
        <v>7.8037500000000009</v>
      </c>
      <c r="X129">
        <f t="shared" si="181"/>
        <v>7.7956250000000011</v>
      </c>
      <c r="Y129">
        <f t="shared" si="106"/>
        <v>7.8428125000000009</v>
      </c>
      <c r="Z129">
        <f t="shared" si="107"/>
        <v>7.8900000000000006</v>
      </c>
      <c r="AA129">
        <f t="shared" si="108"/>
        <v>7.9371875000000003</v>
      </c>
      <c r="AB129">
        <f t="shared" si="109"/>
        <v>7.9428906250000004</v>
      </c>
      <c r="AC129">
        <f t="shared" si="110"/>
        <v>7.9485937500000006</v>
      </c>
      <c r="AD129">
        <f t="shared" si="111"/>
        <v>7.9542968750000007</v>
      </c>
      <c r="AE129" s="3">
        <v>7.96</v>
      </c>
      <c r="AF129">
        <f t="shared" si="112"/>
        <v>7.9657031249999992</v>
      </c>
      <c r="AG129">
        <f t="shared" si="113"/>
        <v>7.991777343749999</v>
      </c>
      <c r="AH129">
        <f t="shared" si="114"/>
        <v>8.0178515624999989</v>
      </c>
      <c r="AI129">
        <f t="shared" si="115"/>
        <v>8.0439257812499996</v>
      </c>
      <c r="AJ129">
        <f t="shared" si="116"/>
        <v>8.07</v>
      </c>
      <c r="AK129">
        <f t="shared" si="117"/>
        <v>8.096074218750001</v>
      </c>
      <c r="AL129">
        <f t="shared" si="118"/>
        <v>8.1170556640625016</v>
      </c>
      <c r="AM129">
        <f t="shared" si="119"/>
        <v>8.1380371093750004</v>
      </c>
      <c r="AN129">
        <f t="shared" si="120"/>
        <v>8.1590185546874991</v>
      </c>
      <c r="AO129" s="3">
        <v>8.18</v>
      </c>
      <c r="AP129" s="3">
        <v>8.69</v>
      </c>
    </row>
    <row r="130" spans="1:42" x14ac:dyDescent="0.2">
      <c r="A130" s="2">
        <v>42949</v>
      </c>
      <c r="B130" s="3">
        <v>8.01</v>
      </c>
      <c r="C130" s="3">
        <v>8</v>
      </c>
      <c r="D130" s="3">
        <f t="shared" si="92"/>
        <v>8.01</v>
      </c>
      <c r="E130" s="3">
        <v>8.02</v>
      </c>
      <c r="F130" s="3">
        <f t="shared" si="93"/>
        <v>8.0249999999999986</v>
      </c>
      <c r="G130" s="3">
        <v>8.0299999999999994</v>
      </c>
      <c r="H130" s="3">
        <f t="shared" si="94"/>
        <v>8.0350000000000001</v>
      </c>
      <c r="I130" s="3">
        <v>8.0399999999999991</v>
      </c>
      <c r="J130" s="3">
        <f t="shared" si="95"/>
        <v>8.004999999999999</v>
      </c>
      <c r="K130" s="3">
        <v>7.97</v>
      </c>
      <c r="L130">
        <f t="shared" si="96"/>
        <v>7.9550000000000001</v>
      </c>
      <c r="M130">
        <f t="shared" si="97"/>
        <v>7.9399999999999995</v>
      </c>
      <c r="N130">
        <f t="shared" si="98"/>
        <v>7.9249999999999998</v>
      </c>
      <c r="O130" s="3">
        <v>7.91</v>
      </c>
      <c r="P130">
        <f t="shared" si="99"/>
        <v>7.8950000000000005</v>
      </c>
      <c r="Q130">
        <f t="shared" si="100"/>
        <v>7.8975000000000009</v>
      </c>
      <c r="R130">
        <f t="shared" si="101"/>
        <v>7.9</v>
      </c>
      <c r="S130">
        <f t="shared" si="102"/>
        <v>7.9024999999999999</v>
      </c>
      <c r="T130">
        <f t="shared" si="103"/>
        <v>7.8962500000000002</v>
      </c>
      <c r="U130" s="3">
        <v>7.89</v>
      </c>
      <c r="V130">
        <f t="shared" si="104"/>
        <v>7.8837499999999991</v>
      </c>
      <c r="W130">
        <f t="shared" ref="W130:X130" si="182">2*V130-U130</f>
        <v>7.8774999999999986</v>
      </c>
      <c r="X130">
        <f t="shared" si="182"/>
        <v>7.8712499999999981</v>
      </c>
      <c r="Y130">
        <f t="shared" si="106"/>
        <v>7.918124999999999</v>
      </c>
      <c r="Z130">
        <f t="shared" si="107"/>
        <v>7.9649999999999999</v>
      </c>
      <c r="AA130">
        <f t="shared" si="108"/>
        <v>8.0118749999999999</v>
      </c>
      <c r="AB130">
        <f t="shared" si="109"/>
        <v>8.0189062500000006</v>
      </c>
      <c r="AC130">
        <f t="shared" si="110"/>
        <v>8.0259374999999995</v>
      </c>
      <c r="AD130">
        <f t="shared" si="111"/>
        <v>8.0329687499999984</v>
      </c>
      <c r="AE130" s="3">
        <v>8.0399999999999991</v>
      </c>
      <c r="AF130">
        <f t="shared" si="112"/>
        <v>8.0470312499999999</v>
      </c>
      <c r="AG130">
        <f t="shared" si="113"/>
        <v>8.0740234374999993</v>
      </c>
      <c r="AH130">
        <f t="shared" si="114"/>
        <v>8.1010156249999987</v>
      </c>
      <c r="AI130">
        <f t="shared" si="115"/>
        <v>8.1280078124999982</v>
      </c>
      <c r="AJ130">
        <f t="shared" si="116"/>
        <v>8.1549999999999994</v>
      </c>
      <c r="AK130">
        <f t="shared" si="117"/>
        <v>8.1819921875000006</v>
      </c>
      <c r="AL130">
        <f t="shared" si="118"/>
        <v>8.2039941406249994</v>
      </c>
      <c r="AM130">
        <f t="shared" si="119"/>
        <v>8.2259960937500001</v>
      </c>
      <c r="AN130">
        <f t="shared" si="120"/>
        <v>8.2479980468750007</v>
      </c>
      <c r="AO130" s="3">
        <v>8.27</v>
      </c>
      <c r="AP130" s="3">
        <v>8.7899999999999991</v>
      </c>
    </row>
    <row r="131" spans="1:42" x14ac:dyDescent="0.2">
      <c r="A131" s="2">
        <v>42948</v>
      </c>
      <c r="B131" s="3">
        <v>8.0399999999999991</v>
      </c>
      <c r="C131" s="3">
        <v>8.02</v>
      </c>
      <c r="D131" s="3">
        <f t="shared" si="92"/>
        <v>8.0249999999999986</v>
      </c>
      <c r="E131" s="3">
        <v>8.0299999999999994</v>
      </c>
      <c r="F131" s="3">
        <f t="shared" si="93"/>
        <v>8.0299999999999994</v>
      </c>
      <c r="G131" s="3">
        <v>8.0299999999999994</v>
      </c>
      <c r="H131" s="3">
        <f t="shared" si="94"/>
        <v>8.02</v>
      </c>
      <c r="I131" s="3">
        <v>8.01</v>
      </c>
      <c r="J131" s="3">
        <f t="shared" si="95"/>
        <v>7.99</v>
      </c>
      <c r="K131" s="3">
        <v>7.97</v>
      </c>
      <c r="L131">
        <f t="shared" si="96"/>
        <v>7.9525000000000006</v>
      </c>
      <c r="M131">
        <f t="shared" si="97"/>
        <v>7.9350000000000005</v>
      </c>
      <c r="N131">
        <f t="shared" si="98"/>
        <v>7.9175000000000004</v>
      </c>
      <c r="O131" s="3">
        <v>7.9</v>
      </c>
      <c r="P131">
        <f t="shared" si="99"/>
        <v>7.8825000000000003</v>
      </c>
      <c r="Q131">
        <f t="shared" si="100"/>
        <v>7.8862500000000004</v>
      </c>
      <c r="R131">
        <f t="shared" si="101"/>
        <v>7.8900000000000006</v>
      </c>
      <c r="S131">
        <f t="shared" si="102"/>
        <v>7.8937500000000007</v>
      </c>
      <c r="T131">
        <f t="shared" si="103"/>
        <v>7.8868749999999999</v>
      </c>
      <c r="U131" s="3">
        <v>7.88</v>
      </c>
      <c r="V131">
        <f t="shared" si="104"/>
        <v>7.8731249999999999</v>
      </c>
      <c r="W131">
        <f t="shared" ref="W131:X131" si="183">2*V131-U131</f>
        <v>7.86625</v>
      </c>
      <c r="X131">
        <f t="shared" si="183"/>
        <v>7.859375</v>
      </c>
      <c r="Y131">
        <f t="shared" si="106"/>
        <v>7.9021875000000001</v>
      </c>
      <c r="Z131">
        <f t="shared" si="107"/>
        <v>7.9450000000000003</v>
      </c>
      <c r="AA131">
        <f t="shared" si="108"/>
        <v>7.9878125000000004</v>
      </c>
      <c r="AB131">
        <f t="shared" si="109"/>
        <v>7.9933593750000007</v>
      </c>
      <c r="AC131">
        <f t="shared" si="110"/>
        <v>7.9989062500000001</v>
      </c>
      <c r="AD131">
        <f t="shared" si="111"/>
        <v>8.0044531249999995</v>
      </c>
      <c r="AE131" s="3">
        <v>8.01</v>
      </c>
      <c r="AF131">
        <f t="shared" si="112"/>
        <v>8.0155468750000001</v>
      </c>
      <c r="AG131">
        <f t="shared" si="113"/>
        <v>8.0429101562499987</v>
      </c>
      <c r="AH131">
        <f t="shared" si="114"/>
        <v>8.0702734374999991</v>
      </c>
      <c r="AI131">
        <f t="shared" si="115"/>
        <v>8.0976367187499996</v>
      </c>
      <c r="AJ131">
        <f t="shared" si="116"/>
        <v>8.125</v>
      </c>
      <c r="AK131">
        <f t="shared" si="117"/>
        <v>8.1523632812500004</v>
      </c>
      <c r="AL131">
        <f t="shared" si="118"/>
        <v>8.1742724609374999</v>
      </c>
      <c r="AM131">
        <f t="shared" si="119"/>
        <v>8.1961816406249994</v>
      </c>
      <c r="AN131">
        <f t="shared" si="120"/>
        <v>8.2180908203125007</v>
      </c>
      <c r="AO131" s="3">
        <v>8.24</v>
      </c>
      <c r="AP131" s="3">
        <v>8.7799999999999994</v>
      </c>
    </row>
    <row r="132" spans="1:42" x14ac:dyDescent="0.2">
      <c r="A132" s="2">
        <v>42947</v>
      </c>
      <c r="B132" s="3">
        <v>8.0500000000000007</v>
      </c>
      <c r="C132" s="3">
        <v>8.0399999999999991</v>
      </c>
      <c r="D132" s="3">
        <f t="shared" ref="D132:D195" si="184">AVERAGE(C132,E132)</f>
        <v>8.0399999999999991</v>
      </c>
      <c r="E132" s="3">
        <v>8.0399999999999991</v>
      </c>
      <c r="F132" s="3">
        <f t="shared" ref="F132:F195" si="185">AVERAGE(G132,E132)</f>
        <v>8.0350000000000001</v>
      </c>
      <c r="G132" s="3">
        <v>8.0299999999999994</v>
      </c>
      <c r="H132" s="3">
        <f t="shared" ref="H132:H195" si="186">AVERAGE(I132,G132)</f>
        <v>8.01</v>
      </c>
      <c r="I132" s="3">
        <v>7.99</v>
      </c>
      <c r="J132" s="3">
        <f t="shared" ref="J132:J195" si="187">AVERAGE(I132,K132)</f>
        <v>7.9700000000000006</v>
      </c>
      <c r="K132" s="3">
        <v>7.95</v>
      </c>
      <c r="L132">
        <f t="shared" ref="L132:L195" si="188">AVERAGE(K132,M132)</f>
        <v>7.9325000000000001</v>
      </c>
      <c r="M132">
        <f t="shared" ref="M132:M195" si="189">AVERAGE(K132,O132)</f>
        <v>7.915</v>
      </c>
      <c r="N132">
        <f t="shared" ref="N132:N195" si="190">AVERAGE(M132,O132)</f>
        <v>7.8975</v>
      </c>
      <c r="O132" s="3">
        <v>7.88</v>
      </c>
      <c r="P132">
        <f t="shared" ref="P132:P195" si="191">2*O132-N132</f>
        <v>7.8624999999999998</v>
      </c>
      <c r="Q132">
        <f t="shared" ref="Q132:Q195" si="192">AVERAGE(P132,R132)</f>
        <v>7.8637499999999996</v>
      </c>
      <c r="R132">
        <f t="shared" ref="R132:R195" si="193">AVERAGE(O132,U132)</f>
        <v>7.8650000000000002</v>
      </c>
      <c r="S132">
        <f t="shared" ref="S132:S195" si="194">2*R132-Q132</f>
        <v>7.8662500000000009</v>
      </c>
      <c r="T132">
        <f t="shared" ref="T132:T195" si="195">AVERAGE(S132,U132)</f>
        <v>7.8581250000000002</v>
      </c>
      <c r="U132" s="3">
        <v>7.85</v>
      </c>
      <c r="V132">
        <f t="shared" ref="V132:V195" si="196">2*U132-T132</f>
        <v>7.841874999999999</v>
      </c>
      <c r="W132">
        <f t="shared" ref="W132:X132" si="197">2*V132-U132</f>
        <v>7.8337499999999984</v>
      </c>
      <c r="X132">
        <f t="shared" si="197"/>
        <v>7.8256249999999978</v>
      </c>
      <c r="Y132">
        <f t="shared" ref="Y132:Y195" si="198">AVERAGE(X132,Z132)</f>
        <v>7.8728124999999984</v>
      </c>
      <c r="Z132">
        <f t="shared" ref="Z132:Z195" si="199">AVERAGE(U132,AE132)</f>
        <v>7.92</v>
      </c>
      <c r="AA132">
        <f t="shared" ref="AA132:AA195" si="200">2*Z132-Y132</f>
        <v>7.9671875000000014</v>
      </c>
      <c r="AB132">
        <f t="shared" ref="AB132:AB195" si="201">AVERAGE(AA132,AC132)</f>
        <v>7.9728906250000016</v>
      </c>
      <c r="AC132">
        <f t="shared" ref="AC132:AC195" si="202">AVERAGE(AA132,AE132)</f>
        <v>7.9785937500000008</v>
      </c>
      <c r="AD132">
        <f t="shared" ref="AD132:AD195" si="203">AVERAGE(AC132,AE132)</f>
        <v>7.9842968750000001</v>
      </c>
      <c r="AE132" s="3">
        <v>7.99</v>
      </c>
      <c r="AF132">
        <f t="shared" ref="AF132:AF195" si="204">2*AE132-AD132</f>
        <v>7.9957031250000004</v>
      </c>
      <c r="AG132">
        <f t="shared" ref="AG132:AG195" si="205">AVERAGE(AF132,AH132)</f>
        <v>8.0230273437500017</v>
      </c>
      <c r="AH132">
        <f t="shared" ref="AH132:AH195" si="206">AVERAGE(AF132,AJ132)</f>
        <v>8.0503515625000013</v>
      </c>
      <c r="AI132">
        <f t="shared" ref="AI132:AI195" si="207">AVERAGE(AH132,AJ132)</f>
        <v>8.0776757812500009</v>
      </c>
      <c r="AJ132">
        <f t="shared" ref="AJ132:AJ195" si="208">AVERAGE(AE132,AO132)</f>
        <v>8.1050000000000004</v>
      </c>
      <c r="AK132">
        <f t="shared" ref="AK132:AK195" si="209">2*AJ132-AI132</f>
        <v>8.13232421875</v>
      </c>
      <c r="AL132">
        <f t="shared" ref="AL132:AL195" si="210">AVERAGE(AK132,AM132)</f>
        <v>8.1542431640624997</v>
      </c>
      <c r="AM132">
        <f t="shared" ref="AM132:AM195" si="211">AVERAGE(AK132,AO132)</f>
        <v>8.1761621093749994</v>
      </c>
      <c r="AN132">
        <f t="shared" ref="AN132:AN195" si="212">AVERAGE(AM132,AO132)</f>
        <v>8.1980810546874991</v>
      </c>
      <c r="AO132" s="3">
        <v>8.2200000000000006</v>
      </c>
      <c r="AP132" s="3">
        <v>8.77</v>
      </c>
    </row>
    <row r="133" spans="1:42" x14ac:dyDescent="0.2">
      <c r="A133" s="2">
        <v>42944</v>
      </c>
      <c r="B133" s="3">
        <v>8.0500000000000007</v>
      </c>
      <c r="C133" s="3">
        <v>8.0399999999999991</v>
      </c>
      <c r="D133" s="3">
        <f t="shared" si="184"/>
        <v>8.0399999999999991</v>
      </c>
      <c r="E133" s="3">
        <v>8.0399999999999991</v>
      </c>
      <c r="F133" s="3">
        <f t="shared" si="185"/>
        <v>8.0299999999999994</v>
      </c>
      <c r="G133" s="3">
        <v>8.02</v>
      </c>
      <c r="H133" s="3">
        <f t="shared" si="186"/>
        <v>8.004999999999999</v>
      </c>
      <c r="I133" s="3">
        <v>7.99</v>
      </c>
      <c r="J133" s="3">
        <f t="shared" si="187"/>
        <v>7.96</v>
      </c>
      <c r="K133" s="3">
        <v>7.93</v>
      </c>
      <c r="L133">
        <f t="shared" si="188"/>
        <v>7.91</v>
      </c>
      <c r="M133">
        <f t="shared" si="189"/>
        <v>7.89</v>
      </c>
      <c r="N133">
        <f t="shared" si="190"/>
        <v>7.8699999999999992</v>
      </c>
      <c r="O133" s="3">
        <v>7.85</v>
      </c>
      <c r="P133">
        <f t="shared" si="191"/>
        <v>7.83</v>
      </c>
      <c r="Q133">
        <f t="shared" si="192"/>
        <v>7.835</v>
      </c>
      <c r="R133">
        <f t="shared" si="193"/>
        <v>7.84</v>
      </c>
      <c r="S133">
        <f t="shared" si="194"/>
        <v>7.8449999999999998</v>
      </c>
      <c r="T133">
        <f t="shared" si="195"/>
        <v>7.8375000000000004</v>
      </c>
      <c r="U133" s="3">
        <v>7.83</v>
      </c>
      <c r="V133">
        <f t="shared" si="196"/>
        <v>7.8224999999999998</v>
      </c>
      <c r="W133">
        <f t="shared" ref="W133:X133" si="213">2*V133-U133</f>
        <v>7.8149999999999995</v>
      </c>
      <c r="X133">
        <f t="shared" si="213"/>
        <v>7.8074999999999992</v>
      </c>
      <c r="Y133">
        <f t="shared" si="198"/>
        <v>7.8587499999999997</v>
      </c>
      <c r="Z133">
        <f t="shared" si="199"/>
        <v>7.91</v>
      </c>
      <c r="AA133">
        <f t="shared" si="200"/>
        <v>7.9612500000000006</v>
      </c>
      <c r="AB133">
        <f t="shared" si="201"/>
        <v>7.9684375000000003</v>
      </c>
      <c r="AC133">
        <f t="shared" si="202"/>
        <v>7.9756250000000009</v>
      </c>
      <c r="AD133">
        <f t="shared" si="203"/>
        <v>7.9828125000000005</v>
      </c>
      <c r="AE133" s="3">
        <v>7.99</v>
      </c>
      <c r="AF133">
        <f t="shared" si="204"/>
        <v>7.9971874999999999</v>
      </c>
      <c r="AG133">
        <f t="shared" si="205"/>
        <v>8.0278906249999995</v>
      </c>
      <c r="AH133">
        <f t="shared" si="206"/>
        <v>8.05859375</v>
      </c>
      <c r="AI133">
        <f t="shared" si="207"/>
        <v>8.0892968750000005</v>
      </c>
      <c r="AJ133">
        <f t="shared" si="208"/>
        <v>8.120000000000001</v>
      </c>
      <c r="AK133">
        <f t="shared" si="209"/>
        <v>8.1507031250000015</v>
      </c>
      <c r="AL133">
        <f t="shared" si="210"/>
        <v>8.1755273437500016</v>
      </c>
      <c r="AM133">
        <f t="shared" si="211"/>
        <v>8.2003515624999999</v>
      </c>
      <c r="AN133">
        <f t="shared" si="212"/>
        <v>8.2251757812499999</v>
      </c>
      <c r="AO133" s="3">
        <v>8.25</v>
      </c>
      <c r="AP133" s="3">
        <v>8.82</v>
      </c>
    </row>
    <row r="134" spans="1:42" x14ac:dyDescent="0.2">
      <c r="A134" s="2">
        <v>42943</v>
      </c>
      <c r="B134" s="3">
        <v>8.06</v>
      </c>
      <c r="C134" s="3">
        <v>8.0399999999999991</v>
      </c>
      <c r="D134" s="3">
        <f t="shared" si="184"/>
        <v>8.0299999999999994</v>
      </c>
      <c r="E134" s="3">
        <v>8.02</v>
      </c>
      <c r="F134" s="3">
        <f t="shared" si="185"/>
        <v>8.01</v>
      </c>
      <c r="G134" s="3">
        <v>8</v>
      </c>
      <c r="H134" s="3">
        <f t="shared" si="186"/>
        <v>8</v>
      </c>
      <c r="I134" s="3">
        <v>8</v>
      </c>
      <c r="J134" s="3">
        <f t="shared" si="187"/>
        <v>7.95</v>
      </c>
      <c r="K134" s="3">
        <v>7.9</v>
      </c>
      <c r="L134">
        <f t="shared" si="188"/>
        <v>7.8800000000000008</v>
      </c>
      <c r="M134">
        <f t="shared" si="189"/>
        <v>7.86</v>
      </c>
      <c r="N134">
        <f t="shared" si="190"/>
        <v>7.84</v>
      </c>
      <c r="O134" s="3">
        <v>7.82</v>
      </c>
      <c r="P134">
        <f t="shared" si="191"/>
        <v>7.8000000000000007</v>
      </c>
      <c r="Q134">
        <f t="shared" si="192"/>
        <v>7.8100000000000005</v>
      </c>
      <c r="R134">
        <f t="shared" si="193"/>
        <v>7.82</v>
      </c>
      <c r="S134">
        <f t="shared" si="194"/>
        <v>7.83</v>
      </c>
      <c r="T134">
        <f t="shared" si="195"/>
        <v>7.8250000000000002</v>
      </c>
      <c r="U134" s="3">
        <v>7.82</v>
      </c>
      <c r="V134">
        <f t="shared" si="196"/>
        <v>7.8150000000000004</v>
      </c>
      <c r="W134">
        <f t="shared" ref="W134:X134" si="214">2*V134-U134</f>
        <v>7.8100000000000005</v>
      </c>
      <c r="X134">
        <f t="shared" si="214"/>
        <v>7.8050000000000006</v>
      </c>
      <c r="Y134">
        <f t="shared" si="198"/>
        <v>7.8574999999999999</v>
      </c>
      <c r="Z134">
        <f t="shared" si="199"/>
        <v>7.91</v>
      </c>
      <c r="AA134">
        <f t="shared" si="200"/>
        <v>7.9625000000000004</v>
      </c>
      <c r="AB134">
        <f t="shared" si="201"/>
        <v>7.9718750000000007</v>
      </c>
      <c r="AC134">
        <f t="shared" si="202"/>
        <v>7.9812500000000002</v>
      </c>
      <c r="AD134">
        <f t="shared" si="203"/>
        <v>7.9906249999999996</v>
      </c>
      <c r="AE134" s="3">
        <v>8</v>
      </c>
      <c r="AF134">
        <f t="shared" si="204"/>
        <v>8.0093750000000004</v>
      </c>
      <c r="AG134">
        <f t="shared" si="205"/>
        <v>8.0407812500000002</v>
      </c>
      <c r="AH134">
        <f t="shared" si="206"/>
        <v>8.0721875000000001</v>
      </c>
      <c r="AI134">
        <f t="shared" si="207"/>
        <v>8.1035937499999999</v>
      </c>
      <c r="AJ134">
        <f t="shared" si="208"/>
        <v>8.1349999999999998</v>
      </c>
      <c r="AK134">
        <f t="shared" si="209"/>
        <v>8.1664062499999996</v>
      </c>
      <c r="AL134">
        <f t="shared" si="210"/>
        <v>8.1923046874999983</v>
      </c>
      <c r="AM134">
        <f t="shared" si="211"/>
        <v>8.2182031249999987</v>
      </c>
      <c r="AN134">
        <f t="shared" si="212"/>
        <v>8.2441015624999991</v>
      </c>
      <c r="AO134" s="3">
        <v>8.27</v>
      </c>
      <c r="AP134" s="3">
        <v>8.84</v>
      </c>
    </row>
    <row r="135" spans="1:42" x14ac:dyDescent="0.2">
      <c r="A135" s="2">
        <v>42942</v>
      </c>
      <c r="B135" s="3">
        <v>8.01</v>
      </c>
      <c r="C135" s="3">
        <v>8.02</v>
      </c>
      <c r="D135" s="3">
        <f t="shared" si="184"/>
        <v>8.0449999999999999</v>
      </c>
      <c r="E135" s="3">
        <v>8.07</v>
      </c>
      <c r="F135" s="3">
        <f t="shared" si="185"/>
        <v>8.0650000000000013</v>
      </c>
      <c r="G135" s="3">
        <v>8.06</v>
      </c>
      <c r="H135" s="3">
        <f t="shared" si="186"/>
        <v>8.07</v>
      </c>
      <c r="I135" s="3">
        <v>8.08</v>
      </c>
      <c r="J135" s="3">
        <f t="shared" si="187"/>
        <v>8.0250000000000004</v>
      </c>
      <c r="K135" s="3">
        <v>7.97</v>
      </c>
      <c r="L135">
        <f t="shared" si="188"/>
        <v>7.9499999999999993</v>
      </c>
      <c r="M135">
        <f t="shared" si="189"/>
        <v>7.93</v>
      </c>
      <c r="N135">
        <f t="shared" si="190"/>
        <v>7.91</v>
      </c>
      <c r="O135" s="3">
        <v>7.89</v>
      </c>
      <c r="P135">
        <f t="shared" si="191"/>
        <v>7.8699999999999992</v>
      </c>
      <c r="Q135">
        <f t="shared" si="192"/>
        <v>7.8824999999999994</v>
      </c>
      <c r="R135">
        <f t="shared" si="193"/>
        <v>7.8949999999999996</v>
      </c>
      <c r="S135">
        <f t="shared" si="194"/>
        <v>7.9074999999999998</v>
      </c>
      <c r="T135">
        <f t="shared" si="195"/>
        <v>7.9037500000000005</v>
      </c>
      <c r="U135" s="3">
        <v>7.9</v>
      </c>
      <c r="V135">
        <f t="shared" si="196"/>
        <v>7.8962500000000002</v>
      </c>
      <c r="W135">
        <f t="shared" ref="W135:X135" si="215">2*V135-U135</f>
        <v>7.8925000000000001</v>
      </c>
      <c r="X135">
        <f t="shared" si="215"/>
        <v>7.8887499999999999</v>
      </c>
      <c r="Y135">
        <f t="shared" si="198"/>
        <v>7.9393750000000001</v>
      </c>
      <c r="Z135">
        <f t="shared" si="199"/>
        <v>7.99</v>
      </c>
      <c r="AA135">
        <f t="shared" si="200"/>
        <v>8.0406250000000004</v>
      </c>
      <c r="AB135">
        <f t="shared" si="201"/>
        <v>8.0504687500000003</v>
      </c>
      <c r="AC135">
        <f t="shared" si="202"/>
        <v>8.0603125000000002</v>
      </c>
      <c r="AD135">
        <f t="shared" si="203"/>
        <v>8.0701562500000001</v>
      </c>
      <c r="AE135" s="3">
        <v>8.08</v>
      </c>
      <c r="AF135">
        <f t="shared" si="204"/>
        <v>8.08984375</v>
      </c>
      <c r="AG135">
        <f t="shared" si="205"/>
        <v>8.1211328125000009</v>
      </c>
      <c r="AH135">
        <f t="shared" si="206"/>
        <v>8.1524218749999999</v>
      </c>
      <c r="AI135">
        <f t="shared" si="207"/>
        <v>8.183710937499999</v>
      </c>
      <c r="AJ135">
        <f t="shared" si="208"/>
        <v>8.2149999999999999</v>
      </c>
      <c r="AK135">
        <f t="shared" si="209"/>
        <v>8.2462890625000007</v>
      </c>
      <c r="AL135">
        <f t="shared" si="210"/>
        <v>8.272216796875</v>
      </c>
      <c r="AM135">
        <f t="shared" si="211"/>
        <v>8.2981445312499993</v>
      </c>
      <c r="AN135">
        <f t="shared" si="212"/>
        <v>8.3240722656249986</v>
      </c>
      <c r="AO135" s="3">
        <v>8.35</v>
      </c>
      <c r="AP135" s="3">
        <v>8.92</v>
      </c>
    </row>
    <row r="136" spans="1:42" x14ac:dyDescent="0.2">
      <c r="A136" s="2">
        <v>42941</v>
      </c>
      <c r="B136" s="3">
        <v>8.0500000000000007</v>
      </c>
      <c r="C136" s="3">
        <v>8.0500000000000007</v>
      </c>
      <c r="D136" s="3">
        <f t="shared" si="184"/>
        <v>8.0650000000000013</v>
      </c>
      <c r="E136" s="3">
        <v>8.08</v>
      </c>
      <c r="F136" s="3">
        <f t="shared" si="185"/>
        <v>8.0850000000000009</v>
      </c>
      <c r="G136" s="3">
        <v>8.09</v>
      </c>
      <c r="H136" s="3">
        <f t="shared" si="186"/>
        <v>8.0850000000000009</v>
      </c>
      <c r="I136" s="3">
        <v>8.08</v>
      </c>
      <c r="J136" s="3">
        <f t="shared" si="187"/>
        <v>8.0449999999999999</v>
      </c>
      <c r="K136" s="3">
        <v>8.01</v>
      </c>
      <c r="L136">
        <f t="shared" si="188"/>
        <v>7.9924999999999997</v>
      </c>
      <c r="M136">
        <f t="shared" si="189"/>
        <v>7.9749999999999996</v>
      </c>
      <c r="N136">
        <f t="shared" si="190"/>
        <v>7.9574999999999996</v>
      </c>
      <c r="O136" s="3">
        <v>7.94</v>
      </c>
      <c r="P136">
        <f t="shared" si="191"/>
        <v>7.9225000000000012</v>
      </c>
      <c r="Q136">
        <f t="shared" si="192"/>
        <v>7.9262500000000005</v>
      </c>
      <c r="R136">
        <f t="shared" si="193"/>
        <v>7.93</v>
      </c>
      <c r="S136">
        <f t="shared" si="194"/>
        <v>7.933749999999999</v>
      </c>
      <c r="T136">
        <f t="shared" si="195"/>
        <v>7.926874999999999</v>
      </c>
      <c r="U136" s="3">
        <v>7.92</v>
      </c>
      <c r="V136">
        <f t="shared" si="196"/>
        <v>7.9131250000000009</v>
      </c>
      <c r="W136">
        <f t="shared" ref="W136:X136" si="216">2*V136-U136</f>
        <v>7.9062500000000018</v>
      </c>
      <c r="X136">
        <f t="shared" si="216"/>
        <v>7.8993750000000027</v>
      </c>
      <c r="Y136">
        <f t="shared" si="198"/>
        <v>7.9496875000000014</v>
      </c>
      <c r="Z136">
        <f t="shared" si="199"/>
        <v>8</v>
      </c>
      <c r="AA136">
        <f t="shared" si="200"/>
        <v>8.0503124999999986</v>
      </c>
      <c r="AB136">
        <f t="shared" si="201"/>
        <v>8.057734374999999</v>
      </c>
      <c r="AC136">
        <f t="shared" si="202"/>
        <v>8.0651562499999994</v>
      </c>
      <c r="AD136">
        <f t="shared" si="203"/>
        <v>8.0725781249999997</v>
      </c>
      <c r="AE136" s="3">
        <v>8.08</v>
      </c>
      <c r="AF136">
        <f t="shared" si="204"/>
        <v>8.0874218750000004</v>
      </c>
      <c r="AG136">
        <f t="shared" si="205"/>
        <v>8.1180664062500014</v>
      </c>
      <c r="AH136">
        <f t="shared" si="206"/>
        <v>8.1487109375000006</v>
      </c>
      <c r="AI136">
        <f t="shared" si="207"/>
        <v>8.1793554687499999</v>
      </c>
      <c r="AJ136">
        <f t="shared" si="208"/>
        <v>8.2100000000000009</v>
      </c>
      <c r="AK136">
        <f t="shared" si="209"/>
        <v>8.2406445312500018</v>
      </c>
      <c r="AL136">
        <f t="shared" si="210"/>
        <v>8.2654833984375014</v>
      </c>
      <c r="AM136">
        <f t="shared" si="211"/>
        <v>8.2903222656250009</v>
      </c>
      <c r="AN136">
        <f t="shared" si="212"/>
        <v>8.3151611328125004</v>
      </c>
      <c r="AO136" s="3">
        <v>8.34</v>
      </c>
      <c r="AP136" s="3">
        <v>8.9</v>
      </c>
    </row>
    <row r="137" spans="1:42" x14ac:dyDescent="0.2">
      <c r="A137" s="2">
        <v>42940</v>
      </c>
      <c r="B137" s="3">
        <v>8.0500000000000007</v>
      </c>
      <c r="C137" s="3">
        <v>8.0500000000000007</v>
      </c>
      <c r="D137" s="3">
        <f t="shared" si="184"/>
        <v>8.07</v>
      </c>
      <c r="E137" s="3">
        <v>8.09</v>
      </c>
      <c r="F137" s="3">
        <f t="shared" si="185"/>
        <v>8.09</v>
      </c>
      <c r="G137" s="3">
        <v>8.09</v>
      </c>
      <c r="H137" s="3">
        <f t="shared" si="186"/>
        <v>8.1</v>
      </c>
      <c r="I137" s="3">
        <v>8.11</v>
      </c>
      <c r="J137" s="3">
        <f t="shared" si="187"/>
        <v>8.0649999999999995</v>
      </c>
      <c r="K137" s="3">
        <v>8.02</v>
      </c>
      <c r="L137">
        <f t="shared" si="188"/>
        <v>8</v>
      </c>
      <c r="M137">
        <f t="shared" si="189"/>
        <v>7.98</v>
      </c>
      <c r="N137">
        <f t="shared" si="190"/>
        <v>7.9600000000000009</v>
      </c>
      <c r="O137" s="3">
        <v>7.94</v>
      </c>
      <c r="P137">
        <f t="shared" si="191"/>
        <v>7.92</v>
      </c>
      <c r="Q137">
        <f t="shared" si="192"/>
        <v>7.9249999999999998</v>
      </c>
      <c r="R137">
        <f t="shared" si="193"/>
        <v>7.93</v>
      </c>
      <c r="S137">
        <f t="shared" si="194"/>
        <v>7.9349999999999996</v>
      </c>
      <c r="T137">
        <f t="shared" si="195"/>
        <v>7.9275000000000002</v>
      </c>
      <c r="U137" s="3">
        <v>7.92</v>
      </c>
      <c r="V137">
        <f t="shared" si="196"/>
        <v>7.9124999999999996</v>
      </c>
      <c r="W137">
        <f t="shared" ref="W137:X137" si="217">2*V137-U137</f>
        <v>7.9049999999999994</v>
      </c>
      <c r="X137">
        <f t="shared" si="217"/>
        <v>7.8974999999999991</v>
      </c>
      <c r="Y137">
        <f t="shared" si="198"/>
        <v>7.9562499999999998</v>
      </c>
      <c r="Z137">
        <f t="shared" si="199"/>
        <v>8.0150000000000006</v>
      </c>
      <c r="AA137">
        <f t="shared" si="200"/>
        <v>8.0737500000000004</v>
      </c>
      <c r="AB137">
        <f t="shared" si="201"/>
        <v>8.0828124999999993</v>
      </c>
      <c r="AC137">
        <f t="shared" si="202"/>
        <v>8.0918749999999999</v>
      </c>
      <c r="AD137">
        <f t="shared" si="203"/>
        <v>8.1009375000000006</v>
      </c>
      <c r="AE137" s="3">
        <v>8.11</v>
      </c>
      <c r="AF137">
        <f t="shared" si="204"/>
        <v>8.1190624999999983</v>
      </c>
      <c r="AG137">
        <f t="shared" si="205"/>
        <v>8.1517968749999987</v>
      </c>
      <c r="AH137">
        <f t="shared" si="206"/>
        <v>8.1845312499999991</v>
      </c>
      <c r="AI137">
        <f t="shared" si="207"/>
        <v>8.2172656249999996</v>
      </c>
      <c r="AJ137">
        <f t="shared" si="208"/>
        <v>8.25</v>
      </c>
      <c r="AK137">
        <f t="shared" si="209"/>
        <v>8.2827343750000004</v>
      </c>
      <c r="AL137">
        <f t="shared" si="210"/>
        <v>8.3095507812499996</v>
      </c>
      <c r="AM137">
        <f t="shared" si="211"/>
        <v>8.3363671875000005</v>
      </c>
      <c r="AN137">
        <f t="shared" si="212"/>
        <v>8.3631835937500014</v>
      </c>
      <c r="AO137" s="3">
        <v>8.39</v>
      </c>
      <c r="AP137" s="3">
        <v>9</v>
      </c>
    </row>
    <row r="138" spans="1:42" x14ac:dyDescent="0.2">
      <c r="A138" s="2">
        <v>42937</v>
      </c>
      <c r="B138" s="3">
        <v>8.0500000000000007</v>
      </c>
      <c r="C138" s="3">
        <v>8.0299999999999994</v>
      </c>
      <c r="D138" s="3">
        <f t="shared" si="184"/>
        <v>8.0249999999999986</v>
      </c>
      <c r="E138" s="3">
        <v>8.02</v>
      </c>
      <c r="F138" s="3">
        <f t="shared" si="185"/>
        <v>8.0150000000000006</v>
      </c>
      <c r="G138" s="3">
        <v>8.01</v>
      </c>
      <c r="H138" s="3">
        <f t="shared" si="186"/>
        <v>8.0350000000000001</v>
      </c>
      <c r="I138" s="3">
        <v>8.06</v>
      </c>
      <c r="J138" s="3">
        <f t="shared" si="187"/>
        <v>7.9850000000000003</v>
      </c>
      <c r="K138" s="3">
        <v>7.91</v>
      </c>
      <c r="L138">
        <f t="shared" si="188"/>
        <v>7.8900000000000006</v>
      </c>
      <c r="M138">
        <f t="shared" si="189"/>
        <v>7.87</v>
      </c>
      <c r="N138">
        <f t="shared" si="190"/>
        <v>7.85</v>
      </c>
      <c r="O138" s="3">
        <v>7.83</v>
      </c>
      <c r="P138">
        <f t="shared" si="191"/>
        <v>7.8100000000000005</v>
      </c>
      <c r="Q138">
        <f t="shared" si="192"/>
        <v>7.8224999999999998</v>
      </c>
      <c r="R138">
        <f t="shared" si="193"/>
        <v>7.835</v>
      </c>
      <c r="S138">
        <f t="shared" si="194"/>
        <v>7.8475000000000001</v>
      </c>
      <c r="T138">
        <f t="shared" si="195"/>
        <v>7.84375</v>
      </c>
      <c r="U138" s="3">
        <v>7.84</v>
      </c>
      <c r="V138">
        <f t="shared" si="196"/>
        <v>7.8362499999999997</v>
      </c>
      <c r="W138">
        <f t="shared" ref="W138:X138" si="218">2*V138-U138</f>
        <v>7.8324999999999996</v>
      </c>
      <c r="X138">
        <f t="shared" si="218"/>
        <v>7.8287499999999994</v>
      </c>
      <c r="Y138">
        <f t="shared" si="198"/>
        <v>7.8893749999999994</v>
      </c>
      <c r="Z138">
        <f t="shared" si="199"/>
        <v>7.95</v>
      </c>
      <c r="AA138">
        <f t="shared" si="200"/>
        <v>8.010625000000001</v>
      </c>
      <c r="AB138">
        <f t="shared" si="201"/>
        <v>8.0229687500000004</v>
      </c>
      <c r="AC138">
        <f t="shared" si="202"/>
        <v>8.0353124999999999</v>
      </c>
      <c r="AD138">
        <f t="shared" si="203"/>
        <v>8.0476562499999993</v>
      </c>
      <c r="AE138" s="3">
        <v>8.06</v>
      </c>
      <c r="AF138">
        <f t="shared" si="204"/>
        <v>8.0723437500000017</v>
      </c>
      <c r="AG138">
        <f t="shared" si="205"/>
        <v>8.1080078125000021</v>
      </c>
      <c r="AH138">
        <f t="shared" si="206"/>
        <v>8.1436718750000008</v>
      </c>
      <c r="AI138">
        <f t="shared" si="207"/>
        <v>8.1793359374999994</v>
      </c>
      <c r="AJ138">
        <f t="shared" si="208"/>
        <v>8.2149999999999999</v>
      </c>
      <c r="AK138">
        <f t="shared" si="209"/>
        <v>8.2506640625000003</v>
      </c>
      <c r="AL138">
        <f t="shared" si="210"/>
        <v>8.2804980468749996</v>
      </c>
      <c r="AM138">
        <f t="shared" si="211"/>
        <v>8.3103320312499989</v>
      </c>
      <c r="AN138">
        <f t="shared" si="212"/>
        <v>8.3401660156249982</v>
      </c>
      <c r="AO138" s="3">
        <v>8.3699999999999992</v>
      </c>
      <c r="AP138" s="3">
        <v>8.99</v>
      </c>
    </row>
    <row r="139" spans="1:42" x14ac:dyDescent="0.2">
      <c r="A139" s="2">
        <v>42936</v>
      </c>
      <c r="B139" s="3">
        <v>8.1</v>
      </c>
      <c r="C139" s="3">
        <v>8.07</v>
      </c>
      <c r="D139" s="3">
        <f t="shared" si="184"/>
        <v>8.0549999999999997</v>
      </c>
      <c r="E139" s="3">
        <v>8.0399999999999991</v>
      </c>
      <c r="F139" s="3">
        <f t="shared" si="185"/>
        <v>8.02</v>
      </c>
      <c r="G139" s="3">
        <v>8</v>
      </c>
      <c r="H139" s="3">
        <f t="shared" si="186"/>
        <v>8.0250000000000004</v>
      </c>
      <c r="I139" s="3">
        <v>8.0500000000000007</v>
      </c>
      <c r="J139" s="3">
        <f t="shared" si="187"/>
        <v>7.9700000000000006</v>
      </c>
      <c r="K139" s="3">
        <v>7.89</v>
      </c>
      <c r="L139">
        <f t="shared" si="188"/>
        <v>7.8699999999999992</v>
      </c>
      <c r="M139">
        <f t="shared" si="189"/>
        <v>7.85</v>
      </c>
      <c r="N139">
        <f t="shared" si="190"/>
        <v>7.83</v>
      </c>
      <c r="O139" s="3">
        <v>7.81</v>
      </c>
      <c r="P139">
        <f t="shared" si="191"/>
        <v>7.7899999999999991</v>
      </c>
      <c r="Q139">
        <f t="shared" si="192"/>
        <v>7.8049999999999997</v>
      </c>
      <c r="R139">
        <f t="shared" si="193"/>
        <v>7.82</v>
      </c>
      <c r="S139">
        <f t="shared" si="194"/>
        <v>7.8350000000000009</v>
      </c>
      <c r="T139">
        <f t="shared" si="195"/>
        <v>7.8325000000000005</v>
      </c>
      <c r="U139" s="3">
        <v>7.83</v>
      </c>
      <c r="V139">
        <f t="shared" si="196"/>
        <v>7.8274999999999997</v>
      </c>
      <c r="W139">
        <f t="shared" ref="W139:X139" si="219">2*V139-U139</f>
        <v>7.8249999999999993</v>
      </c>
      <c r="X139">
        <f t="shared" si="219"/>
        <v>7.8224999999999989</v>
      </c>
      <c r="Y139">
        <f t="shared" si="198"/>
        <v>7.8812499999999996</v>
      </c>
      <c r="Z139">
        <f t="shared" si="199"/>
        <v>7.94</v>
      </c>
      <c r="AA139">
        <f t="shared" si="200"/>
        <v>7.9987500000000011</v>
      </c>
      <c r="AB139">
        <f t="shared" si="201"/>
        <v>8.0115625000000001</v>
      </c>
      <c r="AC139">
        <f t="shared" si="202"/>
        <v>8.0243750000000009</v>
      </c>
      <c r="AD139">
        <f t="shared" si="203"/>
        <v>8.0371875000000017</v>
      </c>
      <c r="AE139" s="3">
        <v>8.0500000000000007</v>
      </c>
      <c r="AF139">
        <f t="shared" si="204"/>
        <v>8.0628124999999997</v>
      </c>
      <c r="AG139">
        <f t="shared" si="205"/>
        <v>8.0958593749999999</v>
      </c>
      <c r="AH139">
        <f t="shared" si="206"/>
        <v>8.12890625</v>
      </c>
      <c r="AI139">
        <f t="shared" si="207"/>
        <v>8.1619531250000001</v>
      </c>
      <c r="AJ139">
        <f t="shared" si="208"/>
        <v>8.1950000000000003</v>
      </c>
      <c r="AK139">
        <f t="shared" si="209"/>
        <v>8.2280468750000004</v>
      </c>
      <c r="AL139">
        <f t="shared" si="210"/>
        <v>8.2560351562500003</v>
      </c>
      <c r="AM139">
        <f t="shared" si="211"/>
        <v>8.2840234375000001</v>
      </c>
      <c r="AN139">
        <f t="shared" si="212"/>
        <v>8.31201171875</v>
      </c>
      <c r="AO139" s="3">
        <v>8.34</v>
      </c>
      <c r="AP139" s="3">
        <v>8.9499999999999993</v>
      </c>
    </row>
    <row r="140" spans="1:42" x14ac:dyDescent="0.2">
      <c r="A140" s="2">
        <v>42935</v>
      </c>
      <c r="B140" s="3">
        <v>8.06</v>
      </c>
      <c r="C140" s="3">
        <v>8.0399999999999991</v>
      </c>
      <c r="D140" s="3">
        <f t="shared" si="184"/>
        <v>8.0350000000000001</v>
      </c>
      <c r="E140" s="3">
        <v>8.0299999999999994</v>
      </c>
      <c r="F140" s="3">
        <f t="shared" si="185"/>
        <v>8.0150000000000006</v>
      </c>
      <c r="G140" s="3">
        <v>8</v>
      </c>
      <c r="H140" s="3">
        <f t="shared" si="186"/>
        <v>8.0250000000000004</v>
      </c>
      <c r="I140" s="3">
        <v>8.0500000000000007</v>
      </c>
      <c r="J140" s="3">
        <f t="shared" si="187"/>
        <v>7.9750000000000005</v>
      </c>
      <c r="K140" s="3">
        <v>7.9</v>
      </c>
      <c r="L140">
        <f t="shared" si="188"/>
        <v>7.8849999999999998</v>
      </c>
      <c r="M140">
        <f t="shared" si="189"/>
        <v>7.87</v>
      </c>
      <c r="N140">
        <f t="shared" si="190"/>
        <v>7.8550000000000004</v>
      </c>
      <c r="O140" s="3">
        <v>7.84</v>
      </c>
      <c r="P140">
        <f t="shared" si="191"/>
        <v>7.8249999999999993</v>
      </c>
      <c r="Q140">
        <f t="shared" si="192"/>
        <v>7.8324999999999996</v>
      </c>
      <c r="R140">
        <f t="shared" si="193"/>
        <v>7.84</v>
      </c>
      <c r="S140">
        <f t="shared" si="194"/>
        <v>7.8475000000000001</v>
      </c>
      <c r="T140">
        <f t="shared" si="195"/>
        <v>7.84375</v>
      </c>
      <c r="U140" s="3">
        <v>7.84</v>
      </c>
      <c r="V140">
        <f t="shared" si="196"/>
        <v>7.8362499999999997</v>
      </c>
      <c r="W140">
        <f t="shared" ref="W140:X140" si="220">2*V140-U140</f>
        <v>7.8324999999999996</v>
      </c>
      <c r="X140">
        <f t="shared" si="220"/>
        <v>7.8287499999999994</v>
      </c>
      <c r="Y140">
        <f t="shared" si="198"/>
        <v>7.8868749999999999</v>
      </c>
      <c r="Z140">
        <f t="shared" si="199"/>
        <v>7.9450000000000003</v>
      </c>
      <c r="AA140">
        <f t="shared" si="200"/>
        <v>8.0031250000000007</v>
      </c>
      <c r="AB140">
        <f t="shared" si="201"/>
        <v>8.0148437500000007</v>
      </c>
      <c r="AC140">
        <f t="shared" si="202"/>
        <v>8.0265625000000007</v>
      </c>
      <c r="AD140">
        <f t="shared" si="203"/>
        <v>8.0382812500000007</v>
      </c>
      <c r="AE140" s="3">
        <v>8.0500000000000007</v>
      </c>
      <c r="AF140">
        <f t="shared" si="204"/>
        <v>8.0617187500000007</v>
      </c>
      <c r="AG140">
        <f t="shared" si="205"/>
        <v>8.0962890625000004</v>
      </c>
      <c r="AH140">
        <f t="shared" si="206"/>
        <v>8.130859375</v>
      </c>
      <c r="AI140">
        <f t="shared" si="207"/>
        <v>8.1654296874999996</v>
      </c>
      <c r="AJ140">
        <f t="shared" si="208"/>
        <v>8.1999999999999993</v>
      </c>
      <c r="AK140">
        <f t="shared" si="209"/>
        <v>8.2345703124999989</v>
      </c>
      <c r="AL140">
        <f t="shared" si="210"/>
        <v>8.263427734375</v>
      </c>
      <c r="AM140">
        <f t="shared" si="211"/>
        <v>8.2922851562499993</v>
      </c>
      <c r="AN140">
        <f t="shared" si="212"/>
        <v>8.3211425781249986</v>
      </c>
      <c r="AO140" s="3">
        <v>8.35</v>
      </c>
      <c r="AP140" s="3">
        <v>8.9499999999999993</v>
      </c>
    </row>
    <row r="141" spans="1:42" x14ac:dyDescent="0.2">
      <c r="A141" s="2">
        <v>42934</v>
      </c>
      <c r="B141" s="3">
        <v>8.08</v>
      </c>
      <c r="C141" s="3">
        <v>8.0500000000000007</v>
      </c>
      <c r="D141" s="3">
        <f t="shared" si="184"/>
        <v>8.0350000000000001</v>
      </c>
      <c r="E141" s="3">
        <v>8.02</v>
      </c>
      <c r="F141" s="3">
        <f t="shared" si="185"/>
        <v>8.004999999999999</v>
      </c>
      <c r="G141" s="3">
        <v>7.99</v>
      </c>
      <c r="H141" s="3">
        <f t="shared" si="186"/>
        <v>8.02</v>
      </c>
      <c r="I141" s="3">
        <v>8.0500000000000007</v>
      </c>
      <c r="J141" s="3">
        <f t="shared" si="187"/>
        <v>7.9700000000000006</v>
      </c>
      <c r="K141" s="3">
        <v>7.89</v>
      </c>
      <c r="L141">
        <f t="shared" si="188"/>
        <v>7.8725000000000005</v>
      </c>
      <c r="M141">
        <f t="shared" si="189"/>
        <v>7.8550000000000004</v>
      </c>
      <c r="N141">
        <f t="shared" si="190"/>
        <v>7.8375000000000004</v>
      </c>
      <c r="O141" s="3">
        <v>7.82</v>
      </c>
      <c r="P141">
        <f t="shared" si="191"/>
        <v>7.8025000000000002</v>
      </c>
      <c r="Q141">
        <f t="shared" si="192"/>
        <v>7.8162500000000001</v>
      </c>
      <c r="R141">
        <f t="shared" si="193"/>
        <v>7.83</v>
      </c>
      <c r="S141">
        <f t="shared" si="194"/>
        <v>7.84375</v>
      </c>
      <c r="T141">
        <f t="shared" si="195"/>
        <v>7.8418749999999999</v>
      </c>
      <c r="U141" s="3">
        <v>7.84</v>
      </c>
      <c r="V141">
        <f t="shared" si="196"/>
        <v>7.8381249999999998</v>
      </c>
      <c r="W141">
        <f t="shared" ref="W141:X141" si="221">2*V141-U141</f>
        <v>7.8362499999999997</v>
      </c>
      <c r="X141">
        <f t="shared" si="221"/>
        <v>7.8343749999999996</v>
      </c>
      <c r="Y141">
        <f t="shared" si="198"/>
        <v>7.8896875</v>
      </c>
      <c r="Z141">
        <f t="shared" si="199"/>
        <v>7.9450000000000003</v>
      </c>
      <c r="AA141">
        <f t="shared" si="200"/>
        <v>8.0003124999999997</v>
      </c>
      <c r="AB141">
        <f t="shared" si="201"/>
        <v>8.0127343750000009</v>
      </c>
      <c r="AC141">
        <f t="shared" si="202"/>
        <v>8.0251562500000002</v>
      </c>
      <c r="AD141">
        <f t="shared" si="203"/>
        <v>8.0375781249999996</v>
      </c>
      <c r="AE141" s="3">
        <v>8.0500000000000007</v>
      </c>
      <c r="AF141">
        <f t="shared" si="204"/>
        <v>8.0624218750000018</v>
      </c>
      <c r="AG141">
        <f t="shared" si="205"/>
        <v>8.0955664062500006</v>
      </c>
      <c r="AH141">
        <f t="shared" si="206"/>
        <v>8.1287109375000011</v>
      </c>
      <c r="AI141">
        <f t="shared" si="207"/>
        <v>8.1618554687500016</v>
      </c>
      <c r="AJ141">
        <f t="shared" si="208"/>
        <v>8.1950000000000003</v>
      </c>
      <c r="AK141">
        <f t="shared" si="209"/>
        <v>8.228144531249999</v>
      </c>
      <c r="AL141">
        <f t="shared" si="210"/>
        <v>8.2561083984374992</v>
      </c>
      <c r="AM141">
        <f t="shared" si="211"/>
        <v>8.2840722656249994</v>
      </c>
      <c r="AN141">
        <f t="shared" si="212"/>
        <v>8.3120361328124996</v>
      </c>
      <c r="AO141" s="3">
        <v>8.34</v>
      </c>
      <c r="AP141" s="3">
        <v>8.92</v>
      </c>
    </row>
    <row r="142" spans="1:42" x14ac:dyDescent="0.2">
      <c r="A142" s="2">
        <v>42933</v>
      </c>
      <c r="B142" s="3">
        <v>8.08</v>
      </c>
      <c r="C142" s="3">
        <v>8.06</v>
      </c>
      <c r="D142" s="3">
        <f t="shared" si="184"/>
        <v>8.0449999999999999</v>
      </c>
      <c r="E142" s="3">
        <v>8.0299999999999994</v>
      </c>
      <c r="F142" s="3">
        <f t="shared" si="185"/>
        <v>8.01</v>
      </c>
      <c r="G142" s="3">
        <v>7.99</v>
      </c>
      <c r="H142" s="3">
        <f t="shared" si="186"/>
        <v>8</v>
      </c>
      <c r="I142" s="3">
        <v>8.01</v>
      </c>
      <c r="J142" s="3">
        <f t="shared" si="187"/>
        <v>7.9499999999999993</v>
      </c>
      <c r="K142" s="3">
        <v>7.89</v>
      </c>
      <c r="L142">
        <f t="shared" si="188"/>
        <v>7.875</v>
      </c>
      <c r="M142">
        <f t="shared" si="189"/>
        <v>7.8599999999999994</v>
      </c>
      <c r="N142">
        <f t="shared" si="190"/>
        <v>7.8449999999999998</v>
      </c>
      <c r="O142" s="3">
        <v>7.83</v>
      </c>
      <c r="P142">
        <f t="shared" si="191"/>
        <v>7.8150000000000004</v>
      </c>
      <c r="Q142">
        <f t="shared" si="192"/>
        <v>7.8224999999999998</v>
      </c>
      <c r="R142">
        <f t="shared" si="193"/>
        <v>7.83</v>
      </c>
      <c r="S142">
        <f t="shared" si="194"/>
        <v>7.8375000000000004</v>
      </c>
      <c r="T142">
        <f t="shared" si="195"/>
        <v>7.8337500000000002</v>
      </c>
      <c r="U142" s="3">
        <v>7.83</v>
      </c>
      <c r="V142">
        <f t="shared" si="196"/>
        <v>7.8262499999999999</v>
      </c>
      <c r="W142">
        <f t="shared" ref="W142:X142" si="222">2*V142-U142</f>
        <v>7.8224999999999998</v>
      </c>
      <c r="X142">
        <f t="shared" si="222"/>
        <v>7.8187499999999996</v>
      </c>
      <c r="Y142">
        <f t="shared" si="198"/>
        <v>7.8693749999999998</v>
      </c>
      <c r="Z142">
        <f t="shared" si="199"/>
        <v>7.92</v>
      </c>
      <c r="AA142">
        <f t="shared" si="200"/>
        <v>7.9706250000000001</v>
      </c>
      <c r="AB142">
        <f t="shared" si="201"/>
        <v>7.98046875</v>
      </c>
      <c r="AC142">
        <f t="shared" si="202"/>
        <v>7.9903124999999999</v>
      </c>
      <c r="AD142">
        <f t="shared" si="203"/>
        <v>8.0001562499999999</v>
      </c>
      <c r="AE142" s="3">
        <v>8.01</v>
      </c>
      <c r="AF142">
        <f t="shared" si="204"/>
        <v>8.0198437499999997</v>
      </c>
      <c r="AG142">
        <f t="shared" si="205"/>
        <v>8.0511328125000006</v>
      </c>
      <c r="AH142">
        <f t="shared" si="206"/>
        <v>8.0824218749999996</v>
      </c>
      <c r="AI142">
        <f t="shared" si="207"/>
        <v>8.1137109374999987</v>
      </c>
      <c r="AJ142">
        <f t="shared" si="208"/>
        <v>8.1449999999999996</v>
      </c>
      <c r="AK142">
        <f t="shared" si="209"/>
        <v>8.1762890625000004</v>
      </c>
      <c r="AL142">
        <f t="shared" si="210"/>
        <v>8.2022167968749997</v>
      </c>
      <c r="AM142">
        <f t="shared" si="211"/>
        <v>8.228144531249999</v>
      </c>
      <c r="AN142">
        <f t="shared" si="212"/>
        <v>8.2540722656249983</v>
      </c>
      <c r="AO142" s="3">
        <v>8.2799999999999994</v>
      </c>
      <c r="AP142" s="3">
        <v>8.85</v>
      </c>
    </row>
    <row r="143" spans="1:42" x14ac:dyDescent="0.2">
      <c r="A143" s="2">
        <v>42930</v>
      </c>
      <c r="B143" s="3">
        <v>8.11</v>
      </c>
      <c r="C143" s="3">
        <v>8.08</v>
      </c>
      <c r="D143" s="3">
        <f t="shared" si="184"/>
        <v>8.0650000000000013</v>
      </c>
      <c r="E143" s="3">
        <v>8.0500000000000007</v>
      </c>
      <c r="F143" s="3">
        <f t="shared" si="185"/>
        <v>8.0250000000000004</v>
      </c>
      <c r="G143" s="3">
        <v>8</v>
      </c>
      <c r="H143" s="3">
        <f t="shared" si="186"/>
        <v>7.9950000000000001</v>
      </c>
      <c r="I143" s="3">
        <v>7.99</v>
      </c>
      <c r="J143" s="3">
        <f t="shared" si="187"/>
        <v>7.9399999999999995</v>
      </c>
      <c r="K143" s="3">
        <v>7.89</v>
      </c>
      <c r="L143">
        <f t="shared" si="188"/>
        <v>7.8699999999999992</v>
      </c>
      <c r="M143">
        <f t="shared" si="189"/>
        <v>7.85</v>
      </c>
      <c r="N143">
        <f t="shared" si="190"/>
        <v>7.83</v>
      </c>
      <c r="O143" s="3">
        <v>7.81</v>
      </c>
      <c r="P143">
        <f t="shared" si="191"/>
        <v>7.7899999999999991</v>
      </c>
      <c r="Q143">
        <f t="shared" si="192"/>
        <v>7.7999999999999989</v>
      </c>
      <c r="R143">
        <f t="shared" si="193"/>
        <v>7.81</v>
      </c>
      <c r="S143">
        <f t="shared" si="194"/>
        <v>7.82</v>
      </c>
      <c r="T143">
        <f t="shared" si="195"/>
        <v>7.8149999999999995</v>
      </c>
      <c r="U143" s="3">
        <v>7.81</v>
      </c>
      <c r="V143">
        <f t="shared" si="196"/>
        <v>7.8049999999999997</v>
      </c>
      <c r="W143">
        <f t="shared" ref="W143:X143" si="223">2*V143-U143</f>
        <v>7.8</v>
      </c>
      <c r="X143">
        <f t="shared" si="223"/>
        <v>7.7949999999999999</v>
      </c>
      <c r="Y143">
        <f t="shared" si="198"/>
        <v>7.8475000000000001</v>
      </c>
      <c r="Z143">
        <f t="shared" si="199"/>
        <v>7.9</v>
      </c>
      <c r="AA143">
        <f t="shared" si="200"/>
        <v>7.9525000000000006</v>
      </c>
      <c r="AB143">
        <f t="shared" si="201"/>
        <v>7.9618750000000009</v>
      </c>
      <c r="AC143">
        <f t="shared" si="202"/>
        <v>7.9712500000000004</v>
      </c>
      <c r="AD143">
        <f t="shared" si="203"/>
        <v>7.9806249999999999</v>
      </c>
      <c r="AE143" s="3">
        <v>7.99</v>
      </c>
      <c r="AF143">
        <f t="shared" si="204"/>
        <v>7.9993750000000006</v>
      </c>
      <c r="AG143">
        <f t="shared" si="205"/>
        <v>8.0307812500000004</v>
      </c>
      <c r="AH143">
        <f t="shared" si="206"/>
        <v>8.0621875000000003</v>
      </c>
      <c r="AI143">
        <f t="shared" si="207"/>
        <v>8.0935937500000001</v>
      </c>
      <c r="AJ143">
        <f t="shared" si="208"/>
        <v>8.125</v>
      </c>
      <c r="AK143">
        <f t="shared" si="209"/>
        <v>8.1564062499999999</v>
      </c>
      <c r="AL143">
        <f t="shared" si="210"/>
        <v>8.1823046875000003</v>
      </c>
      <c r="AM143">
        <f t="shared" si="211"/>
        <v>8.2082031250000007</v>
      </c>
      <c r="AN143">
        <f t="shared" si="212"/>
        <v>8.2341015625000011</v>
      </c>
      <c r="AO143" s="3">
        <v>8.26</v>
      </c>
      <c r="AP143" s="3">
        <v>8.81</v>
      </c>
    </row>
    <row r="144" spans="1:42" x14ac:dyDescent="0.2">
      <c r="A144" s="2">
        <v>42929</v>
      </c>
      <c r="B144" s="3">
        <v>8.1199999999999992</v>
      </c>
      <c r="C144" s="3">
        <v>8.1</v>
      </c>
      <c r="D144" s="3">
        <f t="shared" si="184"/>
        <v>8.0949999999999989</v>
      </c>
      <c r="E144" s="3">
        <v>8.09</v>
      </c>
      <c r="F144" s="3">
        <f t="shared" si="185"/>
        <v>8.0749999999999993</v>
      </c>
      <c r="G144" s="3">
        <v>8.06</v>
      </c>
      <c r="H144" s="3">
        <f t="shared" si="186"/>
        <v>8.0300000000000011</v>
      </c>
      <c r="I144" s="3">
        <v>8</v>
      </c>
      <c r="J144" s="3">
        <f t="shared" si="187"/>
        <v>7.98</v>
      </c>
      <c r="K144" s="3">
        <v>7.96</v>
      </c>
      <c r="L144">
        <f t="shared" si="188"/>
        <v>7.9399999999999995</v>
      </c>
      <c r="M144">
        <f t="shared" si="189"/>
        <v>7.92</v>
      </c>
      <c r="N144">
        <f t="shared" si="190"/>
        <v>7.9</v>
      </c>
      <c r="O144" s="3">
        <v>7.88</v>
      </c>
      <c r="P144">
        <f t="shared" si="191"/>
        <v>7.8599999999999994</v>
      </c>
      <c r="Q144">
        <f t="shared" si="192"/>
        <v>7.8624999999999998</v>
      </c>
      <c r="R144">
        <f t="shared" si="193"/>
        <v>7.8650000000000002</v>
      </c>
      <c r="S144">
        <f t="shared" si="194"/>
        <v>7.8675000000000006</v>
      </c>
      <c r="T144">
        <f t="shared" si="195"/>
        <v>7.8587500000000006</v>
      </c>
      <c r="U144" s="3">
        <v>7.85</v>
      </c>
      <c r="V144">
        <f t="shared" si="196"/>
        <v>7.8412499999999987</v>
      </c>
      <c r="W144">
        <f t="shared" ref="W144:X144" si="224">2*V144-U144</f>
        <v>7.8324999999999978</v>
      </c>
      <c r="X144">
        <f t="shared" si="224"/>
        <v>7.8237499999999969</v>
      </c>
      <c r="Y144">
        <f t="shared" si="198"/>
        <v>7.8743749999999988</v>
      </c>
      <c r="Z144">
        <f t="shared" si="199"/>
        <v>7.9249999999999998</v>
      </c>
      <c r="AA144">
        <f t="shared" si="200"/>
        <v>7.9756250000000009</v>
      </c>
      <c r="AB144">
        <f t="shared" si="201"/>
        <v>7.9817187500000006</v>
      </c>
      <c r="AC144">
        <f t="shared" si="202"/>
        <v>7.9878125000000004</v>
      </c>
      <c r="AD144">
        <f t="shared" si="203"/>
        <v>7.9939062500000002</v>
      </c>
      <c r="AE144" s="3">
        <v>8</v>
      </c>
      <c r="AF144">
        <f t="shared" si="204"/>
        <v>8.0060937499999998</v>
      </c>
      <c r="AG144">
        <f t="shared" si="205"/>
        <v>8.0345703125000014</v>
      </c>
      <c r="AH144">
        <f t="shared" si="206"/>
        <v>8.0630468750000013</v>
      </c>
      <c r="AI144">
        <f t="shared" si="207"/>
        <v>8.0915234375000011</v>
      </c>
      <c r="AJ144">
        <f t="shared" si="208"/>
        <v>8.120000000000001</v>
      </c>
      <c r="AK144">
        <f t="shared" si="209"/>
        <v>8.1484765625000009</v>
      </c>
      <c r="AL144">
        <f t="shared" si="210"/>
        <v>8.1713574218750011</v>
      </c>
      <c r="AM144">
        <f t="shared" si="211"/>
        <v>8.1942382812500014</v>
      </c>
      <c r="AN144">
        <f t="shared" si="212"/>
        <v>8.2171191406250017</v>
      </c>
      <c r="AO144" s="3">
        <v>8.24</v>
      </c>
      <c r="AP144" s="3">
        <v>8.7899999999999991</v>
      </c>
    </row>
    <row r="145" spans="1:42" x14ac:dyDescent="0.2">
      <c r="A145" s="2">
        <v>42928</v>
      </c>
      <c r="B145" s="3">
        <v>8.1199999999999992</v>
      </c>
      <c r="C145" s="3">
        <v>8.1</v>
      </c>
      <c r="D145" s="3">
        <f t="shared" si="184"/>
        <v>8.1050000000000004</v>
      </c>
      <c r="E145" s="3">
        <v>8.11</v>
      </c>
      <c r="F145" s="3">
        <f t="shared" si="185"/>
        <v>8.1</v>
      </c>
      <c r="G145" s="3">
        <v>8.09</v>
      </c>
      <c r="H145" s="3">
        <f t="shared" si="186"/>
        <v>8.0749999999999993</v>
      </c>
      <c r="I145" s="3">
        <v>8.06</v>
      </c>
      <c r="J145" s="3">
        <f t="shared" si="187"/>
        <v>8.0250000000000004</v>
      </c>
      <c r="K145" s="3">
        <v>7.99</v>
      </c>
      <c r="L145">
        <f t="shared" si="188"/>
        <v>7.9700000000000006</v>
      </c>
      <c r="M145">
        <f t="shared" si="189"/>
        <v>7.95</v>
      </c>
      <c r="N145">
        <f t="shared" si="190"/>
        <v>7.93</v>
      </c>
      <c r="O145" s="3">
        <v>7.91</v>
      </c>
      <c r="P145">
        <f t="shared" si="191"/>
        <v>7.8900000000000006</v>
      </c>
      <c r="Q145">
        <f t="shared" si="192"/>
        <v>7.8975000000000009</v>
      </c>
      <c r="R145">
        <f t="shared" si="193"/>
        <v>7.9050000000000002</v>
      </c>
      <c r="S145">
        <f t="shared" si="194"/>
        <v>7.9124999999999996</v>
      </c>
      <c r="T145">
        <f t="shared" si="195"/>
        <v>7.90625</v>
      </c>
      <c r="U145" s="3">
        <v>7.9</v>
      </c>
      <c r="V145">
        <f t="shared" si="196"/>
        <v>7.8937500000000007</v>
      </c>
      <c r="W145">
        <f t="shared" ref="W145:X145" si="225">2*V145-U145</f>
        <v>7.8875000000000011</v>
      </c>
      <c r="X145">
        <f t="shared" si="225"/>
        <v>7.8812500000000014</v>
      </c>
      <c r="Y145">
        <f t="shared" si="198"/>
        <v>7.9306250000000009</v>
      </c>
      <c r="Z145">
        <f t="shared" si="199"/>
        <v>7.98</v>
      </c>
      <c r="AA145">
        <f t="shared" si="200"/>
        <v>8.0293749999999999</v>
      </c>
      <c r="AB145">
        <f t="shared" si="201"/>
        <v>8.0370312500000001</v>
      </c>
      <c r="AC145">
        <f t="shared" si="202"/>
        <v>8.0446875000000002</v>
      </c>
      <c r="AD145">
        <f t="shared" si="203"/>
        <v>8.0523437500000004</v>
      </c>
      <c r="AE145" s="3">
        <v>8.06</v>
      </c>
      <c r="AF145">
        <f t="shared" si="204"/>
        <v>8.0676562500000006</v>
      </c>
      <c r="AG145">
        <f t="shared" si="205"/>
        <v>8.0969921874999997</v>
      </c>
      <c r="AH145">
        <f t="shared" si="206"/>
        <v>8.1263281250000006</v>
      </c>
      <c r="AI145">
        <f t="shared" si="207"/>
        <v>8.1556640625000014</v>
      </c>
      <c r="AJ145">
        <f t="shared" si="208"/>
        <v>8.1850000000000005</v>
      </c>
      <c r="AK145">
        <f t="shared" si="209"/>
        <v>8.2143359374999996</v>
      </c>
      <c r="AL145">
        <f t="shared" si="210"/>
        <v>8.2382519531249994</v>
      </c>
      <c r="AM145">
        <f t="shared" si="211"/>
        <v>8.2621679687499991</v>
      </c>
      <c r="AN145">
        <f t="shared" si="212"/>
        <v>8.2860839843750007</v>
      </c>
      <c r="AO145" s="3">
        <v>8.31</v>
      </c>
      <c r="AP145" s="3">
        <v>8.84</v>
      </c>
    </row>
    <row r="146" spans="1:42" x14ac:dyDescent="0.2">
      <c r="A146" s="2">
        <v>42927</v>
      </c>
      <c r="B146" s="3">
        <v>8.14</v>
      </c>
      <c r="C146" s="3">
        <v>8.1199999999999992</v>
      </c>
      <c r="D146" s="3">
        <f t="shared" si="184"/>
        <v>8.1199999999999992</v>
      </c>
      <c r="E146" s="3">
        <v>8.1199999999999992</v>
      </c>
      <c r="F146" s="3">
        <f t="shared" si="185"/>
        <v>8.1199999999999992</v>
      </c>
      <c r="G146" s="3">
        <v>8.1199999999999992</v>
      </c>
      <c r="H146" s="3">
        <f t="shared" si="186"/>
        <v>8.11</v>
      </c>
      <c r="I146" s="3">
        <v>8.1</v>
      </c>
      <c r="J146" s="3">
        <f t="shared" si="187"/>
        <v>8.0749999999999993</v>
      </c>
      <c r="K146" s="3">
        <v>8.0500000000000007</v>
      </c>
      <c r="L146">
        <f t="shared" si="188"/>
        <v>8.0325000000000006</v>
      </c>
      <c r="M146">
        <f t="shared" si="189"/>
        <v>8.0150000000000006</v>
      </c>
      <c r="N146">
        <f t="shared" si="190"/>
        <v>7.9975000000000005</v>
      </c>
      <c r="O146" s="3">
        <v>7.98</v>
      </c>
      <c r="P146">
        <f t="shared" si="191"/>
        <v>7.9625000000000004</v>
      </c>
      <c r="Q146">
        <f t="shared" si="192"/>
        <v>7.9662500000000005</v>
      </c>
      <c r="R146">
        <f t="shared" si="193"/>
        <v>7.9700000000000006</v>
      </c>
      <c r="S146">
        <f t="shared" si="194"/>
        <v>7.9737500000000008</v>
      </c>
      <c r="T146">
        <f t="shared" si="195"/>
        <v>7.9668749999999999</v>
      </c>
      <c r="U146" s="3">
        <v>7.96</v>
      </c>
      <c r="V146">
        <f t="shared" si="196"/>
        <v>7.953125</v>
      </c>
      <c r="W146">
        <f t="shared" ref="W146:X146" si="226">2*V146-U146</f>
        <v>7.94625</v>
      </c>
      <c r="X146">
        <f t="shared" si="226"/>
        <v>7.9393750000000001</v>
      </c>
      <c r="Y146">
        <f t="shared" si="198"/>
        <v>7.9846874999999997</v>
      </c>
      <c r="Z146">
        <f t="shared" si="199"/>
        <v>8.0299999999999994</v>
      </c>
      <c r="AA146">
        <f t="shared" si="200"/>
        <v>8.075312499999999</v>
      </c>
      <c r="AB146">
        <f t="shared" si="201"/>
        <v>8.0814843749999987</v>
      </c>
      <c r="AC146">
        <f t="shared" si="202"/>
        <v>8.0876562499999984</v>
      </c>
      <c r="AD146">
        <f t="shared" si="203"/>
        <v>8.0938281249999982</v>
      </c>
      <c r="AE146" s="3">
        <v>8.1</v>
      </c>
      <c r="AF146">
        <f t="shared" si="204"/>
        <v>8.1061718750000011</v>
      </c>
      <c r="AG146">
        <f t="shared" si="205"/>
        <v>8.1346289062500006</v>
      </c>
      <c r="AH146">
        <f t="shared" si="206"/>
        <v>8.1630859375</v>
      </c>
      <c r="AI146">
        <f t="shared" si="207"/>
        <v>8.1915429687499994</v>
      </c>
      <c r="AJ146">
        <f t="shared" si="208"/>
        <v>8.2199999999999989</v>
      </c>
      <c r="AK146">
        <f t="shared" si="209"/>
        <v>8.2484570312499983</v>
      </c>
      <c r="AL146">
        <f t="shared" si="210"/>
        <v>8.2713427734374996</v>
      </c>
      <c r="AM146">
        <f t="shared" si="211"/>
        <v>8.2942285156249991</v>
      </c>
      <c r="AN146">
        <f t="shared" si="212"/>
        <v>8.3171142578124986</v>
      </c>
      <c r="AO146" s="3">
        <v>8.34</v>
      </c>
      <c r="AP146" s="3">
        <v>8.9</v>
      </c>
    </row>
    <row r="147" spans="1:42" x14ac:dyDescent="0.2">
      <c r="A147" s="2">
        <v>42926</v>
      </c>
      <c r="B147" s="3">
        <v>8.1199999999999992</v>
      </c>
      <c r="C147" s="3">
        <v>8.1</v>
      </c>
      <c r="D147" s="3">
        <f t="shared" si="184"/>
        <v>8.09</v>
      </c>
      <c r="E147" s="3">
        <v>8.08</v>
      </c>
      <c r="F147" s="3">
        <f t="shared" si="185"/>
        <v>8.0749999999999993</v>
      </c>
      <c r="G147" s="3">
        <v>8.07</v>
      </c>
      <c r="H147" s="3">
        <f t="shared" si="186"/>
        <v>8.0650000000000013</v>
      </c>
      <c r="I147" s="3">
        <v>8.06</v>
      </c>
      <c r="J147" s="3">
        <f t="shared" si="187"/>
        <v>8.0250000000000004</v>
      </c>
      <c r="K147" s="3">
        <v>7.99</v>
      </c>
      <c r="L147">
        <f t="shared" si="188"/>
        <v>7.9749999999999996</v>
      </c>
      <c r="M147">
        <f t="shared" si="189"/>
        <v>7.96</v>
      </c>
      <c r="N147">
        <f t="shared" si="190"/>
        <v>7.9450000000000003</v>
      </c>
      <c r="O147" s="3">
        <v>7.93</v>
      </c>
      <c r="P147">
        <f t="shared" si="191"/>
        <v>7.9149999999999991</v>
      </c>
      <c r="Q147">
        <f t="shared" si="192"/>
        <v>7.92</v>
      </c>
      <c r="R147">
        <f t="shared" si="193"/>
        <v>7.9249999999999998</v>
      </c>
      <c r="S147">
        <f t="shared" si="194"/>
        <v>7.93</v>
      </c>
      <c r="T147">
        <f t="shared" si="195"/>
        <v>7.9249999999999998</v>
      </c>
      <c r="U147" s="3">
        <v>7.92</v>
      </c>
      <c r="V147">
        <f t="shared" si="196"/>
        <v>7.915</v>
      </c>
      <c r="W147">
        <f t="shared" ref="W147:X147" si="227">2*V147-U147</f>
        <v>7.91</v>
      </c>
      <c r="X147">
        <f t="shared" si="227"/>
        <v>7.9050000000000002</v>
      </c>
      <c r="Y147">
        <f t="shared" si="198"/>
        <v>7.9474999999999998</v>
      </c>
      <c r="Z147">
        <f t="shared" si="199"/>
        <v>7.99</v>
      </c>
      <c r="AA147">
        <f t="shared" si="200"/>
        <v>8.0325000000000006</v>
      </c>
      <c r="AB147">
        <f t="shared" si="201"/>
        <v>8.0393749999999997</v>
      </c>
      <c r="AC147">
        <f t="shared" si="202"/>
        <v>8.0462500000000006</v>
      </c>
      <c r="AD147">
        <f t="shared" si="203"/>
        <v>8.0531250000000014</v>
      </c>
      <c r="AE147" s="3">
        <v>8.06</v>
      </c>
      <c r="AF147">
        <f t="shared" si="204"/>
        <v>8.0668749999999996</v>
      </c>
      <c r="AG147">
        <f t="shared" si="205"/>
        <v>8.0964062499999994</v>
      </c>
      <c r="AH147">
        <f t="shared" si="206"/>
        <v>8.1259374999999991</v>
      </c>
      <c r="AI147">
        <f t="shared" si="207"/>
        <v>8.1554687500000007</v>
      </c>
      <c r="AJ147">
        <f t="shared" si="208"/>
        <v>8.1850000000000005</v>
      </c>
      <c r="AK147">
        <f t="shared" si="209"/>
        <v>8.2145312500000003</v>
      </c>
      <c r="AL147">
        <f t="shared" si="210"/>
        <v>8.2383984375000008</v>
      </c>
      <c r="AM147">
        <f t="shared" si="211"/>
        <v>8.2622656250000013</v>
      </c>
      <c r="AN147">
        <f t="shared" si="212"/>
        <v>8.2861328125</v>
      </c>
      <c r="AO147" s="3">
        <v>8.31</v>
      </c>
      <c r="AP147" s="3">
        <v>8.8800000000000008</v>
      </c>
    </row>
    <row r="148" spans="1:42" x14ac:dyDescent="0.2">
      <c r="A148" s="2">
        <v>42923</v>
      </c>
      <c r="B148" s="3">
        <v>8.1999999999999993</v>
      </c>
      <c r="C148" s="3">
        <v>8.16</v>
      </c>
      <c r="D148" s="3">
        <f t="shared" si="184"/>
        <v>8.14</v>
      </c>
      <c r="E148" s="3">
        <v>8.1199999999999992</v>
      </c>
      <c r="F148" s="3">
        <f t="shared" si="185"/>
        <v>8.1050000000000004</v>
      </c>
      <c r="G148" s="3">
        <v>8.09</v>
      </c>
      <c r="H148" s="3">
        <f t="shared" si="186"/>
        <v>8.1150000000000002</v>
      </c>
      <c r="I148" s="3">
        <v>8.14</v>
      </c>
      <c r="J148" s="3">
        <f t="shared" si="187"/>
        <v>8.0850000000000009</v>
      </c>
      <c r="K148" s="3">
        <v>8.0299999999999994</v>
      </c>
      <c r="L148">
        <f t="shared" si="188"/>
        <v>8.02</v>
      </c>
      <c r="M148">
        <f t="shared" si="189"/>
        <v>8.01</v>
      </c>
      <c r="N148">
        <f t="shared" si="190"/>
        <v>8</v>
      </c>
      <c r="O148" s="3">
        <v>7.99</v>
      </c>
      <c r="P148">
        <f t="shared" si="191"/>
        <v>7.98</v>
      </c>
      <c r="Q148">
        <f t="shared" si="192"/>
        <v>7.9850000000000003</v>
      </c>
      <c r="R148">
        <f t="shared" si="193"/>
        <v>7.99</v>
      </c>
      <c r="S148">
        <f t="shared" si="194"/>
        <v>7.9950000000000001</v>
      </c>
      <c r="T148">
        <f t="shared" si="195"/>
        <v>7.9924999999999997</v>
      </c>
      <c r="U148" s="3">
        <v>7.99</v>
      </c>
      <c r="V148">
        <f t="shared" si="196"/>
        <v>7.9875000000000007</v>
      </c>
      <c r="W148">
        <f t="shared" ref="W148:X148" si="228">2*V148-U148</f>
        <v>7.9850000000000012</v>
      </c>
      <c r="X148">
        <f t="shared" si="228"/>
        <v>7.9825000000000017</v>
      </c>
      <c r="Y148">
        <f t="shared" si="198"/>
        <v>8.0237500000000015</v>
      </c>
      <c r="Z148">
        <f t="shared" si="199"/>
        <v>8.0650000000000013</v>
      </c>
      <c r="AA148">
        <f t="shared" si="200"/>
        <v>8.1062500000000011</v>
      </c>
      <c r="AB148">
        <f t="shared" si="201"/>
        <v>8.1146875000000023</v>
      </c>
      <c r="AC148">
        <f t="shared" si="202"/>
        <v>8.1231250000000017</v>
      </c>
      <c r="AD148">
        <f t="shared" si="203"/>
        <v>8.1315625000000011</v>
      </c>
      <c r="AE148" s="3">
        <v>8.14</v>
      </c>
      <c r="AF148">
        <f t="shared" si="204"/>
        <v>8.1484375</v>
      </c>
      <c r="AG148">
        <f t="shared" si="205"/>
        <v>8.1763281250000013</v>
      </c>
      <c r="AH148">
        <f t="shared" si="206"/>
        <v>8.2042187500000008</v>
      </c>
      <c r="AI148">
        <f t="shared" si="207"/>
        <v>8.2321093750000003</v>
      </c>
      <c r="AJ148">
        <f t="shared" si="208"/>
        <v>8.2600000000000016</v>
      </c>
      <c r="AK148">
        <f t="shared" si="209"/>
        <v>8.2878906250000028</v>
      </c>
      <c r="AL148">
        <f t="shared" si="210"/>
        <v>8.3109179687500028</v>
      </c>
      <c r="AM148">
        <f t="shared" si="211"/>
        <v>8.3339453125000027</v>
      </c>
      <c r="AN148">
        <f t="shared" si="212"/>
        <v>8.3569726562500009</v>
      </c>
      <c r="AO148" s="3">
        <v>8.3800000000000008</v>
      </c>
      <c r="AP148" s="3">
        <v>8.94</v>
      </c>
    </row>
    <row r="149" spans="1:42" x14ac:dyDescent="0.2">
      <c r="A149" s="2">
        <v>42922</v>
      </c>
      <c r="B149" s="3">
        <v>8.19</v>
      </c>
      <c r="C149" s="3">
        <v>8.15</v>
      </c>
      <c r="D149" s="3">
        <f t="shared" si="184"/>
        <v>8.125</v>
      </c>
      <c r="E149" s="3">
        <v>8.1</v>
      </c>
      <c r="F149" s="3">
        <f t="shared" si="185"/>
        <v>8.08</v>
      </c>
      <c r="G149" s="3">
        <v>8.06</v>
      </c>
      <c r="H149" s="3">
        <f t="shared" si="186"/>
        <v>8.0650000000000013</v>
      </c>
      <c r="I149" s="3">
        <v>8.07</v>
      </c>
      <c r="J149" s="3">
        <f t="shared" si="187"/>
        <v>8.0250000000000004</v>
      </c>
      <c r="K149" s="3">
        <v>7.98</v>
      </c>
      <c r="L149">
        <f t="shared" si="188"/>
        <v>7.9675000000000002</v>
      </c>
      <c r="M149">
        <f t="shared" si="189"/>
        <v>7.9550000000000001</v>
      </c>
      <c r="N149">
        <f t="shared" si="190"/>
        <v>7.9424999999999999</v>
      </c>
      <c r="O149" s="3">
        <v>7.93</v>
      </c>
      <c r="P149">
        <f t="shared" si="191"/>
        <v>7.9174999999999995</v>
      </c>
      <c r="Q149">
        <f t="shared" si="192"/>
        <v>7.9237500000000001</v>
      </c>
      <c r="R149">
        <f t="shared" si="193"/>
        <v>7.93</v>
      </c>
      <c r="S149">
        <f t="shared" si="194"/>
        <v>7.9362499999999994</v>
      </c>
      <c r="T149">
        <f t="shared" si="195"/>
        <v>7.9331249999999995</v>
      </c>
      <c r="U149" s="3">
        <v>7.93</v>
      </c>
      <c r="V149">
        <f t="shared" si="196"/>
        <v>7.9268749999999999</v>
      </c>
      <c r="W149">
        <f t="shared" ref="W149:X149" si="229">2*V149-U149</f>
        <v>7.9237500000000001</v>
      </c>
      <c r="X149">
        <f t="shared" si="229"/>
        <v>7.9206250000000002</v>
      </c>
      <c r="Y149">
        <f t="shared" si="198"/>
        <v>7.9603125000000006</v>
      </c>
      <c r="Z149">
        <f t="shared" si="199"/>
        <v>8</v>
      </c>
      <c r="AA149">
        <f t="shared" si="200"/>
        <v>8.0396874999999994</v>
      </c>
      <c r="AB149">
        <f t="shared" si="201"/>
        <v>8.0472656249999996</v>
      </c>
      <c r="AC149">
        <f t="shared" si="202"/>
        <v>8.0548437499999999</v>
      </c>
      <c r="AD149">
        <f t="shared" si="203"/>
        <v>8.0624218750000001</v>
      </c>
      <c r="AE149" s="3">
        <v>8.07</v>
      </c>
      <c r="AF149">
        <f t="shared" si="204"/>
        <v>8.0775781250000005</v>
      </c>
      <c r="AG149">
        <f t="shared" si="205"/>
        <v>8.10693359375</v>
      </c>
      <c r="AH149">
        <f t="shared" si="206"/>
        <v>8.1362890625000013</v>
      </c>
      <c r="AI149">
        <f t="shared" si="207"/>
        <v>8.1656445312500008</v>
      </c>
      <c r="AJ149">
        <f t="shared" si="208"/>
        <v>8.1950000000000003</v>
      </c>
      <c r="AK149">
        <f t="shared" si="209"/>
        <v>8.2243554687499998</v>
      </c>
      <c r="AL149">
        <f t="shared" si="210"/>
        <v>8.2482666015624986</v>
      </c>
      <c r="AM149">
        <f t="shared" si="211"/>
        <v>8.2721777343749991</v>
      </c>
      <c r="AN149">
        <f t="shared" si="212"/>
        <v>8.2960888671874997</v>
      </c>
      <c r="AO149" s="3">
        <v>8.32</v>
      </c>
      <c r="AP149" s="3">
        <v>8.89</v>
      </c>
    </row>
    <row r="150" spans="1:42" x14ac:dyDescent="0.2">
      <c r="A150" s="2">
        <v>42921</v>
      </c>
      <c r="B150" s="3">
        <v>8.17</v>
      </c>
      <c r="C150" s="3">
        <v>8.1199999999999992</v>
      </c>
      <c r="D150" s="3">
        <f t="shared" si="184"/>
        <v>8.09</v>
      </c>
      <c r="E150" s="3">
        <v>8.06</v>
      </c>
      <c r="F150" s="3">
        <f t="shared" si="185"/>
        <v>8.0350000000000001</v>
      </c>
      <c r="G150" s="3">
        <v>8.01</v>
      </c>
      <c r="H150" s="3">
        <f t="shared" si="186"/>
        <v>8.0350000000000001</v>
      </c>
      <c r="I150" s="3">
        <v>8.06</v>
      </c>
      <c r="J150" s="3">
        <f t="shared" si="187"/>
        <v>7.99</v>
      </c>
      <c r="K150" s="3">
        <v>7.92</v>
      </c>
      <c r="L150">
        <f t="shared" si="188"/>
        <v>7.91</v>
      </c>
      <c r="M150">
        <f t="shared" si="189"/>
        <v>7.9</v>
      </c>
      <c r="N150">
        <f t="shared" si="190"/>
        <v>7.8900000000000006</v>
      </c>
      <c r="O150" s="3">
        <v>7.88</v>
      </c>
      <c r="P150">
        <f t="shared" si="191"/>
        <v>7.8699999999999992</v>
      </c>
      <c r="Q150">
        <f t="shared" si="192"/>
        <v>7.8774999999999995</v>
      </c>
      <c r="R150">
        <f t="shared" si="193"/>
        <v>7.8849999999999998</v>
      </c>
      <c r="S150">
        <f t="shared" si="194"/>
        <v>7.8925000000000001</v>
      </c>
      <c r="T150">
        <f t="shared" si="195"/>
        <v>7.8912499999999994</v>
      </c>
      <c r="U150" s="3">
        <v>7.89</v>
      </c>
      <c r="V150">
        <f t="shared" si="196"/>
        <v>7.8887499999999999</v>
      </c>
      <c r="W150">
        <f t="shared" ref="W150:X150" si="230">2*V150-U150</f>
        <v>7.8875000000000002</v>
      </c>
      <c r="X150">
        <f t="shared" si="230"/>
        <v>7.8862500000000004</v>
      </c>
      <c r="Y150">
        <f t="shared" si="198"/>
        <v>7.930625</v>
      </c>
      <c r="Z150">
        <f t="shared" si="199"/>
        <v>7.9749999999999996</v>
      </c>
      <c r="AA150">
        <f t="shared" si="200"/>
        <v>8.0193750000000001</v>
      </c>
      <c r="AB150">
        <f t="shared" si="201"/>
        <v>8.0295312499999998</v>
      </c>
      <c r="AC150">
        <f t="shared" si="202"/>
        <v>8.0396874999999994</v>
      </c>
      <c r="AD150">
        <f t="shared" si="203"/>
        <v>8.0498437500000009</v>
      </c>
      <c r="AE150" s="3">
        <v>8.06</v>
      </c>
      <c r="AF150">
        <f t="shared" si="204"/>
        <v>8.0701562500000001</v>
      </c>
      <c r="AG150">
        <f t="shared" si="205"/>
        <v>8.1001171875000004</v>
      </c>
      <c r="AH150">
        <f t="shared" si="206"/>
        <v>8.1300781250000007</v>
      </c>
      <c r="AI150">
        <f t="shared" si="207"/>
        <v>8.160039062500001</v>
      </c>
      <c r="AJ150">
        <f t="shared" si="208"/>
        <v>8.1900000000000013</v>
      </c>
      <c r="AK150">
        <f t="shared" si="209"/>
        <v>8.2199609375000016</v>
      </c>
      <c r="AL150">
        <f t="shared" si="210"/>
        <v>8.2449707031250021</v>
      </c>
      <c r="AM150">
        <f t="shared" si="211"/>
        <v>8.2699804687500009</v>
      </c>
      <c r="AN150">
        <f t="shared" si="212"/>
        <v>8.2949902343749997</v>
      </c>
      <c r="AO150" s="3">
        <v>8.32</v>
      </c>
      <c r="AP150" s="3">
        <v>8.91</v>
      </c>
    </row>
    <row r="151" spans="1:42" x14ac:dyDescent="0.2">
      <c r="A151" s="2">
        <v>42920</v>
      </c>
      <c r="B151" s="3">
        <v>8.11</v>
      </c>
      <c r="C151" s="3">
        <v>8.07</v>
      </c>
      <c r="D151" s="3">
        <f t="shared" si="184"/>
        <v>8.0399999999999991</v>
      </c>
      <c r="E151" s="3">
        <v>8.01</v>
      </c>
      <c r="F151" s="3">
        <f t="shared" si="185"/>
        <v>7.9849999999999994</v>
      </c>
      <c r="G151" s="3">
        <v>7.96</v>
      </c>
      <c r="H151" s="3">
        <f t="shared" si="186"/>
        <v>7.9700000000000006</v>
      </c>
      <c r="I151" s="3">
        <v>7.98</v>
      </c>
      <c r="J151" s="3">
        <f t="shared" si="187"/>
        <v>7.915</v>
      </c>
      <c r="K151" s="3">
        <v>7.85</v>
      </c>
      <c r="L151">
        <f t="shared" si="188"/>
        <v>7.8324999999999996</v>
      </c>
      <c r="M151">
        <f t="shared" si="189"/>
        <v>7.8149999999999995</v>
      </c>
      <c r="N151">
        <f t="shared" si="190"/>
        <v>7.7974999999999994</v>
      </c>
      <c r="O151" s="3">
        <v>7.78</v>
      </c>
      <c r="P151">
        <f t="shared" si="191"/>
        <v>7.7625000000000011</v>
      </c>
      <c r="Q151">
        <f t="shared" si="192"/>
        <v>7.7737500000000006</v>
      </c>
      <c r="R151">
        <f t="shared" si="193"/>
        <v>7.7850000000000001</v>
      </c>
      <c r="S151">
        <f t="shared" si="194"/>
        <v>7.7962499999999997</v>
      </c>
      <c r="T151">
        <f t="shared" si="195"/>
        <v>7.7931249999999999</v>
      </c>
      <c r="U151" s="3">
        <v>7.79</v>
      </c>
      <c r="V151">
        <f t="shared" si="196"/>
        <v>7.7868750000000002</v>
      </c>
      <c r="W151">
        <f t="shared" ref="W151:X151" si="231">2*V151-U151</f>
        <v>7.7837500000000004</v>
      </c>
      <c r="X151">
        <f t="shared" si="231"/>
        <v>7.7806250000000006</v>
      </c>
      <c r="Y151">
        <f t="shared" si="198"/>
        <v>7.8328125000000002</v>
      </c>
      <c r="Z151">
        <f t="shared" si="199"/>
        <v>7.8849999999999998</v>
      </c>
      <c r="AA151">
        <f t="shared" si="200"/>
        <v>7.9371874999999994</v>
      </c>
      <c r="AB151">
        <f t="shared" si="201"/>
        <v>7.9478906249999994</v>
      </c>
      <c r="AC151">
        <f t="shared" si="202"/>
        <v>7.9585937500000004</v>
      </c>
      <c r="AD151">
        <f t="shared" si="203"/>
        <v>7.9692968750000004</v>
      </c>
      <c r="AE151" s="3">
        <v>7.98</v>
      </c>
      <c r="AF151">
        <f t="shared" si="204"/>
        <v>7.9907031250000005</v>
      </c>
      <c r="AG151">
        <f t="shared" si="205"/>
        <v>8.0230273437499999</v>
      </c>
      <c r="AH151">
        <f t="shared" si="206"/>
        <v>8.0553515625000003</v>
      </c>
      <c r="AI151">
        <f t="shared" si="207"/>
        <v>8.0876757812500006</v>
      </c>
      <c r="AJ151">
        <f t="shared" si="208"/>
        <v>8.120000000000001</v>
      </c>
      <c r="AK151">
        <f t="shared" si="209"/>
        <v>8.1523242187500014</v>
      </c>
      <c r="AL151">
        <f t="shared" si="210"/>
        <v>8.1792431640625018</v>
      </c>
      <c r="AM151">
        <f t="shared" si="211"/>
        <v>8.2061621093750006</v>
      </c>
      <c r="AN151">
        <f t="shared" si="212"/>
        <v>8.2330810546874993</v>
      </c>
      <c r="AO151" s="3">
        <v>8.26</v>
      </c>
      <c r="AP151" s="3">
        <v>8.85</v>
      </c>
    </row>
    <row r="152" spans="1:42" x14ac:dyDescent="0.2">
      <c r="A152" s="2">
        <v>42919</v>
      </c>
      <c r="B152" s="3">
        <v>8.11</v>
      </c>
      <c r="C152" s="3">
        <v>8.07</v>
      </c>
      <c r="D152" s="3">
        <f t="shared" si="184"/>
        <v>8.0399999999999991</v>
      </c>
      <c r="E152" s="3">
        <v>8.01</v>
      </c>
      <c r="F152" s="3">
        <f t="shared" si="185"/>
        <v>7.9849999999999994</v>
      </c>
      <c r="G152" s="3">
        <v>7.96</v>
      </c>
      <c r="H152" s="3">
        <f t="shared" si="186"/>
        <v>7.9749999999999996</v>
      </c>
      <c r="I152" s="3">
        <v>7.99</v>
      </c>
      <c r="J152" s="3">
        <f t="shared" si="187"/>
        <v>7.92</v>
      </c>
      <c r="K152" s="3">
        <v>7.85</v>
      </c>
      <c r="L152">
        <f t="shared" si="188"/>
        <v>7.8324999999999996</v>
      </c>
      <c r="M152">
        <f t="shared" si="189"/>
        <v>7.8149999999999995</v>
      </c>
      <c r="N152">
        <f t="shared" si="190"/>
        <v>7.7974999999999994</v>
      </c>
      <c r="O152" s="3">
        <v>7.78</v>
      </c>
      <c r="P152">
        <f t="shared" si="191"/>
        <v>7.7625000000000011</v>
      </c>
      <c r="Q152">
        <f t="shared" si="192"/>
        <v>7.7737500000000006</v>
      </c>
      <c r="R152">
        <f t="shared" si="193"/>
        <v>7.7850000000000001</v>
      </c>
      <c r="S152">
        <f t="shared" si="194"/>
        <v>7.7962499999999997</v>
      </c>
      <c r="T152">
        <f t="shared" si="195"/>
        <v>7.7931249999999999</v>
      </c>
      <c r="U152" s="3">
        <v>7.79</v>
      </c>
      <c r="V152">
        <f t="shared" si="196"/>
        <v>7.7868750000000002</v>
      </c>
      <c r="W152">
        <f t="shared" ref="W152:X152" si="232">2*V152-U152</f>
        <v>7.7837500000000004</v>
      </c>
      <c r="X152">
        <f t="shared" si="232"/>
        <v>7.7806250000000006</v>
      </c>
      <c r="Y152">
        <f t="shared" si="198"/>
        <v>7.8353125000000006</v>
      </c>
      <c r="Z152">
        <f t="shared" si="199"/>
        <v>7.8900000000000006</v>
      </c>
      <c r="AA152">
        <f t="shared" si="200"/>
        <v>7.9446875000000006</v>
      </c>
      <c r="AB152">
        <f t="shared" si="201"/>
        <v>7.9560156250000009</v>
      </c>
      <c r="AC152">
        <f t="shared" si="202"/>
        <v>7.9673437500000004</v>
      </c>
      <c r="AD152">
        <f t="shared" si="203"/>
        <v>7.9786718749999999</v>
      </c>
      <c r="AE152" s="3">
        <v>7.99</v>
      </c>
      <c r="AF152">
        <f t="shared" si="204"/>
        <v>8.0013281250000006</v>
      </c>
      <c r="AG152">
        <f t="shared" si="205"/>
        <v>8.0322460937500004</v>
      </c>
      <c r="AH152">
        <f t="shared" si="206"/>
        <v>8.0631640625000003</v>
      </c>
      <c r="AI152">
        <f t="shared" si="207"/>
        <v>8.0940820312500001</v>
      </c>
      <c r="AJ152">
        <f t="shared" si="208"/>
        <v>8.125</v>
      </c>
      <c r="AK152">
        <f t="shared" si="209"/>
        <v>8.1559179687499999</v>
      </c>
      <c r="AL152">
        <f t="shared" si="210"/>
        <v>8.1819384765625003</v>
      </c>
      <c r="AM152">
        <f t="shared" si="211"/>
        <v>8.2079589843750007</v>
      </c>
      <c r="AN152">
        <f t="shared" si="212"/>
        <v>8.2339794921875011</v>
      </c>
      <c r="AO152" s="3">
        <v>8.26</v>
      </c>
      <c r="AP152" s="3">
        <v>8.84</v>
      </c>
    </row>
    <row r="153" spans="1:42" x14ac:dyDescent="0.2">
      <c r="A153" s="2">
        <v>42916</v>
      </c>
      <c r="B153" s="3">
        <v>8.09</v>
      </c>
      <c r="C153" s="3">
        <v>8.06</v>
      </c>
      <c r="D153" s="3">
        <f t="shared" si="184"/>
        <v>8.0350000000000001</v>
      </c>
      <c r="E153" s="3">
        <v>8.01</v>
      </c>
      <c r="F153" s="3">
        <f t="shared" si="185"/>
        <v>7.9849999999999994</v>
      </c>
      <c r="G153" s="3">
        <v>7.96</v>
      </c>
      <c r="H153" s="3">
        <f t="shared" si="186"/>
        <v>7.9700000000000006</v>
      </c>
      <c r="I153" s="3">
        <v>7.98</v>
      </c>
      <c r="J153" s="3">
        <f t="shared" si="187"/>
        <v>7.915</v>
      </c>
      <c r="K153" s="3">
        <v>7.85</v>
      </c>
      <c r="L153">
        <f t="shared" si="188"/>
        <v>7.8324999999999996</v>
      </c>
      <c r="M153">
        <f t="shared" si="189"/>
        <v>7.8149999999999995</v>
      </c>
      <c r="N153">
        <f t="shared" si="190"/>
        <v>7.7974999999999994</v>
      </c>
      <c r="O153" s="3">
        <v>7.78</v>
      </c>
      <c r="P153">
        <f t="shared" si="191"/>
        <v>7.7625000000000011</v>
      </c>
      <c r="Q153">
        <f t="shared" si="192"/>
        <v>7.7712500000000002</v>
      </c>
      <c r="R153">
        <f t="shared" si="193"/>
        <v>7.78</v>
      </c>
      <c r="S153">
        <f t="shared" si="194"/>
        <v>7.7887500000000003</v>
      </c>
      <c r="T153">
        <f t="shared" si="195"/>
        <v>7.7843750000000007</v>
      </c>
      <c r="U153" s="3">
        <v>7.78</v>
      </c>
      <c r="V153">
        <f t="shared" si="196"/>
        <v>7.7756249999999998</v>
      </c>
      <c r="W153">
        <f t="shared" ref="W153:X153" si="233">2*V153-U153</f>
        <v>7.7712499999999993</v>
      </c>
      <c r="X153">
        <f t="shared" si="233"/>
        <v>7.7668749999999989</v>
      </c>
      <c r="Y153">
        <f t="shared" si="198"/>
        <v>7.8234374999999998</v>
      </c>
      <c r="Z153">
        <f t="shared" si="199"/>
        <v>7.8800000000000008</v>
      </c>
      <c r="AA153">
        <f t="shared" si="200"/>
        <v>7.9365625000000017</v>
      </c>
      <c r="AB153">
        <f t="shared" si="201"/>
        <v>7.9474218750000016</v>
      </c>
      <c r="AC153">
        <f t="shared" si="202"/>
        <v>7.9582812500000006</v>
      </c>
      <c r="AD153">
        <f t="shared" si="203"/>
        <v>7.9691406250000005</v>
      </c>
      <c r="AE153" s="3">
        <v>7.98</v>
      </c>
      <c r="AF153">
        <f t="shared" si="204"/>
        <v>7.9908593750000003</v>
      </c>
      <c r="AG153">
        <f t="shared" si="205"/>
        <v>8.0218945312500001</v>
      </c>
      <c r="AH153">
        <f t="shared" si="206"/>
        <v>8.0529296875000007</v>
      </c>
      <c r="AI153">
        <f t="shared" si="207"/>
        <v>8.0839648437499996</v>
      </c>
      <c r="AJ153">
        <f t="shared" si="208"/>
        <v>8.1150000000000002</v>
      </c>
      <c r="AK153">
        <f t="shared" si="209"/>
        <v>8.1460351562500009</v>
      </c>
      <c r="AL153">
        <f t="shared" si="210"/>
        <v>8.1720263671875006</v>
      </c>
      <c r="AM153">
        <f t="shared" si="211"/>
        <v>8.1980175781250004</v>
      </c>
      <c r="AN153">
        <f t="shared" si="212"/>
        <v>8.2240087890625002</v>
      </c>
      <c r="AO153" s="3">
        <v>8.25</v>
      </c>
      <c r="AP153" s="3">
        <v>8.82</v>
      </c>
    </row>
    <row r="154" spans="1:42" x14ac:dyDescent="0.2">
      <c r="A154" s="2">
        <v>42915</v>
      </c>
      <c r="B154" s="3">
        <v>7.96</v>
      </c>
      <c r="C154" s="3">
        <v>7.95</v>
      </c>
      <c r="D154" s="3">
        <f t="shared" si="184"/>
        <v>7.9649999999999999</v>
      </c>
      <c r="E154" s="3">
        <v>7.98</v>
      </c>
      <c r="F154" s="3">
        <f t="shared" si="185"/>
        <v>7.98</v>
      </c>
      <c r="G154" s="3">
        <v>7.98</v>
      </c>
      <c r="H154" s="3">
        <f t="shared" si="186"/>
        <v>7.99</v>
      </c>
      <c r="I154" s="3">
        <v>8</v>
      </c>
      <c r="J154" s="3">
        <f t="shared" si="187"/>
        <v>7.9450000000000003</v>
      </c>
      <c r="K154" s="3">
        <v>7.89</v>
      </c>
      <c r="L154">
        <f t="shared" si="188"/>
        <v>7.8674999999999997</v>
      </c>
      <c r="M154">
        <f t="shared" si="189"/>
        <v>7.8449999999999998</v>
      </c>
      <c r="N154">
        <f t="shared" si="190"/>
        <v>7.8224999999999998</v>
      </c>
      <c r="O154" s="3">
        <v>7.8</v>
      </c>
      <c r="P154">
        <f t="shared" si="191"/>
        <v>7.7774999999999999</v>
      </c>
      <c r="Q154">
        <f t="shared" si="192"/>
        <v>7.7862499999999999</v>
      </c>
      <c r="R154">
        <f t="shared" si="193"/>
        <v>7.7949999999999999</v>
      </c>
      <c r="S154">
        <f t="shared" si="194"/>
        <v>7.80375</v>
      </c>
      <c r="T154">
        <f t="shared" si="195"/>
        <v>7.796875</v>
      </c>
      <c r="U154" s="3">
        <v>7.79</v>
      </c>
      <c r="V154">
        <f t="shared" si="196"/>
        <v>7.7831250000000001</v>
      </c>
      <c r="W154">
        <f t="shared" ref="W154:X154" si="234">2*V154-U154</f>
        <v>7.7762500000000001</v>
      </c>
      <c r="X154">
        <f t="shared" si="234"/>
        <v>7.7693750000000001</v>
      </c>
      <c r="Y154">
        <f t="shared" si="198"/>
        <v>7.8321874999999999</v>
      </c>
      <c r="Z154">
        <f t="shared" si="199"/>
        <v>7.8949999999999996</v>
      </c>
      <c r="AA154">
        <f t="shared" si="200"/>
        <v>7.9578124999999993</v>
      </c>
      <c r="AB154">
        <f t="shared" si="201"/>
        <v>7.9683593749999995</v>
      </c>
      <c r="AC154">
        <f t="shared" si="202"/>
        <v>7.9789062499999996</v>
      </c>
      <c r="AD154">
        <f t="shared" si="203"/>
        <v>7.9894531249999998</v>
      </c>
      <c r="AE154" s="3">
        <v>8</v>
      </c>
      <c r="AF154">
        <f t="shared" si="204"/>
        <v>8.0105468749999993</v>
      </c>
      <c r="AG154">
        <f t="shared" si="205"/>
        <v>8.0441601562499994</v>
      </c>
      <c r="AH154">
        <f t="shared" si="206"/>
        <v>8.0777734374999994</v>
      </c>
      <c r="AI154">
        <f t="shared" si="207"/>
        <v>8.1113867187499995</v>
      </c>
      <c r="AJ154">
        <f t="shared" si="208"/>
        <v>8.1449999999999996</v>
      </c>
      <c r="AK154">
        <f t="shared" si="209"/>
        <v>8.1786132812499996</v>
      </c>
      <c r="AL154">
        <f t="shared" si="210"/>
        <v>8.2064599609375009</v>
      </c>
      <c r="AM154">
        <f t="shared" si="211"/>
        <v>8.2343066406250003</v>
      </c>
      <c r="AN154">
        <f t="shared" si="212"/>
        <v>8.2621533203124997</v>
      </c>
      <c r="AO154" s="3">
        <v>8.2899999999999991</v>
      </c>
      <c r="AP154" s="3">
        <v>8.89</v>
      </c>
    </row>
    <row r="155" spans="1:42" x14ac:dyDescent="0.2">
      <c r="A155" s="2">
        <v>42914</v>
      </c>
      <c r="B155" s="3">
        <v>7.9</v>
      </c>
      <c r="C155" s="3">
        <v>7.89</v>
      </c>
      <c r="D155" s="3">
        <f t="shared" si="184"/>
        <v>7.91</v>
      </c>
      <c r="E155" s="3">
        <v>7.93</v>
      </c>
      <c r="F155" s="3">
        <f t="shared" si="185"/>
        <v>7.93</v>
      </c>
      <c r="G155" s="3">
        <v>7.93</v>
      </c>
      <c r="H155" s="3">
        <f t="shared" si="186"/>
        <v>7.9749999999999996</v>
      </c>
      <c r="I155" s="3">
        <v>8.02</v>
      </c>
      <c r="J155" s="3">
        <f t="shared" si="187"/>
        <v>7.9349999999999996</v>
      </c>
      <c r="K155" s="3">
        <v>7.85</v>
      </c>
      <c r="L155">
        <f t="shared" si="188"/>
        <v>7.8324999999999996</v>
      </c>
      <c r="M155">
        <f t="shared" si="189"/>
        <v>7.8149999999999995</v>
      </c>
      <c r="N155">
        <f t="shared" si="190"/>
        <v>7.7974999999999994</v>
      </c>
      <c r="O155" s="3">
        <v>7.78</v>
      </c>
      <c r="P155">
        <f t="shared" si="191"/>
        <v>7.7625000000000011</v>
      </c>
      <c r="Q155">
        <f t="shared" si="192"/>
        <v>7.7737500000000006</v>
      </c>
      <c r="R155">
        <f t="shared" si="193"/>
        <v>7.7850000000000001</v>
      </c>
      <c r="S155">
        <f t="shared" si="194"/>
        <v>7.7962499999999997</v>
      </c>
      <c r="T155">
        <f t="shared" si="195"/>
        <v>7.7931249999999999</v>
      </c>
      <c r="U155" s="3">
        <v>7.79</v>
      </c>
      <c r="V155">
        <f t="shared" si="196"/>
        <v>7.7868750000000002</v>
      </c>
      <c r="W155">
        <f t="shared" ref="W155:X155" si="235">2*V155-U155</f>
        <v>7.7837500000000004</v>
      </c>
      <c r="X155">
        <f t="shared" si="235"/>
        <v>7.7806250000000006</v>
      </c>
      <c r="Y155">
        <f t="shared" si="198"/>
        <v>7.8428125</v>
      </c>
      <c r="Z155">
        <f t="shared" si="199"/>
        <v>7.9049999999999994</v>
      </c>
      <c r="AA155">
        <f t="shared" si="200"/>
        <v>7.9671874999999988</v>
      </c>
      <c r="AB155">
        <f t="shared" si="201"/>
        <v>7.9803906249999983</v>
      </c>
      <c r="AC155">
        <f t="shared" si="202"/>
        <v>7.9935937499999987</v>
      </c>
      <c r="AD155">
        <f t="shared" si="203"/>
        <v>8.0067968749999991</v>
      </c>
      <c r="AE155" s="3">
        <v>8.02</v>
      </c>
      <c r="AF155">
        <f t="shared" si="204"/>
        <v>8.033203125</v>
      </c>
      <c r="AG155">
        <f t="shared" si="205"/>
        <v>8.0674023437500004</v>
      </c>
      <c r="AH155">
        <f t="shared" si="206"/>
        <v>8.1016015625000009</v>
      </c>
      <c r="AI155">
        <f t="shared" si="207"/>
        <v>8.1358007812500013</v>
      </c>
      <c r="AJ155">
        <f t="shared" si="208"/>
        <v>8.17</v>
      </c>
      <c r="AK155">
        <f t="shared" si="209"/>
        <v>8.2041992187499986</v>
      </c>
      <c r="AL155">
        <f t="shared" si="210"/>
        <v>8.233149414062499</v>
      </c>
      <c r="AM155">
        <f t="shared" si="211"/>
        <v>8.2620996093749994</v>
      </c>
      <c r="AN155">
        <f t="shared" si="212"/>
        <v>8.2910498046874999</v>
      </c>
      <c r="AO155" s="3">
        <v>8.32</v>
      </c>
      <c r="AP155" s="3">
        <v>8.92</v>
      </c>
    </row>
    <row r="156" spans="1:42" x14ac:dyDescent="0.2">
      <c r="A156" s="2">
        <v>42913</v>
      </c>
      <c r="B156" s="3">
        <v>7.92</v>
      </c>
      <c r="C156" s="3">
        <v>7.91</v>
      </c>
      <c r="D156" s="3">
        <f t="shared" si="184"/>
        <v>7.92</v>
      </c>
      <c r="E156" s="3">
        <v>7.93</v>
      </c>
      <c r="F156" s="3">
        <f t="shared" si="185"/>
        <v>7.93</v>
      </c>
      <c r="G156" s="3">
        <v>7.93</v>
      </c>
      <c r="H156" s="3">
        <f t="shared" si="186"/>
        <v>7.9450000000000003</v>
      </c>
      <c r="I156" s="3">
        <v>7.96</v>
      </c>
      <c r="J156" s="3">
        <f t="shared" si="187"/>
        <v>7.9</v>
      </c>
      <c r="K156" s="3">
        <v>7.84</v>
      </c>
      <c r="L156">
        <f t="shared" si="188"/>
        <v>7.82</v>
      </c>
      <c r="M156">
        <f t="shared" si="189"/>
        <v>7.8</v>
      </c>
      <c r="N156">
        <f t="shared" si="190"/>
        <v>7.7799999999999994</v>
      </c>
      <c r="O156" s="3">
        <v>7.76</v>
      </c>
      <c r="P156">
        <f t="shared" si="191"/>
        <v>7.74</v>
      </c>
      <c r="Q156">
        <f t="shared" si="192"/>
        <v>7.75</v>
      </c>
      <c r="R156">
        <f t="shared" si="193"/>
        <v>7.76</v>
      </c>
      <c r="S156">
        <f t="shared" si="194"/>
        <v>7.77</v>
      </c>
      <c r="T156">
        <f t="shared" si="195"/>
        <v>7.7649999999999997</v>
      </c>
      <c r="U156" s="3">
        <v>7.76</v>
      </c>
      <c r="V156">
        <f t="shared" si="196"/>
        <v>7.7549999999999999</v>
      </c>
      <c r="W156">
        <f t="shared" ref="W156:X156" si="236">2*V156-U156</f>
        <v>7.75</v>
      </c>
      <c r="X156">
        <f t="shared" si="236"/>
        <v>7.7450000000000001</v>
      </c>
      <c r="Y156">
        <f t="shared" si="198"/>
        <v>7.8025000000000002</v>
      </c>
      <c r="Z156">
        <f t="shared" si="199"/>
        <v>7.8599999999999994</v>
      </c>
      <c r="AA156">
        <f t="shared" si="200"/>
        <v>7.9174999999999986</v>
      </c>
      <c r="AB156">
        <f t="shared" si="201"/>
        <v>7.9281249999999988</v>
      </c>
      <c r="AC156">
        <f t="shared" si="202"/>
        <v>7.9387499999999989</v>
      </c>
      <c r="AD156">
        <f t="shared" si="203"/>
        <v>7.9493749999999999</v>
      </c>
      <c r="AE156" s="3">
        <v>7.96</v>
      </c>
      <c r="AF156">
        <f t="shared" si="204"/>
        <v>7.9706250000000001</v>
      </c>
      <c r="AG156">
        <f t="shared" si="205"/>
        <v>8.0042187499999997</v>
      </c>
      <c r="AH156">
        <f t="shared" si="206"/>
        <v>8.0378125000000011</v>
      </c>
      <c r="AI156">
        <f t="shared" si="207"/>
        <v>8.0714062500000008</v>
      </c>
      <c r="AJ156">
        <f t="shared" si="208"/>
        <v>8.1050000000000004</v>
      </c>
      <c r="AK156">
        <f t="shared" si="209"/>
        <v>8.1385937500000001</v>
      </c>
      <c r="AL156">
        <f t="shared" si="210"/>
        <v>8.1664453124999987</v>
      </c>
      <c r="AM156">
        <f t="shared" si="211"/>
        <v>8.1942968749999991</v>
      </c>
      <c r="AN156">
        <f t="shared" si="212"/>
        <v>8.2221484374999996</v>
      </c>
      <c r="AO156" s="3">
        <v>8.25</v>
      </c>
      <c r="AP156" s="3">
        <v>8.83</v>
      </c>
    </row>
    <row r="157" spans="1:42" x14ac:dyDescent="0.2">
      <c r="A157" s="2">
        <v>42912</v>
      </c>
      <c r="B157" s="3">
        <v>7.88</v>
      </c>
      <c r="C157" s="3">
        <v>7.88</v>
      </c>
      <c r="D157" s="3">
        <f t="shared" si="184"/>
        <v>7.9</v>
      </c>
      <c r="E157" s="3">
        <v>7.92</v>
      </c>
      <c r="F157" s="3">
        <f t="shared" si="185"/>
        <v>7.9249999999999998</v>
      </c>
      <c r="G157" s="3">
        <v>7.93</v>
      </c>
      <c r="H157" s="3">
        <f t="shared" si="186"/>
        <v>7.9450000000000003</v>
      </c>
      <c r="I157" s="3">
        <v>7.96</v>
      </c>
      <c r="J157" s="3">
        <f t="shared" si="187"/>
        <v>7.9049999999999994</v>
      </c>
      <c r="K157" s="3">
        <v>7.85</v>
      </c>
      <c r="L157">
        <f t="shared" si="188"/>
        <v>7.8274999999999997</v>
      </c>
      <c r="M157">
        <f t="shared" si="189"/>
        <v>7.8049999999999997</v>
      </c>
      <c r="N157">
        <f t="shared" si="190"/>
        <v>7.7824999999999998</v>
      </c>
      <c r="O157" s="3">
        <v>7.76</v>
      </c>
      <c r="P157">
        <f t="shared" si="191"/>
        <v>7.7374999999999998</v>
      </c>
      <c r="Q157">
        <f t="shared" si="192"/>
        <v>7.7462499999999999</v>
      </c>
      <c r="R157">
        <f t="shared" si="193"/>
        <v>7.7549999999999999</v>
      </c>
      <c r="S157">
        <f t="shared" si="194"/>
        <v>7.7637499999999999</v>
      </c>
      <c r="T157">
        <f t="shared" si="195"/>
        <v>7.756875</v>
      </c>
      <c r="U157" s="3">
        <v>7.75</v>
      </c>
      <c r="V157">
        <f t="shared" si="196"/>
        <v>7.743125</v>
      </c>
      <c r="W157">
        <f t="shared" ref="W157:X157" si="237">2*V157-U157</f>
        <v>7.7362500000000001</v>
      </c>
      <c r="X157">
        <f t="shared" si="237"/>
        <v>7.7293750000000001</v>
      </c>
      <c r="Y157">
        <f t="shared" si="198"/>
        <v>7.7921875000000007</v>
      </c>
      <c r="Z157">
        <f t="shared" si="199"/>
        <v>7.8550000000000004</v>
      </c>
      <c r="AA157">
        <f t="shared" si="200"/>
        <v>7.9178125000000001</v>
      </c>
      <c r="AB157">
        <f t="shared" si="201"/>
        <v>7.9283593750000003</v>
      </c>
      <c r="AC157">
        <f t="shared" si="202"/>
        <v>7.9389062500000005</v>
      </c>
      <c r="AD157">
        <f t="shared" si="203"/>
        <v>7.9494531249999998</v>
      </c>
      <c r="AE157" s="3">
        <v>7.96</v>
      </c>
      <c r="AF157">
        <f t="shared" si="204"/>
        <v>7.9705468750000001</v>
      </c>
      <c r="AG157">
        <f t="shared" si="205"/>
        <v>8.0029101562499996</v>
      </c>
      <c r="AH157">
        <f t="shared" si="206"/>
        <v>8.035273437499999</v>
      </c>
      <c r="AI157">
        <f t="shared" si="207"/>
        <v>8.0676367187499984</v>
      </c>
      <c r="AJ157">
        <f t="shared" si="208"/>
        <v>8.1</v>
      </c>
      <c r="AK157">
        <f t="shared" si="209"/>
        <v>8.1323632812500009</v>
      </c>
      <c r="AL157">
        <f t="shared" si="210"/>
        <v>8.1592724609375011</v>
      </c>
      <c r="AM157">
        <f t="shared" si="211"/>
        <v>8.1861816406250014</v>
      </c>
      <c r="AN157">
        <f t="shared" si="212"/>
        <v>8.2130908203125017</v>
      </c>
      <c r="AO157" s="3">
        <v>8.24</v>
      </c>
      <c r="AP157" s="3">
        <v>8.81</v>
      </c>
    </row>
    <row r="158" spans="1:42" x14ac:dyDescent="0.2">
      <c r="A158" s="2">
        <v>42909</v>
      </c>
      <c r="B158" s="3">
        <v>7.98</v>
      </c>
      <c r="C158" s="3">
        <v>7.97</v>
      </c>
      <c r="D158" s="3">
        <f t="shared" si="184"/>
        <v>7.97</v>
      </c>
      <c r="E158" s="3">
        <v>7.97</v>
      </c>
      <c r="F158" s="3">
        <f t="shared" si="185"/>
        <v>7.9649999999999999</v>
      </c>
      <c r="G158" s="3">
        <v>7.96</v>
      </c>
      <c r="H158" s="3">
        <f t="shared" si="186"/>
        <v>7.9399999999999995</v>
      </c>
      <c r="I158" s="3">
        <v>7.92</v>
      </c>
      <c r="J158" s="3">
        <f t="shared" si="187"/>
        <v>7.8949999999999996</v>
      </c>
      <c r="K158" s="3">
        <v>7.87</v>
      </c>
      <c r="L158">
        <f t="shared" si="188"/>
        <v>7.85</v>
      </c>
      <c r="M158">
        <f t="shared" si="189"/>
        <v>7.83</v>
      </c>
      <c r="N158">
        <f t="shared" si="190"/>
        <v>7.8100000000000005</v>
      </c>
      <c r="O158" s="3">
        <v>7.79</v>
      </c>
      <c r="P158">
        <f t="shared" si="191"/>
        <v>7.77</v>
      </c>
      <c r="Q158">
        <f t="shared" si="192"/>
        <v>7.7749999999999995</v>
      </c>
      <c r="R158">
        <f t="shared" si="193"/>
        <v>7.7799999999999994</v>
      </c>
      <c r="S158">
        <f t="shared" si="194"/>
        <v>7.7849999999999993</v>
      </c>
      <c r="T158">
        <f t="shared" si="195"/>
        <v>7.7774999999999999</v>
      </c>
      <c r="U158" s="3">
        <v>7.77</v>
      </c>
      <c r="V158">
        <f t="shared" si="196"/>
        <v>7.7624999999999993</v>
      </c>
      <c r="W158">
        <f t="shared" ref="W158:X158" si="238">2*V158-U158</f>
        <v>7.754999999999999</v>
      </c>
      <c r="X158">
        <f t="shared" si="238"/>
        <v>7.7474999999999987</v>
      </c>
      <c r="Y158">
        <f t="shared" si="198"/>
        <v>7.7962499999999988</v>
      </c>
      <c r="Z158">
        <f t="shared" si="199"/>
        <v>7.8449999999999998</v>
      </c>
      <c r="AA158">
        <f t="shared" si="200"/>
        <v>7.8937500000000007</v>
      </c>
      <c r="AB158">
        <f t="shared" si="201"/>
        <v>7.9003125000000001</v>
      </c>
      <c r="AC158">
        <f t="shared" si="202"/>
        <v>7.9068750000000003</v>
      </c>
      <c r="AD158">
        <f t="shared" si="203"/>
        <v>7.9134375000000006</v>
      </c>
      <c r="AE158" s="3">
        <v>7.92</v>
      </c>
      <c r="AF158">
        <f t="shared" si="204"/>
        <v>7.9265624999999993</v>
      </c>
      <c r="AG158">
        <f t="shared" si="205"/>
        <v>7.956171874999999</v>
      </c>
      <c r="AH158">
        <f t="shared" si="206"/>
        <v>7.9857812499999996</v>
      </c>
      <c r="AI158">
        <f t="shared" si="207"/>
        <v>8.0153906250000002</v>
      </c>
      <c r="AJ158">
        <f t="shared" si="208"/>
        <v>8.0449999999999999</v>
      </c>
      <c r="AK158">
        <f t="shared" si="209"/>
        <v>8.0746093749999996</v>
      </c>
      <c r="AL158">
        <f t="shared" si="210"/>
        <v>8.0984570312499997</v>
      </c>
      <c r="AM158">
        <f t="shared" si="211"/>
        <v>8.1223046874999998</v>
      </c>
      <c r="AN158">
        <f t="shared" si="212"/>
        <v>8.1461523437499999</v>
      </c>
      <c r="AO158" s="3">
        <v>8.17</v>
      </c>
      <c r="AP158" s="3">
        <v>8.7200000000000006</v>
      </c>
    </row>
    <row r="159" spans="1:42" x14ac:dyDescent="0.2">
      <c r="A159" s="2">
        <v>42908</v>
      </c>
      <c r="B159" s="3">
        <v>7.97</v>
      </c>
      <c r="C159" s="3">
        <v>7.96</v>
      </c>
      <c r="D159" s="3">
        <f t="shared" si="184"/>
        <v>7.9700000000000006</v>
      </c>
      <c r="E159" s="3">
        <v>7.98</v>
      </c>
      <c r="F159" s="3">
        <f t="shared" si="185"/>
        <v>7.9749999999999996</v>
      </c>
      <c r="G159" s="3">
        <v>7.97</v>
      </c>
      <c r="H159" s="3">
        <f t="shared" si="186"/>
        <v>8.0250000000000004</v>
      </c>
      <c r="I159" s="3">
        <v>8.08</v>
      </c>
      <c r="J159" s="3">
        <f t="shared" si="187"/>
        <v>8</v>
      </c>
      <c r="K159" s="3">
        <v>7.92</v>
      </c>
      <c r="L159">
        <f t="shared" si="188"/>
        <v>7.9124999999999996</v>
      </c>
      <c r="M159">
        <f t="shared" si="189"/>
        <v>7.9049999999999994</v>
      </c>
      <c r="N159">
        <f t="shared" si="190"/>
        <v>7.8974999999999991</v>
      </c>
      <c r="O159" s="3">
        <v>7.89</v>
      </c>
      <c r="P159">
        <f t="shared" si="191"/>
        <v>7.8825000000000003</v>
      </c>
      <c r="Q159">
        <f t="shared" si="192"/>
        <v>7.8912500000000003</v>
      </c>
      <c r="R159">
        <f t="shared" si="193"/>
        <v>7.9</v>
      </c>
      <c r="S159">
        <f t="shared" si="194"/>
        <v>7.9087500000000004</v>
      </c>
      <c r="T159">
        <f t="shared" si="195"/>
        <v>7.9093750000000007</v>
      </c>
      <c r="U159" s="3">
        <v>7.91</v>
      </c>
      <c r="V159">
        <f t="shared" si="196"/>
        <v>7.9106249999999996</v>
      </c>
      <c r="W159">
        <f t="shared" ref="W159:X159" si="239">2*V159-U159</f>
        <v>7.911249999999999</v>
      </c>
      <c r="X159">
        <f t="shared" si="239"/>
        <v>7.9118749999999984</v>
      </c>
      <c r="Y159">
        <f t="shared" si="198"/>
        <v>7.9534374999999997</v>
      </c>
      <c r="Z159">
        <f t="shared" si="199"/>
        <v>7.9950000000000001</v>
      </c>
      <c r="AA159">
        <f t="shared" si="200"/>
        <v>8.0365625000000005</v>
      </c>
      <c r="AB159">
        <f t="shared" si="201"/>
        <v>8.0474218750000013</v>
      </c>
      <c r="AC159">
        <f t="shared" si="202"/>
        <v>8.0582812500000003</v>
      </c>
      <c r="AD159">
        <f t="shared" si="203"/>
        <v>8.0691406249999993</v>
      </c>
      <c r="AE159" s="3">
        <v>8.08</v>
      </c>
      <c r="AF159">
        <f t="shared" si="204"/>
        <v>8.0908593750000009</v>
      </c>
      <c r="AG159">
        <f t="shared" si="205"/>
        <v>8.1206445312500009</v>
      </c>
      <c r="AH159">
        <f t="shared" si="206"/>
        <v>8.1504296875000009</v>
      </c>
      <c r="AI159">
        <f t="shared" si="207"/>
        <v>8.1802148437500009</v>
      </c>
      <c r="AJ159">
        <f t="shared" si="208"/>
        <v>8.2100000000000009</v>
      </c>
      <c r="AK159">
        <f t="shared" si="209"/>
        <v>8.2397851562500009</v>
      </c>
      <c r="AL159">
        <f t="shared" si="210"/>
        <v>8.2648388671874997</v>
      </c>
      <c r="AM159">
        <f t="shared" si="211"/>
        <v>8.2898925781250004</v>
      </c>
      <c r="AN159">
        <f t="shared" si="212"/>
        <v>8.314946289062501</v>
      </c>
      <c r="AO159" s="3">
        <v>8.34</v>
      </c>
      <c r="AP159" s="3">
        <v>8.92</v>
      </c>
    </row>
    <row r="160" spans="1:42" x14ac:dyDescent="0.2">
      <c r="A160" s="2">
        <v>42907</v>
      </c>
      <c r="B160" s="3">
        <v>8.0299999999999994</v>
      </c>
      <c r="C160" s="3">
        <v>8</v>
      </c>
      <c r="D160" s="3">
        <f t="shared" si="184"/>
        <v>7.9950000000000001</v>
      </c>
      <c r="E160" s="3">
        <v>7.99</v>
      </c>
      <c r="F160" s="3">
        <f t="shared" si="185"/>
        <v>7.98</v>
      </c>
      <c r="G160" s="3">
        <v>7.97</v>
      </c>
      <c r="H160" s="3">
        <f t="shared" si="186"/>
        <v>8.0399999999999991</v>
      </c>
      <c r="I160" s="3">
        <v>8.11</v>
      </c>
      <c r="J160" s="3">
        <f t="shared" si="187"/>
        <v>8.0150000000000006</v>
      </c>
      <c r="K160" s="3">
        <v>7.92</v>
      </c>
      <c r="L160">
        <f t="shared" si="188"/>
        <v>7.9124999999999996</v>
      </c>
      <c r="M160">
        <f t="shared" si="189"/>
        <v>7.9049999999999994</v>
      </c>
      <c r="N160">
        <f t="shared" si="190"/>
        <v>7.8974999999999991</v>
      </c>
      <c r="O160" s="3">
        <v>7.89</v>
      </c>
      <c r="P160">
        <f t="shared" si="191"/>
        <v>7.8825000000000003</v>
      </c>
      <c r="Q160">
        <f t="shared" si="192"/>
        <v>7.8912500000000003</v>
      </c>
      <c r="R160">
        <f t="shared" si="193"/>
        <v>7.9</v>
      </c>
      <c r="S160">
        <f t="shared" si="194"/>
        <v>7.9087500000000004</v>
      </c>
      <c r="T160">
        <f t="shared" si="195"/>
        <v>7.9093750000000007</v>
      </c>
      <c r="U160" s="3">
        <v>7.91</v>
      </c>
      <c r="V160">
        <f t="shared" si="196"/>
        <v>7.9106249999999996</v>
      </c>
      <c r="W160">
        <f t="shared" ref="W160:X160" si="240">2*V160-U160</f>
        <v>7.911249999999999</v>
      </c>
      <c r="X160">
        <f t="shared" si="240"/>
        <v>7.9118749999999984</v>
      </c>
      <c r="Y160">
        <f t="shared" si="198"/>
        <v>7.9609374999999991</v>
      </c>
      <c r="Z160">
        <f t="shared" si="199"/>
        <v>8.01</v>
      </c>
      <c r="AA160">
        <f t="shared" si="200"/>
        <v>8.0590624999999996</v>
      </c>
      <c r="AB160">
        <f t="shared" si="201"/>
        <v>8.0717968750000004</v>
      </c>
      <c r="AC160">
        <f t="shared" si="202"/>
        <v>8.0845312499999995</v>
      </c>
      <c r="AD160">
        <f t="shared" si="203"/>
        <v>8.0972656249999986</v>
      </c>
      <c r="AE160" s="3">
        <v>8.11</v>
      </c>
      <c r="AF160">
        <f t="shared" si="204"/>
        <v>8.1227343750000003</v>
      </c>
      <c r="AG160">
        <f t="shared" si="205"/>
        <v>8.1545507812500002</v>
      </c>
      <c r="AH160">
        <f t="shared" si="206"/>
        <v>8.1863671875000001</v>
      </c>
      <c r="AI160">
        <f t="shared" si="207"/>
        <v>8.2181835937500001</v>
      </c>
      <c r="AJ160">
        <f t="shared" si="208"/>
        <v>8.25</v>
      </c>
      <c r="AK160">
        <f t="shared" si="209"/>
        <v>8.2818164062499999</v>
      </c>
      <c r="AL160">
        <f t="shared" si="210"/>
        <v>8.3088623046875014</v>
      </c>
      <c r="AM160">
        <f t="shared" si="211"/>
        <v>8.3359082031250011</v>
      </c>
      <c r="AN160">
        <f t="shared" si="212"/>
        <v>8.3629541015625009</v>
      </c>
      <c r="AO160" s="3">
        <v>8.39</v>
      </c>
      <c r="AP160" s="3">
        <v>9.01</v>
      </c>
    </row>
    <row r="161" spans="1:42" x14ac:dyDescent="0.2">
      <c r="A161" s="2">
        <v>42906</v>
      </c>
      <c r="B161" s="3">
        <v>8.0500000000000007</v>
      </c>
      <c r="C161" s="3">
        <v>8.0299999999999994</v>
      </c>
      <c r="D161" s="3">
        <f t="shared" si="184"/>
        <v>8.0299999999999994</v>
      </c>
      <c r="E161" s="3">
        <v>8.0299999999999994</v>
      </c>
      <c r="F161" s="3">
        <f t="shared" si="185"/>
        <v>8.02</v>
      </c>
      <c r="G161" s="3">
        <v>8.01</v>
      </c>
      <c r="H161" s="3">
        <f t="shared" si="186"/>
        <v>8.09</v>
      </c>
      <c r="I161" s="3">
        <v>8.17</v>
      </c>
      <c r="J161" s="3">
        <f t="shared" si="187"/>
        <v>8.0649999999999995</v>
      </c>
      <c r="K161" s="3">
        <v>7.96</v>
      </c>
      <c r="L161">
        <f t="shared" si="188"/>
        <v>7.9525000000000006</v>
      </c>
      <c r="M161">
        <f t="shared" si="189"/>
        <v>7.9450000000000003</v>
      </c>
      <c r="N161">
        <f t="shared" si="190"/>
        <v>7.9375</v>
      </c>
      <c r="O161" s="3">
        <v>7.93</v>
      </c>
      <c r="P161">
        <f t="shared" si="191"/>
        <v>7.9224999999999994</v>
      </c>
      <c r="Q161">
        <f t="shared" si="192"/>
        <v>7.9337499999999999</v>
      </c>
      <c r="R161">
        <f t="shared" si="193"/>
        <v>7.9450000000000003</v>
      </c>
      <c r="S161">
        <f t="shared" si="194"/>
        <v>7.9562500000000007</v>
      </c>
      <c r="T161">
        <f t="shared" si="195"/>
        <v>7.9581250000000008</v>
      </c>
      <c r="U161" s="3">
        <v>7.96</v>
      </c>
      <c r="V161">
        <f t="shared" si="196"/>
        <v>7.9618749999999991</v>
      </c>
      <c r="W161">
        <f t="shared" ref="W161:X161" si="241">2*V161-U161</f>
        <v>7.9637499999999983</v>
      </c>
      <c r="X161">
        <f t="shared" si="241"/>
        <v>7.9656249999999975</v>
      </c>
      <c r="Y161">
        <f t="shared" si="198"/>
        <v>8.0153124999999985</v>
      </c>
      <c r="Z161">
        <f t="shared" si="199"/>
        <v>8.0649999999999995</v>
      </c>
      <c r="AA161">
        <f t="shared" si="200"/>
        <v>8.1146875000000005</v>
      </c>
      <c r="AB161">
        <f t="shared" si="201"/>
        <v>8.1285156250000004</v>
      </c>
      <c r="AC161">
        <f t="shared" si="202"/>
        <v>8.1423437500000002</v>
      </c>
      <c r="AD161">
        <f t="shared" si="203"/>
        <v>8.1561718750000001</v>
      </c>
      <c r="AE161" s="3">
        <v>8.17</v>
      </c>
      <c r="AF161">
        <f t="shared" si="204"/>
        <v>8.1838281249999998</v>
      </c>
      <c r="AG161">
        <f t="shared" si="205"/>
        <v>8.219121093750001</v>
      </c>
      <c r="AH161">
        <f t="shared" si="206"/>
        <v>8.2544140625000004</v>
      </c>
      <c r="AI161">
        <f t="shared" si="207"/>
        <v>8.2897070312499999</v>
      </c>
      <c r="AJ161">
        <f t="shared" si="208"/>
        <v>8.3249999999999993</v>
      </c>
      <c r="AK161">
        <f t="shared" si="209"/>
        <v>8.3602929687499987</v>
      </c>
      <c r="AL161">
        <f t="shared" si="210"/>
        <v>8.3902197265624991</v>
      </c>
      <c r="AM161">
        <f t="shared" si="211"/>
        <v>8.4201464843749996</v>
      </c>
      <c r="AN161">
        <f t="shared" si="212"/>
        <v>8.4500732421875</v>
      </c>
      <c r="AO161" s="3">
        <v>8.48</v>
      </c>
      <c r="AP161" s="3">
        <v>9.1199999999999992</v>
      </c>
    </row>
    <row r="162" spans="1:42" x14ac:dyDescent="0.2">
      <c r="A162" s="2">
        <v>42905</v>
      </c>
      <c r="B162" s="3">
        <v>8.09</v>
      </c>
      <c r="C162" s="3">
        <v>8.0500000000000007</v>
      </c>
      <c r="D162" s="3">
        <f t="shared" si="184"/>
        <v>8.0399999999999991</v>
      </c>
      <c r="E162" s="3">
        <v>8.0299999999999994</v>
      </c>
      <c r="F162" s="3">
        <f t="shared" si="185"/>
        <v>8.0150000000000006</v>
      </c>
      <c r="G162" s="3">
        <v>8</v>
      </c>
      <c r="H162" s="3">
        <f t="shared" si="186"/>
        <v>8.0850000000000009</v>
      </c>
      <c r="I162" s="3">
        <v>8.17</v>
      </c>
      <c r="J162" s="3">
        <f t="shared" si="187"/>
        <v>8.06</v>
      </c>
      <c r="K162" s="3">
        <v>7.95</v>
      </c>
      <c r="L162">
        <f t="shared" si="188"/>
        <v>7.9450000000000003</v>
      </c>
      <c r="M162">
        <f t="shared" si="189"/>
        <v>7.9399999999999995</v>
      </c>
      <c r="N162">
        <f t="shared" si="190"/>
        <v>7.9349999999999996</v>
      </c>
      <c r="O162" s="3">
        <v>7.93</v>
      </c>
      <c r="P162">
        <f t="shared" si="191"/>
        <v>7.9249999999999998</v>
      </c>
      <c r="Q162">
        <f t="shared" si="192"/>
        <v>7.9350000000000005</v>
      </c>
      <c r="R162">
        <f t="shared" si="193"/>
        <v>7.9450000000000003</v>
      </c>
      <c r="S162">
        <f t="shared" si="194"/>
        <v>7.9550000000000001</v>
      </c>
      <c r="T162">
        <f t="shared" si="195"/>
        <v>7.9574999999999996</v>
      </c>
      <c r="U162" s="3">
        <v>7.96</v>
      </c>
      <c r="V162">
        <f t="shared" si="196"/>
        <v>7.9625000000000004</v>
      </c>
      <c r="W162">
        <f t="shared" ref="W162:X162" si="242">2*V162-U162</f>
        <v>7.9650000000000007</v>
      </c>
      <c r="X162">
        <f t="shared" si="242"/>
        <v>7.9675000000000011</v>
      </c>
      <c r="Y162">
        <f t="shared" si="198"/>
        <v>8.0162499999999994</v>
      </c>
      <c r="Z162">
        <f t="shared" si="199"/>
        <v>8.0649999999999995</v>
      </c>
      <c r="AA162">
        <f t="shared" si="200"/>
        <v>8.1137499999999996</v>
      </c>
      <c r="AB162">
        <f t="shared" si="201"/>
        <v>8.1278124999999992</v>
      </c>
      <c r="AC162">
        <f t="shared" si="202"/>
        <v>8.1418749999999989</v>
      </c>
      <c r="AD162">
        <f t="shared" si="203"/>
        <v>8.1559375000000003</v>
      </c>
      <c r="AE162" s="3">
        <v>8.17</v>
      </c>
      <c r="AF162">
        <f t="shared" si="204"/>
        <v>8.1840624999999996</v>
      </c>
      <c r="AG162">
        <f t="shared" si="205"/>
        <v>8.2192968749999995</v>
      </c>
      <c r="AH162">
        <f t="shared" si="206"/>
        <v>8.2545312499999994</v>
      </c>
      <c r="AI162">
        <f t="shared" si="207"/>
        <v>8.2897656249999994</v>
      </c>
      <c r="AJ162">
        <f t="shared" si="208"/>
        <v>8.3249999999999993</v>
      </c>
      <c r="AK162">
        <f t="shared" si="209"/>
        <v>8.3602343749999992</v>
      </c>
      <c r="AL162">
        <f t="shared" si="210"/>
        <v>8.3901757812500009</v>
      </c>
      <c r="AM162">
        <f t="shared" si="211"/>
        <v>8.4201171875000007</v>
      </c>
      <c r="AN162">
        <f t="shared" si="212"/>
        <v>8.4500585937500006</v>
      </c>
      <c r="AO162" s="3">
        <v>8.48</v>
      </c>
      <c r="AP162" s="3">
        <v>9.1300000000000008</v>
      </c>
    </row>
    <row r="163" spans="1:42" x14ac:dyDescent="0.2">
      <c r="A163" s="2">
        <v>42902</v>
      </c>
      <c r="B163" s="3">
        <v>8.11</v>
      </c>
      <c r="C163" s="3">
        <v>8.06</v>
      </c>
      <c r="D163" s="3">
        <f t="shared" si="184"/>
        <v>8.0350000000000001</v>
      </c>
      <c r="E163" s="3">
        <v>8.01</v>
      </c>
      <c r="F163" s="3">
        <f t="shared" si="185"/>
        <v>7.99</v>
      </c>
      <c r="G163" s="3">
        <v>7.97</v>
      </c>
      <c r="H163" s="3">
        <f t="shared" si="186"/>
        <v>8.0399999999999991</v>
      </c>
      <c r="I163" s="3">
        <v>8.11</v>
      </c>
      <c r="J163" s="3">
        <f t="shared" si="187"/>
        <v>8.01</v>
      </c>
      <c r="K163" s="3">
        <v>7.91</v>
      </c>
      <c r="L163">
        <f t="shared" si="188"/>
        <v>7.9024999999999999</v>
      </c>
      <c r="M163">
        <f t="shared" si="189"/>
        <v>7.8949999999999996</v>
      </c>
      <c r="N163">
        <f t="shared" si="190"/>
        <v>7.8874999999999993</v>
      </c>
      <c r="O163" s="3">
        <v>7.88</v>
      </c>
      <c r="P163">
        <f t="shared" si="191"/>
        <v>7.8725000000000005</v>
      </c>
      <c r="Q163">
        <f t="shared" si="192"/>
        <v>7.88375</v>
      </c>
      <c r="R163">
        <f t="shared" si="193"/>
        <v>7.8949999999999996</v>
      </c>
      <c r="S163">
        <f t="shared" si="194"/>
        <v>7.9062499999999991</v>
      </c>
      <c r="T163">
        <f t="shared" si="195"/>
        <v>7.9081250000000001</v>
      </c>
      <c r="U163" s="3">
        <v>7.91</v>
      </c>
      <c r="V163">
        <f t="shared" si="196"/>
        <v>7.9118750000000002</v>
      </c>
      <c r="W163">
        <f t="shared" ref="W163:X163" si="243">2*V163-U163</f>
        <v>7.9137500000000003</v>
      </c>
      <c r="X163">
        <f t="shared" si="243"/>
        <v>7.9156250000000004</v>
      </c>
      <c r="Y163">
        <f t="shared" si="198"/>
        <v>7.9628125000000001</v>
      </c>
      <c r="Z163">
        <f t="shared" si="199"/>
        <v>8.01</v>
      </c>
      <c r="AA163">
        <f t="shared" si="200"/>
        <v>8.0571874999999995</v>
      </c>
      <c r="AB163">
        <f t="shared" si="201"/>
        <v>8.0703906249999982</v>
      </c>
      <c r="AC163">
        <f t="shared" si="202"/>
        <v>8.0835937499999986</v>
      </c>
      <c r="AD163">
        <f t="shared" si="203"/>
        <v>8.096796874999999</v>
      </c>
      <c r="AE163" s="3">
        <v>8.11</v>
      </c>
      <c r="AF163">
        <f t="shared" si="204"/>
        <v>8.1232031249999999</v>
      </c>
      <c r="AG163">
        <f t="shared" si="205"/>
        <v>8.1586523437499991</v>
      </c>
      <c r="AH163">
        <f t="shared" si="206"/>
        <v>8.1941015625000002</v>
      </c>
      <c r="AI163">
        <f t="shared" si="207"/>
        <v>8.2295507812500013</v>
      </c>
      <c r="AJ163">
        <f t="shared" si="208"/>
        <v>8.2650000000000006</v>
      </c>
      <c r="AK163">
        <f t="shared" si="209"/>
        <v>8.3004492187499999</v>
      </c>
      <c r="AL163">
        <f t="shared" si="210"/>
        <v>8.3303369140624994</v>
      </c>
      <c r="AM163">
        <f t="shared" si="211"/>
        <v>8.360224609374999</v>
      </c>
      <c r="AN163">
        <f t="shared" si="212"/>
        <v>8.3901123046874986</v>
      </c>
      <c r="AO163" s="3">
        <v>8.42</v>
      </c>
      <c r="AP163" s="3">
        <v>9.07</v>
      </c>
    </row>
    <row r="164" spans="1:42" x14ac:dyDescent="0.2">
      <c r="A164" s="2">
        <v>42901</v>
      </c>
      <c r="B164" s="3">
        <v>8.1</v>
      </c>
      <c r="C164" s="3">
        <v>8.0399999999999991</v>
      </c>
      <c r="D164" s="3">
        <f t="shared" si="184"/>
        <v>8</v>
      </c>
      <c r="E164" s="3">
        <v>7.96</v>
      </c>
      <c r="F164" s="3">
        <f t="shared" si="185"/>
        <v>7.9249999999999998</v>
      </c>
      <c r="G164" s="3">
        <v>7.89</v>
      </c>
      <c r="H164" s="3">
        <f t="shared" si="186"/>
        <v>7.9700000000000006</v>
      </c>
      <c r="I164" s="3">
        <v>8.0500000000000007</v>
      </c>
      <c r="J164" s="3">
        <f t="shared" si="187"/>
        <v>7.93</v>
      </c>
      <c r="K164" s="3">
        <v>7.81</v>
      </c>
      <c r="L164">
        <f t="shared" si="188"/>
        <v>7.8025000000000002</v>
      </c>
      <c r="M164">
        <f t="shared" si="189"/>
        <v>7.7949999999999999</v>
      </c>
      <c r="N164">
        <f t="shared" si="190"/>
        <v>7.7874999999999996</v>
      </c>
      <c r="O164" s="3">
        <v>7.78</v>
      </c>
      <c r="P164">
        <f t="shared" si="191"/>
        <v>7.7725000000000009</v>
      </c>
      <c r="Q164">
        <f t="shared" si="192"/>
        <v>7.7862500000000008</v>
      </c>
      <c r="R164">
        <f t="shared" si="193"/>
        <v>7.8000000000000007</v>
      </c>
      <c r="S164">
        <f t="shared" si="194"/>
        <v>7.8137500000000006</v>
      </c>
      <c r="T164">
        <f t="shared" si="195"/>
        <v>7.8168750000000005</v>
      </c>
      <c r="U164" s="3">
        <v>7.82</v>
      </c>
      <c r="V164">
        <f t="shared" si="196"/>
        <v>7.8231250000000001</v>
      </c>
      <c r="W164">
        <f t="shared" ref="W164:X164" si="244">2*V164-U164</f>
        <v>7.8262499999999999</v>
      </c>
      <c r="X164">
        <f t="shared" si="244"/>
        <v>7.8293749999999998</v>
      </c>
      <c r="Y164">
        <f t="shared" si="198"/>
        <v>7.8821875000000006</v>
      </c>
      <c r="Z164">
        <f t="shared" si="199"/>
        <v>7.9350000000000005</v>
      </c>
      <c r="AA164">
        <f t="shared" si="200"/>
        <v>7.9878125000000004</v>
      </c>
      <c r="AB164">
        <f t="shared" si="201"/>
        <v>8.0033593750000005</v>
      </c>
      <c r="AC164">
        <f t="shared" si="202"/>
        <v>8.0189062500000006</v>
      </c>
      <c r="AD164">
        <f t="shared" si="203"/>
        <v>8.0344531250000006</v>
      </c>
      <c r="AE164" s="3">
        <v>8.0500000000000007</v>
      </c>
      <c r="AF164">
        <f t="shared" si="204"/>
        <v>8.0655468750000008</v>
      </c>
      <c r="AG164">
        <f t="shared" si="205"/>
        <v>8.1004101562499997</v>
      </c>
      <c r="AH164">
        <f t="shared" si="206"/>
        <v>8.1352734375000004</v>
      </c>
      <c r="AI164">
        <f t="shared" si="207"/>
        <v>8.1701367187500011</v>
      </c>
      <c r="AJ164">
        <f t="shared" si="208"/>
        <v>8.2050000000000001</v>
      </c>
      <c r="AK164">
        <f t="shared" si="209"/>
        <v>8.239863281249999</v>
      </c>
      <c r="AL164">
        <f t="shared" si="210"/>
        <v>8.2698974609375</v>
      </c>
      <c r="AM164">
        <f t="shared" si="211"/>
        <v>8.2999316406249992</v>
      </c>
      <c r="AN164">
        <f t="shared" si="212"/>
        <v>8.3299658203124984</v>
      </c>
      <c r="AO164" s="3">
        <v>8.36</v>
      </c>
      <c r="AP164" s="3">
        <v>9.02</v>
      </c>
    </row>
    <row r="165" spans="1:42" x14ac:dyDescent="0.2">
      <c r="A165" s="2">
        <v>42900</v>
      </c>
      <c r="B165" s="3">
        <v>8.0299999999999994</v>
      </c>
      <c r="C165" s="3">
        <v>7.96</v>
      </c>
      <c r="D165" s="3">
        <f t="shared" si="184"/>
        <v>7.915</v>
      </c>
      <c r="E165" s="3">
        <v>7.87</v>
      </c>
      <c r="F165" s="3">
        <f t="shared" si="185"/>
        <v>7.835</v>
      </c>
      <c r="G165" s="3">
        <v>7.8</v>
      </c>
      <c r="H165" s="3">
        <f t="shared" si="186"/>
        <v>7.8650000000000002</v>
      </c>
      <c r="I165" s="3">
        <v>7.93</v>
      </c>
      <c r="J165" s="3">
        <f t="shared" si="187"/>
        <v>7.8149999999999995</v>
      </c>
      <c r="K165" s="3">
        <v>7.7</v>
      </c>
      <c r="L165">
        <f t="shared" si="188"/>
        <v>7.6925000000000008</v>
      </c>
      <c r="M165">
        <f t="shared" si="189"/>
        <v>7.6850000000000005</v>
      </c>
      <c r="N165">
        <f t="shared" si="190"/>
        <v>7.6775000000000002</v>
      </c>
      <c r="O165" s="3">
        <v>7.67</v>
      </c>
      <c r="P165">
        <f t="shared" si="191"/>
        <v>7.6624999999999996</v>
      </c>
      <c r="Q165">
        <f t="shared" si="192"/>
        <v>7.6762499999999996</v>
      </c>
      <c r="R165">
        <f t="shared" si="193"/>
        <v>7.6899999999999995</v>
      </c>
      <c r="S165">
        <f t="shared" si="194"/>
        <v>7.7037499999999994</v>
      </c>
      <c r="T165">
        <f t="shared" si="195"/>
        <v>7.7068750000000001</v>
      </c>
      <c r="U165" s="3">
        <v>7.71</v>
      </c>
      <c r="V165">
        <f t="shared" si="196"/>
        <v>7.7131249999999998</v>
      </c>
      <c r="W165">
        <f t="shared" ref="W165:X165" si="245">2*V165-U165</f>
        <v>7.7162499999999996</v>
      </c>
      <c r="X165">
        <f t="shared" si="245"/>
        <v>7.7193749999999994</v>
      </c>
      <c r="Y165">
        <f t="shared" si="198"/>
        <v>7.7696874999999999</v>
      </c>
      <c r="Z165">
        <f t="shared" si="199"/>
        <v>7.82</v>
      </c>
      <c r="AA165">
        <f t="shared" si="200"/>
        <v>7.8703125000000007</v>
      </c>
      <c r="AB165">
        <f t="shared" si="201"/>
        <v>7.8852343750000005</v>
      </c>
      <c r="AC165">
        <f t="shared" si="202"/>
        <v>7.9001562500000002</v>
      </c>
      <c r="AD165">
        <f t="shared" si="203"/>
        <v>7.915078125</v>
      </c>
      <c r="AE165" s="3">
        <v>7.93</v>
      </c>
      <c r="AF165">
        <f t="shared" si="204"/>
        <v>7.9449218749999995</v>
      </c>
      <c r="AG165">
        <f t="shared" si="205"/>
        <v>7.9811914062499998</v>
      </c>
      <c r="AH165">
        <f t="shared" si="206"/>
        <v>8.0174609374999992</v>
      </c>
      <c r="AI165">
        <f t="shared" si="207"/>
        <v>8.0537304687500004</v>
      </c>
      <c r="AJ165">
        <f t="shared" si="208"/>
        <v>8.09</v>
      </c>
      <c r="AK165">
        <f t="shared" si="209"/>
        <v>8.1262695312499993</v>
      </c>
      <c r="AL165">
        <f t="shared" si="210"/>
        <v>8.1572021484374986</v>
      </c>
      <c r="AM165">
        <f t="shared" si="211"/>
        <v>8.1881347656249996</v>
      </c>
      <c r="AN165">
        <f t="shared" si="212"/>
        <v>8.2190673828125007</v>
      </c>
      <c r="AO165" s="3">
        <v>8.25</v>
      </c>
      <c r="AP165" s="3">
        <v>8.92</v>
      </c>
    </row>
    <row r="166" spans="1:42" x14ac:dyDescent="0.2">
      <c r="A166" s="2">
        <v>42899</v>
      </c>
      <c r="B166" s="3">
        <v>8.06</v>
      </c>
      <c r="C166" s="3">
        <v>8</v>
      </c>
      <c r="D166" s="3">
        <f t="shared" si="184"/>
        <v>7.9550000000000001</v>
      </c>
      <c r="E166" s="3">
        <v>7.91</v>
      </c>
      <c r="F166" s="3">
        <f t="shared" si="185"/>
        <v>7.8650000000000002</v>
      </c>
      <c r="G166" s="3">
        <v>7.82</v>
      </c>
      <c r="H166" s="3">
        <f t="shared" si="186"/>
        <v>7.85</v>
      </c>
      <c r="I166" s="3">
        <v>7.88</v>
      </c>
      <c r="J166" s="3">
        <f t="shared" si="187"/>
        <v>7.79</v>
      </c>
      <c r="K166" s="3">
        <v>7.7</v>
      </c>
      <c r="L166">
        <f t="shared" si="188"/>
        <v>7.6850000000000005</v>
      </c>
      <c r="M166">
        <f t="shared" si="189"/>
        <v>7.67</v>
      </c>
      <c r="N166">
        <f t="shared" si="190"/>
        <v>7.6549999999999994</v>
      </c>
      <c r="O166" s="3">
        <v>7.64</v>
      </c>
      <c r="P166">
        <f t="shared" si="191"/>
        <v>7.625</v>
      </c>
      <c r="Q166">
        <f t="shared" si="192"/>
        <v>7.6375000000000002</v>
      </c>
      <c r="R166">
        <f t="shared" si="193"/>
        <v>7.65</v>
      </c>
      <c r="S166">
        <f t="shared" si="194"/>
        <v>7.6625000000000005</v>
      </c>
      <c r="T166">
        <f t="shared" si="195"/>
        <v>7.6612500000000008</v>
      </c>
      <c r="U166" s="3">
        <v>7.66</v>
      </c>
      <c r="V166">
        <f t="shared" si="196"/>
        <v>7.6587499999999995</v>
      </c>
      <c r="W166">
        <f t="shared" ref="W166:X166" si="246">2*V166-U166</f>
        <v>7.6574999999999989</v>
      </c>
      <c r="X166">
        <f t="shared" si="246"/>
        <v>7.6562499999999982</v>
      </c>
      <c r="Y166">
        <f t="shared" si="198"/>
        <v>7.7131249999999989</v>
      </c>
      <c r="Z166">
        <f t="shared" si="199"/>
        <v>7.77</v>
      </c>
      <c r="AA166">
        <f t="shared" si="200"/>
        <v>7.8268750000000002</v>
      </c>
      <c r="AB166">
        <f t="shared" si="201"/>
        <v>7.8401562499999997</v>
      </c>
      <c r="AC166">
        <f t="shared" si="202"/>
        <v>7.8534375000000001</v>
      </c>
      <c r="AD166">
        <f t="shared" si="203"/>
        <v>7.8667187500000004</v>
      </c>
      <c r="AE166" s="3">
        <v>7.88</v>
      </c>
      <c r="AF166">
        <f t="shared" si="204"/>
        <v>7.8932812499999994</v>
      </c>
      <c r="AG166">
        <f t="shared" si="205"/>
        <v>7.9312109374999995</v>
      </c>
      <c r="AH166">
        <f t="shared" si="206"/>
        <v>7.9691406249999996</v>
      </c>
      <c r="AI166">
        <f t="shared" si="207"/>
        <v>8.0070703124999998</v>
      </c>
      <c r="AJ166">
        <f t="shared" si="208"/>
        <v>8.0449999999999999</v>
      </c>
      <c r="AK166">
        <f t="shared" si="209"/>
        <v>8.0829296875000001</v>
      </c>
      <c r="AL166">
        <f t="shared" si="210"/>
        <v>8.1146972656250007</v>
      </c>
      <c r="AM166">
        <f t="shared" si="211"/>
        <v>8.1464648437499996</v>
      </c>
      <c r="AN166">
        <f t="shared" si="212"/>
        <v>8.1782324218750002</v>
      </c>
      <c r="AO166" s="3">
        <v>8.2100000000000009</v>
      </c>
      <c r="AP166" s="3">
        <v>8.89</v>
      </c>
    </row>
    <row r="167" spans="1:42" x14ac:dyDescent="0.2">
      <c r="A167" s="2">
        <v>42895</v>
      </c>
      <c r="B167" s="3">
        <v>8.1</v>
      </c>
      <c r="C167" s="3">
        <v>8.0299999999999994</v>
      </c>
      <c r="D167" s="3">
        <f t="shared" si="184"/>
        <v>7.9749999999999996</v>
      </c>
      <c r="E167" s="3">
        <v>7.92</v>
      </c>
      <c r="F167" s="3">
        <f t="shared" si="185"/>
        <v>7.875</v>
      </c>
      <c r="G167" s="3">
        <v>7.83</v>
      </c>
      <c r="H167" s="3">
        <f t="shared" si="186"/>
        <v>7.8650000000000002</v>
      </c>
      <c r="I167" s="3">
        <v>7.9</v>
      </c>
      <c r="J167" s="3">
        <f t="shared" si="187"/>
        <v>7.8000000000000007</v>
      </c>
      <c r="K167" s="3">
        <v>7.7</v>
      </c>
      <c r="L167">
        <f t="shared" si="188"/>
        <v>7.6875</v>
      </c>
      <c r="M167">
        <f t="shared" si="189"/>
        <v>7.6750000000000007</v>
      </c>
      <c r="N167">
        <f t="shared" si="190"/>
        <v>7.6625000000000005</v>
      </c>
      <c r="O167" s="3">
        <v>7.65</v>
      </c>
      <c r="P167">
        <f t="shared" si="191"/>
        <v>7.6375000000000002</v>
      </c>
      <c r="Q167">
        <f t="shared" si="192"/>
        <v>7.6487499999999997</v>
      </c>
      <c r="R167">
        <f t="shared" si="193"/>
        <v>7.66</v>
      </c>
      <c r="S167">
        <f t="shared" si="194"/>
        <v>7.6712500000000006</v>
      </c>
      <c r="T167">
        <f t="shared" si="195"/>
        <v>7.6706250000000002</v>
      </c>
      <c r="U167" s="3">
        <v>7.67</v>
      </c>
      <c r="V167">
        <f t="shared" si="196"/>
        <v>7.6693749999999996</v>
      </c>
      <c r="W167">
        <f t="shared" ref="W167:X167" si="247">2*V167-U167</f>
        <v>7.6687499999999993</v>
      </c>
      <c r="X167">
        <f t="shared" si="247"/>
        <v>7.668124999999999</v>
      </c>
      <c r="Y167">
        <f t="shared" si="198"/>
        <v>7.7265625</v>
      </c>
      <c r="Z167">
        <f t="shared" si="199"/>
        <v>7.7850000000000001</v>
      </c>
      <c r="AA167">
        <f t="shared" si="200"/>
        <v>7.8434375000000003</v>
      </c>
      <c r="AB167">
        <f t="shared" si="201"/>
        <v>7.8575781249999999</v>
      </c>
      <c r="AC167">
        <f t="shared" si="202"/>
        <v>7.8717187500000003</v>
      </c>
      <c r="AD167">
        <f t="shared" si="203"/>
        <v>7.8858593750000008</v>
      </c>
      <c r="AE167" s="3">
        <v>7.9</v>
      </c>
      <c r="AF167">
        <f t="shared" si="204"/>
        <v>7.9141406249999999</v>
      </c>
      <c r="AG167">
        <f t="shared" si="205"/>
        <v>7.9518554687500007</v>
      </c>
      <c r="AH167">
        <f t="shared" si="206"/>
        <v>7.9895703125000006</v>
      </c>
      <c r="AI167">
        <f t="shared" si="207"/>
        <v>8.0272851562500005</v>
      </c>
      <c r="AJ167">
        <f t="shared" si="208"/>
        <v>8.0650000000000013</v>
      </c>
      <c r="AK167">
        <f t="shared" si="209"/>
        <v>8.1027148437500021</v>
      </c>
      <c r="AL167">
        <f t="shared" si="210"/>
        <v>8.134536132812503</v>
      </c>
      <c r="AM167">
        <f t="shared" si="211"/>
        <v>8.1663574218750021</v>
      </c>
      <c r="AN167">
        <f t="shared" si="212"/>
        <v>8.1981787109375013</v>
      </c>
      <c r="AO167" s="3">
        <v>8.23</v>
      </c>
      <c r="AP167" s="3">
        <v>8.9</v>
      </c>
    </row>
    <row r="168" spans="1:42" x14ac:dyDescent="0.2">
      <c r="A168" s="2">
        <v>42894</v>
      </c>
      <c r="B168" s="3">
        <v>8.09</v>
      </c>
      <c r="C168" s="3">
        <v>8.02</v>
      </c>
      <c r="D168" s="3">
        <f t="shared" si="184"/>
        <v>7.98</v>
      </c>
      <c r="E168" s="3">
        <v>7.94</v>
      </c>
      <c r="F168" s="3">
        <f t="shared" si="185"/>
        <v>7.9</v>
      </c>
      <c r="G168" s="3">
        <v>7.86</v>
      </c>
      <c r="H168" s="3">
        <f t="shared" si="186"/>
        <v>7.8949999999999996</v>
      </c>
      <c r="I168" s="3">
        <v>7.93</v>
      </c>
      <c r="J168" s="3">
        <f t="shared" si="187"/>
        <v>7.8249999999999993</v>
      </c>
      <c r="K168" s="3">
        <v>7.72</v>
      </c>
      <c r="L168">
        <f t="shared" si="188"/>
        <v>7.7050000000000001</v>
      </c>
      <c r="M168">
        <f t="shared" si="189"/>
        <v>7.6899999999999995</v>
      </c>
      <c r="N168">
        <f t="shared" si="190"/>
        <v>7.6749999999999998</v>
      </c>
      <c r="O168" s="3">
        <v>7.66</v>
      </c>
      <c r="P168">
        <f t="shared" si="191"/>
        <v>7.6450000000000005</v>
      </c>
      <c r="Q168">
        <f t="shared" si="192"/>
        <v>7.6575000000000006</v>
      </c>
      <c r="R168">
        <f t="shared" si="193"/>
        <v>7.67</v>
      </c>
      <c r="S168">
        <f t="shared" si="194"/>
        <v>7.6824999999999992</v>
      </c>
      <c r="T168">
        <f t="shared" si="195"/>
        <v>7.6812499999999995</v>
      </c>
      <c r="U168" s="3">
        <v>7.68</v>
      </c>
      <c r="V168">
        <f t="shared" si="196"/>
        <v>7.67875</v>
      </c>
      <c r="W168">
        <f t="shared" ref="W168:X168" si="248">2*V168-U168</f>
        <v>7.6775000000000002</v>
      </c>
      <c r="X168">
        <f t="shared" si="248"/>
        <v>7.6762500000000005</v>
      </c>
      <c r="Y168">
        <f t="shared" si="198"/>
        <v>7.7406249999999996</v>
      </c>
      <c r="Z168">
        <f t="shared" si="199"/>
        <v>7.8049999999999997</v>
      </c>
      <c r="AA168">
        <f t="shared" si="200"/>
        <v>7.8693749999999998</v>
      </c>
      <c r="AB168">
        <f t="shared" si="201"/>
        <v>7.8845312500000002</v>
      </c>
      <c r="AC168">
        <f t="shared" si="202"/>
        <v>7.8996874999999998</v>
      </c>
      <c r="AD168">
        <f t="shared" si="203"/>
        <v>7.9148437499999993</v>
      </c>
      <c r="AE168" s="3">
        <v>7.93</v>
      </c>
      <c r="AF168">
        <f t="shared" si="204"/>
        <v>7.9451562500000001</v>
      </c>
      <c r="AG168">
        <f t="shared" si="205"/>
        <v>7.9838671874999996</v>
      </c>
      <c r="AH168">
        <f t="shared" si="206"/>
        <v>8.022578124999999</v>
      </c>
      <c r="AI168">
        <f t="shared" si="207"/>
        <v>8.0612890624999984</v>
      </c>
      <c r="AJ168">
        <f t="shared" si="208"/>
        <v>8.1</v>
      </c>
      <c r="AK168">
        <f t="shared" si="209"/>
        <v>8.1387109375000009</v>
      </c>
      <c r="AL168">
        <f t="shared" si="210"/>
        <v>8.1715332031250014</v>
      </c>
      <c r="AM168">
        <f t="shared" si="211"/>
        <v>8.2043554687500002</v>
      </c>
      <c r="AN168">
        <f t="shared" si="212"/>
        <v>8.237177734374999</v>
      </c>
      <c r="AO168" s="3">
        <v>8.27</v>
      </c>
      <c r="AP168" s="3">
        <v>8.9600000000000009</v>
      </c>
    </row>
    <row r="169" spans="1:42" x14ac:dyDescent="0.2">
      <c r="A169" s="2">
        <v>42893</v>
      </c>
      <c r="B169" s="3">
        <v>8.15</v>
      </c>
      <c r="C169" s="3">
        <v>8.07</v>
      </c>
      <c r="D169" s="3">
        <f t="shared" si="184"/>
        <v>8.0150000000000006</v>
      </c>
      <c r="E169" s="3">
        <v>7.96</v>
      </c>
      <c r="F169" s="3">
        <f t="shared" si="185"/>
        <v>7.91</v>
      </c>
      <c r="G169" s="3">
        <v>7.86</v>
      </c>
      <c r="H169" s="3">
        <f t="shared" si="186"/>
        <v>7.9</v>
      </c>
      <c r="I169" s="3">
        <v>7.94</v>
      </c>
      <c r="J169" s="3">
        <f t="shared" si="187"/>
        <v>7.83</v>
      </c>
      <c r="K169" s="3">
        <v>7.72</v>
      </c>
      <c r="L169">
        <f t="shared" si="188"/>
        <v>7.7050000000000001</v>
      </c>
      <c r="M169">
        <f t="shared" si="189"/>
        <v>7.6899999999999995</v>
      </c>
      <c r="N169">
        <f t="shared" si="190"/>
        <v>7.6749999999999998</v>
      </c>
      <c r="O169" s="3">
        <v>7.66</v>
      </c>
      <c r="P169">
        <f t="shared" si="191"/>
        <v>7.6450000000000005</v>
      </c>
      <c r="Q169">
        <f t="shared" si="192"/>
        <v>7.66</v>
      </c>
      <c r="R169">
        <f t="shared" si="193"/>
        <v>7.6750000000000007</v>
      </c>
      <c r="S169">
        <f t="shared" si="194"/>
        <v>7.6900000000000013</v>
      </c>
      <c r="T169">
        <f t="shared" si="195"/>
        <v>7.6900000000000013</v>
      </c>
      <c r="U169" s="3">
        <v>7.69</v>
      </c>
      <c r="V169">
        <f t="shared" si="196"/>
        <v>7.6899999999999995</v>
      </c>
      <c r="W169">
        <f t="shared" ref="W169:X169" si="249">2*V169-U169</f>
        <v>7.6899999999999986</v>
      </c>
      <c r="X169">
        <f t="shared" si="249"/>
        <v>7.6899999999999977</v>
      </c>
      <c r="Y169">
        <f t="shared" si="198"/>
        <v>7.7524999999999995</v>
      </c>
      <c r="Z169">
        <f t="shared" si="199"/>
        <v>7.8150000000000004</v>
      </c>
      <c r="AA169">
        <f t="shared" si="200"/>
        <v>7.8775000000000013</v>
      </c>
      <c r="AB169">
        <f t="shared" si="201"/>
        <v>7.8931250000000013</v>
      </c>
      <c r="AC169">
        <f t="shared" si="202"/>
        <v>7.9087500000000013</v>
      </c>
      <c r="AD169">
        <f t="shared" si="203"/>
        <v>7.9243750000000013</v>
      </c>
      <c r="AE169" s="3">
        <v>7.94</v>
      </c>
      <c r="AF169">
        <f t="shared" si="204"/>
        <v>7.9556249999999995</v>
      </c>
      <c r="AG169">
        <f t="shared" si="205"/>
        <v>7.9954687499999997</v>
      </c>
      <c r="AH169">
        <f t="shared" si="206"/>
        <v>8.0353124999999999</v>
      </c>
      <c r="AI169">
        <f t="shared" si="207"/>
        <v>8.0751562499999991</v>
      </c>
      <c r="AJ169">
        <f t="shared" si="208"/>
        <v>8.1150000000000002</v>
      </c>
      <c r="AK169">
        <f t="shared" si="209"/>
        <v>8.1548437500000013</v>
      </c>
      <c r="AL169">
        <f t="shared" si="210"/>
        <v>8.1886328124999999</v>
      </c>
      <c r="AM169">
        <f t="shared" si="211"/>
        <v>8.2224218750000002</v>
      </c>
      <c r="AN169">
        <f t="shared" si="212"/>
        <v>8.2562109375000006</v>
      </c>
      <c r="AO169" s="3">
        <v>8.2899999999999991</v>
      </c>
      <c r="AP169" s="3">
        <v>8.99</v>
      </c>
    </row>
    <row r="170" spans="1:42" x14ac:dyDescent="0.2">
      <c r="A170" s="2">
        <v>42892</v>
      </c>
      <c r="B170" s="3">
        <v>8.25</v>
      </c>
      <c r="C170" s="3">
        <v>8.15</v>
      </c>
      <c r="D170" s="3">
        <f t="shared" si="184"/>
        <v>8.08</v>
      </c>
      <c r="E170" s="3">
        <v>8.01</v>
      </c>
      <c r="F170" s="3">
        <f t="shared" si="185"/>
        <v>7.9550000000000001</v>
      </c>
      <c r="G170" s="3">
        <v>7.9</v>
      </c>
      <c r="H170" s="3">
        <f t="shared" si="186"/>
        <v>7.92</v>
      </c>
      <c r="I170" s="3">
        <v>7.94</v>
      </c>
      <c r="J170" s="3">
        <f t="shared" si="187"/>
        <v>7.84</v>
      </c>
      <c r="K170" s="3">
        <v>7.74</v>
      </c>
      <c r="L170">
        <f t="shared" si="188"/>
        <v>7.7200000000000006</v>
      </c>
      <c r="M170">
        <f t="shared" si="189"/>
        <v>7.7</v>
      </c>
      <c r="N170">
        <f t="shared" si="190"/>
        <v>7.68</v>
      </c>
      <c r="O170" s="3">
        <v>7.66</v>
      </c>
      <c r="P170">
        <f t="shared" si="191"/>
        <v>7.6400000000000006</v>
      </c>
      <c r="Q170">
        <f t="shared" si="192"/>
        <v>7.6575000000000006</v>
      </c>
      <c r="R170">
        <f t="shared" si="193"/>
        <v>7.6750000000000007</v>
      </c>
      <c r="S170">
        <f t="shared" si="194"/>
        <v>7.6925000000000008</v>
      </c>
      <c r="T170">
        <f t="shared" si="195"/>
        <v>7.6912500000000001</v>
      </c>
      <c r="U170" s="3">
        <v>7.69</v>
      </c>
      <c r="V170">
        <f t="shared" si="196"/>
        <v>7.6887500000000006</v>
      </c>
      <c r="W170">
        <f t="shared" ref="W170:X170" si="250">2*V170-U170</f>
        <v>7.6875000000000009</v>
      </c>
      <c r="X170">
        <f t="shared" si="250"/>
        <v>7.6862500000000011</v>
      </c>
      <c r="Y170">
        <f t="shared" si="198"/>
        <v>7.7506250000000012</v>
      </c>
      <c r="Z170">
        <f t="shared" si="199"/>
        <v>7.8150000000000004</v>
      </c>
      <c r="AA170">
        <f t="shared" si="200"/>
        <v>7.8793749999999996</v>
      </c>
      <c r="AB170">
        <f t="shared" si="201"/>
        <v>7.89453125</v>
      </c>
      <c r="AC170">
        <f t="shared" si="202"/>
        <v>7.9096875000000004</v>
      </c>
      <c r="AD170">
        <f t="shared" si="203"/>
        <v>7.9248437500000009</v>
      </c>
      <c r="AE170" s="3">
        <v>7.94</v>
      </c>
      <c r="AF170">
        <f t="shared" si="204"/>
        <v>7.9551562499999999</v>
      </c>
      <c r="AG170">
        <f t="shared" si="205"/>
        <v>7.9963671874999998</v>
      </c>
      <c r="AH170">
        <f t="shared" si="206"/>
        <v>8.0375781249999996</v>
      </c>
      <c r="AI170">
        <f t="shared" si="207"/>
        <v>8.0787890625000003</v>
      </c>
      <c r="AJ170">
        <f t="shared" si="208"/>
        <v>8.120000000000001</v>
      </c>
      <c r="AK170">
        <f t="shared" si="209"/>
        <v>8.1612109375000017</v>
      </c>
      <c r="AL170">
        <f t="shared" si="210"/>
        <v>8.1959082031250006</v>
      </c>
      <c r="AM170">
        <f t="shared" si="211"/>
        <v>8.2306054687500012</v>
      </c>
      <c r="AN170">
        <f t="shared" si="212"/>
        <v>8.2653027343750018</v>
      </c>
      <c r="AO170" s="3">
        <v>8.3000000000000007</v>
      </c>
      <c r="AP170" s="3">
        <v>9</v>
      </c>
    </row>
    <row r="171" spans="1:42" x14ac:dyDescent="0.2">
      <c r="A171" s="2">
        <v>42891</v>
      </c>
      <c r="B171" s="3">
        <v>8.3699999999999992</v>
      </c>
      <c r="C171" s="3">
        <v>8.23</v>
      </c>
      <c r="D171" s="3">
        <f t="shared" si="184"/>
        <v>8.14</v>
      </c>
      <c r="E171" s="3">
        <v>8.0500000000000007</v>
      </c>
      <c r="F171" s="3">
        <f t="shared" si="185"/>
        <v>7.99</v>
      </c>
      <c r="G171" s="3">
        <v>7.93</v>
      </c>
      <c r="H171" s="3">
        <f t="shared" si="186"/>
        <v>7.9350000000000005</v>
      </c>
      <c r="I171" s="3">
        <v>7.94</v>
      </c>
      <c r="J171" s="3">
        <f t="shared" si="187"/>
        <v>7.85</v>
      </c>
      <c r="K171" s="3">
        <v>7.76</v>
      </c>
      <c r="L171">
        <f t="shared" si="188"/>
        <v>7.74</v>
      </c>
      <c r="M171">
        <f t="shared" si="189"/>
        <v>7.72</v>
      </c>
      <c r="N171">
        <f t="shared" si="190"/>
        <v>7.6999999999999993</v>
      </c>
      <c r="O171" s="3">
        <v>7.68</v>
      </c>
      <c r="P171">
        <f t="shared" si="191"/>
        <v>7.66</v>
      </c>
      <c r="Q171">
        <f t="shared" si="192"/>
        <v>7.6725000000000003</v>
      </c>
      <c r="R171">
        <f t="shared" si="193"/>
        <v>7.6850000000000005</v>
      </c>
      <c r="S171">
        <f t="shared" si="194"/>
        <v>7.6975000000000007</v>
      </c>
      <c r="T171">
        <f t="shared" si="195"/>
        <v>7.6937500000000005</v>
      </c>
      <c r="U171" s="3">
        <v>7.69</v>
      </c>
      <c r="V171">
        <f t="shared" si="196"/>
        <v>7.6862500000000002</v>
      </c>
      <c r="W171">
        <f t="shared" ref="W171:X171" si="251">2*V171-U171</f>
        <v>7.6825000000000001</v>
      </c>
      <c r="X171">
        <f t="shared" si="251"/>
        <v>7.67875</v>
      </c>
      <c r="Y171">
        <f t="shared" si="198"/>
        <v>7.7468750000000002</v>
      </c>
      <c r="Z171">
        <f t="shared" si="199"/>
        <v>7.8150000000000004</v>
      </c>
      <c r="AA171">
        <f t="shared" si="200"/>
        <v>7.8831250000000006</v>
      </c>
      <c r="AB171">
        <f t="shared" si="201"/>
        <v>7.897343750000001</v>
      </c>
      <c r="AC171">
        <f t="shared" si="202"/>
        <v>7.9115625000000005</v>
      </c>
      <c r="AD171">
        <f t="shared" si="203"/>
        <v>7.92578125</v>
      </c>
      <c r="AE171" s="3">
        <v>7.94</v>
      </c>
      <c r="AF171">
        <f t="shared" si="204"/>
        <v>7.9542187500000008</v>
      </c>
      <c r="AG171">
        <f t="shared" si="205"/>
        <v>7.9931640625000009</v>
      </c>
      <c r="AH171">
        <f t="shared" si="206"/>
        <v>8.032109375000001</v>
      </c>
      <c r="AI171">
        <f t="shared" si="207"/>
        <v>8.0710546875000002</v>
      </c>
      <c r="AJ171">
        <f t="shared" si="208"/>
        <v>8.11</v>
      </c>
      <c r="AK171">
        <f t="shared" si="209"/>
        <v>8.1489453124999986</v>
      </c>
      <c r="AL171">
        <f t="shared" si="210"/>
        <v>8.1817089843749997</v>
      </c>
      <c r="AM171">
        <f t="shared" si="211"/>
        <v>8.214472656249999</v>
      </c>
      <c r="AN171">
        <f t="shared" si="212"/>
        <v>8.2472363281249983</v>
      </c>
      <c r="AO171" s="3">
        <v>8.2799999999999994</v>
      </c>
      <c r="AP171" s="3">
        <v>8.98</v>
      </c>
    </row>
    <row r="172" spans="1:42" x14ac:dyDescent="0.2">
      <c r="A172" s="2">
        <v>42888</v>
      </c>
      <c r="B172" s="3">
        <v>8.3800000000000008</v>
      </c>
      <c r="C172" s="3">
        <v>8.27</v>
      </c>
      <c r="D172" s="3">
        <f t="shared" si="184"/>
        <v>8.1750000000000007</v>
      </c>
      <c r="E172" s="3">
        <v>8.08</v>
      </c>
      <c r="F172" s="3">
        <f t="shared" si="185"/>
        <v>8.004999999999999</v>
      </c>
      <c r="G172" s="3">
        <v>7.93</v>
      </c>
      <c r="H172" s="3">
        <f t="shared" si="186"/>
        <v>7.89</v>
      </c>
      <c r="I172" s="3">
        <v>7.85</v>
      </c>
      <c r="J172" s="3">
        <f t="shared" si="187"/>
        <v>7.79</v>
      </c>
      <c r="K172" s="3">
        <v>7.73</v>
      </c>
      <c r="L172">
        <f t="shared" si="188"/>
        <v>7.7050000000000001</v>
      </c>
      <c r="M172">
        <f t="shared" si="189"/>
        <v>7.68</v>
      </c>
      <c r="N172">
        <f t="shared" si="190"/>
        <v>7.6549999999999994</v>
      </c>
      <c r="O172" s="3">
        <v>7.63</v>
      </c>
      <c r="P172">
        <f t="shared" si="191"/>
        <v>7.6050000000000004</v>
      </c>
      <c r="Q172">
        <f t="shared" si="192"/>
        <v>7.6174999999999997</v>
      </c>
      <c r="R172">
        <f t="shared" si="193"/>
        <v>7.63</v>
      </c>
      <c r="S172">
        <f t="shared" si="194"/>
        <v>7.6425000000000001</v>
      </c>
      <c r="T172">
        <f t="shared" si="195"/>
        <v>7.6362500000000004</v>
      </c>
      <c r="U172" s="3">
        <v>7.63</v>
      </c>
      <c r="V172">
        <f t="shared" si="196"/>
        <v>7.6237499999999994</v>
      </c>
      <c r="W172">
        <f t="shared" ref="W172:X172" si="252">2*V172-U172</f>
        <v>7.6174999999999988</v>
      </c>
      <c r="X172">
        <f t="shared" si="252"/>
        <v>7.6112499999999983</v>
      </c>
      <c r="Y172">
        <f t="shared" si="198"/>
        <v>7.6756249999999993</v>
      </c>
      <c r="Z172">
        <f t="shared" si="199"/>
        <v>7.74</v>
      </c>
      <c r="AA172">
        <f t="shared" si="200"/>
        <v>7.8043750000000012</v>
      </c>
      <c r="AB172">
        <f t="shared" si="201"/>
        <v>7.8157812500000006</v>
      </c>
      <c r="AC172">
        <f t="shared" si="202"/>
        <v>7.8271875000000009</v>
      </c>
      <c r="AD172">
        <f t="shared" si="203"/>
        <v>7.8385937500000002</v>
      </c>
      <c r="AE172" s="3">
        <v>7.85</v>
      </c>
      <c r="AF172">
        <f t="shared" si="204"/>
        <v>7.861406249999999</v>
      </c>
      <c r="AG172">
        <f t="shared" si="205"/>
        <v>7.9010546874999985</v>
      </c>
      <c r="AH172">
        <f t="shared" si="206"/>
        <v>7.9407031249999989</v>
      </c>
      <c r="AI172">
        <f t="shared" si="207"/>
        <v>7.9803515624999992</v>
      </c>
      <c r="AJ172">
        <f t="shared" si="208"/>
        <v>8.02</v>
      </c>
      <c r="AK172">
        <f t="shared" si="209"/>
        <v>8.0596484374999999</v>
      </c>
      <c r="AL172">
        <f t="shared" si="210"/>
        <v>8.0922363281250007</v>
      </c>
      <c r="AM172">
        <f t="shared" si="211"/>
        <v>8.1248242187499997</v>
      </c>
      <c r="AN172">
        <f t="shared" si="212"/>
        <v>8.1574121093749987</v>
      </c>
      <c r="AO172" s="3">
        <v>8.19</v>
      </c>
      <c r="AP172" s="3">
        <v>8.89</v>
      </c>
    </row>
    <row r="173" spans="1:42" x14ac:dyDescent="0.2">
      <c r="A173" s="2">
        <v>42887</v>
      </c>
      <c r="B173" s="3">
        <v>8.4</v>
      </c>
      <c r="C173" s="3">
        <v>8.2899999999999991</v>
      </c>
      <c r="D173" s="3">
        <f t="shared" si="184"/>
        <v>8.19</v>
      </c>
      <c r="E173" s="3">
        <v>8.09</v>
      </c>
      <c r="F173" s="3">
        <f t="shared" si="185"/>
        <v>8.01</v>
      </c>
      <c r="G173" s="3">
        <v>7.93</v>
      </c>
      <c r="H173" s="3">
        <f t="shared" si="186"/>
        <v>7.8849999999999998</v>
      </c>
      <c r="I173" s="3">
        <v>7.84</v>
      </c>
      <c r="J173" s="3">
        <f t="shared" si="187"/>
        <v>7.7750000000000004</v>
      </c>
      <c r="K173" s="3">
        <v>7.71</v>
      </c>
      <c r="L173">
        <f t="shared" si="188"/>
        <v>7.6850000000000005</v>
      </c>
      <c r="M173">
        <f t="shared" si="189"/>
        <v>7.66</v>
      </c>
      <c r="N173">
        <f t="shared" si="190"/>
        <v>7.6349999999999998</v>
      </c>
      <c r="O173" s="3">
        <v>7.61</v>
      </c>
      <c r="P173">
        <f t="shared" si="191"/>
        <v>7.5850000000000009</v>
      </c>
      <c r="Q173">
        <f t="shared" si="192"/>
        <v>7.5975000000000001</v>
      </c>
      <c r="R173">
        <f t="shared" si="193"/>
        <v>7.61</v>
      </c>
      <c r="S173">
        <f t="shared" si="194"/>
        <v>7.6225000000000005</v>
      </c>
      <c r="T173">
        <f t="shared" si="195"/>
        <v>7.6162500000000009</v>
      </c>
      <c r="U173" s="3">
        <v>7.61</v>
      </c>
      <c r="V173">
        <f t="shared" si="196"/>
        <v>7.6037499999999998</v>
      </c>
      <c r="W173">
        <f t="shared" ref="W173:X173" si="253">2*V173-U173</f>
        <v>7.5974999999999993</v>
      </c>
      <c r="X173">
        <f t="shared" si="253"/>
        <v>7.5912499999999987</v>
      </c>
      <c r="Y173">
        <f t="shared" si="198"/>
        <v>7.6581249999999992</v>
      </c>
      <c r="Z173">
        <f t="shared" si="199"/>
        <v>7.7249999999999996</v>
      </c>
      <c r="AA173">
        <f t="shared" si="200"/>
        <v>7.7918750000000001</v>
      </c>
      <c r="AB173">
        <f t="shared" si="201"/>
        <v>7.8039062500000007</v>
      </c>
      <c r="AC173">
        <f t="shared" si="202"/>
        <v>7.8159375000000004</v>
      </c>
      <c r="AD173">
        <f t="shared" si="203"/>
        <v>7.8279687500000001</v>
      </c>
      <c r="AE173" s="3">
        <v>7.84</v>
      </c>
      <c r="AF173">
        <f t="shared" si="204"/>
        <v>7.8520312499999996</v>
      </c>
      <c r="AG173">
        <f t="shared" si="205"/>
        <v>7.8927734374999998</v>
      </c>
      <c r="AH173">
        <f t="shared" si="206"/>
        <v>7.9335156250000001</v>
      </c>
      <c r="AI173">
        <f t="shared" si="207"/>
        <v>7.9742578125000003</v>
      </c>
      <c r="AJ173">
        <f t="shared" si="208"/>
        <v>8.0150000000000006</v>
      </c>
      <c r="AK173">
        <f t="shared" si="209"/>
        <v>8.0557421875000017</v>
      </c>
      <c r="AL173">
        <f t="shared" si="210"/>
        <v>8.0893066406250007</v>
      </c>
      <c r="AM173">
        <f t="shared" si="211"/>
        <v>8.1228710937499997</v>
      </c>
      <c r="AN173">
        <f t="shared" si="212"/>
        <v>8.1564355468749987</v>
      </c>
      <c r="AO173" s="3">
        <v>8.19</v>
      </c>
      <c r="AP173" s="3">
        <v>8.8699999999999992</v>
      </c>
    </row>
    <row r="174" spans="1:42" x14ac:dyDescent="0.2">
      <c r="A174" s="2">
        <v>42886</v>
      </c>
      <c r="B174" s="3">
        <v>8.48</v>
      </c>
      <c r="C174" s="3">
        <v>8.34</v>
      </c>
      <c r="D174" s="3">
        <f t="shared" si="184"/>
        <v>8.25</v>
      </c>
      <c r="E174" s="3">
        <v>8.16</v>
      </c>
      <c r="F174" s="3">
        <f t="shared" si="185"/>
        <v>8.09</v>
      </c>
      <c r="G174" s="3">
        <v>8.02</v>
      </c>
      <c r="H174" s="3">
        <f t="shared" si="186"/>
        <v>7.9649999999999999</v>
      </c>
      <c r="I174" s="3">
        <v>7.91</v>
      </c>
      <c r="J174" s="3">
        <f t="shared" si="187"/>
        <v>7.87</v>
      </c>
      <c r="K174" s="3">
        <v>7.83</v>
      </c>
      <c r="L174">
        <f t="shared" si="188"/>
        <v>7.8025000000000002</v>
      </c>
      <c r="M174">
        <f t="shared" si="189"/>
        <v>7.7750000000000004</v>
      </c>
      <c r="N174">
        <f t="shared" si="190"/>
        <v>7.7475000000000005</v>
      </c>
      <c r="O174" s="3">
        <v>7.72</v>
      </c>
      <c r="P174">
        <f t="shared" si="191"/>
        <v>7.692499999999999</v>
      </c>
      <c r="Q174">
        <f t="shared" si="192"/>
        <v>7.7037499999999994</v>
      </c>
      <c r="R174">
        <f t="shared" si="193"/>
        <v>7.7149999999999999</v>
      </c>
      <c r="S174">
        <f t="shared" si="194"/>
        <v>7.7262500000000003</v>
      </c>
      <c r="T174">
        <f t="shared" si="195"/>
        <v>7.7181250000000006</v>
      </c>
      <c r="U174" s="3">
        <v>7.71</v>
      </c>
      <c r="V174">
        <f t="shared" si="196"/>
        <v>7.7018749999999994</v>
      </c>
      <c r="W174">
        <f t="shared" ref="W174:X174" si="254">2*V174-U174</f>
        <v>7.6937499999999988</v>
      </c>
      <c r="X174">
        <f t="shared" si="254"/>
        <v>7.6856249999999982</v>
      </c>
      <c r="Y174">
        <f t="shared" si="198"/>
        <v>7.7478124999999993</v>
      </c>
      <c r="Z174">
        <f t="shared" si="199"/>
        <v>7.8100000000000005</v>
      </c>
      <c r="AA174">
        <f t="shared" si="200"/>
        <v>7.8721875000000017</v>
      </c>
      <c r="AB174">
        <f t="shared" si="201"/>
        <v>7.8816406250000011</v>
      </c>
      <c r="AC174">
        <f t="shared" si="202"/>
        <v>7.8910937500000014</v>
      </c>
      <c r="AD174">
        <f t="shared" si="203"/>
        <v>7.9005468750000007</v>
      </c>
      <c r="AE174" s="3">
        <v>7.91</v>
      </c>
      <c r="AF174">
        <f t="shared" si="204"/>
        <v>7.9194531249999995</v>
      </c>
      <c r="AG174">
        <f t="shared" si="205"/>
        <v>7.9558398437500006</v>
      </c>
      <c r="AH174">
        <f t="shared" si="206"/>
        <v>7.9922265625000009</v>
      </c>
      <c r="AI174">
        <f t="shared" si="207"/>
        <v>8.0286132812500011</v>
      </c>
      <c r="AJ174">
        <f t="shared" si="208"/>
        <v>8.0650000000000013</v>
      </c>
      <c r="AK174">
        <f t="shared" si="209"/>
        <v>8.1013867187500015</v>
      </c>
      <c r="AL174">
        <f t="shared" si="210"/>
        <v>8.1310400390625013</v>
      </c>
      <c r="AM174">
        <f t="shared" si="211"/>
        <v>8.1606933593750011</v>
      </c>
      <c r="AN174">
        <f t="shared" si="212"/>
        <v>8.1903466796875009</v>
      </c>
      <c r="AO174" s="3">
        <v>8.2200000000000006</v>
      </c>
      <c r="AP174" s="3">
        <v>8.8699999999999992</v>
      </c>
    </row>
    <row r="175" spans="1:42" x14ac:dyDescent="0.2">
      <c r="A175" s="2">
        <v>42885</v>
      </c>
      <c r="B175" s="3">
        <v>8.43</v>
      </c>
      <c r="C175" s="3">
        <v>8.34</v>
      </c>
      <c r="D175" s="3">
        <f t="shared" si="184"/>
        <v>8.2650000000000006</v>
      </c>
      <c r="E175" s="3">
        <v>8.19</v>
      </c>
      <c r="F175" s="3">
        <f t="shared" si="185"/>
        <v>8.1149999999999984</v>
      </c>
      <c r="G175" s="3">
        <v>8.0399999999999991</v>
      </c>
      <c r="H175" s="3">
        <f t="shared" si="186"/>
        <v>7.97</v>
      </c>
      <c r="I175" s="3">
        <v>7.9</v>
      </c>
      <c r="J175" s="3">
        <f t="shared" si="187"/>
        <v>7.86</v>
      </c>
      <c r="K175" s="3">
        <v>7.82</v>
      </c>
      <c r="L175">
        <f t="shared" si="188"/>
        <v>7.7925000000000004</v>
      </c>
      <c r="M175">
        <f t="shared" si="189"/>
        <v>7.7650000000000006</v>
      </c>
      <c r="N175">
        <f t="shared" si="190"/>
        <v>7.7375000000000007</v>
      </c>
      <c r="O175" s="3">
        <v>7.71</v>
      </c>
      <c r="P175">
        <f t="shared" si="191"/>
        <v>7.6824999999999992</v>
      </c>
      <c r="Q175">
        <f t="shared" si="192"/>
        <v>7.6912500000000001</v>
      </c>
      <c r="R175">
        <f t="shared" si="193"/>
        <v>7.7</v>
      </c>
      <c r="S175">
        <f t="shared" si="194"/>
        <v>7.7087500000000002</v>
      </c>
      <c r="T175">
        <f t="shared" si="195"/>
        <v>7.6993749999999999</v>
      </c>
      <c r="U175" s="3">
        <v>7.69</v>
      </c>
      <c r="V175">
        <f t="shared" si="196"/>
        <v>7.6806250000000009</v>
      </c>
      <c r="W175">
        <f t="shared" ref="W175:X175" si="255">2*V175-U175</f>
        <v>7.6712500000000015</v>
      </c>
      <c r="X175">
        <f t="shared" si="255"/>
        <v>7.661875000000002</v>
      </c>
      <c r="Y175">
        <f t="shared" si="198"/>
        <v>7.728437500000001</v>
      </c>
      <c r="Z175">
        <f t="shared" si="199"/>
        <v>7.7949999999999999</v>
      </c>
      <c r="AA175">
        <f t="shared" si="200"/>
        <v>7.8615624999999989</v>
      </c>
      <c r="AB175">
        <f t="shared" si="201"/>
        <v>7.8711718749999999</v>
      </c>
      <c r="AC175">
        <f t="shared" si="202"/>
        <v>7.8807812500000001</v>
      </c>
      <c r="AD175">
        <f t="shared" si="203"/>
        <v>7.8903906250000002</v>
      </c>
      <c r="AE175" s="3">
        <v>7.9</v>
      </c>
      <c r="AF175">
        <f t="shared" si="204"/>
        <v>7.9096093750000005</v>
      </c>
      <c r="AG175">
        <f t="shared" si="205"/>
        <v>7.9472070312500005</v>
      </c>
      <c r="AH175">
        <f t="shared" si="206"/>
        <v>7.9848046875000005</v>
      </c>
      <c r="AI175">
        <f t="shared" si="207"/>
        <v>8.0224023437500005</v>
      </c>
      <c r="AJ175">
        <f t="shared" si="208"/>
        <v>8.06</v>
      </c>
      <c r="AK175">
        <f t="shared" si="209"/>
        <v>8.0975976562500005</v>
      </c>
      <c r="AL175">
        <f t="shared" si="210"/>
        <v>8.1281982421875014</v>
      </c>
      <c r="AM175">
        <f t="shared" si="211"/>
        <v>8.1587988281250006</v>
      </c>
      <c r="AN175">
        <f t="shared" si="212"/>
        <v>8.1893994140624997</v>
      </c>
      <c r="AO175" s="3">
        <v>8.2200000000000006</v>
      </c>
      <c r="AP175" s="3">
        <v>8.8699999999999992</v>
      </c>
    </row>
    <row r="176" spans="1:42" x14ac:dyDescent="0.2">
      <c r="A176" s="2">
        <v>42884</v>
      </c>
      <c r="B176" s="3">
        <v>8.42</v>
      </c>
      <c r="C176" s="3">
        <v>8.31</v>
      </c>
      <c r="D176" s="3">
        <f t="shared" si="184"/>
        <v>8.2250000000000014</v>
      </c>
      <c r="E176" s="3">
        <v>8.14</v>
      </c>
      <c r="F176" s="3">
        <f t="shared" si="185"/>
        <v>8.0650000000000013</v>
      </c>
      <c r="G176" s="3">
        <v>7.99</v>
      </c>
      <c r="H176" s="3">
        <f t="shared" si="186"/>
        <v>7.9350000000000005</v>
      </c>
      <c r="I176" s="3">
        <v>7.88</v>
      </c>
      <c r="J176" s="3">
        <f t="shared" si="187"/>
        <v>7.8249999999999993</v>
      </c>
      <c r="K176" s="3">
        <v>7.77</v>
      </c>
      <c r="L176">
        <f t="shared" si="188"/>
        <v>7.7424999999999997</v>
      </c>
      <c r="M176">
        <f t="shared" si="189"/>
        <v>7.7149999999999999</v>
      </c>
      <c r="N176">
        <f t="shared" si="190"/>
        <v>7.6875</v>
      </c>
      <c r="O176" s="3">
        <v>7.66</v>
      </c>
      <c r="P176">
        <f t="shared" si="191"/>
        <v>7.6325000000000003</v>
      </c>
      <c r="Q176">
        <f t="shared" si="192"/>
        <v>7.6437500000000007</v>
      </c>
      <c r="R176">
        <f t="shared" si="193"/>
        <v>7.6550000000000002</v>
      </c>
      <c r="S176">
        <f t="shared" si="194"/>
        <v>7.6662499999999998</v>
      </c>
      <c r="T176">
        <f t="shared" si="195"/>
        <v>7.6581250000000001</v>
      </c>
      <c r="U176" s="3">
        <v>7.65</v>
      </c>
      <c r="V176">
        <f t="shared" si="196"/>
        <v>7.6418750000000006</v>
      </c>
      <c r="W176">
        <f t="shared" ref="W176:X176" si="256">2*V176-U176</f>
        <v>7.6337500000000009</v>
      </c>
      <c r="X176">
        <f t="shared" si="256"/>
        <v>7.6256250000000012</v>
      </c>
      <c r="Y176">
        <f t="shared" si="198"/>
        <v>7.6953125000000009</v>
      </c>
      <c r="Z176">
        <f t="shared" si="199"/>
        <v>7.7650000000000006</v>
      </c>
      <c r="AA176">
        <f t="shared" si="200"/>
        <v>7.8346875000000002</v>
      </c>
      <c r="AB176">
        <f t="shared" si="201"/>
        <v>7.8460156249999997</v>
      </c>
      <c r="AC176">
        <f t="shared" si="202"/>
        <v>7.8573437500000001</v>
      </c>
      <c r="AD176">
        <f t="shared" si="203"/>
        <v>7.8686718750000004</v>
      </c>
      <c r="AE176" s="3">
        <v>7.88</v>
      </c>
      <c r="AF176">
        <f t="shared" si="204"/>
        <v>7.8913281249999994</v>
      </c>
      <c r="AG176">
        <f t="shared" si="205"/>
        <v>7.9297460937499995</v>
      </c>
      <c r="AH176">
        <f t="shared" si="206"/>
        <v>7.9681640624999996</v>
      </c>
      <c r="AI176">
        <f t="shared" si="207"/>
        <v>8.0065820312499998</v>
      </c>
      <c r="AJ176">
        <f t="shared" si="208"/>
        <v>8.0449999999999999</v>
      </c>
      <c r="AK176">
        <f t="shared" si="209"/>
        <v>8.0834179687500001</v>
      </c>
      <c r="AL176">
        <f t="shared" si="210"/>
        <v>8.1150634765625007</v>
      </c>
      <c r="AM176">
        <f t="shared" si="211"/>
        <v>8.1467089843749996</v>
      </c>
      <c r="AN176">
        <f t="shared" si="212"/>
        <v>8.1783544921875002</v>
      </c>
      <c r="AO176" s="3">
        <v>8.2100000000000009</v>
      </c>
      <c r="AP176" s="3">
        <v>8.89</v>
      </c>
    </row>
    <row r="177" spans="1:42" x14ac:dyDescent="0.2">
      <c r="A177" s="2">
        <v>42881</v>
      </c>
      <c r="B177" s="3">
        <v>8.4700000000000006</v>
      </c>
      <c r="C177" s="3">
        <v>8.36</v>
      </c>
      <c r="D177" s="3">
        <f t="shared" si="184"/>
        <v>8.27</v>
      </c>
      <c r="E177" s="3">
        <v>8.18</v>
      </c>
      <c r="F177" s="3">
        <f t="shared" si="185"/>
        <v>8.11</v>
      </c>
      <c r="G177" s="3">
        <v>8.0399999999999991</v>
      </c>
      <c r="H177" s="3">
        <f t="shared" si="186"/>
        <v>7.9649999999999999</v>
      </c>
      <c r="I177" s="3">
        <v>7.89</v>
      </c>
      <c r="J177" s="3">
        <f t="shared" si="187"/>
        <v>7.85</v>
      </c>
      <c r="K177" s="3">
        <v>7.81</v>
      </c>
      <c r="L177">
        <f t="shared" si="188"/>
        <v>7.7799999999999994</v>
      </c>
      <c r="M177">
        <f t="shared" si="189"/>
        <v>7.75</v>
      </c>
      <c r="N177">
        <f t="shared" si="190"/>
        <v>7.7200000000000006</v>
      </c>
      <c r="O177" s="3">
        <v>7.69</v>
      </c>
      <c r="P177">
        <f t="shared" si="191"/>
        <v>7.66</v>
      </c>
      <c r="Q177">
        <f t="shared" si="192"/>
        <v>7.67</v>
      </c>
      <c r="R177">
        <f t="shared" si="193"/>
        <v>7.68</v>
      </c>
      <c r="S177">
        <f t="shared" si="194"/>
        <v>7.6899999999999995</v>
      </c>
      <c r="T177">
        <f t="shared" si="195"/>
        <v>7.68</v>
      </c>
      <c r="U177" s="3">
        <v>7.67</v>
      </c>
      <c r="V177">
        <f t="shared" si="196"/>
        <v>7.66</v>
      </c>
      <c r="W177">
        <f t="shared" ref="W177:X177" si="257">2*V177-U177</f>
        <v>7.65</v>
      </c>
      <c r="X177">
        <f t="shared" si="257"/>
        <v>7.6400000000000006</v>
      </c>
      <c r="Y177">
        <f t="shared" si="198"/>
        <v>7.71</v>
      </c>
      <c r="Z177">
        <f t="shared" si="199"/>
        <v>7.7799999999999994</v>
      </c>
      <c r="AA177">
        <f t="shared" si="200"/>
        <v>7.8499999999999988</v>
      </c>
      <c r="AB177">
        <f t="shared" si="201"/>
        <v>7.8599999999999994</v>
      </c>
      <c r="AC177">
        <f t="shared" si="202"/>
        <v>7.8699999999999992</v>
      </c>
      <c r="AD177">
        <f t="shared" si="203"/>
        <v>7.879999999999999</v>
      </c>
      <c r="AE177" s="3">
        <v>7.89</v>
      </c>
      <c r="AF177">
        <f t="shared" si="204"/>
        <v>7.9</v>
      </c>
      <c r="AG177">
        <f t="shared" si="205"/>
        <v>7.9375</v>
      </c>
      <c r="AH177">
        <f t="shared" si="206"/>
        <v>7.9750000000000005</v>
      </c>
      <c r="AI177">
        <f t="shared" si="207"/>
        <v>8.0125000000000011</v>
      </c>
      <c r="AJ177">
        <f t="shared" si="208"/>
        <v>8.0500000000000007</v>
      </c>
      <c r="AK177">
        <f t="shared" si="209"/>
        <v>8.0875000000000004</v>
      </c>
      <c r="AL177">
        <f t="shared" si="210"/>
        <v>8.1181249999999991</v>
      </c>
      <c r="AM177">
        <f t="shared" si="211"/>
        <v>8.1487499999999997</v>
      </c>
      <c r="AN177">
        <f t="shared" si="212"/>
        <v>8.1793750000000003</v>
      </c>
      <c r="AO177" s="3">
        <v>8.2100000000000009</v>
      </c>
      <c r="AP177" s="3">
        <v>8.8800000000000008</v>
      </c>
    </row>
    <row r="178" spans="1:42" x14ac:dyDescent="0.2">
      <c r="A178" s="2">
        <v>42880</v>
      </c>
      <c r="B178" s="3">
        <v>8.44</v>
      </c>
      <c r="C178" s="3">
        <v>8.34</v>
      </c>
      <c r="D178" s="3">
        <f t="shared" si="184"/>
        <v>8.2650000000000006</v>
      </c>
      <c r="E178" s="3">
        <v>8.19</v>
      </c>
      <c r="F178" s="3">
        <f t="shared" si="185"/>
        <v>8.11</v>
      </c>
      <c r="G178" s="3">
        <v>8.0299999999999994</v>
      </c>
      <c r="H178" s="3">
        <f t="shared" si="186"/>
        <v>7.93</v>
      </c>
      <c r="I178" s="3">
        <v>7.83</v>
      </c>
      <c r="J178" s="3">
        <f t="shared" si="187"/>
        <v>7.8</v>
      </c>
      <c r="K178" s="3">
        <v>7.77</v>
      </c>
      <c r="L178">
        <f t="shared" si="188"/>
        <v>7.7349999999999994</v>
      </c>
      <c r="M178">
        <f t="shared" si="189"/>
        <v>7.6999999999999993</v>
      </c>
      <c r="N178">
        <f t="shared" si="190"/>
        <v>7.6649999999999991</v>
      </c>
      <c r="O178" s="3">
        <v>7.63</v>
      </c>
      <c r="P178">
        <f t="shared" si="191"/>
        <v>7.5950000000000006</v>
      </c>
      <c r="Q178">
        <f t="shared" si="192"/>
        <v>7.6050000000000004</v>
      </c>
      <c r="R178">
        <f t="shared" si="193"/>
        <v>7.6150000000000002</v>
      </c>
      <c r="S178">
        <f t="shared" si="194"/>
        <v>7.625</v>
      </c>
      <c r="T178">
        <f t="shared" si="195"/>
        <v>7.6124999999999998</v>
      </c>
      <c r="U178" s="3">
        <v>7.6</v>
      </c>
      <c r="V178">
        <f t="shared" si="196"/>
        <v>7.5874999999999995</v>
      </c>
      <c r="W178">
        <f t="shared" ref="W178:X178" si="258">2*V178-U178</f>
        <v>7.5749999999999993</v>
      </c>
      <c r="X178">
        <f t="shared" si="258"/>
        <v>7.5624999999999991</v>
      </c>
      <c r="Y178">
        <f t="shared" si="198"/>
        <v>7.6387499999999999</v>
      </c>
      <c r="Z178">
        <f t="shared" si="199"/>
        <v>7.7149999999999999</v>
      </c>
      <c r="AA178">
        <f t="shared" si="200"/>
        <v>7.7912499999999998</v>
      </c>
      <c r="AB178">
        <f t="shared" si="201"/>
        <v>7.8009374999999999</v>
      </c>
      <c r="AC178">
        <f t="shared" si="202"/>
        <v>7.8106249999999999</v>
      </c>
      <c r="AD178">
        <f t="shared" si="203"/>
        <v>7.8203125</v>
      </c>
      <c r="AE178" s="3">
        <v>7.83</v>
      </c>
      <c r="AF178">
        <f t="shared" si="204"/>
        <v>7.8396875000000001</v>
      </c>
      <c r="AG178">
        <f t="shared" si="205"/>
        <v>7.8810156249999999</v>
      </c>
      <c r="AH178">
        <f t="shared" si="206"/>
        <v>7.9223437499999996</v>
      </c>
      <c r="AI178">
        <f t="shared" si="207"/>
        <v>7.9636718749999993</v>
      </c>
      <c r="AJ178">
        <f t="shared" si="208"/>
        <v>8.004999999999999</v>
      </c>
      <c r="AK178">
        <f t="shared" si="209"/>
        <v>8.0463281249999987</v>
      </c>
      <c r="AL178">
        <f t="shared" si="210"/>
        <v>8.0797460937499999</v>
      </c>
      <c r="AM178">
        <f t="shared" si="211"/>
        <v>8.1131640624999992</v>
      </c>
      <c r="AN178">
        <f t="shared" si="212"/>
        <v>8.1465820312499986</v>
      </c>
      <c r="AO178" s="3">
        <v>8.18</v>
      </c>
      <c r="AP178" s="3">
        <v>8.8699999999999992</v>
      </c>
    </row>
    <row r="179" spans="1:42" x14ac:dyDescent="0.2">
      <c r="A179" s="2">
        <v>42879</v>
      </c>
      <c r="B179" s="3">
        <v>8.43</v>
      </c>
      <c r="C179" s="3">
        <v>8.31</v>
      </c>
      <c r="D179" s="3">
        <f t="shared" si="184"/>
        <v>8.2349999999999994</v>
      </c>
      <c r="E179" s="3">
        <v>8.16</v>
      </c>
      <c r="F179" s="3">
        <f t="shared" si="185"/>
        <v>8.08</v>
      </c>
      <c r="G179" s="3">
        <v>8</v>
      </c>
      <c r="H179" s="3">
        <f t="shared" si="186"/>
        <v>7.91</v>
      </c>
      <c r="I179" s="3">
        <v>7.82</v>
      </c>
      <c r="J179" s="3">
        <f t="shared" si="187"/>
        <v>7.79</v>
      </c>
      <c r="K179" s="3">
        <v>7.76</v>
      </c>
      <c r="L179">
        <f t="shared" si="188"/>
        <v>7.7275</v>
      </c>
      <c r="M179">
        <f t="shared" si="189"/>
        <v>7.6950000000000003</v>
      </c>
      <c r="N179">
        <f t="shared" si="190"/>
        <v>7.6624999999999996</v>
      </c>
      <c r="O179" s="3">
        <v>7.63</v>
      </c>
      <c r="P179">
        <f t="shared" si="191"/>
        <v>7.5975000000000001</v>
      </c>
      <c r="Q179">
        <f t="shared" si="192"/>
        <v>7.6062500000000002</v>
      </c>
      <c r="R179">
        <f t="shared" si="193"/>
        <v>7.6150000000000002</v>
      </c>
      <c r="S179">
        <f t="shared" si="194"/>
        <v>7.6237500000000002</v>
      </c>
      <c r="T179">
        <f t="shared" si="195"/>
        <v>7.6118749999999995</v>
      </c>
      <c r="U179" s="3">
        <v>7.6</v>
      </c>
      <c r="V179">
        <f t="shared" si="196"/>
        <v>7.5881249999999998</v>
      </c>
      <c r="W179">
        <f t="shared" ref="W179:X179" si="259">2*V179-U179</f>
        <v>7.5762499999999999</v>
      </c>
      <c r="X179">
        <f t="shared" si="259"/>
        <v>7.5643750000000001</v>
      </c>
      <c r="Y179">
        <f t="shared" si="198"/>
        <v>7.6371874999999996</v>
      </c>
      <c r="Z179">
        <f t="shared" si="199"/>
        <v>7.71</v>
      </c>
      <c r="AA179">
        <f t="shared" si="200"/>
        <v>7.7828125000000004</v>
      </c>
      <c r="AB179">
        <f t="shared" si="201"/>
        <v>7.7921093750000008</v>
      </c>
      <c r="AC179">
        <f t="shared" si="202"/>
        <v>7.8014062500000003</v>
      </c>
      <c r="AD179">
        <f t="shared" si="203"/>
        <v>7.8107031249999999</v>
      </c>
      <c r="AE179" s="3">
        <v>7.82</v>
      </c>
      <c r="AF179">
        <f t="shared" si="204"/>
        <v>7.8292968750000007</v>
      </c>
      <c r="AG179">
        <f t="shared" si="205"/>
        <v>7.8682226562500004</v>
      </c>
      <c r="AH179">
        <f t="shared" si="206"/>
        <v>7.9071484375000001</v>
      </c>
      <c r="AI179">
        <f t="shared" si="207"/>
        <v>7.9460742187500006</v>
      </c>
      <c r="AJ179">
        <f t="shared" si="208"/>
        <v>7.9850000000000003</v>
      </c>
      <c r="AK179">
        <f t="shared" si="209"/>
        <v>8.02392578125</v>
      </c>
      <c r="AL179">
        <f t="shared" si="210"/>
        <v>8.0554443359374996</v>
      </c>
      <c r="AM179">
        <f t="shared" si="211"/>
        <v>8.0869628906249993</v>
      </c>
      <c r="AN179">
        <f t="shared" si="212"/>
        <v>8.1184814453125007</v>
      </c>
      <c r="AO179" s="3">
        <v>8.15</v>
      </c>
      <c r="AP179" s="3">
        <v>8.83</v>
      </c>
    </row>
    <row r="180" spans="1:42" x14ac:dyDescent="0.2">
      <c r="A180" s="2">
        <v>42878</v>
      </c>
      <c r="B180" s="3">
        <v>8.44</v>
      </c>
      <c r="C180" s="3">
        <v>8.32</v>
      </c>
      <c r="D180" s="3">
        <f t="shared" si="184"/>
        <v>8.2250000000000014</v>
      </c>
      <c r="E180" s="3">
        <v>8.1300000000000008</v>
      </c>
      <c r="F180" s="3">
        <f t="shared" si="185"/>
        <v>8.0400000000000009</v>
      </c>
      <c r="G180" s="3">
        <v>7.95</v>
      </c>
      <c r="H180" s="3">
        <f t="shared" si="186"/>
        <v>7.88</v>
      </c>
      <c r="I180" s="3">
        <v>7.81</v>
      </c>
      <c r="J180" s="3">
        <f t="shared" si="187"/>
        <v>7.7449999999999992</v>
      </c>
      <c r="K180" s="3">
        <v>7.68</v>
      </c>
      <c r="L180">
        <f t="shared" si="188"/>
        <v>7.6449999999999996</v>
      </c>
      <c r="M180">
        <f t="shared" si="189"/>
        <v>7.6099999999999994</v>
      </c>
      <c r="N180">
        <f t="shared" si="190"/>
        <v>7.5749999999999993</v>
      </c>
      <c r="O180" s="3">
        <v>7.54</v>
      </c>
      <c r="P180">
        <f t="shared" si="191"/>
        <v>7.5050000000000008</v>
      </c>
      <c r="Q180">
        <f t="shared" si="192"/>
        <v>7.5225000000000009</v>
      </c>
      <c r="R180">
        <f t="shared" si="193"/>
        <v>7.54</v>
      </c>
      <c r="S180">
        <f t="shared" si="194"/>
        <v>7.5574999999999992</v>
      </c>
      <c r="T180">
        <f t="shared" si="195"/>
        <v>7.5487500000000001</v>
      </c>
      <c r="U180" s="3">
        <v>7.54</v>
      </c>
      <c r="V180">
        <f t="shared" si="196"/>
        <v>7.53125</v>
      </c>
      <c r="W180">
        <f t="shared" ref="W180:X180" si="260">2*V180-U180</f>
        <v>7.5225</v>
      </c>
      <c r="X180">
        <f t="shared" si="260"/>
        <v>7.5137499999999999</v>
      </c>
      <c r="Y180">
        <f t="shared" si="198"/>
        <v>7.5943749999999994</v>
      </c>
      <c r="Z180">
        <f t="shared" si="199"/>
        <v>7.6749999999999998</v>
      </c>
      <c r="AA180">
        <f t="shared" si="200"/>
        <v>7.7556250000000002</v>
      </c>
      <c r="AB180">
        <f t="shared" si="201"/>
        <v>7.7692187500000003</v>
      </c>
      <c r="AC180">
        <f t="shared" si="202"/>
        <v>7.7828125000000004</v>
      </c>
      <c r="AD180">
        <f t="shared" si="203"/>
        <v>7.7964062500000004</v>
      </c>
      <c r="AE180" s="3">
        <v>7.81</v>
      </c>
      <c r="AF180">
        <f t="shared" si="204"/>
        <v>7.8235937499999988</v>
      </c>
      <c r="AG180">
        <f t="shared" si="205"/>
        <v>7.8676953124999986</v>
      </c>
      <c r="AH180">
        <f t="shared" si="206"/>
        <v>7.9117968749999994</v>
      </c>
      <c r="AI180">
        <f t="shared" si="207"/>
        <v>7.9558984375000001</v>
      </c>
      <c r="AJ180">
        <f t="shared" si="208"/>
        <v>8</v>
      </c>
      <c r="AK180">
        <f t="shared" si="209"/>
        <v>8.0441015624999999</v>
      </c>
      <c r="AL180">
        <f t="shared" si="210"/>
        <v>8.0805761718750002</v>
      </c>
      <c r="AM180">
        <f t="shared" si="211"/>
        <v>8.1170507812500006</v>
      </c>
      <c r="AN180">
        <f t="shared" si="212"/>
        <v>8.1535253906249991</v>
      </c>
      <c r="AO180" s="3">
        <v>8.19</v>
      </c>
      <c r="AP180" s="3">
        <v>8.89</v>
      </c>
    </row>
    <row r="181" spans="1:42" x14ac:dyDescent="0.2">
      <c r="A181" s="2">
        <v>42877</v>
      </c>
      <c r="B181" s="3">
        <v>8.3699999999999992</v>
      </c>
      <c r="C181" s="3">
        <v>8.26</v>
      </c>
      <c r="D181" s="3">
        <f t="shared" si="184"/>
        <v>8.18</v>
      </c>
      <c r="E181" s="3">
        <v>8.1</v>
      </c>
      <c r="F181" s="3">
        <f t="shared" si="185"/>
        <v>8.02</v>
      </c>
      <c r="G181" s="3">
        <v>7.94</v>
      </c>
      <c r="H181" s="3">
        <f t="shared" si="186"/>
        <v>7.87</v>
      </c>
      <c r="I181" s="3">
        <v>7.8</v>
      </c>
      <c r="J181" s="3">
        <f t="shared" si="187"/>
        <v>7.74</v>
      </c>
      <c r="K181" s="3">
        <v>7.68</v>
      </c>
      <c r="L181">
        <f t="shared" si="188"/>
        <v>7.6499999999999995</v>
      </c>
      <c r="M181">
        <f t="shared" si="189"/>
        <v>7.6199999999999992</v>
      </c>
      <c r="N181">
        <f t="shared" si="190"/>
        <v>7.59</v>
      </c>
      <c r="O181" s="3">
        <v>7.56</v>
      </c>
      <c r="P181">
        <f t="shared" si="191"/>
        <v>7.5299999999999994</v>
      </c>
      <c r="Q181">
        <f t="shared" si="192"/>
        <v>7.5424999999999995</v>
      </c>
      <c r="R181">
        <f t="shared" si="193"/>
        <v>7.5549999999999997</v>
      </c>
      <c r="S181">
        <f t="shared" si="194"/>
        <v>7.5674999999999999</v>
      </c>
      <c r="T181">
        <f t="shared" si="195"/>
        <v>7.5587499999999999</v>
      </c>
      <c r="U181" s="3">
        <v>7.55</v>
      </c>
      <c r="V181">
        <f t="shared" si="196"/>
        <v>7.5412499999999998</v>
      </c>
      <c r="W181">
        <f t="shared" ref="W181:X181" si="261">2*V181-U181</f>
        <v>7.5324999999999998</v>
      </c>
      <c r="X181">
        <f t="shared" si="261"/>
        <v>7.5237499999999997</v>
      </c>
      <c r="Y181">
        <f t="shared" si="198"/>
        <v>7.5993750000000002</v>
      </c>
      <c r="Z181">
        <f t="shared" si="199"/>
        <v>7.6749999999999998</v>
      </c>
      <c r="AA181">
        <f t="shared" si="200"/>
        <v>7.7506249999999994</v>
      </c>
      <c r="AB181">
        <f t="shared" si="201"/>
        <v>7.7629687499999998</v>
      </c>
      <c r="AC181">
        <f t="shared" si="202"/>
        <v>7.7753125000000001</v>
      </c>
      <c r="AD181">
        <f t="shared" si="203"/>
        <v>7.7876562499999995</v>
      </c>
      <c r="AE181" s="3">
        <v>7.8</v>
      </c>
      <c r="AF181">
        <f t="shared" si="204"/>
        <v>7.8123437500000001</v>
      </c>
      <c r="AG181">
        <f t="shared" si="205"/>
        <v>7.8542578125000002</v>
      </c>
      <c r="AH181">
        <f t="shared" si="206"/>
        <v>7.8961718750000003</v>
      </c>
      <c r="AI181">
        <f t="shared" si="207"/>
        <v>7.9380859375000004</v>
      </c>
      <c r="AJ181">
        <f t="shared" si="208"/>
        <v>7.98</v>
      </c>
      <c r="AK181">
        <f t="shared" si="209"/>
        <v>8.0219140625000005</v>
      </c>
      <c r="AL181">
        <f t="shared" si="210"/>
        <v>8.0564355468750009</v>
      </c>
      <c r="AM181">
        <f t="shared" si="211"/>
        <v>8.0909570312499994</v>
      </c>
      <c r="AN181">
        <f t="shared" si="212"/>
        <v>8.1254785156249998</v>
      </c>
      <c r="AO181" s="3">
        <v>8.16</v>
      </c>
      <c r="AP181" s="3">
        <v>8.84</v>
      </c>
    </row>
    <row r="182" spans="1:42" x14ac:dyDescent="0.2">
      <c r="A182" s="2">
        <v>42874</v>
      </c>
      <c r="B182" s="3">
        <v>8.42</v>
      </c>
      <c r="C182" s="3">
        <v>8.31</v>
      </c>
      <c r="D182" s="3">
        <f t="shared" si="184"/>
        <v>8.23</v>
      </c>
      <c r="E182" s="3">
        <v>8.15</v>
      </c>
      <c r="F182" s="3">
        <f t="shared" si="185"/>
        <v>8.06</v>
      </c>
      <c r="G182" s="3">
        <v>7.97</v>
      </c>
      <c r="H182" s="3">
        <f t="shared" si="186"/>
        <v>7.9</v>
      </c>
      <c r="I182" s="3">
        <v>7.83</v>
      </c>
      <c r="J182" s="3">
        <f t="shared" si="187"/>
        <v>7.76</v>
      </c>
      <c r="K182" s="3">
        <v>7.69</v>
      </c>
      <c r="L182">
        <f t="shared" si="188"/>
        <v>7.6550000000000002</v>
      </c>
      <c r="M182">
        <f t="shared" si="189"/>
        <v>7.62</v>
      </c>
      <c r="N182">
        <f t="shared" si="190"/>
        <v>7.585</v>
      </c>
      <c r="O182" s="3">
        <v>7.55</v>
      </c>
      <c r="P182">
        <f t="shared" si="191"/>
        <v>7.5149999999999997</v>
      </c>
      <c r="Q182">
        <f t="shared" si="192"/>
        <v>7.5350000000000001</v>
      </c>
      <c r="R182">
        <f t="shared" si="193"/>
        <v>7.5549999999999997</v>
      </c>
      <c r="S182">
        <f t="shared" si="194"/>
        <v>7.5749999999999993</v>
      </c>
      <c r="T182">
        <f t="shared" si="195"/>
        <v>7.567499999999999</v>
      </c>
      <c r="U182" s="3">
        <v>7.56</v>
      </c>
      <c r="V182">
        <f t="shared" si="196"/>
        <v>7.5525000000000002</v>
      </c>
      <c r="W182">
        <f t="shared" ref="W182:X182" si="262">2*V182-U182</f>
        <v>7.5450000000000008</v>
      </c>
      <c r="X182">
        <f t="shared" si="262"/>
        <v>7.5375000000000014</v>
      </c>
      <c r="Y182">
        <f t="shared" si="198"/>
        <v>7.6162500000000009</v>
      </c>
      <c r="Z182">
        <f t="shared" si="199"/>
        <v>7.6950000000000003</v>
      </c>
      <c r="AA182">
        <f t="shared" si="200"/>
        <v>7.7737499999999997</v>
      </c>
      <c r="AB182">
        <f t="shared" si="201"/>
        <v>7.7878124999999994</v>
      </c>
      <c r="AC182">
        <f t="shared" si="202"/>
        <v>7.8018749999999999</v>
      </c>
      <c r="AD182">
        <f t="shared" si="203"/>
        <v>7.8159375000000004</v>
      </c>
      <c r="AE182" s="3">
        <v>7.83</v>
      </c>
      <c r="AF182">
        <f t="shared" si="204"/>
        <v>7.8440624999999997</v>
      </c>
      <c r="AG182">
        <f t="shared" si="205"/>
        <v>7.8855468749999993</v>
      </c>
      <c r="AH182">
        <f t="shared" si="206"/>
        <v>7.9270312499999998</v>
      </c>
      <c r="AI182">
        <f t="shared" si="207"/>
        <v>7.9685156250000002</v>
      </c>
      <c r="AJ182">
        <f t="shared" si="208"/>
        <v>8.01</v>
      </c>
      <c r="AK182">
        <f t="shared" si="209"/>
        <v>8.0514843749999994</v>
      </c>
      <c r="AL182">
        <f t="shared" si="210"/>
        <v>8.0861132812500003</v>
      </c>
      <c r="AM182">
        <f t="shared" si="211"/>
        <v>8.1207421874999994</v>
      </c>
      <c r="AN182">
        <f t="shared" si="212"/>
        <v>8.1553710937499986</v>
      </c>
      <c r="AO182" s="3">
        <v>8.19</v>
      </c>
      <c r="AP182" s="3">
        <v>8.8699999999999992</v>
      </c>
    </row>
    <row r="183" spans="1:42" x14ac:dyDescent="0.2">
      <c r="A183" s="2">
        <v>42873</v>
      </c>
      <c r="B183" s="3">
        <v>8.39</v>
      </c>
      <c r="C183" s="3">
        <v>8.2899999999999991</v>
      </c>
      <c r="D183" s="3">
        <f t="shared" si="184"/>
        <v>8.2199999999999989</v>
      </c>
      <c r="E183" s="3">
        <v>8.15</v>
      </c>
      <c r="F183" s="3">
        <f t="shared" si="185"/>
        <v>8.08</v>
      </c>
      <c r="G183" s="3">
        <v>8.01</v>
      </c>
      <c r="H183" s="3">
        <f t="shared" si="186"/>
        <v>7.9450000000000003</v>
      </c>
      <c r="I183" s="3">
        <v>7.88</v>
      </c>
      <c r="J183" s="3">
        <f t="shared" si="187"/>
        <v>7.8249999999999993</v>
      </c>
      <c r="K183" s="3">
        <v>7.77</v>
      </c>
      <c r="L183">
        <f t="shared" si="188"/>
        <v>7.74</v>
      </c>
      <c r="M183">
        <f t="shared" si="189"/>
        <v>7.71</v>
      </c>
      <c r="N183">
        <f t="shared" si="190"/>
        <v>7.68</v>
      </c>
      <c r="O183" s="3">
        <v>7.65</v>
      </c>
      <c r="P183">
        <f t="shared" si="191"/>
        <v>7.620000000000001</v>
      </c>
      <c r="Q183">
        <f t="shared" si="192"/>
        <v>7.6350000000000007</v>
      </c>
      <c r="R183">
        <f t="shared" si="193"/>
        <v>7.65</v>
      </c>
      <c r="S183">
        <f t="shared" si="194"/>
        <v>7.665</v>
      </c>
      <c r="T183">
        <f t="shared" si="195"/>
        <v>7.6575000000000006</v>
      </c>
      <c r="U183" s="3">
        <v>7.65</v>
      </c>
      <c r="V183">
        <f t="shared" si="196"/>
        <v>7.6425000000000001</v>
      </c>
      <c r="W183">
        <f t="shared" ref="W183:X183" si="263">2*V183-U183</f>
        <v>7.6349999999999998</v>
      </c>
      <c r="X183">
        <f t="shared" si="263"/>
        <v>7.6274999999999995</v>
      </c>
      <c r="Y183">
        <f t="shared" si="198"/>
        <v>7.69625</v>
      </c>
      <c r="Z183">
        <f t="shared" si="199"/>
        <v>7.7650000000000006</v>
      </c>
      <c r="AA183">
        <f t="shared" si="200"/>
        <v>7.8337500000000011</v>
      </c>
      <c r="AB183">
        <f t="shared" si="201"/>
        <v>7.8453125000000004</v>
      </c>
      <c r="AC183">
        <f t="shared" si="202"/>
        <v>7.8568750000000005</v>
      </c>
      <c r="AD183">
        <f t="shared" si="203"/>
        <v>7.8684375000000006</v>
      </c>
      <c r="AE183" s="3">
        <v>7.88</v>
      </c>
      <c r="AF183">
        <f t="shared" si="204"/>
        <v>7.8915624999999991</v>
      </c>
      <c r="AG183">
        <f t="shared" si="205"/>
        <v>7.9299218749999998</v>
      </c>
      <c r="AH183">
        <f t="shared" si="206"/>
        <v>7.9682812499999995</v>
      </c>
      <c r="AI183">
        <f t="shared" si="207"/>
        <v>8.0066406249999993</v>
      </c>
      <c r="AJ183">
        <f t="shared" si="208"/>
        <v>8.0449999999999999</v>
      </c>
      <c r="AK183">
        <f t="shared" si="209"/>
        <v>8.0833593750000006</v>
      </c>
      <c r="AL183">
        <f t="shared" si="210"/>
        <v>8.1150195312500006</v>
      </c>
      <c r="AM183">
        <f t="shared" si="211"/>
        <v>8.1466796875000007</v>
      </c>
      <c r="AN183">
        <f t="shared" si="212"/>
        <v>8.1783398437500008</v>
      </c>
      <c r="AO183" s="3">
        <v>8.2100000000000009</v>
      </c>
      <c r="AP183" s="3">
        <v>8.8699999999999992</v>
      </c>
    </row>
    <row r="184" spans="1:42" x14ac:dyDescent="0.2">
      <c r="A184" s="2">
        <v>42872</v>
      </c>
      <c r="B184" s="3">
        <v>8.39</v>
      </c>
      <c r="C184" s="3">
        <v>8.3000000000000007</v>
      </c>
      <c r="D184" s="3">
        <f t="shared" si="184"/>
        <v>8.23</v>
      </c>
      <c r="E184" s="3">
        <v>8.16</v>
      </c>
      <c r="F184" s="3">
        <f t="shared" si="185"/>
        <v>8.08</v>
      </c>
      <c r="G184" s="3">
        <v>8</v>
      </c>
      <c r="H184" s="3">
        <f t="shared" si="186"/>
        <v>7.96</v>
      </c>
      <c r="I184" s="3">
        <v>7.92</v>
      </c>
      <c r="J184" s="3">
        <f t="shared" si="187"/>
        <v>7.84</v>
      </c>
      <c r="K184" s="3">
        <v>7.76</v>
      </c>
      <c r="L184">
        <f t="shared" si="188"/>
        <v>7.7324999999999999</v>
      </c>
      <c r="M184">
        <f t="shared" si="189"/>
        <v>7.7050000000000001</v>
      </c>
      <c r="N184">
        <f t="shared" si="190"/>
        <v>7.6775000000000002</v>
      </c>
      <c r="O184" s="3">
        <v>7.65</v>
      </c>
      <c r="P184">
        <f t="shared" si="191"/>
        <v>7.6225000000000005</v>
      </c>
      <c r="Q184">
        <f t="shared" si="192"/>
        <v>7.6387499999999999</v>
      </c>
      <c r="R184">
        <f t="shared" si="193"/>
        <v>7.6550000000000002</v>
      </c>
      <c r="S184">
        <f t="shared" si="194"/>
        <v>7.6712500000000006</v>
      </c>
      <c r="T184">
        <f t="shared" si="195"/>
        <v>7.6656250000000004</v>
      </c>
      <c r="U184" s="3">
        <v>7.66</v>
      </c>
      <c r="V184">
        <f t="shared" si="196"/>
        <v>7.6543749999999999</v>
      </c>
      <c r="W184">
        <f t="shared" ref="W184:X184" si="264">2*V184-U184</f>
        <v>7.6487499999999997</v>
      </c>
      <c r="X184">
        <f t="shared" si="264"/>
        <v>7.6431249999999995</v>
      </c>
      <c r="Y184">
        <f t="shared" si="198"/>
        <v>7.7165625000000002</v>
      </c>
      <c r="Z184">
        <f t="shared" si="199"/>
        <v>7.79</v>
      </c>
      <c r="AA184">
        <f t="shared" si="200"/>
        <v>7.8634374999999999</v>
      </c>
      <c r="AB184">
        <f t="shared" si="201"/>
        <v>7.8775781249999994</v>
      </c>
      <c r="AC184">
        <f t="shared" si="202"/>
        <v>7.8917187499999999</v>
      </c>
      <c r="AD184">
        <f t="shared" si="203"/>
        <v>7.9058593750000004</v>
      </c>
      <c r="AE184" s="3">
        <v>7.92</v>
      </c>
      <c r="AF184">
        <f t="shared" si="204"/>
        <v>7.9341406249999995</v>
      </c>
      <c r="AG184">
        <f t="shared" si="205"/>
        <v>7.9756054687499995</v>
      </c>
      <c r="AH184">
        <f t="shared" si="206"/>
        <v>8.0170703124999996</v>
      </c>
      <c r="AI184">
        <f t="shared" si="207"/>
        <v>8.0585351562499987</v>
      </c>
      <c r="AJ184">
        <f t="shared" si="208"/>
        <v>8.1</v>
      </c>
      <c r="AK184">
        <f t="shared" si="209"/>
        <v>8.1414648437500006</v>
      </c>
      <c r="AL184">
        <f t="shared" si="210"/>
        <v>8.1760986328125007</v>
      </c>
      <c r="AM184">
        <f t="shared" si="211"/>
        <v>8.2107324218750009</v>
      </c>
      <c r="AN184">
        <f t="shared" si="212"/>
        <v>8.245366210937501</v>
      </c>
      <c r="AO184" s="3">
        <v>8.2799999999999994</v>
      </c>
      <c r="AP184" s="3">
        <v>8.94</v>
      </c>
    </row>
    <row r="185" spans="1:42" x14ac:dyDescent="0.2">
      <c r="A185" s="2">
        <v>42871</v>
      </c>
      <c r="B185" s="3">
        <v>8.3800000000000008</v>
      </c>
      <c r="C185" s="3">
        <v>8.2899999999999991</v>
      </c>
      <c r="D185" s="3">
        <f t="shared" si="184"/>
        <v>8.2149999999999999</v>
      </c>
      <c r="E185" s="3">
        <v>8.14</v>
      </c>
      <c r="F185" s="3">
        <f t="shared" si="185"/>
        <v>8.0549999999999997</v>
      </c>
      <c r="G185" s="3">
        <v>7.97</v>
      </c>
      <c r="H185" s="3">
        <f t="shared" si="186"/>
        <v>7.9249999999999998</v>
      </c>
      <c r="I185" s="3">
        <v>7.88</v>
      </c>
      <c r="J185" s="3">
        <f t="shared" si="187"/>
        <v>7.79</v>
      </c>
      <c r="K185" s="3">
        <v>7.7</v>
      </c>
      <c r="L185">
        <f t="shared" si="188"/>
        <v>7.67</v>
      </c>
      <c r="M185">
        <f t="shared" si="189"/>
        <v>7.6400000000000006</v>
      </c>
      <c r="N185">
        <f t="shared" si="190"/>
        <v>7.61</v>
      </c>
      <c r="O185" s="3">
        <v>7.58</v>
      </c>
      <c r="P185">
        <f t="shared" si="191"/>
        <v>7.55</v>
      </c>
      <c r="Q185">
        <f t="shared" si="192"/>
        <v>7.57</v>
      </c>
      <c r="R185">
        <f t="shared" si="193"/>
        <v>7.59</v>
      </c>
      <c r="S185">
        <f t="shared" si="194"/>
        <v>7.6099999999999994</v>
      </c>
      <c r="T185">
        <f t="shared" si="195"/>
        <v>7.6049999999999995</v>
      </c>
      <c r="U185" s="3">
        <v>7.6</v>
      </c>
      <c r="V185">
        <f t="shared" si="196"/>
        <v>7.5949999999999998</v>
      </c>
      <c r="W185">
        <f t="shared" ref="W185:X185" si="265">2*V185-U185</f>
        <v>7.59</v>
      </c>
      <c r="X185">
        <f t="shared" si="265"/>
        <v>7.585</v>
      </c>
      <c r="Y185">
        <f t="shared" si="198"/>
        <v>7.6624999999999996</v>
      </c>
      <c r="Z185">
        <f t="shared" si="199"/>
        <v>7.74</v>
      </c>
      <c r="AA185">
        <f t="shared" si="200"/>
        <v>7.8175000000000008</v>
      </c>
      <c r="AB185">
        <f t="shared" si="201"/>
        <v>7.8331250000000008</v>
      </c>
      <c r="AC185">
        <f t="shared" si="202"/>
        <v>7.8487500000000008</v>
      </c>
      <c r="AD185">
        <f t="shared" si="203"/>
        <v>7.8643750000000008</v>
      </c>
      <c r="AE185" s="3">
        <v>7.88</v>
      </c>
      <c r="AF185">
        <f t="shared" si="204"/>
        <v>7.895624999999999</v>
      </c>
      <c r="AG185">
        <f t="shared" si="205"/>
        <v>7.9379687499999996</v>
      </c>
      <c r="AH185">
        <f t="shared" si="206"/>
        <v>7.9803124999999993</v>
      </c>
      <c r="AI185">
        <f t="shared" si="207"/>
        <v>8.0226562499999989</v>
      </c>
      <c r="AJ185">
        <f t="shared" si="208"/>
        <v>8.0649999999999995</v>
      </c>
      <c r="AK185">
        <f t="shared" si="209"/>
        <v>8.1073437500000001</v>
      </c>
      <c r="AL185">
        <f t="shared" si="210"/>
        <v>8.1430078124999987</v>
      </c>
      <c r="AM185">
        <f t="shared" si="211"/>
        <v>8.1786718749999991</v>
      </c>
      <c r="AN185">
        <f t="shared" si="212"/>
        <v>8.2143359374999996</v>
      </c>
      <c r="AO185" s="3">
        <v>8.25</v>
      </c>
      <c r="AP185" s="3">
        <v>8.93</v>
      </c>
    </row>
    <row r="186" spans="1:42" x14ac:dyDescent="0.2">
      <c r="A186" s="2">
        <v>42870</v>
      </c>
      <c r="B186" s="3">
        <v>8.4</v>
      </c>
      <c r="C186" s="3">
        <v>8.2899999999999991</v>
      </c>
      <c r="D186" s="3">
        <f t="shared" si="184"/>
        <v>8.2049999999999983</v>
      </c>
      <c r="E186" s="3">
        <v>8.1199999999999992</v>
      </c>
      <c r="F186" s="3">
        <f t="shared" si="185"/>
        <v>8.0299999999999994</v>
      </c>
      <c r="G186" s="3">
        <v>7.94</v>
      </c>
      <c r="H186" s="3">
        <f t="shared" si="186"/>
        <v>7.9050000000000002</v>
      </c>
      <c r="I186" s="3">
        <v>7.87</v>
      </c>
      <c r="J186" s="3">
        <f t="shared" si="187"/>
        <v>7.7650000000000006</v>
      </c>
      <c r="K186" s="3">
        <v>7.66</v>
      </c>
      <c r="L186">
        <f t="shared" si="188"/>
        <v>7.6275000000000004</v>
      </c>
      <c r="M186">
        <f t="shared" si="189"/>
        <v>7.5950000000000006</v>
      </c>
      <c r="N186">
        <f t="shared" si="190"/>
        <v>7.5625</v>
      </c>
      <c r="O186" s="3">
        <v>7.53</v>
      </c>
      <c r="P186">
        <f t="shared" si="191"/>
        <v>7.4975000000000005</v>
      </c>
      <c r="Q186">
        <f t="shared" si="192"/>
        <v>7.5212500000000002</v>
      </c>
      <c r="R186">
        <f t="shared" si="193"/>
        <v>7.5449999999999999</v>
      </c>
      <c r="S186">
        <f t="shared" si="194"/>
        <v>7.5687499999999996</v>
      </c>
      <c r="T186">
        <f t="shared" si="195"/>
        <v>7.5643750000000001</v>
      </c>
      <c r="U186" s="3">
        <v>7.56</v>
      </c>
      <c r="V186">
        <f t="shared" si="196"/>
        <v>7.5556249999999991</v>
      </c>
      <c r="W186">
        <f t="shared" ref="W186:X186" si="266">2*V186-U186</f>
        <v>7.5512499999999987</v>
      </c>
      <c r="X186">
        <f t="shared" si="266"/>
        <v>7.5468749999999982</v>
      </c>
      <c r="Y186">
        <f t="shared" si="198"/>
        <v>7.630937499999999</v>
      </c>
      <c r="Z186">
        <f t="shared" si="199"/>
        <v>7.7149999999999999</v>
      </c>
      <c r="AA186">
        <f t="shared" si="200"/>
        <v>7.7990625000000007</v>
      </c>
      <c r="AB186">
        <f t="shared" si="201"/>
        <v>7.8167968750000005</v>
      </c>
      <c r="AC186">
        <f t="shared" si="202"/>
        <v>7.8345312500000004</v>
      </c>
      <c r="AD186">
        <f t="shared" si="203"/>
        <v>7.8522656250000002</v>
      </c>
      <c r="AE186" s="3">
        <v>7.87</v>
      </c>
      <c r="AF186">
        <f t="shared" si="204"/>
        <v>7.887734375</v>
      </c>
      <c r="AG186">
        <f t="shared" si="205"/>
        <v>7.9320507812500001</v>
      </c>
      <c r="AH186">
        <f t="shared" si="206"/>
        <v>7.9763671874999993</v>
      </c>
      <c r="AI186">
        <f t="shared" si="207"/>
        <v>8.0206835937500003</v>
      </c>
      <c r="AJ186">
        <f t="shared" si="208"/>
        <v>8.0649999999999995</v>
      </c>
      <c r="AK186">
        <f t="shared" si="209"/>
        <v>8.1093164062499987</v>
      </c>
      <c r="AL186">
        <f t="shared" si="210"/>
        <v>8.1469873046874994</v>
      </c>
      <c r="AM186">
        <f t="shared" si="211"/>
        <v>8.1846582031250001</v>
      </c>
      <c r="AN186">
        <f t="shared" si="212"/>
        <v>8.2223291015625009</v>
      </c>
      <c r="AO186" s="3">
        <v>8.26</v>
      </c>
      <c r="AP186" s="3">
        <v>8.9499999999999993</v>
      </c>
    </row>
    <row r="187" spans="1:42" x14ac:dyDescent="0.2">
      <c r="A187" s="2">
        <v>42867</v>
      </c>
      <c r="B187" s="3">
        <v>8.35</v>
      </c>
      <c r="C187" s="3">
        <v>8.24</v>
      </c>
      <c r="D187" s="3">
        <f t="shared" si="184"/>
        <v>8.16</v>
      </c>
      <c r="E187" s="3">
        <v>8.08</v>
      </c>
      <c r="F187" s="3">
        <f t="shared" si="185"/>
        <v>8.004999999999999</v>
      </c>
      <c r="G187" s="3">
        <v>7.93</v>
      </c>
      <c r="H187" s="3">
        <f t="shared" si="186"/>
        <v>7.9</v>
      </c>
      <c r="I187" s="3">
        <v>7.87</v>
      </c>
      <c r="J187" s="3">
        <f t="shared" si="187"/>
        <v>7.7949999999999999</v>
      </c>
      <c r="K187" s="3">
        <v>7.72</v>
      </c>
      <c r="L187">
        <f t="shared" si="188"/>
        <v>7.6950000000000003</v>
      </c>
      <c r="M187">
        <f t="shared" si="189"/>
        <v>7.67</v>
      </c>
      <c r="N187">
        <f t="shared" si="190"/>
        <v>7.6449999999999996</v>
      </c>
      <c r="O187" s="3">
        <v>7.62</v>
      </c>
      <c r="P187">
        <f t="shared" si="191"/>
        <v>7.5950000000000006</v>
      </c>
      <c r="Q187">
        <f t="shared" si="192"/>
        <v>7.6125000000000007</v>
      </c>
      <c r="R187">
        <f t="shared" si="193"/>
        <v>7.63</v>
      </c>
      <c r="S187">
        <f t="shared" si="194"/>
        <v>7.6474999999999991</v>
      </c>
      <c r="T187">
        <f t="shared" si="195"/>
        <v>7.6437499999999989</v>
      </c>
      <c r="U187" s="3">
        <v>7.64</v>
      </c>
      <c r="V187">
        <f t="shared" si="196"/>
        <v>7.6362500000000004</v>
      </c>
      <c r="W187">
        <f t="shared" ref="W187:X187" si="267">2*V187-U187</f>
        <v>7.6325000000000012</v>
      </c>
      <c r="X187">
        <f t="shared" si="267"/>
        <v>7.6287500000000019</v>
      </c>
      <c r="Y187">
        <f t="shared" si="198"/>
        <v>7.6918750000000014</v>
      </c>
      <c r="Z187">
        <f t="shared" si="199"/>
        <v>7.7549999999999999</v>
      </c>
      <c r="AA187">
        <f t="shared" si="200"/>
        <v>7.8181249999999984</v>
      </c>
      <c r="AB187">
        <f t="shared" si="201"/>
        <v>7.8310937499999991</v>
      </c>
      <c r="AC187">
        <f t="shared" si="202"/>
        <v>7.8440624999999997</v>
      </c>
      <c r="AD187">
        <f t="shared" si="203"/>
        <v>7.8570312500000004</v>
      </c>
      <c r="AE187" s="3">
        <v>7.87</v>
      </c>
      <c r="AF187">
        <f t="shared" si="204"/>
        <v>7.8829687499999999</v>
      </c>
      <c r="AG187">
        <f t="shared" si="205"/>
        <v>7.9222265625000006</v>
      </c>
      <c r="AH187">
        <f t="shared" si="206"/>
        <v>7.9614843750000004</v>
      </c>
      <c r="AI187">
        <f t="shared" si="207"/>
        <v>8.0007421875000002</v>
      </c>
      <c r="AJ187">
        <f t="shared" si="208"/>
        <v>8.0400000000000009</v>
      </c>
      <c r="AK187">
        <f t="shared" si="209"/>
        <v>8.0792578125000016</v>
      </c>
      <c r="AL187">
        <f t="shared" si="210"/>
        <v>8.111943359375001</v>
      </c>
      <c r="AM187">
        <f t="shared" si="211"/>
        <v>8.1446289062500021</v>
      </c>
      <c r="AN187">
        <f t="shared" si="212"/>
        <v>8.1773144531250015</v>
      </c>
      <c r="AO187" s="3">
        <v>8.2100000000000009</v>
      </c>
      <c r="AP187" s="3">
        <v>8.85</v>
      </c>
    </row>
    <row r="188" spans="1:42" x14ac:dyDescent="0.2">
      <c r="A188" s="2">
        <v>42866</v>
      </c>
      <c r="B188" s="3">
        <v>8.34</v>
      </c>
      <c r="C188" s="3">
        <v>8.25</v>
      </c>
      <c r="D188" s="3">
        <f t="shared" si="184"/>
        <v>8.1950000000000003</v>
      </c>
      <c r="E188" s="3">
        <v>8.14</v>
      </c>
      <c r="F188" s="3">
        <f t="shared" si="185"/>
        <v>8.0549999999999997</v>
      </c>
      <c r="G188" s="3">
        <v>7.97</v>
      </c>
      <c r="H188" s="3">
        <f t="shared" si="186"/>
        <v>7.9550000000000001</v>
      </c>
      <c r="I188" s="3">
        <v>7.94</v>
      </c>
      <c r="J188" s="3">
        <f t="shared" si="187"/>
        <v>7.8250000000000002</v>
      </c>
      <c r="K188" s="3">
        <v>7.71</v>
      </c>
      <c r="L188">
        <f t="shared" si="188"/>
        <v>7.68</v>
      </c>
      <c r="M188">
        <f t="shared" si="189"/>
        <v>7.65</v>
      </c>
      <c r="N188">
        <f t="shared" si="190"/>
        <v>7.62</v>
      </c>
      <c r="O188" s="3">
        <v>7.59</v>
      </c>
      <c r="P188">
        <f t="shared" si="191"/>
        <v>7.56</v>
      </c>
      <c r="Q188">
        <f t="shared" si="192"/>
        <v>7.5875000000000004</v>
      </c>
      <c r="R188">
        <f t="shared" si="193"/>
        <v>7.6150000000000002</v>
      </c>
      <c r="S188">
        <f t="shared" si="194"/>
        <v>7.6425000000000001</v>
      </c>
      <c r="T188">
        <f t="shared" si="195"/>
        <v>7.6412499999999994</v>
      </c>
      <c r="U188" s="3">
        <v>7.64</v>
      </c>
      <c r="V188">
        <f t="shared" si="196"/>
        <v>7.6387499999999999</v>
      </c>
      <c r="W188">
        <f t="shared" ref="W188:X188" si="268">2*V188-U188</f>
        <v>7.6375000000000002</v>
      </c>
      <c r="X188">
        <f t="shared" si="268"/>
        <v>7.6362500000000004</v>
      </c>
      <c r="Y188">
        <f t="shared" si="198"/>
        <v>7.7131249999999998</v>
      </c>
      <c r="Z188">
        <f t="shared" si="199"/>
        <v>7.79</v>
      </c>
      <c r="AA188">
        <f t="shared" si="200"/>
        <v>7.8668750000000003</v>
      </c>
      <c r="AB188">
        <f t="shared" si="201"/>
        <v>7.8851562500000005</v>
      </c>
      <c r="AC188">
        <f t="shared" si="202"/>
        <v>7.9034375000000008</v>
      </c>
      <c r="AD188">
        <f t="shared" si="203"/>
        <v>7.9217187500000001</v>
      </c>
      <c r="AE188" s="3">
        <v>7.94</v>
      </c>
      <c r="AF188">
        <f t="shared" si="204"/>
        <v>7.9582812500000006</v>
      </c>
      <c r="AG188">
        <f t="shared" si="205"/>
        <v>7.9999609375</v>
      </c>
      <c r="AH188">
        <f t="shared" si="206"/>
        <v>8.0416406249999994</v>
      </c>
      <c r="AI188">
        <f t="shared" si="207"/>
        <v>8.0833203124999997</v>
      </c>
      <c r="AJ188">
        <f t="shared" si="208"/>
        <v>8.125</v>
      </c>
      <c r="AK188">
        <f t="shared" si="209"/>
        <v>8.1666796875000003</v>
      </c>
      <c r="AL188">
        <f t="shared" si="210"/>
        <v>8.2025097656250008</v>
      </c>
      <c r="AM188">
        <f t="shared" si="211"/>
        <v>8.2383398437500013</v>
      </c>
      <c r="AN188">
        <f t="shared" si="212"/>
        <v>8.274169921875</v>
      </c>
      <c r="AO188" s="3">
        <v>8.31</v>
      </c>
      <c r="AP188" s="3">
        <v>8.9700000000000006</v>
      </c>
    </row>
    <row r="189" spans="1:42" x14ac:dyDescent="0.2">
      <c r="A189" s="2">
        <v>42865</v>
      </c>
      <c r="B189" s="3">
        <v>8.48</v>
      </c>
      <c r="C189" s="3">
        <v>8.3699999999999992</v>
      </c>
      <c r="D189" s="3">
        <f t="shared" si="184"/>
        <v>8.2749999999999986</v>
      </c>
      <c r="E189" s="3">
        <v>8.18</v>
      </c>
      <c r="F189" s="3">
        <f t="shared" si="185"/>
        <v>8.08</v>
      </c>
      <c r="G189" s="3">
        <v>7.98</v>
      </c>
      <c r="H189" s="3">
        <f t="shared" si="186"/>
        <v>7.9600000000000009</v>
      </c>
      <c r="I189" s="3">
        <v>7.94</v>
      </c>
      <c r="J189" s="3">
        <f t="shared" si="187"/>
        <v>7.8250000000000002</v>
      </c>
      <c r="K189" s="3">
        <v>7.71</v>
      </c>
      <c r="L189">
        <f t="shared" si="188"/>
        <v>7.68</v>
      </c>
      <c r="M189">
        <f t="shared" si="189"/>
        <v>7.65</v>
      </c>
      <c r="N189">
        <f t="shared" si="190"/>
        <v>7.62</v>
      </c>
      <c r="O189" s="3">
        <v>7.59</v>
      </c>
      <c r="P189">
        <f t="shared" si="191"/>
        <v>7.56</v>
      </c>
      <c r="Q189">
        <f t="shared" si="192"/>
        <v>7.5875000000000004</v>
      </c>
      <c r="R189">
        <f t="shared" si="193"/>
        <v>7.6150000000000002</v>
      </c>
      <c r="S189">
        <f t="shared" si="194"/>
        <v>7.6425000000000001</v>
      </c>
      <c r="T189">
        <f t="shared" si="195"/>
        <v>7.6412499999999994</v>
      </c>
      <c r="U189" s="3">
        <v>7.64</v>
      </c>
      <c r="V189">
        <f t="shared" si="196"/>
        <v>7.6387499999999999</v>
      </c>
      <c r="W189">
        <f t="shared" ref="W189:X189" si="269">2*V189-U189</f>
        <v>7.6375000000000002</v>
      </c>
      <c r="X189">
        <f t="shared" si="269"/>
        <v>7.6362500000000004</v>
      </c>
      <c r="Y189">
        <f t="shared" si="198"/>
        <v>7.7131249999999998</v>
      </c>
      <c r="Z189">
        <f t="shared" si="199"/>
        <v>7.79</v>
      </c>
      <c r="AA189">
        <f t="shared" si="200"/>
        <v>7.8668750000000003</v>
      </c>
      <c r="AB189">
        <f t="shared" si="201"/>
        <v>7.8851562500000005</v>
      </c>
      <c r="AC189">
        <f t="shared" si="202"/>
        <v>7.9034375000000008</v>
      </c>
      <c r="AD189">
        <f t="shared" si="203"/>
        <v>7.9217187500000001</v>
      </c>
      <c r="AE189" s="3">
        <v>7.94</v>
      </c>
      <c r="AF189">
        <f t="shared" si="204"/>
        <v>7.9582812500000006</v>
      </c>
      <c r="AG189">
        <f t="shared" si="205"/>
        <v>7.9999609375</v>
      </c>
      <c r="AH189">
        <f t="shared" si="206"/>
        <v>8.0416406249999994</v>
      </c>
      <c r="AI189">
        <f t="shared" si="207"/>
        <v>8.0833203124999997</v>
      </c>
      <c r="AJ189">
        <f t="shared" si="208"/>
        <v>8.125</v>
      </c>
      <c r="AK189">
        <f t="shared" si="209"/>
        <v>8.1666796875000003</v>
      </c>
      <c r="AL189">
        <f t="shared" si="210"/>
        <v>8.2025097656250008</v>
      </c>
      <c r="AM189">
        <f t="shared" si="211"/>
        <v>8.2383398437500013</v>
      </c>
      <c r="AN189">
        <f t="shared" si="212"/>
        <v>8.274169921875</v>
      </c>
      <c r="AO189" s="3">
        <v>8.31</v>
      </c>
      <c r="AP189" s="3">
        <v>8.9600000000000009</v>
      </c>
    </row>
    <row r="190" spans="1:42" x14ac:dyDescent="0.2">
      <c r="A190" s="2">
        <v>42860</v>
      </c>
      <c r="B190" s="3">
        <v>8.6</v>
      </c>
      <c r="C190" s="3">
        <v>8.4700000000000006</v>
      </c>
      <c r="D190" s="3">
        <f t="shared" si="184"/>
        <v>8.3650000000000002</v>
      </c>
      <c r="E190" s="3">
        <v>8.26</v>
      </c>
      <c r="F190" s="3">
        <f t="shared" si="185"/>
        <v>8.1750000000000007</v>
      </c>
      <c r="G190" s="3">
        <v>8.09</v>
      </c>
      <c r="H190" s="3">
        <f t="shared" si="186"/>
        <v>8.0549999999999997</v>
      </c>
      <c r="I190" s="3">
        <v>8.02</v>
      </c>
      <c r="J190" s="3">
        <f t="shared" si="187"/>
        <v>7.9349999999999996</v>
      </c>
      <c r="K190" s="3">
        <v>7.85</v>
      </c>
      <c r="L190">
        <f t="shared" si="188"/>
        <v>7.82</v>
      </c>
      <c r="M190">
        <f t="shared" si="189"/>
        <v>7.79</v>
      </c>
      <c r="N190">
        <f t="shared" si="190"/>
        <v>7.76</v>
      </c>
      <c r="O190" s="3">
        <v>7.73</v>
      </c>
      <c r="P190">
        <f t="shared" si="191"/>
        <v>7.7000000000000011</v>
      </c>
      <c r="Q190">
        <f t="shared" si="192"/>
        <v>7.7175000000000011</v>
      </c>
      <c r="R190">
        <f t="shared" si="193"/>
        <v>7.7350000000000003</v>
      </c>
      <c r="S190">
        <f t="shared" si="194"/>
        <v>7.7524999999999995</v>
      </c>
      <c r="T190">
        <f t="shared" si="195"/>
        <v>7.7462499999999999</v>
      </c>
      <c r="U190" s="3">
        <v>7.74</v>
      </c>
      <c r="V190">
        <f t="shared" si="196"/>
        <v>7.7337500000000006</v>
      </c>
      <c r="W190">
        <f t="shared" ref="W190:X190" si="270">2*V190-U190</f>
        <v>7.7275000000000009</v>
      </c>
      <c r="X190">
        <f t="shared" si="270"/>
        <v>7.7212500000000013</v>
      </c>
      <c r="Y190">
        <f t="shared" si="198"/>
        <v>7.8006250000000001</v>
      </c>
      <c r="Z190">
        <f t="shared" si="199"/>
        <v>7.88</v>
      </c>
      <c r="AA190">
        <f t="shared" si="200"/>
        <v>7.9593749999999996</v>
      </c>
      <c r="AB190">
        <f t="shared" si="201"/>
        <v>7.9745312500000001</v>
      </c>
      <c r="AC190">
        <f t="shared" si="202"/>
        <v>7.9896874999999996</v>
      </c>
      <c r="AD190">
        <f t="shared" si="203"/>
        <v>8.0048437499999991</v>
      </c>
      <c r="AE190" s="3">
        <v>8.02</v>
      </c>
      <c r="AF190">
        <f t="shared" si="204"/>
        <v>8.03515625</v>
      </c>
      <c r="AG190">
        <f t="shared" si="205"/>
        <v>8.0751171875000001</v>
      </c>
      <c r="AH190">
        <f t="shared" si="206"/>
        <v>8.1150781250000001</v>
      </c>
      <c r="AI190">
        <f t="shared" si="207"/>
        <v>8.1550390625000002</v>
      </c>
      <c r="AJ190">
        <f t="shared" si="208"/>
        <v>8.1950000000000003</v>
      </c>
      <c r="AK190">
        <f t="shared" si="209"/>
        <v>8.2349609375000004</v>
      </c>
      <c r="AL190">
        <f t="shared" si="210"/>
        <v>8.2687207031250001</v>
      </c>
      <c r="AM190">
        <f t="shared" si="211"/>
        <v>8.3024804687499998</v>
      </c>
      <c r="AN190">
        <f t="shared" si="212"/>
        <v>8.3362402343749995</v>
      </c>
      <c r="AO190" s="3">
        <v>8.3699999999999992</v>
      </c>
      <c r="AP190" s="3">
        <v>8.9700000000000006</v>
      </c>
    </row>
    <row r="191" spans="1:42" x14ac:dyDescent="0.2">
      <c r="A191" s="2">
        <v>42859</v>
      </c>
      <c r="B191" s="3">
        <v>8.48</v>
      </c>
      <c r="C191" s="3">
        <v>8.35</v>
      </c>
      <c r="D191" s="3">
        <f t="shared" si="184"/>
        <v>8.2650000000000006</v>
      </c>
      <c r="E191" s="3">
        <v>8.18</v>
      </c>
      <c r="F191" s="3">
        <f t="shared" si="185"/>
        <v>8.1</v>
      </c>
      <c r="G191" s="3">
        <v>8.02</v>
      </c>
      <c r="H191" s="3">
        <f t="shared" si="186"/>
        <v>8.02</v>
      </c>
      <c r="I191" s="3">
        <v>8.02</v>
      </c>
      <c r="J191" s="3">
        <f t="shared" si="187"/>
        <v>7.9049999999999994</v>
      </c>
      <c r="K191" s="3">
        <v>7.79</v>
      </c>
      <c r="L191">
        <f t="shared" si="188"/>
        <v>7.7624999999999993</v>
      </c>
      <c r="M191">
        <f t="shared" si="189"/>
        <v>7.7349999999999994</v>
      </c>
      <c r="N191">
        <f t="shared" si="190"/>
        <v>7.7074999999999996</v>
      </c>
      <c r="O191" s="3">
        <v>7.68</v>
      </c>
      <c r="P191">
        <f t="shared" si="191"/>
        <v>7.6524999999999999</v>
      </c>
      <c r="Q191">
        <f t="shared" si="192"/>
        <v>7.6737500000000001</v>
      </c>
      <c r="R191">
        <f t="shared" si="193"/>
        <v>7.6950000000000003</v>
      </c>
      <c r="S191">
        <f t="shared" si="194"/>
        <v>7.7162500000000005</v>
      </c>
      <c r="T191">
        <f t="shared" si="195"/>
        <v>7.7131249999999998</v>
      </c>
      <c r="U191" s="3">
        <v>7.71</v>
      </c>
      <c r="V191">
        <f t="shared" si="196"/>
        <v>7.7068750000000001</v>
      </c>
      <c r="W191">
        <f t="shared" ref="W191:X191" si="271">2*V191-U191</f>
        <v>7.7037500000000003</v>
      </c>
      <c r="X191">
        <f t="shared" si="271"/>
        <v>7.7006250000000005</v>
      </c>
      <c r="Y191">
        <f t="shared" si="198"/>
        <v>7.7828125000000004</v>
      </c>
      <c r="Z191">
        <f t="shared" si="199"/>
        <v>7.8650000000000002</v>
      </c>
      <c r="AA191">
        <f t="shared" si="200"/>
        <v>7.9471875000000001</v>
      </c>
      <c r="AB191">
        <f t="shared" si="201"/>
        <v>7.9653906249999995</v>
      </c>
      <c r="AC191">
        <f t="shared" si="202"/>
        <v>7.9835937499999998</v>
      </c>
      <c r="AD191">
        <f t="shared" si="203"/>
        <v>8.0017968750000001</v>
      </c>
      <c r="AE191" s="3">
        <v>8.02</v>
      </c>
      <c r="AF191">
        <f t="shared" si="204"/>
        <v>8.038203124999999</v>
      </c>
      <c r="AG191">
        <f t="shared" si="205"/>
        <v>8.0786523437499991</v>
      </c>
      <c r="AH191">
        <f t="shared" si="206"/>
        <v>8.1191015624999991</v>
      </c>
      <c r="AI191">
        <f t="shared" si="207"/>
        <v>8.1595507812499992</v>
      </c>
      <c r="AJ191">
        <f t="shared" si="208"/>
        <v>8.1999999999999993</v>
      </c>
      <c r="AK191">
        <f t="shared" si="209"/>
        <v>8.2404492187499994</v>
      </c>
      <c r="AL191">
        <f t="shared" si="210"/>
        <v>8.2753369140624997</v>
      </c>
      <c r="AM191">
        <f t="shared" si="211"/>
        <v>8.3102246093750001</v>
      </c>
      <c r="AN191">
        <f t="shared" si="212"/>
        <v>8.3451123046875004</v>
      </c>
      <c r="AO191" s="3">
        <v>8.3800000000000008</v>
      </c>
      <c r="AP191" s="3">
        <v>8.9600000000000009</v>
      </c>
    </row>
    <row r="192" spans="1:42" x14ac:dyDescent="0.2">
      <c r="A192" s="2">
        <v>42858</v>
      </c>
      <c r="B192" s="3">
        <v>8.4600000000000009</v>
      </c>
      <c r="C192" s="3">
        <v>8.32</v>
      </c>
      <c r="D192" s="3">
        <f t="shared" si="184"/>
        <v>8.2050000000000001</v>
      </c>
      <c r="E192" s="3">
        <v>8.09</v>
      </c>
      <c r="F192" s="3">
        <f t="shared" si="185"/>
        <v>8.01</v>
      </c>
      <c r="G192" s="3">
        <v>7.93</v>
      </c>
      <c r="H192" s="3">
        <f t="shared" si="186"/>
        <v>7.93</v>
      </c>
      <c r="I192" s="3">
        <v>7.93</v>
      </c>
      <c r="J192" s="3">
        <f t="shared" si="187"/>
        <v>7.8149999999999995</v>
      </c>
      <c r="K192" s="3">
        <v>7.7</v>
      </c>
      <c r="L192">
        <f t="shared" si="188"/>
        <v>7.6775000000000002</v>
      </c>
      <c r="M192">
        <f t="shared" si="189"/>
        <v>7.6550000000000002</v>
      </c>
      <c r="N192">
        <f t="shared" si="190"/>
        <v>7.6325000000000003</v>
      </c>
      <c r="O192" s="3">
        <v>7.61</v>
      </c>
      <c r="P192">
        <f t="shared" si="191"/>
        <v>7.5875000000000004</v>
      </c>
      <c r="Q192">
        <f t="shared" si="192"/>
        <v>7.6062500000000002</v>
      </c>
      <c r="R192">
        <f t="shared" si="193"/>
        <v>7.625</v>
      </c>
      <c r="S192">
        <f t="shared" si="194"/>
        <v>7.6437499999999998</v>
      </c>
      <c r="T192">
        <f t="shared" si="195"/>
        <v>7.6418749999999998</v>
      </c>
      <c r="U192" s="3">
        <v>7.64</v>
      </c>
      <c r="V192">
        <f t="shared" si="196"/>
        <v>7.6381249999999996</v>
      </c>
      <c r="W192">
        <f t="shared" ref="W192:X192" si="272">2*V192-U192</f>
        <v>7.6362499999999995</v>
      </c>
      <c r="X192">
        <f t="shared" si="272"/>
        <v>7.6343749999999995</v>
      </c>
      <c r="Y192">
        <f t="shared" si="198"/>
        <v>7.7096874999999994</v>
      </c>
      <c r="Z192">
        <f t="shared" si="199"/>
        <v>7.7850000000000001</v>
      </c>
      <c r="AA192">
        <f t="shared" si="200"/>
        <v>7.8603125000000009</v>
      </c>
      <c r="AB192">
        <f t="shared" si="201"/>
        <v>7.8777343750000011</v>
      </c>
      <c r="AC192">
        <f t="shared" si="202"/>
        <v>7.8951562500000003</v>
      </c>
      <c r="AD192">
        <f t="shared" si="203"/>
        <v>7.9125781249999996</v>
      </c>
      <c r="AE192" s="3">
        <v>7.93</v>
      </c>
      <c r="AF192">
        <f t="shared" si="204"/>
        <v>7.9474218749999999</v>
      </c>
      <c r="AG192">
        <f t="shared" si="205"/>
        <v>7.9855664062499994</v>
      </c>
      <c r="AH192">
        <f t="shared" si="206"/>
        <v>8.0237109374999989</v>
      </c>
      <c r="AI192">
        <f t="shared" si="207"/>
        <v>8.0618554687500001</v>
      </c>
      <c r="AJ192">
        <f t="shared" si="208"/>
        <v>8.1</v>
      </c>
      <c r="AK192">
        <f t="shared" si="209"/>
        <v>8.1381445312499991</v>
      </c>
      <c r="AL192">
        <f t="shared" si="210"/>
        <v>8.1711083984375001</v>
      </c>
      <c r="AM192">
        <f t="shared" si="211"/>
        <v>8.2040722656249994</v>
      </c>
      <c r="AN192">
        <f t="shared" si="212"/>
        <v>8.2370361328124986</v>
      </c>
      <c r="AO192" s="3">
        <v>8.27</v>
      </c>
      <c r="AP192" s="3">
        <v>8.82</v>
      </c>
    </row>
    <row r="193" spans="1:42" x14ac:dyDescent="0.2">
      <c r="A193" s="2">
        <v>42857</v>
      </c>
      <c r="B193" s="3">
        <v>8.49</v>
      </c>
      <c r="C193" s="3">
        <v>8.33</v>
      </c>
      <c r="D193" s="3">
        <f t="shared" si="184"/>
        <v>8.2050000000000001</v>
      </c>
      <c r="E193" s="3">
        <v>8.08</v>
      </c>
      <c r="F193" s="3">
        <f t="shared" si="185"/>
        <v>7.9849999999999994</v>
      </c>
      <c r="G193" s="3">
        <v>7.89</v>
      </c>
      <c r="H193" s="3">
        <f t="shared" si="186"/>
        <v>7.9049999999999994</v>
      </c>
      <c r="I193" s="3">
        <v>7.92</v>
      </c>
      <c r="J193" s="3">
        <f t="shared" si="187"/>
        <v>7.79</v>
      </c>
      <c r="K193" s="3">
        <v>7.66</v>
      </c>
      <c r="L193">
        <f t="shared" si="188"/>
        <v>7.6375000000000002</v>
      </c>
      <c r="M193">
        <f t="shared" si="189"/>
        <v>7.6150000000000002</v>
      </c>
      <c r="N193">
        <f t="shared" si="190"/>
        <v>7.5925000000000002</v>
      </c>
      <c r="O193" s="3">
        <v>7.57</v>
      </c>
      <c r="P193">
        <f t="shared" si="191"/>
        <v>7.5475000000000003</v>
      </c>
      <c r="Q193">
        <f t="shared" si="192"/>
        <v>7.5712500000000009</v>
      </c>
      <c r="R193">
        <f t="shared" si="193"/>
        <v>7.5950000000000006</v>
      </c>
      <c r="S193">
        <f t="shared" si="194"/>
        <v>7.6187500000000004</v>
      </c>
      <c r="T193">
        <f t="shared" si="195"/>
        <v>7.6193749999999998</v>
      </c>
      <c r="U193" s="3">
        <v>7.62</v>
      </c>
      <c r="V193">
        <f t="shared" si="196"/>
        <v>7.6206250000000004</v>
      </c>
      <c r="W193">
        <f t="shared" ref="W193:X193" si="273">2*V193-U193</f>
        <v>7.6212500000000007</v>
      </c>
      <c r="X193">
        <f t="shared" si="273"/>
        <v>7.6218750000000011</v>
      </c>
      <c r="Y193">
        <f t="shared" si="198"/>
        <v>7.6959375000000003</v>
      </c>
      <c r="Z193">
        <f t="shared" si="199"/>
        <v>7.77</v>
      </c>
      <c r="AA193">
        <f t="shared" si="200"/>
        <v>7.8440624999999988</v>
      </c>
      <c r="AB193">
        <f t="shared" si="201"/>
        <v>7.8630468749999984</v>
      </c>
      <c r="AC193">
        <f t="shared" si="202"/>
        <v>7.8820312499999989</v>
      </c>
      <c r="AD193">
        <f t="shared" si="203"/>
        <v>7.9010156249999994</v>
      </c>
      <c r="AE193" s="3">
        <v>7.92</v>
      </c>
      <c r="AF193">
        <f t="shared" si="204"/>
        <v>7.9389843750000004</v>
      </c>
      <c r="AG193">
        <f t="shared" si="205"/>
        <v>7.9754882812500005</v>
      </c>
      <c r="AH193">
        <f t="shared" si="206"/>
        <v>8.0119921875000006</v>
      </c>
      <c r="AI193">
        <f t="shared" si="207"/>
        <v>8.0484960937499999</v>
      </c>
      <c r="AJ193">
        <f t="shared" si="208"/>
        <v>8.0850000000000009</v>
      </c>
      <c r="AK193">
        <f t="shared" si="209"/>
        <v>8.1215039062500018</v>
      </c>
      <c r="AL193">
        <f t="shared" si="210"/>
        <v>8.1536279296875023</v>
      </c>
      <c r="AM193">
        <f t="shared" si="211"/>
        <v>8.1857519531250009</v>
      </c>
      <c r="AN193">
        <f t="shared" si="212"/>
        <v>8.2178759765624996</v>
      </c>
      <c r="AO193" s="3">
        <v>8.25</v>
      </c>
      <c r="AP193" s="3">
        <v>8.77</v>
      </c>
    </row>
    <row r="194" spans="1:42" x14ac:dyDescent="0.2">
      <c r="A194" s="2">
        <v>42853</v>
      </c>
      <c r="B194" s="3">
        <v>8.42</v>
      </c>
      <c r="C194" s="3">
        <v>8.3000000000000007</v>
      </c>
      <c r="D194" s="3">
        <f t="shared" si="184"/>
        <v>8.1950000000000003</v>
      </c>
      <c r="E194" s="3">
        <v>8.09</v>
      </c>
      <c r="F194" s="3">
        <f t="shared" si="185"/>
        <v>8.004999999999999</v>
      </c>
      <c r="G194" s="3">
        <v>7.92</v>
      </c>
      <c r="H194" s="3">
        <f t="shared" si="186"/>
        <v>7.9350000000000005</v>
      </c>
      <c r="I194" s="3">
        <v>7.95</v>
      </c>
      <c r="J194" s="3">
        <f t="shared" si="187"/>
        <v>7.82</v>
      </c>
      <c r="K194" s="3">
        <v>7.69</v>
      </c>
      <c r="L194">
        <f t="shared" si="188"/>
        <v>7.67</v>
      </c>
      <c r="M194">
        <f t="shared" si="189"/>
        <v>7.65</v>
      </c>
      <c r="N194">
        <f t="shared" si="190"/>
        <v>7.6300000000000008</v>
      </c>
      <c r="O194" s="3">
        <v>7.61</v>
      </c>
      <c r="P194">
        <f t="shared" si="191"/>
        <v>7.59</v>
      </c>
      <c r="Q194">
        <f t="shared" si="192"/>
        <v>7.6150000000000002</v>
      </c>
      <c r="R194">
        <f t="shared" si="193"/>
        <v>7.6400000000000006</v>
      </c>
      <c r="S194">
        <f t="shared" si="194"/>
        <v>7.6650000000000009</v>
      </c>
      <c r="T194">
        <f t="shared" si="195"/>
        <v>7.6675000000000004</v>
      </c>
      <c r="U194" s="3">
        <v>7.67</v>
      </c>
      <c r="V194">
        <f t="shared" si="196"/>
        <v>7.6724999999999994</v>
      </c>
      <c r="W194">
        <f t="shared" ref="W194:X194" si="274">2*V194-U194</f>
        <v>7.6749999999999989</v>
      </c>
      <c r="X194">
        <f t="shared" si="274"/>
        <v>7.6774999999999984</v>
      </c>
      <c r="Y194">
        <f t="shared" si="198"/>
        <v>7.7437499999999995</v>
      </c>
      <c r="Z194">
        <f t="shared" si="199"/>
        <v>7.8100000000000005</v>
      </c>
      <c r="AA194">
        <f t="shared" si="200"/>
        <v>7.8762500000000015</v>
      </c>
      <c r="AB194">
        <f t="shared" si="201"/>
        <v>7.8946875000000016</v>
      </c>
      <c r="AC194">
        <f t="shared" si="202"/>
        <v>7.9131250000000009</v>
      </c>
      <c r="AD194">
        <f t="shared" si="203"/>
        <v>7.9315625000000001</v>
      </c>
      <c r="AE194" s="3">
        <v>7.95</v>
      </c>
      <c r="AF194">
        <f t="shared" si="204"/>
        <v>7.9684375000000003</v>
      </c>
      <c r="AG194">
        <f t="shared" si="205"/>
        <v>8.0025781249999994</v>
      </c>
      <c r="AH194">
        <f t="shared" si="206"/>
        <v>8.0367187500000004</v>
      </c>
      <c r="AI194">
        <f t="shared" si="207"/>
        <v>8.0708593750000013</v>
      </c>
      <c r="AJ194">
        <f t="shared" si="208"/>
        <v>8.1050000000000004</v>
      </c>
      <c r="AK194">
        <f t="shared" si="209"/>
        <v>8.1391406249999996</v>
      </c>
      <c r="AL194">
        <f t="shared" si="210"/>
        <v>8.1693554687500001</v>
      </c>
      <c r="AM194">
        <f t="shared" si="211"/>
        <v>8.1995703125000006</v>
      </c>
      <c r="AN194">
        <f t="shared" si="212"/>
        <v>8.2297851562499993</v>
      </c>
      <c r="AO194" s="3">
        <v>8.26</v>
      </c>
      <c r="AP194" s="3">
        <v>8.75</v>
      </c>
    </row>
    <row r="195" spans="1:42" x14ac:dyDescent="0.2">
      <c r="A195" s="2">
        <v>42852</v>
      </c>
      <c r="B195" s="3">
        <v>8.35</v>
      </c>
      <c r="C195" s="3">
        <v>8.2799999999999994</v>
      </c>
      <c r="D195" s="3">
        <f t="shared" si="184"/>
        <v>8.23</v>
      </c>
      <c r="E195" s="3">
        <v>8.18</v>
      </c>
      <c r="F195" s="3">
        <f t="shared" si="185"/>
        <v>8.1150000000000002</v>
      </c>
      <c r="G195" s="3">
        <v>8.0500000000000007</v>
      </c>
      <c r="H195" s="3">
        <f t="shared" si="186"/>
        <v>8.0350000000000001</v>
      </c>
      <c r="I195" s="3">
        <v>8.02</v>
      </c>
      <c r="J195" s="3">
        <f t="shared" si="187"/>
        <v>7.9249999999999998</v>
      </c>
      <c r="K195" s="3">
        <v>7.83</v>
      </c>
      <c r="L195">
        <f t="shared" si="188"/>
        <v>7.8049999999999997</v>
      </c>
      <c r="M195">
        <f t="shared" si="189"/>
        <v>7.78</v>
      </c>
      <c r="N195">
        <f t="shared" si="190"/>
        <v>7.7550000000000008</v>
      </c>
      <c r="O195" s="3">
        <v>7.73</v>
      </c>
      <c r="P195">
        <f t="shared" si="191"/>
        <v>7.7050000000000001</v>
      </c>
      <c r="Q195">
        <f t="shared" si="192"/>
        <v>7.7275</v>
      </c>
      <c r="R195">
        <f t="shared" si="193"/>
        <v>7.75</v>
      </c>
      <c r="S195">
        <f t="shared" si="194"/>
        <v>7.7725</v>
      </c>
      <c r="T195">
        <f t="shared" si="195"/>
        <v>7.7712500000000002</v>
      </c>
      <c r="U195" s="3">
        <v>7.77</v>
      </c>
      <c r="V195">
        <f t="shared" si="196"/>
        <v>7.7687499999999989</v>
      </c>
      <c r="W195">
        <f t="shared" ref="W195:X195" si="275">2*V195-U195</f>
        <v>7.7674999999999983</v>
      </c>
      <c r="X195">
        <f t="shared" si="275"/>
        <v>7.7662499999999977</v>
      </c>
      <c r="Y195">
        <f t="shared" si="198"/>
        <v>7.8306249999999986</v>
      </c>
      <c r="Z195">
        <f t="shared" si="199"/>
        <v>7.8949999999999996</v>
      </c>
      <c r="AA195">
        <f t="shared" si="200"/>
        <v>7.9593750000000005</v>
      </c>
      <c r="AB195">
        <f t="shared" si="201"/>
        <v>7.9745312500000001</v>
      </c>
      <c r="AC195">
        <f t="shared" si="202"/>
        <v>7.9896875000000005</v>
      </c>
      <c r="AD195">
        <f t="shared" si="203"/>
        <v>8.0048437499999991</v>
      </c>
      <c r="AE195" s="3">
        <v>8.02</v>
      </c>
      <c r="AF195">
        <f t="shared" si="204"/>
        <v>8.03515625</v>
      </c>
      <c r="AG195">
        <f t="shared" si="205"/>
        <v>8.0663671874999991</v>
      </c>
      <c r="AH195">
        <f t="shared" si="206"/>
        <v>8.0975781250000001</v>
      </c>
      <c r="AI195">
        <f t="shared" si="207"/>
        <v>8.128789062500001</v>
      </c>
      <c r="AJ195">
        <f t="shared" si="208"/>
        <v>8.16</v>
      </c>
      <c r="AK195">
        <f t="shared" si="209"/>
        <v>8.1912109374999993</v>
      </c>
      <c r="AL195">
        <f t="shared" si="210"/>
        <v>8.2184082031249996</v>
      </c>
      <c r="AM195">
        <f t="shared" si="211"/>
        <v>8.24560546875</v>
      </c>
      <c r="AN195">
        <f t="shared" si="212"/>
        <v>8.2728027343750004</v>
      </c>
      <c r="AO195" s="3">
        <v>8.3000000000000007</v>
      </c>
      <c r="AP195" s="3">
        <v>8.75</v>
      </c>
    </row>
    <row r="196" spans="1:42" x14ac:dyDescent="0.2">
      <c r="A196" s="2">
        <v>42851</v>
      </c>
      <c r="B196" s="3">
        <v>8.36</v>
      </c>
      <c r="C196" s="3">
        <v>8.27</v>
      </c>
      <c r="D196" s="3">
        <f t="shared" ref="D196:D259" si="276">AVERAGE(C196,E196)</f>
        <v>8.19</v>
      </c>
      <c r="E196" s="3">
        <v>8.11</v>
      </c>
      <c r="F196" s="3">
        <f t="shared" ref="F196:F259" si="277">AVERAGE(G196,E196)</f>
        <v>8.0449999999999999</v>
      </c>
      <c r="G196" s="3">
        <v>7.98</v>
      </c>
      <c r="H196" s="3">
        <f t="shared" ref="H196:H259" si="278">AVERAGE(I196,G196)</f>
        <v>8.02</v>
      </c>
      <c r="I196" s="3">
        <v>8.06</v>
      </c>
      <c r="J196" s="3">
        <f t="shared" ref="J196:J259" si="279">AVERAGE(I196,K196)</f>
        <v>7.93</v>
      </c>
      <c r="K196" s="3">
        <v>7.8</v>
      </c>
      <c r="L196">
        <f t="shared" ref="L196:L259" si="280">AVERAGE(K196,M196)</f>
        <v>7.7825000000000006</v>
      </c>
      <c r="M196">
        <f t="shared" ref="M196:M259" si="281">AVERAGE(K196,O196)</f>
        <v>7.7650000000000006</v>
      </c>
      <c r="N196">
        <f t="shared" ref="N196:N259" si="282">AVERAGE(M196,O196)</f>
        <v>7.7475000000000005</v>
      </c>
      <c r="O196" s="3">
        <v>7.73</v>
      </c>
      <c r="P196">
        <f t="shared" ref="P196:P259" si="283">2*O196-N196</f>
        <v>7.7125000000000004</v>
      </c>
      <c r="Q196">
        <f t="shared" ref="Q196:Q259" si="284">AVERAGE(P196,R196)</f>
        <v>7.7362500000000001</v>
      </c>
      <c r="R196">
        <f t="shared" ref="R196:R259" si="285">AVERAGE(O196,U196)</f>
        <v>7.76</v>
      </c>
      <c r="S196">
        <f t="shared" ref="S196:S259" si="286">2*R196-Q196</f>
        <v>7.7837499999999995</v>
      </c>
      <c r="T196">
        <f t="shared" ref="T196:T259" si="287">AVERAGE(S196,U196)</f>
        <v>7.7868750000000002</v>
      </c>
      <c r="U196" s="3">
        <v>7.79</v>
      </c>
      <c r="V196">
        <f t="shared" ref="V196:V259" si="288">2*U196-T196</f>
        <v>7.7931249999999999</v>
      </c>
      <c r="W196">
        <f t="shared" ref="W196:X196" si="289">2*V196-U196</f>
        <v>7.7962499999999997</v>
      </c>
      <c r="X196">
        <f t="shared" si="289"/>
        <v>7.7993749999999995</v>
      </c>
      <c r="Y196">
        <f t="shared" ref="Y196:Y259" si="290">AVERAGE(X196,Z196)</f>
        <v>7.8621875000000001</v>
      </c>
      <c r="Z196">
        <f t="shared" ref="Z196:Z259" si="291">AVERAGE(U196,AE196)</f>
        <v>7.9250000000000007</v>
      </c>
      <c r="AA196">
        <f t="shared" ref="AA196:AA259" si="292">2*Z196-Y196</f>
        <v>7.9878125000000013</v>
      </c>
      <c r="AB196">
        <f t="shared" ref="AB196:AB259" si="293">AVERAGE(AA196,AC196)</f>
        <v>8.0058593750000018</v>
      </c>
      <c r="AC196">
        <f t="shared" ref="AC196:AC259" si="294">AVERAGE(AA196,AE196)</f>
        <v>8.0239062500000014</v>
      </c>
      <c r="AD196">
        <f t="shared" ref="AD196:AD259" si="295">AVERAGE(AC196,AE196)</f>
        <v>8.0419531250000009</v>
      </c>
      <c r="AE196" s="3">
        <v>8.06</v>
      </c>
      <c r="AF196">
        <f t="shared" ref="AF196:AF259" si="296">2*AE196-AD196</f>
        <v>8.0780468750000001</v>
      </c>
      <c r="AG196">
        <f t="shared" ref="AG196:AG259" si="297">AVERAGE(AF196,AH196)</f>
        <v>8.1085351562499994</v>
      </c>
      <c r="AH196">
        <f t="shared" ref="AH196:AH259" si="298">AVERAGE(AF196,AJ196)</f>
        <v>8.1390234375000006</v>
      </c>
      <c r="AI196">
        <f t="shared" ref="AI196:AI259" si="299">AVERAGE(AH196,AJ196)</f>
        <v>8.1695117187499999</v>
      </c>
      <c r="AJ196">
        <f t="shared" ref="AJ196:AJ259" si="300">AVERAGE(AE196,AO196)</f>
        <v>8.1999999999999993</v>
      </c>
      <c r="AK196">
        <f t="shared" ref="AK196:AK259" si="301">2*AJ196-AI196</f>
        <v>8.2304882812499986</v>
      </c>
      <c r="AL196">
        <f t="shared" ref="AL196:AL259" si="302">AVERAGE(AK196,AM196)</f>
        <v>8.2578662109375003</v>
      </c>
      <c r="AM196">
        <f t="shared" ref="AM196:AM259" si="303">AVERAGE(AK196,AO196)</f>
        <v>8.2852441406250001</v>
      </c>
      <c r="AN196">
        <f t="shared" ref="AN196:AN259" si="304">AVERAGE(AM196,AO196)</f>
        <v>8.3126220703125</v>
      </c>
      <c r="AO196" s="3">
        <v>8.34</v>
      </c>
      <c r="AP196" s="3">
        <v>8.76</v>
      </c>
    </row>
    <row r="197" spans="1:42" x14ac:dyDescent="0.2">
      <c r="A197" s="2">
        <v>42850</v>
      </c>
      <c r="B197" s="3">
        <v>8.39</v>
      </c>
      <c r="C197" s="3">
        <v>8.2799999999999994</v>
      </c>
      <c r="D197" s="3">
        <f t="shared" si="276"/>
        <v>8.1950000000000003</v>
      </c>
      <c r="E197" s="3">
        <v>8.11</v>
      </c>
      <c r="F197" s="3">
        <f t="shared" si="277"/>
        <v>8.0350000000000001</v>
      </c>
      <c r="G197" s="3">
        <v>7.96</v>
      </c>
      <c r="H197" s="3">
        <f t="shared" si="278"/>
        <v>8.0150000000000006</v>
      </c>
      <c r="I197" s="3">
        <v>8.07</v>
      </c>
      <c r="J197" s="3">
        <f t="shared" si="279"/>
        <v>7.92</v>
      </c>
      <c r="K197" s="3">
        <v>7.77</v>
      </c>
      <c r="L197">
        <f t="shared" si="280"/>
        <v>7.7549999999999999</v>
      </c>
      <c r="M197">
        <f t="shared" si="281"/>
        <v>7.74</v>
      </c>
      <c r="N197">
        <f t="shared" si="282"/>
        <v>7.7249999999999996</v>
      </c>
      <c r="O197" s="3">
        <v>7.71</v>
      </c>
      <c r="P197">
        <f t="shared" si="283"/>
        <v>7.6950000000000003</v>
      </c>
      <c r="Q197">
        <f t="shared" si="284"/>
        <v>7.7225000000000001</v>
      </c>
      <c r="R197">
        <f t="shared" si="285"/>
        <v>7.75</v>
      </c>
      <c r="S197">
        <f t="shared" si="286"/>
        <v>7.7774999999999999</v>
      </c>
      <c r="T197">
        <f t="shared" si="287"/>
        <v>7.7837499999999995</v>
      </c>
      <c r="U197" s="3">
        <v>7.79</v>
      </c>
      <c r="V197">
        <f t="shared" si="288"/>
        <v>7.7962500000000006</v>
      </c>
      <c r="W197">
        <f t="shared" ref="W197:X197" si="305">2*V197-U197</f>
        <v>7.8025000000000011</v>
      </c>
      <c r="X197">
        <f t="shared" si="305"/>
        <v>7.8087500000000016</v>
      </c>
      <c r="Y197">
        <f t="shared" si="290"/>
        <v>7.8693750000000007</v>
      </c>
      <c r="Z197">
        <f t="shared" si="291"/>
        <v>7.93</v>
      </c>
      <c r="AA197">
        <f t="shared" si="292"/>
        <v>7.9906249999999988</v>
      </c>
      <c r="AB197">
        <f t="shared" si="293"/>
        <v>8.0104687499999994</v>
      </c>
      <c r="AC197">
        <f t="shared" si="294"/>
        <v>8.0303124999999991</v>
      </c>
      <c r="AD197">
        <f t="shared" si="295"/>
        <v>8.0501562500000006</v>
      </c>
      <c r="AE197" s="3">
        <v>8.07</v>
      </c>
      <c r="AF197">
        <f t="shared" si="296"/>
        <v>8.08984375</v>
      </c>
      <c r="AG197">
        <f t="shared" si="297"/>
        <v>8.1186328124999996</v>
      </c>
      <c r="AH197">
        <f t="shared" si="298"/>
        <v>8.1474218749999991</v>
      </c>
      <c r="AI197">
        <f t="shared" si="299"/>
        <v>8.1762109374999987</v>
      </c>
      <c r="AJ197">
        <f t="shared" si="300"/>
        <v>8.2050000000000001</v>
      </c>
      <c r="AK197">
        <f t="shared" si="301"/>
        <v>8.2337890625000014</v>
      </c>
      <c r="AL197">
        <f t="shared" si="302"/>
        <v>8.2603417968750001</v>
      </c>
      <c r="AM197">
        <f t="shared" si="303"/>
        <v>8.2868945312500006</v>
      </c>
      <c r="AN197">
        <f t="shared" si="304"/>
        <v>8.3134472656250011</v>
      </c>
      <c r="AO197" s="3">
        <v>8.34</v>
      </c>
      <c r="AP197" s="3">
        <v>8.73</v>
      </c>
    </row>
    <row r="198" spans="1:42" x14ac:dyDescent="0.2">
      <c r="A198" s="2">
        <v>42849</v>
      </c>
      <c r="B198" s="3">
        <v>8.2899999999999991</v>
      </c>
      <c r="C198" s="3">
        <v>8.18</v>
      </c>
      <c r="D198" s="3">
        <f t="shared" si="276"/>
        <v>8.1050000000000004</v>
      </c>
      <c r="E198" s="3">
        <v>8.0299999999999994</v>
      </c>
      <c r="F198" s="3">
        <f t="shared" si="277"/>
        <v>7.9799999999999995</v>
      </c>
      <c r="G198" s="3">
        <v>7.93</v>
      </c>
      <c r="H198" s="3">
        <f t="shared" si="278"/>
        <v>7.9649999999999999</v>
      </c>
      <c r="I198" s="3">
        <v>8</v>
      </c>
      <c r="J198" s="3">
        <f t="shared" si="279"/>
        <v>7.8900000000000006</v>
      </c>
      <c r="K198" s="3">
        <v>7.78</v>
      </c>
      <c r="L198">
        <f t="shared" si="280"/>
        <v>7.7625000000000002</v>
      </c>
      <c r="M198">
        <f t="shared" si="281"/>
        <v>7.7450000000000001</v>
      </c>
      <c r="N198">
        <f t="shared" si="282"/>
        <v>7.7275</v>
      </c>
      <c r="O198" s="3">
        <v>7.71</v>
      </c>
      <c r="P198">
        <f t="shared" si="283"/>
        <v>7.6924999999999999</v>
      </c>
      <c r="Q198">
        <f t="shared" si="284"/>
        <v>7.7162500000000005</v>
      </c>
      <c r="R198">
        <f t="shared" si="285"/>
        <v>7.74</v>
      </c>
      <c r="S198">
        <f t="shared" si="286"/>
        <v>7.7637499999999999</v>
      </c>
      <c r="T198">
        <f t="shared" si="287"/>
        <v>7.7668749999999998</v>
      </c>
      <c r="U198" s="3">
        <v>7.77</v>
      </c>
      <c r="V198">
        <f t="shared" si="288"/>
        <v>7.7731249999999994</v>
      </c>
      <c r="W198">
        <f t="shared" ref="W198:X198" si="306">2*V198-U198</f>
        <v>7.7762499999999992</v>
      </c>
      <c r="X198">
        <f t="shared" si="306"/>
        <v>7.779374999999999</v>
      </c>
      <c r="Y198">
        <f t="shared" si="290"/>
        <v>7.8321874999999999</v>
      </c>
      <c r="Z198">
        <f t="shared" si="291"/>
        <v>7.8849999999999998</v>
      </c>
      <c r="AA198">
        <f t="shared" si="292"/>
        <v>7.9378124999999997</v>
      </c>
      <c r="AB198">
        <f t="shared" si="293"/>
        <v>7.9533593749999998</v>
      </c>
      <c r="AC198">
        <f t="shared" si="294"/>
        <v>7.9689062499999999</v>
      </c>
      <c r="AD198">
        <f t="shared" si="295"/>
        <v>7.9844531249999999</v>
      </c>
      <c r="AE198" s="3">
        <v>8</v>
      </c>
      <c r="AF198">
        <f t="shared" si="296"/>
        <v>8.0155468750000001</v>
      </c>
      <c r="AG198">
        <f t="shared" si="297"/>
        <v>8.0416601562499999</v>
      </c>
      <c r="AH198">
        <f t="shared" si="298"/>
        <v>8.0677734375000014</v>
      </c>
      <c r="AI198">
        <f t="shared" si="299"/>
        <v>8.0938867187500012</v>
      </c>
      <c r="AJ198">
        <f t="shared" si="300"/>
        <v>8.120000000000001</v>
      </c>
      <c r="AK198">
        <f t="shared" si="301"/>
        <v>8.1461132812500008</v>
      </c>
      <c r="AL198">
        <f t="shared" si="302"/>
        <v>8.1695849609375006</v>
      </c>
      <c r="AM198">
        <f t="shared" si="303"/>
        <v>8.1930566406250005</v>
      </c>
      <c r="AN198">
        <f t="shared" si="304"/>
        <v>8.2165283203125004</v>
      </c>
      <c r="AO198" s="3">
        <v>8.24</v>
      </c>
      <c r="AP198" s="3">
        <v>8.59</v>
      </c>
    </row>
    <row r="199" spans="1:42" x14ac:dyDescent="0.2">
      <c r="A199" s="2">
        <v>42845</v>
      </c>
      <c r="B199" s="3">
        <v>8.65</v>
      </c>
      <c r="C199" s="3">
        <v>8.48</v>
      </c>
      <c r="D199" s="3">
        <f t="shared" si="276"/>
        <v>8.3500000000000014</v>
      </c>
      <c r="E199" s="3">
        <v>8.2200000000000006</v>
      </c>
      <c r="F199" s="3">
        <f t="shared" si="277"/>
        <v>8.1350000000000016</v>
      </c>
      <c r="G199" s="3">
        <v>8.0500000000000007</v>
      </c>
      <c r="H199" s="3">
        <f t="shared" si="278"/>
        <v>8.0350000000000001</v>
      </c>
      <c r="I199" s="3">
        <v>8.02</v>
      </c>
      <c r="J199" s="3">
        <f t="shared" si="279"/>
        <v>7.9499999999999993</v>
      </c>
      <c r="K199" s="3">
        <v>7.88</v>
      </c>
      <c r="L199">
        <f t="shared" si="280"/>
        <v>7.8699999999999992</v>
      </c>
      <c r="M199">
        <f t="shared" si="281"/>
        <v>7.8599999999999994</v>
      </c>
      <c r="N199">
        <f t="shared" si="282"/>
        <v>7.85</v>
      </c>
      <c r="O199" s="3">
        <v>7.84</v>
      </c>
      <c r="P199">
        <f t="shared" si="283"/>
        <v>7.83</v>
      </c>
      <c r="Q199">
        <f t="shared" si="284"/>
        <v>7.8449999999999998</v>
      </c>
      <c r="R199">
        <f t="shared" si="285"/>
        <v>7.8599999999999994</v>
      </c>
      <c r="S199">
        <f t="shared" si="286"/>
        <v>7.8749999999999991</v>
      </c>
      <c r="T199">
        <f t="shared" si="287"/>
        <v>7.8774999999999995</v>
      </c>
      <c r="U199" s="3">
        <v>7.88</v>
      </c>
      <c r="V199">
        <f t="shared" si="288"/>
        <v>7.8825000000000003</v>
      </c>
      <c r="W199">
        <f t="shared" ref="W199:X199" si="307">2*V199-U199</f>
        <v>7.8850000000000007</v>
      </c>
      <c r="X199">
        <f t="shared" si="307"/>
        <v>7.8875000000000011</v>
      </c>
      <c r="Y199">
        <f t="shared" si="290"/>
        <v>7.9187500000000002</v>
      </c>
      <c r="Z199">
        <f t="shared" si="291"/>
        <v>7.9499999999999993</v>
      </c>
      <c r="AA199">
        <f t="shared" si="292"/>
        <v>7.9812499999999984</v>
      </c>
      <c r="AB199">
        <f t="shared" si="293"/>
        <v>7.9909374999999994</v>
      </c>
      <c r="AC199">
        <f t="shared" si="294"/>
        <v>8.0006249999999994</v>
      </c>
      <c r="AD199">
        <f t="shared" si="295"/>
        <v>8.0103124999999995</v>
      </c>
      <c r="AE199" s="3">
        <v>8.02</v>
      </c>
      <c r="AF199">
        <f t="shared" si="296"/>
        <v>8.0296874999999996</v>
      </c>
      <c r="AG199">
        <f t="shared" si="297"/>
        <v>8.0422656249999989</v>
      </c>
      <c r="AH199">
        <f t="shared" si="298"/>
        <v>8.0548437499999999</v>
      </c>
      <c r="AI199">
        <f t="shared" si="299"/>
        <v>8.0674218750000009</v>
      </c>
      <c r="AJ199">
        <f t="shared" si="300"/>
        <v>8.08</v>
      </c>
      <c r="AK199">
        <f t="shared" si="301"/>
        <v>8.0925781249999993</v>
      </c>
      <c r="AL199">
        <f t="shared" si="302"/>
        <v>8.1044335937499987</v>
      </c>
      <c r="AM199">
        <f t="shared" si="303"/>
        <v>8.1162890624999999</v>
      </c>
      <c r="AN199">
        <f t="shared" si="304"/>
        <v>8.1281445312500011</v>
      </c>
      <c r="AO199" s="3">
        <v>8.14</v>
      </c>
      <c r="AP199" s="3">
        <v>8.2899999999999991</v>
      </c>
    </row>
    <row r="200" spans="1:42" x14ac:dyDescent="0.2">
      <c r="A200" s="2">
        <v>42844</v>
      </c>
      <c r="B200" s="3">
        <v>8.81</v>
      </c>
      <c r="C200" s="3">
        <v>8.64</v>
      </c>
      <c r="D200" s="3">
        <f t="shared" si="276"/>
        <v>8.5100000000000016</v>
      </c>
      <c r="E200" s="3">
        <v>8.3800000000000008</v>
      </c>
      <c r="F200" s="3">
        <f t="shared" si="277"/>
        <v>8.2800000000000011</v>
      </c>
      <c r="G200" s="3">
        <v>8.18</v>
      </c>
      <c r="H200" s="3">
        <f t="shared" si="278"/>
        <v>8.1449999999999996</v>
      </c>
      <c r="I200" s="3">
        <v>8.11</v>
      </c>
      <c r="J200" s="3">
        <f t="shared" si="279"/>
        <v>8.0500000000000007</v>
      </c>
      <c r="K200" s="3">
        <v>7.99</v>
      </c>
      <c r="L200">
        <f t="shared" si="280"/>
        <v>7.9775</v>
      </c>
      <c r="M200">
        <f t="shared" si="281"/>
        <v>7.9649999999999999</v>
      </c>
      <c r="N200">
        <f t="shared" si="282"/>
        <v>7.9525000000000006</v>
      </c>
      <c r="O200" s="3">
        <v>7.94</v>
      </c>
      <c r="P200">
        <f t="shared" si="283"/>
        <v>7.9275000000000002</v>
      </c>
      <c r="Q200">
        <f t="shared" si="284"/>
        <v>7.9437500000000005</v>
      </c>
      <c r="R200">
        <f t="shared" si="285"/>
        <v>7.9600000000000009</v>
      </c>
      <c r="S200">
        <f t="shared" si="286"/>
        <v>7.9762500000000012</v>
      </c>
      <c r="T200">
        <f t="shared" si="287"/>
        <v>7.9781250000000004</v>
      </c>
      <c r="U200" s="3">
        <v>7.98</v>
      </c>
      <c r="V200">
        <f t="shared" si="288"/>
        <v>7.9818750000000005</v>
      </c>
      <c r="W200">
        <f t="shared" ref="W200:X200" si="308">2*V200-U200</f>
        <v>7.9837500000000006</v>
      </c>
      <c r="X200">
        <f t="shared" si="308"/>
        <v>7.9856250000000006</v>
      </c>
      <c r="Y200">
        <f t="shared" si="290"/>
        <v>8.0153125000000003</v>
      </c>
      <c r="Z200">
        <f t="shared" si="291"/>
        <v>8.0449999999999999</v>
      </c>
      <c r="AA200">
        <f t="shared" si="292"/>
        <v>8.0746874999999996</v>
      </c>
      <c r="AB200">
        <f t="shared" si="293"/>
        <v>8.0835156250000004</v>
      </c>
      <c r="AC200">
        <f t="shared" si="294"/>
        <v>8.0923437499999995</v>
      </c>
      <c r="AD200">
        <f t="shared" si="295"/>
        <v>8.1011718749999986</v>
      </c>
      <c r="AE200" s="3">
        <v>8.11</v>
      </c>
      <c r="AF200">
        <f t="shared" si="296"/>
        <v>8.1188281250000003</v>
      </c>
      <c r="AG200">
        <f t="shared" si="297"/>
        <v>8.13037109375</v>
      </c>
      <c r="AH200">
        <f t="shared" si="298"/>
        <v>8.1419140624999997</v>
      </c>
      <c r="AI200">
        <f t="shared" si="299"/>
        <v>8.1534570312499994</v>
      </c>
      <c r="AJ200">
        <f t="shared" si="300"/>
        <v>8.1649999999999991</v>
      </c>
      <c r="AK200">
        <f t="shared" si="301"/>
        <v>8.1765429687499989</v>
      </c>
      <c r="AL200">
        <f t="shared" si="302"/>
        <v>8.1874072265624989</v>
      </c>
      <c r="AM200">
        <f t="shared" si="303"/>
        <v>8.1982714843749989</v>
      </c>
      <c r="AN200">
        <f t="shared" si="304"/>
        <v>8.2091357421874989</v>
      </c>
      <c r="AO200" s="3">
        <v>8.2200000000000006</v>
      </c>
      <c r="AP200" s="3">
        <v>8.35</v>
      </c>
    </row>
    <row r="201" spans="1:42" x14ac:dyDescent="0.2">
      <c r="A201" s="2">
        <v>42843</v>
      </c>
      <c r="B201" s="3">
        <v>8.9</v>
      </c>
      <c r="C201" s="3">
        <v>8.7200000000000006</v>
      </c>
      <c r="D201" s="3">
        <f t="shared" si="276"/>
        <v>8.58</v>
      </c>
      <c r="E201" s="3">
        <v>8.44</v>
      </c>
      <c r="F201" s="3">
        <f t="shared" si="277"/>
        <v>8.34</v>
      </c>
      <c r="G201" s="3">
        <v>8.24</v>
      </c>
      <c r="H201" s="3">
        <f t="shared" si="278"/>
        <v>8.1649999999999991</v>
      </c>
      <c r="I201" s="3">
        <v>8.09</v>
      </c>
      <c r="J201" s="3">
        <f t="shared" si="279"/>
        <v>8.0649999999999995</v>
      </c>
      <c r="K201" s="3">
        <v>8.0399999999999991</v>
      </c>
      <c r="L201">
        <f t="shared" si="280"/>
        <v>8.0249999999999986</v>
      </c>
      <c r="M201">
        <f t="shared" si="281"/>
        <v>8.01</v>
      </c>
      <c r="N201">
        <f t="shared" si="282"/>
        <v>7.9950000000000001</v>
      </c>
      <c r="O201" s="3">
        <v>7.98</v>
      </c>
      <c r="P201">
        <f t="shared" si="283"/>
        <v>7.9650000000000007</v>
      </c>
      <c r="Q201">
        <f t="shared" si="284"/>
        <v>7.9775000000000009</v>
      </c>
      <c r="R201">
        <f t="shared" si="285"/>
        <v>7.99</v>
      </c>
      <c r="S201">
        <f t="shared" si="286"/>
        <v>8.0024999999999995</v>
      </c>
      <c r="T201">
        <f t="shared" si="287"/>
        <v>8.0012499999999989</v>
      </c>
      <c r="U201" s="3">
        <v>8</v>
      </c>
      <c r="V201">
        <f t="shared" si="288"/>
        <v>7.9987500000000011</v>
      </c>
      <c r="W201">
        <f t="shared" ref="W201:X201" si="309">2*V201-U201</f>
        <v>7.9975000000000023</v>
      </c>
      <c r="X201">
        <f t="shared" si="309"/>
        <v>7.9962500000000034</v>
      </c>
      <c r="Y201">
        <f t="shared" si="290"/>
        <v>8.0206250000000026</v>
      </c>
      <c r="Z201">
        <f t="shared" si="291"/>
        <v>8.0449999999999999</v>
      </c>
      <c r="AA201">
        <f t="shared" si="292"/>
        <v>8.0693749999999973</v>
      </c>
      <c r="AB201">
        <f t="shared" si="293"/>
        <v>8.0745312499999979</v>
      </c>
      <c r="AC201">
        <f t="shared" si="294"/>
        <v>8.0796874999999986</v>
      </c>
      <c r="AD201">
        <f t="shared" si="295"/>
        <v>8.0848437499999992</v>
      </c>
      <c r="AE201" s="3">
        <v>8.09</v>
      </c>
      <c r="AF201">
        <f t="shared" si="296"/>
        <v>8.0951562500000005</v>
      </c>
      <c r="AG201">
        <f t="shared" si="297"/>
        <v>8.1051171874999994</v>
      </c>
      <c r="AH201">
        <f t="shared" si="298"/>
        <v>8.1150781250000001</v>
      </c>
      <c r="AI201">
        <f t="shared" si="299"/>
        <v>8.1250390625000009</v>
      </c>
      <c r="AJ201">
        <f t="shared" si="300"/>
        <v>8.1349999999999998</v>
      </c>
      <c r="AK201">
        <f t="shared" si="301"/>
        <v>8.1449609374999987</v>
      </c>
      <c r="AL201">
        <f t="shared" si="302"/>
        <v>8.1537207031249999</v>
      </c>
      <c r="AM201">
        <f t="shared" si="303"/>
        <v>8.1624804687499992</v>
      </c>
      <c r="AN201">
        <f t="shared" si="304"/>
        <v>8.1712402343749986</v>
      </c>
      <c r="AO201" s="3">
        <v>8.18</v>
      </c>
      <c r="AP201" s="3">
        <v>8.3000000000000007</v>
      </c>
    </row>
    <row r="202" spans="1:42" x14ac:dyDescent="0.2">
      <c r="A202" s="2">
        <v>42842</v>
      </c>
      <c r="B202" s="3">
        <v>8.9</v>
      </c>
      <c r="C202" s="3">
        <v>8.7100000000000009</v>
      </c>
      <c r="D202" s="3">
        <f t="shared" si="276"/>
        <v>8.5650000000000013</v>
      </c>
      <c r="E202" s="3">
        <v>8.42</v>
      </c>
      <c r="F202" s="3">
        <f t="shared" si="277"/>
        <v>8.32</v>
      </c>
      <c r="G202" s="3">
        <v>8.2200000000000006</v>
      </c>
      <c r="H202" s="3">
        <f t="shared" si="278"/>
        <v>8.1550000000000011</v>
      </c>
      <c r="I202" s="3">
        <v>8.09</v>
      </c>
      <c r="J202" s="3">
        <f t="shared" si="279"/>
        <v>8.0549999999999997</v>
      </c>
      <c r="K202" s="3">
        <v>8.02</v>
      </c>
      <c r="L202">
        <f t="shared" si="280"/>
        <v>8.004999999999999</v>
      </c>
      <c r="M202">
        <f t="shared" si="281"/>
        <v>7.99</v>
      </c>
      <c r="N202">
        <f t="shared" si="282"/>
        <v>7.9749999999999996</v>
      </c>
      <c r="O202" s="3">
        <v>7.96</v>
      </c>
      <c r="P202">
        <f t="shared" si="283"/>
        <v>7.9450000000000003</v>
      </c>
      <c r="Q202">
        <f t="shared" si="284"/>
        <v>7.9575000000000005</v>
      </c>
      <c r="R202">
        <f t="shared" si="285"/>
        <v>7.9700000000000006</v>
      </c>
      <c r="S202">
        <f t="shared" si="286"/>
        <v>7.9825000000000008</v>
      </c>
      <c r="T202">
        <f t="shared" si="287"/>
        <v>7.9812500000000011</v>
      </c>
      <c r="U202" s="3">
        <v>7.98</v>
      </c>
      <c r="V202">
        <f t="shared" si="288"/>
        <v>7.9787499999999998</v>
      </c>
      <c r="W202">
        <f t="shared" ref="W202:X202" si="310">2*V202-U202</f>
        <v>7.9774999999999991</v>
      </c>
      <c r="X202">
        <f t="shared" si="310"/>
        <v>7.9762499999999985</v>
      </c>
      <c r="Y202">
        <f t="shared" si="290"/>
        <v>8.0056249999999984</v>
      </c>
      <c r="Z202">
        <f t="shared" si="291"/>
        <v>8.0350000000000001</v>
      </c>
      <c r="AA202">
        <f t="shared" si="292"/>
        <v>8.0643750000000018</v>
      </c>
      <c r="AB202">
        <f t="shared" si="293"/>
        <v>8.0707812500000014</v>
      </c>
      <c r="AC202">
        <f t="shared" si="294"/>
        <v>8.0771875000000009</v>
      </c>
      <c r="AD202">
        <f t="shared" si="295"/>
        <v>8.0835937500000004</v>
      </c>
      <c r="AE202" s="3">
        <v>8.09</v>
      </c>
      <c r="AF202">
        <f t="shared" si="296"/>
        <v>8.0964062499999994</v>
      </c>
      <c r="AG202">
        <f t="shared" si="297"/>
        <v>8.107304687500001</v>
      </c>
      <c r="AH202">
        <f t="shared" si="298"/>
        <v>8.1182031250000009</v>
      </c>
      <c r="AI202">
        <f t="shared" si="299"/>
        <v>8.1291015625000007</v>
      </c>
      <c r="AJ202">
        <f t="shared" si="300"/>
        <v>8.14</v>
      </c>
      <c r="AK202">
        <f t="shared" si="301"/>
        <v>8.1508984375000004</v>
      </c>
      <c r="AL202">
        <f t="shared" si="302"/>
        <v>8.1606738281250006</v>
      </c>
      <c r="AM202">
        <f t="shared" si="303"/>
        <v>8.1704492187500009</v>
      </c>
      <c r="AN202">
        <f t="shared" si="304"/>
        <v>8.1802246093749993</v>
      </c>
      <c r="AO202" s="3">
        <v>8.19</v>
      </c>
      <c r="AP202" s="3">
        <v>8.3000000000000007</v>
      </c>
    </row>
    <row r="203" spans="1:42" x14ac:dyDescent="0.2">
      <c r="A203" s="2">
        <v>42839</v>
      </c>
      <c r="B203" s="3">
        <v>9</v>
      </c>
      <c r="C203" s="3">
        <v>8.7799999999999994</v>
      </c>
      <c r="D203" s="3">
        <f t="shared" si="276"/>
        <v>8.620000000000001</v>
      </c>
      <c r="E203" s="3">
        <v>8.4600000000000009</v>
      </c>
      <c r="F203" s="3">
        <f t="shared" si="277"/>
        <v>8.3550000000000004</v>
      </c>
      <c r="G203" s="3">
        <v>8.25</v>
      </c>
      <c r="H203" s="3">
        <f t="shared" si="278"/>
        <v>8.18</v>
      </c>
      <c r="I203" s="3">
        <v>8.11</v>
      </c>
      <c r="J203" s="3">
        <f t="shared" si="279"/>
        <v>8.07</v>
      </c>
      <c r="K203" s="3">
        <v>8.0299999999999994</v>
      </c>
      <c r="L203">
        <f t="shared" si="280"/>
        <v>8.0124999999999993</v>
      </c>
      <c r="M203">
        <f t="shared" si="281"/>
        <v>7.9949999999999992</v>
      </c>
      <c r="N203">
        <f t="shared" si="282"/>
        <v>7.9774999999999991</v>
      </c>
      <c r="O203" s="3">
        <v>7.96</v>
      </c>
      <c r="P203">
        <f t="shared" si="283"/>
        <v>7.9425000000000008</v>
      </c>
      <c r="Q203">
        <f t="shared" si="284"/>
        <v>7.9587500000000002</v>
      </c>
      <c r="R203">
        <f t="shared" si="285"/>
        <v>7.9749999999999996</v>
      </c>
      <c r="S203">
        <f t="shared" si="286"/>
        <v>7.9912499999999991</v>
      </c>
      <c r="T203">
        <f t="shared" si="287"/>
        <v>7.9906249999999996</v>
      </c>
      <c r="U203" s="3">
        <v>7.99</v>
      </c>
      <c r="V203">
        <f t="shared" si="288"/>
        <v>7.9893750000000008</v>
      </c>
      <c r="W203">
        <f t="shared" ref="W203:X203" si="311">2*V203-U203</f>
        <v>7.9887500000000014</v>
      </c>
      <c r="X203">
        <f t="shared" si="311"/>
        <v>7.9881250000000019</v>
      </c>
      <c r="Y203">
        <f t="shared" si="290"/>
        <v>8.0190625000000004</v>
      </c>
      <c r="Z203">
        <f t="shared" si="291"/>
        <v>8.0500000000000007</v>
      </c>
      <c r="AA203">
        <f t="shared" si="292"/>
        <v>8.080937500000001</v>
      </c>
      <c r="AB203">
        <f t="shared" si="293"/>
        <v>8.0882031249999997</v>
      </c>
      <c r="AC203">
        <f t="shared" si="294"/>
        <v>8.0954687500000002</v>
      </c>
      <c r="AD203">
        <f t="shared" si="295"/>
        <v>8.1027343750000007</v>
      </c>
      <c r="AE203" s="3">
        <v>8.11</v>
      </c>
      <c r="AF203">
        <f t="shared" si="296"/>
        <v>8.1172656249999982</v>
      </c>
      <c r="AG203">
        <f t="shared" si="297"/>
        <v>8.126699218749998</v>
      </c>
      <c r="AH203">
        <f t="shared" si="298"/>
        <v>8.1361328124999979</v>
      </c>
      <c r="AI203">
        <f t="shared" si="299"/>
        <v>8.1455664062499977</v>
      </c>
      <c r="AJ203">
        <f t="shared" si="300"/>
        <v>8.1549999999999994</v>
      </c>
      <c r="AK203">
        <f t="shared" si="301"/>
        <v>8.164433593750001</v>
      </c>
      <c r="AL203">
        <f t="shared" si="302"/>
        <v>8.1733251953125006</v>
      </c>
      <c r="AM203">
        <f t="shared" si="303"/>
        <v>8.1822167968750001</v>
      </c>
      <c r="AN203">
        <f t="shared" si="304"/>
        <v>8.1911083984374997</v>
      </c>
      <c r="AO203" s="3">
        <v>8.1999999999999993</v>
      </c>
      <c r="AP203" s="3">
        <v>8.32</v>
      </c>
    </row>
    <row r="204" spans="1:42" x14ac:dyDescent="0.2">
      <c r="A204" s="2">
        <v>42838</v>
      </c>
      <c r="B204" s="3">
        <v>9.01</v>
      </c>
      <c r="C204" s="3">
        <v>8.7899999999999991</v>
      </c>
      <c r="D204" s="3">
        <f t="shared" si="276"/>
        <v>8.629999999999999</v>
      </c>
      <c r="E204" s="3">
        <v>8.4700000000000006</v>
      </c>
      <c r="F204" s="3">
        <f t="shared" si="277"/>
        <v>8.3650000000000002</v>
      </c>
      <c r="G204" s="3">
        <v>8.26</v>
      </c>
      <c r="H204" s="3">
        <f t="shared" si="278"/>
        <v>8.1849999999999987</v>
      </c>
      <c r="I204" s="3">
        <v>8.11</v>
      </c>
      <c r="J204" s="3">
        <f t="shared" si="279"/>
        <v>8.0749999999999993</v>
      </c>
      <c r="K204" s="3">
        <v>8.0399999999999991</v>
      </c>
      <c r="L204">
        <f t="shared" si="280"/>
        <v>8.0249999999999986</v>
      </c>
      <c r="M204">
        <f t="shared" si="281"/>
        <v>8.01</v>
      </c>
      <c r="N204">
        <f t="shared" si="282"/>
        <v>7.9950000000000001</v>
      </c>
      <c r="O204" s="3">
        <v>7.98</v>
      </c>
      <c r="P204">
        <f t="shared" si="283"/>
        <v>7.9650000000000007</v>
      </c>
      <c r="Q204">
        <f t="shared" si="284"/>
        <v>7.9775000000000009</v>
      </c>
      <c r="R204">
        <f t="shared" si="285"/>
        <v>7.99</v>
      </c>
      <c r="S204">
        <f t="shared" si="286"/>
        <v>8.0024999999999995</v>
      </c>
      <c r="T204">
        <f t="shared" si="287"/>
        <v>8.0012499999999989</v>
      </c>
      <c r="U204" s="3">
        <v>8</v>
      </c>
      <c r="V204">
        <f t="shared" si="288"/>
        <v>7.9987500000000011</v>
      </c>
      <c r="W204">
        <f t="shared" ref="W204:X204" si="312">2*V204-U204</f>
        <v>7.9975000000000023</v>
      </c>
      <c r="X204">
        <f t="shared" si="312"/>
        <v>7.9962500000000034</v>
      </c>
      <c r="Y204">
        <f t="shared" si="290"/>
        <v>8.0256250000000016</v>
      </c>
      <c r="Z204">
        <f t="shared" si="291"/>
        <v>8.0549999999999997</v>
      </c>
      <c r="AA204">
        <f t="shared" si="292"/>
        <v>8.0843749999999979</v>
      </c>
      <c r="AB204">
        <f t="shared" si="293"/>
        <v>8.0907812499999991</v>
      </c>
      <c r="AC204">
        <f t="shared" si="294"/>
        <v>8.0971874999999986</v>
      </c>
      <c r="AD204">
        <f t="shared" si="295"/>
        <v>8.1035937499999982</v>
      </c>
      <c r="AE204" s="3">
        <v>8.11</v>
      </c>
      <c r="AF204">
        <f t="shared" si="296"/>
        <v>8.1164062500000007</v>
      </c>
      <c r="AG204">
        <f t="shared" si="297"/>
        <v>8.1273046875000006</v>
      </c>
      <c r="AH204">
        <f t="shared" si="298"/>
        <v>8.1382031250000004</v>
      </c>
      <c r="AI204">
        <f t="shared" si="299"/>
        <v>8.1491015625000003</v>
      </c>
      <c r="AJ204">
        <f t="shared" si="300"/>
        <v>8.16</v>
      </c>
      <c r="AK204">
        <f t="shared" si="301"/>
        <v>8.1708984375</v>
      </c>
      <c r="AL204">
        <f t="shared" si="302"/>
        <v>8.1806738281250002</v>
      </c>
      <c r="AM204">
        <f t="shared" si="303"/>
        <v>8.1904492187500004</v>
      </c>
      <c r="AN204">
        <f t="shared" si="304"/>
        <v>8.2002246093750006</v>
      </c>
      <c r="AO204" s="3">
        <v>8.2100000000000009</v>
      </c>
      <c r="AP204" s="3">
        <v>8.32</v>
      </c>
    </row>
    <row r="205" spans="1:42" x14ac:dyDescent="0.2">
      <c r="A205" s="2">
        <v>42837</v>
      </c>
      <c r="B205" s="3">
        <v>9.09</v>
      </c>
      <c r="C205" s="3">
        <v>8.85</v>
      </c>
      <c r="D205" s="3">
        <f t="shared" si="276"/>
        <v>8.68</v>
      </c>
      <c r="E205" s="3">
        <v>8.51</v>
      </c>
      <c r="F205" s="3">
        <f t="shared" si="277"/>
        <v>8.4050000000000011</v>
      </c>
      <c r="G205" s="3">
        <v>8.3000000000000007</v>
      </c>
      <c r="H205" s="3">
        <f t="shared" si="278"/>
        <v>8.245000000000001</v>
      </c>
      <c r="I205" s="3">
        <v>8.19</v>
      </c>
      <c r="J205" s="3">
        <f t="shared" si="279"/>
        <v>8.1449999999999996</v>
      </c>
      <c r="K205" s="3">
        <v>8.1</v>
      </c>
      <c r="L205">
        <f t="shared" si="280"/>
        <v>8.0850000000000009</v>
      </c>
      <c r="M205">
        <f t="shared" si="281"/>
        <v>8.07</v>
      </c>
      <c r="N205">
        <f t="shared" si="282"/>
        <v>8.0549999999999997</v>
      </c>
      <c r="O205" s="3">
        <v>8.0399999999999991</v>
      </c>
      <c r="P205">
        <f t="shared" si="283"/>
        <v>8.0249999999999986</v>
      </c>
      <c r="Q205">
        <f t="shared" si="284"/>
        <v>8.0424999999999986</v>
      </c>
      <c r="R205">
        <f t="shared" si="285"/>
        <v>8.0599999999999987</v>
      </c>
      <c r="S205">
        <f t="shared" si="286"/>
        <v>8.0774999999999988</v>
      </c>
      <c r="T205">
        <f t="shared" si="287"/>
        <v>8.0787499999999994</v>
      </c>
      <c r="U205" s="3">
        <v>8.08</v>
      </c>
      <c r="V205">
        <f t="shared" si="288"/>
        <v>8.0812500000000007</v>
      </c>
      <c r="W205">
        <f t="shared" ref="W205:X205" si="313">2*V205-U205</f>
        <v>8.0825000000000014</v>
      </c>
      <c r="X205">
        <f t="shared" si="313"/>
        <v>8.083750000000002</v>
      </c>
      <c r="Y205">
        <f t="shared" si="290"/>
        <v>8.109375</v>
      </c>
      <c r="Z205">
        <f t="shared" si="291"/>
        <v>8.1349999999999998</v>
      </c>
      <c r="AA205">
        <f t="shared" si="292"/>
        <v>8.1606249999999996</v>
      </c>
      <c r="AB205">
        <f t="shared" si="293"/>
        <v>8.16796875</v>
      </c>
      <c r="AC205">
        <f t="shared" si="294"/>
        <v>8.1753125000000004</v>
      </c>
      <c r="AD205">
        <f t="shared" si="295"/>
        <v>8.1826562500000009</v>
      </c>
      <c r="AE205" s="3">
        <v>8.19</v>
      </c>
      <c r="AF205">
        <f t="shared" si="296"/>
        <v>8.1973437499999982</v>
      </c>
      <c r="AG205">
        <f t="shared" si="297"/>
        <v>8.2067578124999976</v>
      </c>
      <c r="AH205">
        <f t="shared" si="298"/>
        <v>8.2161718749999988</v>
      </c>
      <c r="AI205">
        <f t="shared" si="299"/>
        <v>8.2255859375</v>
      </c>
      <c r="AJ205">
        <f t="shared" si="300"/>
        <v>8.2349999999999994</v>
      </c>
      <c r="AK205">
        <f t="shared" si="301"/>
        <v>8.2444140624999989</v>
      </c>
      <c r="AL205">
        <f t="shared" si="302"/>
        <v>8.2533105468749994</v>
      </c>
      <c r="AM205">
        <f t="shared" si="303"/>
        <v>8.26220703125</v>
      </c>
      <c r="AN205">
        <f t="shared" si="304"/>
        <v>8.2711035156250006</v>
      </c>
      <c r="AO205" s="3">
        <v>8.2799999999999994</v>
      </c>
      <c r="AP205" s="3">
        <v>8.3800000000000008</v>
      </c>
    </row>
    <row r="206" spans="1:42" x14ac:dyDescent="0.2">
      <c r="A206" s="2">
        <v>42836</v>
      </c>
      <c r="B206" s="3">
        <v>9.1199999999999992</v>
      </c>
      <c r="C206" s="3">
        <v>8.86</v>
      </c>
      <c r="D206" s="3">
        <f t="shared" si="276"/>
        <v>8.67</v>
      </c>
      <c r="E206" s="3">
        <v>8.48</v>
      </c>
      <c r="F206" s="3">
        <f t="shared" si="277"/>
        <v>8.3650000000000002</v>
      </c>
      <c r="G206" s="3">
        <v>8.25</v>
      </c>
      <c r="H206" s="3">
        <f t="shared" si="278"/>
        <v>8.2249999999999996</v>
      </c>
      <c r="I206" s="3">
        <v>8.1999999999999993</v>
      </c>
      <c r="J206" s="3">
        <f t="shared" si="279"/>
        <v>8.125</v>
      </c>
      <c r="K206" s="3">
        <v>8.0500000000000007</v>
      </c>
      <c r="L206">
        <f t="shared" si="280"/>
        <v>8.0400000000000009</v>
      </c>
      <c r="M206">
        <f t="shared" si="281"/>
        <v>8.0300000000000011</v>
      </c>
      <c r="N206">
        <f t="shared" si="282"/>
        <v>8.02</v>
      </c>
      <c r="O206" s="3">
        <v>8.01</v>
      </c>
      <c r="P206">
        <f t="shared" si="283"/>
        <v>8</v>
      </c>
      <c r="Q206">
        <f t="shared" si="284"/>
        <v>8.02</v>
      </c>
      <c r="R206">
        <f t="shared" si="285"/>
        <v>8.0399999999999991</v>
      </c>
      <c r="S206">
        <f t="shared" si="286"/>
        <v>8.0599999999999987</v>
      </c>
      <c r="T206">
        <f t="shared" si="287"/>
        <v>8.0649999999999995</v>
      </c>
      <c r="U206" s="3">
        <v>8.07</v>
      </c>
      <c r="V206">
        <f t="shared" si="288"/>
        <v>8.0750000000000011</v>
      </c>
      <c r="W206">
        <f t="shared" ref="W206:X206" si="314">2*V206-U206</f>
        <v>8.0800000000000018</v>
      </c>
      <c r="X206">
        <f t="shared" si="314"/>
        <v>8.0850000000000026</v>
      </c>
      <c r="Y206">
        <f t="shared" si="290"/>
        <v>8.1100000000000012</v>
      </c>
      <c r="Z206">
        <f t="shared" si="291"/>
        <v>8.1349999999999998</v>
      </c>
      <c r="AA206">
        <f t="shared" si="292"/>
        <v>8.1599999999999984</v>
      </c>
      <c r="AB206">
        <f t="shared" si="293"/>
        <v>8.1699999999999982</v>
      </c>
      <c r="AC206">
        <f t="shared" si="294"/>
        <v>8.18</v>
      </c>
      <c r="AD206">
        <f t="shared" si="295"/>
        <v>8.19</v>
      </c>
      <c r="AE206" s="3">
        <v>8.1999999999999993</v>
      </c>
      <c r="AF206">
        <f t="shared" si="296"/>
        <v>8.2099999999999991</v>
      </c>
      <c r="AG206">
        <f t="shared" si="297"/>
        <v>8.2199999999999989</v>
      </c>
      <c r="AH206">
        <f t="shared" si="298"/>
        <v>8.23</v>
      </c>
      <c r="AI206">
        <f t="shared" si="299"/>
        <v>8.24</v>
      </c>
      <c r="AJ206">
        <f t="shared" si="300"/>
        <v>8.25</v>
      </c>
      <c r="AK206">
        <f t="shared" si="301"/>
        <v>8.26</v>
      </c>
      <c r="AL206">
        <f t="shared" si="302"/>
        <v>8.27</v>
      </c>
      <c r="AM206">
        <f t="shared" si="303"/>
        <v>8.2800000000000011</v>
      </c>
      <c r="AN206">
        <f t="shared" si="304"/>
        <v>8.2900000000000009</v>
      </c>
      <c r="AO206" s="3">
        <v>8.3000000000000007</v>
      </c>
      <c r="AP206" s="3">
        <v>8.41</v>
      </c>
    </row>
    <row r="207" spans="1:42" x14ac:dyDescent="0.2">
      <c r="A207" s="2">
        <v>42835</v>
      </c>
      <c r="B207" s="3">
        <v>9.25</v>
      </c>
      <c r="C207" s="3">
        <v>8.94</v>
      </c>
      <c r="D207" s="3">
        <f t="shared" si="276"/>
        <v>8.7149999999999999</v>
      </c>
      <c r="E207" s="3">
        <v>8.49</v>
      </c>
      <c r="F207" s="3">
        <f t="shared" si="277"/>
        <v>8.36</v>
      </c>
      <c r="G207" s="3">
        <v>8.23</v>
      </c>
      <c r="H207" s="3">
        <f t="shared" si="278"/>
        <v>8.1999999999999993</v>
      </c>
      <c r="I207" s="3">
        <v>8.17</v>
      </c>
      <c r="J207" s="3">
        <f t="shared" si="279"/>
        <v>8.0850000000000009</v>
      </c>
      <c r="K207" s="3">
        <v>8</v>
      </c>
      <c r="L207">
        <f t="shared" si="280"/>
        <v>7.99</v>
      </c>
      <c r="M207">
        <f t="shared" si="281"/>
        <v>7.98</v>
      </c>
      <c r="N207">
        <f t="shared" si="282"/>
        <v>7.9700000000000006</v>
      </c>
      <c r="O207" s="3">
        <v>7.96</v>
      </c>
      <c r="P207">
        <f t="shared" si="283"/>
        <v>7.9499999999999993</v>
      </c>
      <c r="Q207">
        <f t="shared" si="284"/>
        <v>7.97</v>
      </c>
      <c r="R207">
        <f t="shared" si="285"/>
        <v>7.99</v>
      </c>
      <c r="S207">
        <f t="shared" si="286"/>
        <v>8.0100000000000016</v>
      </c>
      <c r="T207">
        <f t="shared" si="287"/>
        <v>8.0150000000000006</v>
      </c>
      <c r="U207" s="3">
        <v>8.02</v>
      </c>
      <c r="V207">
        <f t="shared" si="288"/>
        <v>8.0249999999999986</v>
      </c>
      <c r="W207">
        <f t="shared" ref="W207:X207" si="315">2*V207-U207</f>
        <v>8.0299999999999976</v>
      </c>
      <c r="X207">
        <f t="shared" si="315"/>
        <v>8.0349999999999966</v>
      </c>
      <c r="Y207">
        <f t="shared" si="290"/>
        <v>8.0649999999999977</v>
      </c>
      <c r="Z207">
        <f t="shared" si="291"/>
        <v>8.0949999999999989</v>
      </c>
      <c r="AA207">
        <f t="shared" si="292"/>
        <v>8.125</v>
      </c>
      <c r="AB207">
        <f t="shared" si="293"/>
        <v>8.1362500000000004</v>
      </c>
      <c r="AC207">
        <f t="shared" si="294"/>
        <v>8.1475000000000009</v>
      </c>
      <c r="AD207">
        <f t="shared" si="295"/>
        <v>8.1587500000000013</v>
      </c>
      <c r="AE207" s="3">
        <v>8.17</v>
      </c>
      <c r="AF207">
        <f t="shared" si="296"/>
        <v>8.1812499999999986</v>
      </c>
      <c r="AG207">
        <f t="shared" si="297"/>
        <v>8.1909374999999986</v>
      </c>
      <c r="AH207">
        <f t="shared" si="298"/>
        <v>8.2006249999999987</v>
      </c>
      <c r="AI207">
        <f t="shared" si="299"/>
        <v>8.2103124999999988</v>
      </c>
      <c r="AJ207">
        <f t="shared" si="300"/>
        <v>8.2199999999999989</v>
      </c>
      <c r="AK207">
        <f t="shared" si="301"/>
        <v>8.2296874999999989</v>
      </c>
      <c r="AL207">
        <f t="shared" si="302"/>
        <v>8.2397656250000004</v>
      </c>
      <c r="AM207">
        <f t="shared" si="303"/>
        <v>8.2498437500000001</v>
      </c>
      <c r="AN207">
        <f t="shared" si="304"/>
        <v>8.2599218749999999</v>
      </c>
      <c r="AO207" s="3">
        <v>8.27</v>
      </c>
      <c r="AP207" s="3">
        <v>8.3800000000000008</v>
      </c>
    </row>
    <row r="208" spans="1:42" x14ac:dyDescent="0.2">
      <c r="A208" s="2">
        <v>42832</v>
      </c>
      <c r="B208" s="3">
        <v>9.18</v>
      </c>
      <c r="C208" s="3">
        <v>8.86</v>
      </c>
      <c r="D208" s="3">
        <f t="shared" si="276"/>
        <v>8.64</v>
      </c>
      <c r="E208" s="3">
        <v>8.42</v>
      </c>
      <c r="F208" s="3">
        <f t="shared" si="277"/>
        <v>8.2949999999999999</v>
      </c>
      <c r="G208" s="3">
        <v>8.17</v>
      </c>
      <c r="H208" s="3">
        <f t="shared" si="278"/>
        <v>8.15</v>
      </c>
      <c r="I208" s="3">
        <v>8.1300000000000008</v>
      </c>
      <c r="J208" s="3">
        <f t="shared" si="279"/>
        <v>8.0400000000000009</v>
      </c>
      <c r="K208" s="3">
        <v>7.95</v>
      </c>
      <c r="L208">
        <f t="shared" si="280"/>
        <v>7.9399999999999995</v>
      </c>
      <c r="M208">
        <f t="shared" si="281"/>
        <v>7.93</v>
      </c>
      <c r="N208">
        <f t="shared" si="282"/>
        <v>7.92</v>
      </c>
      <c r="O208" s="3">
        <v>7.91</v>
      </c>
      <c r="P208">
        <f t="shared" si="283"/>
        <v>7.9</v>
      </c>
      <c r="Q208">
        <f t="shared" si="284"/>
        <v>7.9225000000000003</v>
      </c>
      <c r="R208">
        <f t="shared" si="285"/>
        <v>7.9450000000000003</v>
      </c>
      <c r="S208">
        <f t="shared" si="286"/>
        <v>7.9675000000000002</v>
      </c>
      <c r="T208">
        <f t="shared" si="287"/>
        <v>7.9737500000000008</v>
      </c>
      <c r="U208" s="3">
        <v>7.98</v>
      </c>
      <c r="V208">
        <f t="shared" si="288"/>
        <v>7.9862500000000001</v>
      </c>
      <c r="W208">
        <f t="shared" ref="W208:X208" si="316">2*V208-U208</f>
        <v>7.9924999999999997</v>
      </c>
      <c r="X208">
        <f t="shared" si="316"/>
        <v>7.9987499999999994</v>
      </c>
      <c r="Y208">
        <f t="shared" si="290"/>
        <v>8.0268750000000004</v>
      </c>
      <c r="Z208">
        <f t="shared" si="291"/>
        <v>8.0549999999999997</v>
      </c>
      <c r="AA208">
        <f t="shared" si="292"/>
        <v>8.083124999999999</v>
      </c>
      <c r="AB208">
        <f t="shared" si="293"/>
        <v>8.094843749999999</v>
      </c>
      <c r="AC208">
        <f t="shared" si="294"/>
        <v>8.106562499999999</v>
      </c>
      <c r="AD208">
        <f t="shared" si="295"/>
        <v>8.118281249999999</v>
      </c>
      <c r="AE208" s="3">
        <v>8.1300000000000008</v>
      </c>
      <c r="AF208">
        <f t="shared" si="296"/>
        <v>8.1417187500000026</v>
      </c>
      <c r="AG208">
        <f t="shared" si="297"/>
        <v>8.1512890625000018</v>
      </c>
      <c r="AH208">
        <f t="shared" si="298"/>
        <v>8.1608593750000011</v>
      </c>
      <c r="AI208">
        <f t="shared" si="299"/>
        <v>8.1704296875000004</v>
      </c>
      <c r="AJ208">
        <f t="shared" si="300"/>
        <v>8.18</v>
      </c>
      <c r="AK208">
        <f t="shared" si="301"/>
        <v>8.189570312499999</v>
      </c>
      <c r="AL208">
        <f t="shared" si="302"/>
        <v>8.1996777343749994</v>
      </c>
      <c r="AM208">
        <f t="shared" si="303"/>
        <v>8.2097851562499997</v>
      </c>
      <c r="AN208">
        <f t="shared" si="304"/>
        <v>8.2198925781250001</v>
      </c>
      <c r="AO208" s="3">
        <v>8.23</v>
      </c>
      <c r="AP208" s="3">
        <v>8.34</v>
      </c>
    </row>
    <row r="209" spans="1:42" x14ac:dyDescent="0.2">
      <c r="A209" s="2">
        <v>42831</v>
      </c>
      <c r="B209" s="3">
        <v>9.24</v>
      </c>
      <c r="C209" s="3">
        <v>8.8699999999999992</v>
      </c>
      <c r="D209" s="3">
        <f t="shared" si="276"/>
        <v>8.6149999999999984</v>
      </c>
      <c r="E209" s="3">
        <v>8.36</v>
      </c>
      <c r="F209" s="3">
        <f t="shared" si="277"/>
        <v>8.2249999999999996</v>
      </c>
      <c r="G209" s="3">
        <v>8.09</v>
      </c>
      <c r="H209" s="3">
        <f t="shared" si="278"/>
        <v>8.0749999999999993</v>
      </c>
      <c r="I209" s="3">
        <v>8.06</v>
      </c>
      <c r="J209" s="3">
        <f t="shared" si="279"/>
        <v>7.9600000000000009</v>
      </c>
      <c r="K209" s="3">
        <v>7.86</v>
      </c>
      <c r="L209">
        <f t="shared" si="280"/>
        <v>7.8550000000000004</v>
      </c>
      <c r="M209">
        <f t="shared" si="281"/>
        <v>7.85</v>
      </c>
      <c r="N209">
        <f t="shared" si="282"/>
        <v>7.8449999999999998</v>
      </c>
      <c r="O209" s="3">
        <v>7.84</v>
      </c>
      <c r="P209">
        <f t="shared" si="283"/>
        <v>7.835</v>
      </c>
      <c r="Q209">
        <f t="shared" si="284"/>
        <v>7.8574999999999999</v>
      </c>
      <c r="R209">
        <f t="shared" si="285"/>
        <v>7.88</v>
      </c>
      <c r="S209">
        <f t="shared" si="286"/>
        <v>7.9024999999999999</v>
      </c>
      <c r="T209">
        <f t="shared" si="287"/>
        <v>7.9112499999999999</v>
      </c>
      <c r="U209" s="3">
        <v>7.92</v>
      </c>
      <c r="V209">
        <f t="shared" si="288"/>
        <v>7.92875</v>
      </c>
      <c r="W209">
        <f t="shared" ref="W209:X209" si="317">2*V209-U209</f>
        <v>7.9375</v>
      </c>
      <c r="X209">
        <f t="shared" si="317"/>
        <v>7.94625</v>
      </c>
      <c r="Y209">
        <f t="shared" si="290"/>
        <v>7.9681250000000006</v>
      </c>
      <c r="Z209">
        <f t="shared" si="291"/>
        <v>7.99</v>
      </c>
      <c r="AA209">
        <f t="shared" si="292"/>
        <v>8.0118749999999999</v>
      </c>
      <c r="AB209">
        <f t="shared" si="293"/>
        <v>8.0239062499999996</v>
      </c>
      <c r="AC209">
        <f t="shared" si="294"/>
        <v>8.0359374999999993</v>
      </c>
      <c r="AD209">
        <f t="shared" si="295"/>
        <v>8.047968749999999</v>
      </c>
      <c r="AE209" s="3">
        <v>8.06</v>
      </c>
      <c r="AF209">
        <f t="shared" si="296"/>
        <v>8.072031250000002</v>
      </c>
      <c r="AG209">
        <f t="shared" si="297"/>
        <v>8.0815234375000014</v>
      </c>
      <c r="AH209">
        <f t="shared" si="298"/>
        <v>8.0910156250000007</v>
      </c>
      <c r="AI209">
        <f t="shared" si="299"/>
        <v>8.1005078125000001</v>
      </c>
      <c r="AJ209">
        <f t="shared" si="300"/>
        <v>8.11</v>
      </c>
      <c r="AK209">
        <f t="shared" si="301"/>
        <v>8.1194921874999988</v>
      </c>
      <c r="AL209">
        <f t="shared" si="302"/>
        <v>8.1296191406249996</v>
      </c>
      <c r="AM209">
        <f t="shared" si="303"/>
        <v>8.1397460937499986</v>
      </c>
      <c r="AN209">
        <f t="shared" si="304"/>
        <v>8.1498730468749994</v>
      </c>
      <c r="AO209" s="3">
        <v>8.16</v>
      </c>
      <c r="AP209" s="3">
        <v>8.26</v>
      </c>
    </row>
    <row r="210" spans="1:42" x14ac:dyDescent="0.2">
      <c r="A210" s="2">
        <v>42830</v>
      </c>
      <c r="B210" s="3">
        <v>9.26</v>
      </c>
      <c r="C210" s="3">
        <v>8.8800000000000008</v>
      </c>
      <c r="D210" s="3">
        <f t="shared" si="276"/>
        <v>8.6300000000000008</v>
      </c>
      <c r="E210" s="3">
        <v>8.3800000000000008</v>
      </c>
      <c r="F210" s="3">
        <f t="shared" si="277"/>
        <v>8.2349999999999994</v>
      </c>
      <c r="G210" s="3">
        <v>8.09</v>
      </c>
      <c r="H210" s="3">
        <f t="shared" si="278"/>
        <v>8.1050000000000004</v>
      </c>
      <c r="I210" s="3">
        <v>8.1199999999999992</v>
      </c>
      <c r="J210" s="3">
        <f t="shared" si="279"/>
        <v>8</v>
      </c>
      <c r="K210" s="3">
        <v>7.88</v>
      </c>
      <c r="L210">
        <f t="shared" si="280"/>
        <v>7.88</v>
      </c>
      <c r="M210">
        <f t="shared" si="281"/>
        <v>7.88</v>
      </c>
      <c r="N210">
        <f t="shared" si="282"/>
        <v>7.88</v>
      </c>
      <c r="O210" s="3">
        <v>7.88</v>
      </c>
      <c r="P210">
        <f t="shared" si="283"/>
        <v>7.88</v>
      </c>
      <c r="Q210">
        <f t="shared" si="284"/>
        <v>7.9024999999999999</v>
      </c>
      <c r="R210">
        <f t="shared" si="285"/>
        <v>7.9249999999999998</v>
      </c>
      <c r="S210">
        <f t="shared" si="286"/>
        <v>7.9474999999999998</v>
      </c>
      <c r="T210">
        <f t="shared" si="287"/>
        <v>7.9587500000000002</v>
      </c>
      <c r="U210" s="3">
        <v>7.97</v>
      </c>
      <c r="V210">
        <f t="shared" si="288"/>
        <v>7.9812499999999993</v>
      </c>
      <c r="W210">
        <f t="shared" ref="W210:X210" si="318">2*V210-U210</f>
        <v>7.9924999999999988</v>
      </c>
      <c r="X210">
        <f t="shared" si="318"/>
        <v>8.0037499999999984</v>
      </c>
      <c r="Y210">
        <f t="shared" si="290"/>
        <v>8.0243749999999991</v>
      </c>
      <c r="Z210">
        <f t="shared" si="291"/>
        <v>8.0449999999999999</v>
      </c>
      <c r="AA210">
        <f t="shared" si="292"/>
        <v>8.0656250000000007</v>
      </c>
      <c r="AB210">
        <f t="shared" si="293"/>
        <v>8.0792187500000008</v>
      </c>
      <c r="AC210">
        <f t="shared" si="294"/>
        <v>8.0928125000000009</v>
      </c>
      <c r="AD210">
        <f t="shared" si="295"/>
        <v>8.1064062499999991</v>
      </c>
      <c r="AE210" s="3">
        <v>8.1199999999999992</v>
      </c>
      <c r="AF210">
        <f t="shared" si="296"/>
        <v>8.1335937499999993</v>
      </c>
      <c r="AG210">
        <f t="shared" si="297"/>
        <v>8.142695312499999</v>
      </c>
      <c r="AH210">
        <f t="shared" si="298"/>
        <v>8.1517968749999987</v>
      </c>
      <c r="AI210">
        <f t="shared" si="299"/>
        <v>8.1608984374999984</v>
      </c>
      <c r="AJ210">
        <f t="shared" si="300"/>
        <v>8.17</v>
      </c>
      <c r="AK210">
        <f t="shared" si="301"/>
        <v>8.1791015625000014</v>
      </c>
      <c r="AL210">
        <f t="shared" si="302"/>
        <v>8.1893261718750008</v>
      </c>
      <c r="AM210">
        <f t="shared" si="303"/>
        <v>8.1995507812500001</v>
      </c>
      <c r="AN210">
        <f t="shared" si="304"/>
        <v>8.2097753906250013</v>
      </c>
      <c r="AO210" s="3">
        <v>8.2200000000000006</v>
      </c>
      <c r="AP210" s="3">
        <v>8.33</v>
      </c>
    </row>
    <row r="211" spans="1:42" x14ac:dyDescent="0.2">
      <c r="A211" s="2">
        <v>42829</v>
      </c>
      <c r="B211" s="3">
        <v>9.25</v>
      </c>
      <c r="C211" s="3">
        <v>8.9</v>
      </c>
      <c r="D211" s="3">
        <f t="shared" si="276"/>
        <v>8.66</v>
      </c>
      <c r="E211" s="3">
        <v>8.42</v>
      </c>
      <c r="F211" s="3">
        <f t="shared" si="277"/>
        <v>8.2949999999999999</v>
      </c>
      <c r="G211" s="3">
        <v>8.17</v>
      </c>
      <c r="H211" s="3">
        <f t="shared" si="278"/>
        <v>8.1449999999999996</v>
      </c>
      <c r="I211" s="3">
        <v>8.1199999999999992</v>
      </c>
      <c r="J211" s="3">
        <f t="shared" si="279"/>
        <v>8.0350000000000001</v>
      </c>
      <c r="K211" s="3">
        <v>7.95</v>
      </c>
      <c r="L211">
        <f t="shared" si="280"/>
        <v>7.9425000000000008</v>
      </c>
      <c r="M211">
        <f t="shared" si="281"/>
        <v>7.9350000000000005</v>
      </c>
      <c r="N211">
        <f t="shared" si="282"/>
        <v>7.9275000000000002</v>
      </c>
      <c r="O211" s="3">
        <v>7.92</v>
      </c>
      <c r="P211">
        <f t="shared" si="283"/>
        <v>7.9124999999999996</v>
      </c>
      <c r="Q211">
        <f t="shared" si="284"/>
        <v>7.9312500000000004</v>
      </c>
      <c r="R211">
        <f t="shared" si="285"/>
        <v>7.95</v>
      </c>
      <c r="S211">
        <f t="shared" si="286"/>
        <v>7.96875</v>
      </c>
      <c r="T211">
        <f t="shared" si="287"/>
        <v>7.9743750000000002</v>
      </c>
      <c r="U211" s="3">
        <v>7.98</v>
      </c>
      <c r="V211">
        <f t="shared" si="288"/>
        <v>7.9856250000000006</v>
      </c>
      <c r="W211">
        <f t="shared" ref="W211:X211" si="319">2*V211-U211</f>
        <v>7.9912500000000009</v>
      </c>
      <c r="X211">
        <f t="shared" si="319"/>
        <v>7.9968750000000011</v>
      </c>
      <c r="Y211">
        <f t="shared" si="290"/>
        <v>8.0234375</v>
      </c>
      <c r="Z211">
        <f t="shared" si="291"/>
        <v>8.0500000000000007</v>
      </c>
      <c r="AA211">
        <f t="shared" si="292"/>
        <v>8.0765625000000014</v>
      </c>
      <c r="AB211">
        <f t="shared" si="293"/>
        <v>8.0874218750000004</v>
      </c>
      <c r="AC211">
        <f t="shared" si="294"/>
        <v>8.0982812499999994</v>
      </c>
      <c r="AD211">
        <f t="shared" si="295"/>
        <v>8.1091406249999984</v>
      </c>
      <c r="AE211" s="3">
        <v>8.1199999999999992</v>
      </c>
      <c r="AF211">
        <f t="shared" si="296"/>
        <v>8.130859375</v>
      </c>
      <c r="AG211">
        <f t="shared" si="297"/>
        <v>8.1406445312500004</v>
      </c>
      <c r="AH211">
        <f t="shared" si="298"/>
        <v>8.1504296875000009</v>
      </c>
      <c r="AI211">
        <f t="shared" si="299"/>
        <v>8.1602148437500013</v>
      </c>
      <c r="AJ211">
        <f t="shared" si="300"/>
        <v>8.17</v>
      </c>
      <c r="AK211">
        <f t="shared" si="301"/>
        <v>8.1797851562499986</v>
      </c>
      <c r="AL211">
        <f t="shared" si="302"/>
        <v>8.1898388671874986</v>
      </c>
      <c r="AM211">
        <f t="shared" si="303"/>
        <v>8.1998925781249987</v>
      </c>
      <c r="AN211">
        <f t="shared" si="304"/>
        <v>8.2099462890625006</v>
      </c>
      <c r="AO211" s="3">
        <v>8.2200000000000006</v>
      </c>
      <c r="AP211" s="3">
        <v>8.32</v>
      </c>
    </row>
    <row r="212" spans="1:42" x14ac:dyDescent="0.2">
      <c r="A212" s="2">
        <v>42828</v>
      </c>
      <c r="B212" s="3">
        <v>9.2200000000000006</v>
      </c>
      <c r="C212" s="3">
        <v>8.86</v>
      </c>
      <c r="D212" s="3">
        <f t="shared" si="276"/>
        <v>8.625</v>
      </c>
      <c r="E212" s="3">
        <v>8.39</v>
      </c>
      <c r="F212" s="3">
        <f t="shared" si="277"/>
        <v>8.2600000000000016</v>
      </c>
      <c r="G212" s="3">
        <v>8.1300000000000008</v>
      </c>
      <c r="H212" s="3">
        <f t="shared" si="278"/>
        <v>8.15</v>
      </c>
      <c r="I212" s="3">
        <v>8.17</v>
      </c>
      <c r="J212" s="3">
        <f t="shared" si="279"/>
        <v>8.0549999999999997</v>
      </c>
      <c r="K212" s="3">
        <v>7.94</v>
      </c>
      <c r="L212">
        <f t="shared" si="280"/>
        <v>7.9375</v>
      </c>
      <c r="M212">
        <f t="shared" si="281"/>
        <v>7.9350000000000005</v>
      </c>
      <c r="N212">
        <f t="shared" si="282"/>
        <v>7.9325000000000001</v>
      </c>
      <c r="O212" s="3">
        <v>7.93</v>
      </c>
      <c r="P212">
        <f t="shared" si="283"/>
        <v>7.9274999999999993</v>
      </c>
      <c r="Q212">
        <f t="shared" si="284"/>
        <v>7.9487499999999995</v>
      </c>
      <c r="R212">
        <f t="shared" si="285"/>
        <v>7.97</v>
      </c>
      <c r="S212">
        <f t="shared" si="286"/>
        <v>7.99125</v>
      </c>
      <c r="T212">
        <f t="shared" si="287"/>
        <v>8.0006249999999994</v>
      </c>
      <c r="U212" s="3">
        <v>8.01</v>
      </c>
      <c r="V212">
        <f t="shared" si="288"/>
        <v>8.0193750000000001</v>
      </c>
      <c r="W212">
        <f t="shared" ref="W212:X212" si="320">2*V212-U212</f>
        <v>8.0287500000000005</v>
      </c>
      <c r="X212">
        <f t="shared" si="320"/>
        <v>8.0381250000000009</v>
      </c>
      <c r="Y212">
        <f t="shared" si="290"/>
        <v>8.0640625000000004</v>
      </c>
      <c r="Z212">
        <f t="shared" si="291"/>
        <v>8.09</v>
      </c>
      <c r="AA212">
        <f t="shared" si="292"/>
        <v>8.1159374999999994</v>
      </c>
      <c r="AB212">
        <f t="shared" si="293"/>
        <v>8.1294531249999995</v>
      </c>
      <c r="AC212">
        <f t="shared" si="294"/>
        <v>8.1429687499999996</v>
      </c>
      <c r="AD212">
        <f t="shared" si="295"/>
        <v>8.1564843749999998</v>
      </c>
      <c r="AE212" s="3">
        <v>8.17</v>
      </c>
      <c r="AF212">
        <f t="shared" si="296"/>
        <v>8.1835156250000001</v>
      </c>
      <c r="AG212">
        <f t="shared" si="297"/>
        <v>8.1926367187499984</v>
      </c>
      <c r="AH212">
        <f t="shared" si="298"/>
        <v>8.2017578124999986</v>
      </c>
      <c r="AI212">
        <f t="shared" si="299"/>
        <v>8.2108789062499987</v>
      </c>
      <c r="AJ212">
        <f t="shared" si="300"/>
        <v>8.2199999999999989</v>
      </c>
      <c r="AK212">
        <f t="shared" si="301"/>
        <v>8.229121093749999</v>
      </c>
      <c r="AL212">
        <f t="shared" si="302"/>
        <v>8.2393408203124991</v>
      </c>
      <c r="AM212">
        <f t="shared" si="303"/>
        <v>8.2495605468749993</v>
      </c>
      <c r="AN212">
        <f t="shared" si="304"/>
        <v>8.2597802734374994</v>
      </c>
      <c r="AO212" s="3">
        <v>8.27</v>
      </c>
      <c r="AP212" s="3">
        <v>8.3800000000000008</v>
      </c>
    </row>
    <row r="213" spans="1:42" x14ac:dyDescent="0.2">
      <c r="A213" s="2">
        <v>42825</v>
      </c>
      <c r="B213" s="3">
        <v>9.3000000000000007</v>
      </c>
      <c r="C213" s="3">
        <v>8.92</v>
      </c>
      <c r="D213" s="3">
        <f t="shared" si="276"/>
        <v>8.66</v>
      </c>
      <c r="E213" s="3">
        <v>8.4</v>
      </c>
      <c r="F213" s="3">
        <f t="shared" si="277"/>
        <v>8.2750000000000004</v>
      </c>
      <c r="G213" s="3">
        <v>8.15</v>
      </c>
      <c r="H213" s="3">
        <f t="shared" si="278"/>
        <v>8.1349999999999998</v>
      </c>
      <c r="I213" s="3">
        <v>8.1199999999999992</v>
      </c>
      <c r="J213" s="3">
        <f t="shared" si="279"/>
        <v>8.0299999999999994</v>
      </c>
      <c r="K213" s="3">
        <v>7.94</v>
      </c>
      <c r="L213">
        <f t="shared" si="280"/>
        <v>7.932500000000001</v>
      </c>
      <c r="M213">
        <f t="shared" si="281"/>
        <v>7.9250000000000007</v>
      </c>
      <c r="N213">
        <f t="shared" si="282"/>
        <v>7.9175000000000004</v>
      </c>
      <c r="O213" s="3">
        <v>7.91</v>
      </c>
      <c r="P213">
        <f t="shared" si="283"/>
        <v>7.9024999999999999</v>
      </c>
      <c r="Q213">
        <f t="shared" si="284"/>
        <v>7.9237500000000001</v>
      </c>
      <c r="R213">
        <f t="shared" si="285"/>
        <v>7.9450000000000003</v>
      </c>
      <c r="S213">
        <f t="shared" si="286"/>
        <v>7.9662500000000005</v>
      </c>
      <c r="T213">
        <f t="shared" si="287"/>
        <v>7.9731250000000005</v>
      </c>
      <c r="U213" s="3">
        <v>7.98</v>
      </c>
      <c r="V213">
        <f t="shared" si="288"/>
        <v>7.9868750000000004</v>
      </c>
      <c r="W213">
        <f t="shared" ref="W213:X213" si="321">2*V213-U213</f>
        <v>7.9937500000000004</v>
      </c>
      <c r="X213">
        <f t="shared" si="321"/>
        <v>8.0006249999999994</v>
      </c>
      <c r="Y213">
        <f t="shared" si="290"/>
        <v>8.0253125000000001</v>
      </c>
      <c r="Z213">
        <f t="shared" si="291"/>
        <v>8.0500000000000007</v>
      </c>
      <c r="AA213">
        <f t="shared" si="292"/>
        <v>8.0746875000000014</v>
      </c>
      <c r="AB213">
        <f t="shared" si="293"/>
        <v>8.0860156250000017</v>
      </c>
      <c r="AC213">
        <f t="shared" si="294"/>
        <v>8.0973437500000003</v>
      </c>
      <c r="AD213">
        <f t="shared" si="295"/>
        <v>8.1086718749999989</v>
      </c>
      <c r="AE213" s="3">
        <v>8.1199999999999992</v>
      </c>
      <c r="AF213">
        <f t="shared" si="296"/>
        <v>8.1313281249999996</v>
      </c>
      <c r="AG213">
        <f t="shared" si="297"/>
        <v>8.1409960937499992</v>
      </c>
      <c r="AH213">
        <f t="shared" si="298"/>
        <v>8.1506640624999989</v>
      </c>
      <c r="AI213">
        <f t="shared" si="299"/>
        <v>8.1603320312500003</v>
      </c>
      <c r="AJ213">
        <f t="shared" si="300"/>
        <v>8.17</v>
      </c>
      <c r="AK213">
        <f t="shared" si="301"/>
        <v>8.1796679687499996</v>
      </c>
      <c r="AL213">
        <f t="shared" si="302"/>
        <v>8.1897509765625003</v>
      </c>
      <c r="AM213">
        <f t="shared" si="303"/>
        <v>8.199833984375001</v>
      </c>
      <c r="AN213">
        <f t="shared" si="304"/>
        <v>8.2099169921875017</v>
      </c>
      <c r="AO213" s="3">
        <v>8.2200000000000006</v>
      </c>
      <c r="AP213" s="3">
        <v>8.32</v>
      </c>
    </row>
    <row r="214" spans="1:42" x14ac:dyDescent="0.2">
      <c r="A214" s="2">
        <v>42824</v>
      </c>
      <c r="B214" s="3">
        <v>9.26</v>
      </c>
      <c r="C214" s="3">
        <v>8.92</v>
      </c>
      <c r="D214" s="3">
        <f t="shared" si="276"/>
        <v>8.6449999999999996</v>
      </c>
      <c r="E214" s="3">
        <v>8.3699999999999992</v>
      </c>
      <c r="F214" s="3">
        <f t="shared" si="277"/>
        <v>8.23</v>
      </c>
      <c r="G214" s="3">
        <v>8.09</v>
      </c>
      <c r="H214" s="3">
        <f t="shared" si="278"/>
        <v>8.0850000000000009</v>
      </c>
      <c r="I214" s="3">
        <v>8.08</v>
      </c>
      <c r="J214" s="3">
        <f t="shared" si="279"/>
        <v>7.98</v>
      </c>
      <c r="K214" s="3">
        <v>7.88</v>
      </c>
      <c r="L214">
        <f t="shared" si="280"/>
        <v>7.8774999999999995</v>
      </c>
      <c r="M214">
        <f t="shared" si="281"/>
        <v>7.875</v>
      </c>
      <c r="N214">
        <f t="shared" si="282"/>
        <v>7.8725000000000005</v>
      </c>
      <c r="O214" s="3">
        <v>7.87</v>
      </c>
      <c r="P214">
        <f t="shared" si="283"/>
        <v>7.8674999999999997</v>
      </c>
      <c r="Q214">
        <f t="shared" si="284"/>
        <v>7.8862500000000004</v>
      </c>
      <c r="R214">
        <f t="shared" si="285"/>
        <v>7.9050000000000002</v>
      </c>
      <c r="S214">
        <f t="shared" si="286"/>
        <v>7.9237500000000001</v>
      </c>
      <c r="T214">
        <f t="shared" si="287"/>
        <v>7.9318749999999998</v>
      </c>
      <c r="U214" s="3">
        <v>7.94</v>
      </c>
      <c r="V214">
        <f t="shared" si="288"/>
        <v>7.948125000000001</v>
      </c>
      <c r="W214">
        <f t="shared" ref="W214:X214" si="322">2*V214-U214</f>
        <v>7.9562500000000016</v>
      </c>
      <c r="X214">
        <f t="shared" si="322"/>
        <v>7.9643750000000022</v>
      </c>
      <c r="Y214">
        <f t="shared" si="290"/>
        <v>7.987187500000001</v>
      </c>
      <c r="Z214">
        <f t="shared" si="291"/>
        <v>8.01</v>
      </c>
      <c r="AA214">
        <f t="shared" si="292"/>
        <v>8.0328124999999986</v>
      </c>
      <c r="AB214">
        <f t="shared" si="293"/>
        <v>8.0446093749999985</v>
      </c>
      <c r="AC214">
        <f t="shared" si="294"/>
        <v>8.0564062499999984</v>
      </c>
      <c r="AD214">
        <f t="shared" si="295"/>
        <v>8.0682031250000001</v>
      </c>
      <c r="AE214" s="3">
        <v>8.08</v>
      </c>
      <c r="AF214">
        <f t="shared" si="296"/>
        <v>8.091796875</v>
      </c>
      <c r="AG214">
        <f t="shared" si="297"/>
        <v>8.10009765625</v>
      </c>
      <c r="AH214">
        <f t="shared" si="298"/>
        <v>8.1083984375</v>
      </c>
      <c r="AI214">
        <f t="shared" si="299"/>
        <v>8.11669921875</v>
      </c>
      <c r="AJ214">
        <f t="shared" si="300"/>
        <v>8.125</v>
      </c>
      <c r="AK214">
        <f t="shared" si="301"/>
        <v>8.13330078125</v>
      </c>
      <c r="AL214">
        <f t="shared" si="302"/>
        <v>8.1424755859375004</v>
      </c>
      <c r="AM214">
        <f t="shared" si="303"/>
        <v>8.1516503906250009</v>
      </c>
      <c r="AN214">
        <f t="shared" si="304"/>
        <v>8.1608251953125013</v>
      </c>
      <c r="AO214" s="3">
        <v>8.17</v>
      </c>
      <c r="AP214" s="3">
        <v>8.26</v>
      </c>
    </row>
    <row r="215" spans="1:42" x14ac:dyDescent="0.2">
      <c r="A215" s="2">
        <v>42823</v>
      </c>
      <c r="B215" s="3">
        <v>9.36</v>
      </c>
      <c r="C215" s="3">
        <v>8.99</v>
      </c>
      <c r="D215" s="3">
        <f t="shared" si="276"/>
        <v>8.6999999999999993</v>
      </c>
      <c r="E215" s="3">
        <v>8.41</v>
      </c>
      <c r="F215" s="3">
        <f t="shared" si="277"/>
        <v>8.2650000000000006</v>
      </c>
      <c r="G215" s="3">
        <v>8.1199999999999992</v>
      </c>
      <c r="H215" s="3">
        <f t="shared" si="278"/>
        <v>8.1149999999999984</v>
      </c>
      <c r="I215" s="3">
        <v>8.11</v>
      </c>
      <c r="J215" s="3">
        <f t="shared" si="279"/>
        <v>8.0250000000000004</v>
      </c>
      <c r="K215" s="3">
        <v>7.94</v>
      </c>
      <c r="L215">
        <f t="shared" si="280"/>
        <v>7.94</v>
      </c>
      <c r="M215">
        <f t="shared" si="281"/>
        <v>7.94</v>
      </c>
      <c r="N215">
        <f t="shared" si="282"/>
        <v>7.94</v>
      </c>
      <c r="O215" s="3">
        <v>7.94</v>
      </c>
      <c r="P215">
        <f t="shared" si="283"/>
        <v>7.94</v>
      </c>
      <c r="Q215">
        <f t="shared" si="284"/>
        <v>7.9574999999999996</v>
      </c>
      <c r="R215">
        <f t="shared" si="285"/>
        <v>7.9749999999999996</v>
      </c>
      <c r="S215">
        <f t="shared" si="286"/>
        <v>7.9924999999999997</v>
      </c>
      <c r="T215">
        <f t="shared" si="287"/>
        <v>8.0012499999999989</v>
      </c>
      <c r="U215" s="3">
        <v>8.01</v>
      </c>
      <c r="V215">
        <f t="shared" si="288"/>
        <v>8.0187500000000007</v>
      </c>
      <c r="W215">
        <f t="shared" ref="W215:X215" si="323">2*V215-U215</f>
        <v>8.0275000000000016</v>
      </c>
      <c r="X215">
        <f t="shared" si="323"/>
        <v>8.0362500000000026</v>
      </c>
      <c r="Y215">
        <f t="shared" si="290"/>
        <v>8.0481250000000006</v>
      </c>
      <c r="Z215">
        <f t="shared" si="291"/>
        <v>8.0599999999999987</v>
      </c>
      <c r="AA215">
        <f t="shared" si="292"/>
        <v>8.0718749999999968</v>
      </c>
      <c r="AB215">
        <f t="shared" si="293"/>
        <v>8.081406249999997</v>
      </c>
      <c r="AC215">
        <f t="shared" si="294"/>
        <v>8.090937499999999</v>
      </c>
      <c r="AD215">
        <f t="shared" si="295"/>
        <v>8.1004687499999992</v>
      </c>
      <c r="AE215" s="3">
        <v>8.11</v>
      </c>
      <c r="AF215">
        <f t="shared" si="296"/>
        <v>8.1195312499999996</v>
      </c>
      <c r="AG215">
        <f t="shared" si="297"/>
        <v>8.1246484374999994</v>
      </c>
      <c r="AH215">
        <f t="shared" si="298"/>
        <v>8.129765625000001</v>
      </c>
      <c r="AI215">
        <f t="shared" si="299"/>
        <v>8.1348828125000008</v>
      </c>
      <c r="AJ215">
        <f t="shared" si="300"/>
        <v>8.14</v>
      </c>
      <c r="AK215">
        <f t="shared" si="301"/>
        <v>8.1451171875000004</v>
      </c>
      <c r="AL215">
        <f t="shared" si="302"/>
        <v>8.1513378906250011</v>
      </c>
      <c r="AM215">
        <f t="shared" si="303"/>
        <v>8.1575585937500001</v>
      </c>
      <c r="AN215">
        <f t="shared" si="304"/>
        <v>8.1637792968749991</v>
      </c>
      <c r="AO215" s="3">
        <v>8.17</v>
      </c>
      <c r="AP215" s="3">
        <v>8.23</v>
      </c>
    </row>
    <row r="216" spans="1:42" x14ac:dyDescent="0.2">
      <c r="A216" s="2">
        <v>42822</v>
      </c>
      <c r="B216" s="3">
        <v>9.42</v>
      </c>
      <c r="C216" s="3">
        <v>8.9700000000000006</v>
      </c>
      <c r="D216" s="3">
        <f t="shared" si="276"/>
        <v>8.6750000000000007</v>
      </c>
      <c r="E216" s="3">
        <v>8.3800000000000008</v>
      </c>
      <c r="F216" s="3">
        <f t="shared" si="277"/>
        <v>8.25</v>
      </c>
      <c r="G216" s="3">
        <v>8.1199999999999992</v>
      </c>
      <c r="H216" s="3">
        <f t="shared" si="278"/>
        <v>8.1149999999999984</v>
      </c>
      <c r="I216" s="3">
        <v>8.11</v>
      </c>
      <c r="J216" s="3">
        <f t="shared" si="279"/>
        <v>8.0350000000000001</v>
      </c>
      <c r="K216" s="3">
        <v>7.96</v>
      </c>
      <c r="L216">
        <f t="shared" si="280"/>
        <v>7.96</v>
      </c>
      <c r="M216">
        <f t="shared" si="281"/>
        <v>7.96</v>
      </c>
      <c r="N216">
        <f t="shared" si="282"/>
        <v>7.96</v>
      </c>
      <c r="O216" s="3">
        <v>7.96</v>
      </c>
      <c r="P216">
        <f t="shared" si="283"/>
        <v>7.96</v>
      </c>
      <c r="Q216">
        <f t="shared" si="284"/>
        <v>7.9749999999999996</v>
      </c>
      <c r="R216">
        <f t="shared" si="285"/>
        <v>7.99</v>
      </c>
      <c r="S216">
        <f t="shared" si="286"/>
        <v>8.0050000000000008</v>
      </c>
      <c r="T216">
        <f t="shared" si="287"/>
        <v>8.0124999999999993</v>
      </c>
      <c r="U216" s="3">
        <v>8.02</v>
      </c>
      <c r="V216">
        <f t="shared" si="288"/>
        <v>8.0274999999999999</v>
      </c>
      <c r="W216">
        <f t="shared" ref="W216:X216" si="324">2*V216-U216</f>
        <v>8.0350000000000001</v>
      </c>
      <c r="X216">
        <f t="shared" si="324"/>
        <v>8.0425000000000004</v>
      </c>
      <c r="Y216">
        <f t="shared" si="290"/>
        <v>8.0537500000000009</v>
      </c>
      <c r="Z216">
        <f t="shared" si="291"/>
        <v>8.0649999999999995</v>
      </c>
      <c r="AA216">
        <f t="shared" si="292"/>
        <v>8.0762499999999982</v>
      </c>
      <c r="AB216">
        <f t="shared" si="293"/>
        <v>8.0846874999999976</v>
      </c>
      <c r="AC216">
        <f t="shared" si="294"/>
        <v>8.0931249999999988</v>
      </c>
      <c r="AD216">
        <f t="shared" si="295"/>
        <v>8.1015625</v>
      </c>
      <c r="AE216" s="3">
        <v>8.11</v>
      </c>
      <c r="AF216">
        <f t="shared" si="296"/>
        <v>8.1184374999999989</v>
      </c>
      <c r="AG216">
        <f t="shared" si="297"/>
        <v>8.1225781249999986</v>
      </c>
      <c r="AH216">
        <f t="shared" si="298"/>
        <v>8.1267187499999984</v>
      </c>
      <c r="AI216">
        <f t="shared" si="299"/>
        <v>8.130859375</v>
      </c>
      <c r="AJ216">
        <f t="shared" si="300"/>
        <v>8.1349999999999998</v>
      </c>
      <c r="AK216">
        <f t="shared" si="301"/>
        <v>8.1391406249999996</v>
      </c>
      <c r="AL216">
        <f t="shared" si="302"/>
        <v>8.1443554687499997</v>
      </c>
      <c r="AM216">
        <f t="shared" si="303"/>
        <v>8.1495703124999999</v>
      </c>
      <c r="AN216">
        <f t="shared" si="304"/>
        <v>8.15478515625</v>
      </c>
      <c r="AO216" s="3">
        <v>8.16</v>
      </c>
      <c r="AP216" s="3">
        <v>8.2100000000000009</v>
      </c>
    </row>
    <row r="217" spans="1:42" x14ac:dyDescent="0.2">
      <c r="A217" s="2">
        <v>42821</v>
      </c>
      <c r="B217" s="3">
        <v>9.41</v>
      </c>
      <c r="C217" s="3">
        <v>8.94</v>
      </c>
      <c r="D217" s="3">
        <f t="shared" si="276"/>
        <v>8.6449999999999996</v>
      </c>
      <c r="E217" s="3">
        <v>8.35</v>
      </c>
      <c r="F217" s="3">
        <f t="shared" si="277"/>
        <v>8.23</v>
      </c>
      <c r="G217" s="3">
        <v>8.11</v>
      </c>
      <c r="H217" s="3">
        <f t="shared" si="278"/>
        <v>8.09</v>
      </c>
      <c r="I217" s="3">
        <v>8.07</v>
      </c>
      <c r="J217" s="3">
        <f t="shared" si="279"/>
        <v>8.02</v>
      </c>
      <c r="K217" s="3">
        <v>7.97</v>
      </c>
      <c r="L217">
        <f t="shared" si="280"/>
        <v>7.97</v>
      </c>
      <c r="M217">
        <f t="shared" si="281"/>
        <v>7.97</v>
      </c>
      <c r="N217">
        <f t="shared" si="282"/>
        <v>7.97</v>
      </c>
      <c r="O217" s="3">
        <v>7.97</v>
      </c>
      <c r="P217">
        <f t="shared" si="283"/>
        <v>7.97</v>
      </c>
      <c r="Q217">
        <f t="shared" si="284"/>
        <v>7.98</v>
      </c>
      <c r="R217">
        <f t="shared" si="285"/>
        <v>7.99</v>
      </c>
      <c r="S217">
        <f t="shared" si="286"/>
        <v>8</v>
      </c>
      <c r="T217">
        <f t="shared" si="287"/>
        <v>8.004999999999999</v>
      </c>
      <c r="U217" s="3">
        <v>8.01</v>
      </c>
      <c r="V217">
        <f t="shared" si="288"/>
        <v>8.0150000000000006</v>
      </c>
      <c r="W217">
        <f t="shared" ref="W217:X217" si="325">2*V217-U217</f>
        <v>8.0200000000000014</v>
      </c>
      <c r="X217">
        <f t="shared" si="325"/>
        <v>8.0250000000000021</v>
      </c>
      <c r="Y217">
        <f t="shared" si="290"/>
        <v>8.0325000000000006</v>
      </c>
      <c r="Z217">
        <f t="shared" si="291"/>
        <v>8.0399999999999991</v>
      </c>
      <c r="AA217">
        <f t="shared" si="292"/>
        <v>8.0474999999999977</v>
      </c>
      <c r="AB217">
        <f t="shared" si="293"/>
        <v>8.0531249999999979</v>
      </c>
      <c r="AC217">
        <f t="shared" si="294"/>
        <v>8.0587499999999999</v>
      </c>
      <c r="AD217">
        <f t="shared" si="295"/>
        <v>8.0643750000000001</v>
      </c>
      <c r="AE217" s="3">
        <v>8.07</v>
      </c>
      <c r="AF217">
        <f t="shared" si="296"/>
        <v>8.0756250000000005</v>
      </c>
      <c r="AG217">
        <f t="shared" si="297"/>
        <v>8.079218749999999</v>
      </c>
      <c r="AH217">
        <f t="shared" si="298"/>
        <v>8.0828124999999993</v>
      </c>
      <c r="AI217">
        <f t="shared" si="299"/>
        <v>8.0864062499999996</v>
      </c>
      <c r="AJ217">
        <f t="shared" si="300"/>
        <v>8.09</v>
      </c>
      <c r="AK217">
        <f t="shared" si="301"/>
        <v>8.0935937500000001</v>
      </c>
      <c r="AL217">
        <f t="shared" si="302"/>
        <v>8.0976953125000009</v>
      </c>
      <c r="AM217">
        <f t="shared" si="303"/>
        <v>8.1017968749999998</v>
      </c>
      <c r="AN217">
        <f t="shared" si="304"/>
        <v>8.1058984374999987</v>
      </c>
      <c r="AO217" s="3">
        <v>8.11</v>
      </c>
      <c r="AP217" s="3">
        <v>8.14</v>
      </c>
    </row>
    <row r="218" spans="1:42" x14ac:dyDescent="0.2">
      <c r="A218" s="2">
        <v>42818</v>
      </c>
      <c r="B218" s="3">
        <v>9.36</v>
      </c>
      <c r="C218" s="3">
        <v>8.92</v>
      </c>
      <c r="D218" s="3">
        <f t="shared" si="276"/>
        <v>8.66</v>
      </c>
      <c r="E218" s="3">
        <v>8.4</v>
      </c>
      <c r="F218" s="3">
        <f t="shared" si="277"/>
        <v>8.2800000000000011</v>
      </c>
      <c r="G218" s="3">
        <v>8.16</v>
      </c>
      <c r="H218" s="3">
        <f t="shared" si="278"/>
        <v>8.1449999999999996</v>
      </c>
      <c r="I218" s="3">
        <v>8.1300000000000008</v>
      </c>
      <c r="J218" s="3">
        <f t="shared" si="279"/>
        <v>8.0650000000000013</v>
      </c>
      <c r="K218" s="3">
        <v>8</v>
      </c>
      <c r="L218">
        <f t="shared" si="280"/>
        <v>8</v>
      </c>
      <c r="M218">
        <f t="shared" si="281"/>
        <v>8</v>
      </c>
      <c r="N218">
        <f t="shared" si="282"/>
        <v>8</v>
      </c>
      <c r="O218" s="3">
        <v>8</v>
      </c>
      <c r="P218">
        <f t="shared" si="283"/>
        <v>8</v>
      </c>
      <c r="Q218">
        <f t="shared" si="284"/>
        <v>8.0124999999999993</v>
      </c>
      <c r="R218">
        <f t="shared" si="285"/>
        <v>8.0250000000000004</v>
      </c>
      <c r="S218">
        <f t="shared" si="286"/>
        <v>8.0375000000000014</v>
      </c>
      <c r="T218">
        <f t="shared" si="287"/>
        <v>8.0437500000000011</v>
      </c>
      <c r="U218" s="3">
        <v>8.0500000000000007</v>
      </c>
      <c r="V218">
        <f t="shared" si="288"/>
        <v>8.0562500000000004</v>
      </c>
      <c r="W218">
        <f t="shared" ref="W218:X218" si="326">2*V218-U218</f>
        <v>8.0625</v>
      </c>
      <c r="X218">
        <f t="shared" si="326"/>
        <v>8.0687499999999996</v>
      </c>
      <c r="Y218">
        <f t="shared" si="290"/>
        <v>8.0793749999999989</v>
      </c>
      <c r="Z218">
        <f t="shared" si="291"/>
        <v>8.09</v>
      </c>
      <c r="AA218">
        <f t="shared" si="292"/>
        <v>8.1006250000000009</v>
      </c>
      <c r="AB218">
        <f t="shared" si="293"/>
        <v>8.1079687500000013</v>
      </c>
      <c r="AC218">
        <f t="shared" si="294"/>
        <v>8.1153125000000017</v>
      </c>
      <c r="AD218">
        <f t="shared" si="295"/>
        <v>8.1226562500000021</v>
      </c>
      <c r="AE218" s="3">
        <v>8.1300000000000008</v>
      </c>
      <c r="AF218">
        <f t="shared" si="296"/>
        <v>8.1373437499999994</v>
      </c>
      <c r="AG218">
        <f t="shared" si="297"/>
        <v>8.1392578124999986</v>
      </c>
      <c r="AH218">
        <f t="shared" si="298"/>
        <v>8.1411718749999995</v>
      </c>
      <c r="AI218">
        <f t="shared" si="299"/>
        <v>8.1430859375000004</v>
      </c>
      <c r="AJ218">
        <f t="shared" si="300"/>
        <v>8.1449999999999996</v>
      </c>
      <c r="AK218">
        <f t="shared" si="301"/>
        <v>8.1469140624999987</v>
      </c>
      <c r="AL218">
        <f t="shared" si="302"/>
        <v>8.1501855468749991</v>
      </c>
      <c r="AM218">
        <f t="shared" si="303"/>
        <v>8.1534570312499994</v>
      </c>
      <c r="AN218">
        <f t="shared" si="304"/>
        <v>8.1567285156249998</v>
      </c>
      <c r="AO218" s="3">
        <v>8.16</v>
      </c>
      <c r="AP218" s="3">
        <v>8.1999999999999993</v>
      </c>
    </row>
    <row r="219" spans="1:42" x14ac:dyDescent="0.2">
      <c r="A219" s="2">
        <v>42817</v>
      </c>
      <c r="B219" s="3">
        <v>9.43</v>
      </c>
      <c r="C219" s="3">
        <v>9</v>
      </c>
      <c r="D219" s="3">
        <f t="shared" si="276"/>
        <v>8.7149999999999999</v>
      </c>
      <c r="E219" s="3">
        <v>8.43</v>
      </c>
      <c r="F219" s="3">
        <f t="shared" si="277"/>
        <v>8.3000000000000007</v>
      </c>
      <c r="G219" s="3">
        <v>8.17</v>
      </c>
      <c r="H219" s="3">
        <f t="shared" si="278"/>
        <v>8.17</v>
      </c>
      <c r="I219" s="3">
        <v>8.17</v>
      </c>
      <c r="J219" s="3">
        <f t="shared" si="279"/>
        <v>8.0850000000000009</v>
      </c>
      <c r="K219" s="3">
        <v>8</v>
      </c>
      <c r="L219">
        <f t="shared" si="280"/>
        <v>8.0024999999999995</v>
      </c>
      <c r="M219">
        <f t="shared" si="281"/>
        <v>8.004999999999999</v>
      </c>
      <c r="N219">
        <f t="shared" si="282"/>
        <v>8.0075000000000003</v>
      </c>
      <c r="O219" s="3">
        <v>8.01</v>
      </c>
      <c r="P219">
        <f t="shared" si="283"/>
        <v>8.0124999999999993</v>
      </c>
      <c r="Q219">
        <f t="shared" si="284"/>
        <v>8.0287499999999987</v>
      </c>
      <c r="R219">
        <f t="shared" si="285"/>
        <v>8.0449999999999999</v>
      </c>
      <c r="S219">
        <f t="shared" si="286"/>
        <v>8.0612500000000011</v>
      </c>
      <c r="T219">
        <f t="shared" si="287"/>
        <v>8.0706249999999997</v>
      </c>
      <c r="U219" s="3">
        <v>8.08</v>
      </c>
      <c r="V219">
        <f t="shared" si="288"/>
        <v>8.0893750000000004</v>
      </c>
      <c r="W219">
        <f t="shared" ref="W219:X219" si="327">2*V219-U219</f>
        <v>8.0987500000000008</v>
      </c>
      <c r="X219">
        <f t="shared" si="327"/>
        <v>8.1081250000000011</v>
      </c>
      <c r="Y219">
        <f t="shared" si="290"/>
        <v>8.1165625000000006</v>
      </c>
      <c r="Z219">
        <f t="shared" si="291"/>
        <v>8.125</v>
      </c>
      <c r="AA219">
        <f t="shared" si="292"/>
        <v>8.1334374999999994</v>
      </c>
      <c r="AB219">
        <f t="shared" si="293"/>
        <v>8.142578125</v>
      </c>
      <c r="AC219">
        <f t="shared" si="294"/>
        <v>8.1517187500000006</v>
      </c>
      <c r="AD219">
        <f t="shared" si="295"/>
        <v>8.1608593750000011</v>
      </c>
      <c r="AE219" s="3">
        <v>8.17</v>
      </c>
      <c r="AF219">
        <f t="shared" si="296"/>
        <v>8.1791406249999987</v>
      </c>
      <c r="AG219">
        <f t="shared" si="297"/>
        <v>8.18310546875</v>
      </c>
      <c r="AH219">
        <f t="shared" si="298"/>
        <v>8.1870703124999995</v>
      </c>
      <c r="AI219">
        <f t="shared" si="299"/>
        <v>8.191035156249999</v>
      </c>
      <c r="AJ219">
        <f t="shared" si="300"/>
        <v>8.1950000000000003</v>
      </c>
      <c r="AK219">
        <f t="shared" si="301"/>
        <v>8.1989648437500016</v>
      </c>
      <c r="AL219">
        <f t="shared" si="302"/>
        <v>8.2042236328125018</v>
      </c>
      <c r="AM219">
        <f t="shared" si="303"/>
        <v>8.209482421875002</v>
      </c>
      <c r="AN219">
        <f t="shared" si="304"/>
        <v>8.2147412109375004</v>
      </c>
      <c r="AO219" s="3">
        <v>8.2200000000000006</v>
      </c>
      <c r="AP219" s="3">
        <v>8.2799999999999994</v>
      </c>
    </row>
    <row r="220" spans="1:42" x14ac:dyDescent="0.2">
      <c r="A220" s="2">
        <v>42816</v>
      </c>
      <c r="B220" s="3">
        <v>9.44</v>
      </c>
      <c r="C220" s="3">
        <v>8.99</v>
      </c>
      <c r="D220" s="3">
        <f t="shared" si="276"/>
        <v>8.7149999999999999</v>
      </c>
      <c r="E220" s="3">
        <v>8.44</v>
      </c>
      <c r="F220" s="3">
        <f t="shared" si="277"/>
        <v>8.3099999999999987</v>
      </c>
      <c r="G220" s="3">
        <v>8.18</v>
      </c>
      <c r="H220" s="3">
        <f t="shared" si="278"/>
        <v>8.17</v>
      </c>
      <c r="I220" s="3">
        <v>8.16</v>
      </c>
      <c r="J220" s="3">
        <f t="shared" si="279"/>
        <v>8.09</v>
      </c>
      <c r="K220" s="3">
        <v>8.02</v>
      </c>
      <c r="L220">
        <f t="shared" si="280"/>
        <v>8.0224999999999991</v>
      </c>
      <c r="M220">
        <f t="shared" si="281"/>
        <v>8.0249999999999986</v>
      </c>
      <c r="N220">
        <f t="shared" si="282"/>
        <v>8.0274999999999999</v>
      </c>
      <c r="O220" s="3">
        <v>8.0299999999999994</v>
      </c>
      <c r="P220">
        <f t="shared" si="283"/>
        <v>8.0324999999999989</v>
      </c>
      <c r="Q220">
        <f t="shared" si="284"/>
        <v>8.0462499999999988</v>
      </c>
      <c r="R220">
        <f t="shared" si="285"/>
        <v>8.0599999999999987</v>
      </c>
      <c r="S220">
        <f t="shared" si="286"/>
        <v>8.0737499999999986</v>
      </c>
      <c r="T220">
        <f t="shared" si="287"/>
        <v>8.0818750000000001</v>
      </c>
      <c r="U220" s="3">
        <v>8.09</v>
      </c>
      <c r="V220">
        <f t="shared" si="288"/>
        <v>8.0981249999999996</v>
      </c>
      <c r="W220">
        <f t="shared" ref="W220:X220" si="328">2*V220-U220</f>
        <v>8.1062499999999993</v>
      </c>
      <c r="X220">
        <f t="shared" si="328"/>
        <v>8.114374999999999</v>
      </c>
      <c r="Y220">
        <f t="shared" si="290"/>
        <v>8.1196874999999995</v>
      </c>
      <c r="Z220">
        <f t="shared" si="291"/>
        <v>8.125</v>
      </c>
      <c r="AA220">
        <f t="shared" si="292"/>
        <v>8.1303125000000005</v>
      </c>
      <c r="AB220">
        <f t="shared" si="293"/>
        <v>8.1377343750000009</v>
      </c>
      <c r="AC220">
        <f t="shared" si="294"/>
        <v>8.1451562499999994</v>
      </c>
      <c r="AD220">
        <f t="shared" si="295"/>
        <v>8.1525781249999998</v>
      </c>
      <c r="AE220" s="3">
        <v>8.16</v>
      </c>
      <c r="AF220">
        <f t="shared" si="296"/>
        <v>8.1674218750000005</v>
      </c>
      <c r="AG220">
        <f t="shared" si="297"/>
        <v>8.1705664062499999</v>
      </c>
      <c r="AH220">
        <f t="shared" si="298"/>
        <v>8.173710937500001</v>
      </c>
      <c r="AI220">
        <f t="shared" si="299"/>
        <v>8.1768554687500004</v>
      </c>
      <c r="AJ220">
        <f t="shared" si="300"/>
        <v>8.18</v>
      </c>
      <c r="AK220">
        <f t="shared" si="301"/>
        <v>8.1831445312499991</v>
      </c>
      <c r="AL220">
        <f t="shared" si="302"/>
        <v>8.1873583984374996</v>
      </c>
      <c r="AM220">
        <f t="shared" si="303"/>
        <v>8.1915722656249983</v>
      </c>
      <c r="AN220">
        <f t="shared" si="304"/>
        <v>8.1957861328124988</v>
      </c>
      <c r="AO220" s="3">
        <v>8.1999999999999993</v>
      </c>
      <c r="AP220" s="3">
        <v>8.24</v>
      </c>
    </row>
    <row r="221" spans="1:42" x14ac:dyDescent="0.2">
      <c r="A221" s="2">
        <v>42815</v>
      </c>
      <c r="B221" s="3">
        <v>9.3800000000000008</v>
      </c>
      <c r="C221" s="3">
        <v>8.98</v>
      </c>
      <c r="D221" s="3">
        <f t="shared" si="276"/>
        <v>8.7200000000000006</v>
      </c>
      <c r="E221" s="3">
        <v>8.4600000000000009</v>
      </c>
      <c r="F221" s="3">
        <f t="shared" si="277"/>
        <v>8.32</v>
      </c>
      <c r="G221" s="3">
        <v>8.18</v>
      </c>
      <c r="H221" s="3">
        <f t="shared" si="278"/>
        <v>8.1499999999999986</v>
      </c>
      <c r="I221" s="3">
        <v>8.1199999999999992</v>
      </c>
      <c r="J221" s="3">
        <f t="shared" si="279"/>
        <v>8.0449999999999999</v>
      </c>
      <c r="K221" s="3">
        <v>7.97</v>
      </c>
      <c r="L221">
        <f t="shared" si="280"/>
        <v>7.9674999999999994</v>
      </c>
      <c r="M221">
        <f t="shared" si="281"/>
        <v>7.9649999999999999</v>
      </c>
      <c r="N221">
        <f t="shared" si="282"/>
        <v>7.9625000000000004</v>
      </c>
      <c r="O221" s="3">
        <v>7.96</v>
      </c>
      <c r="P221">
        <f t="shared" si="283"/>
        <v>7.9574999999999996</v>
      </c>
      <c r="Q221">
        <f t="shared" si="284"/>
        <v>7.9737499999999999</v>
      </c>
      <c r="R221">
        <f t="shared" si="285"/>
        <v>7.99</v>
      </c>
      <c r="S221">
        <f t="shared" si="286"/>
        <v>8.0062500000000014</v>
      </c>
      <c r="T221">
        <f t="shared" si="287"/>
        <v>8.0131250000000005</v>
      </c>
      <c r="U221" s="3">
        <v>8.02</v>
      </c>
      <c r="V221">
        <f t="shared" si="288"/>
        <v>8.0268749999999986</v>
      </c>
      <c r="W221">
        <f t="shared" ref="W221:X221" si="329">2*V221-U221</f>
        <v>8.0337499999999977</v>
      </c>
      <c r="X221">
        <f t="shared" si="329"/>
        <v>8.0406249999999968</v>
      </c>
      <c r="Y221">
        <f t="shared" si="290"/>
        <v>8.0553124999999994</v>
      </c>
      <c r="Z221">
        <f t="shared" si="291"/>
        <v>8.07</v>
      </c>
      <c r="AA221">
        <f t="shared" si="292"/>
        <v>8.0846875000000011</v>
      </c>
      <c r="AB221">
        <f t="shared" si="293"/>
        <v>8.0935156250000002</v>
      </c>
      <c r="AC221">
        <f t="shared" si="294"/>
        <v>8.1023437499999993</v>
      </c>
      <c r="AD221">
        <f t="shared" si="295"/>
        <v>8.1111718750000001</v>
      </c>
      <c r="AE221" s="3">
        <v>8.1199999999999992</v>
      </c>
      <c r="AF221">
        <f t="shared" si="296"/>
        <v>8.1288281249999983</v>
      </c>
      <c r="AG221">
        <f t="shared" si="297"/>
        <v>8.135371093749999</v>
      </c>
      <c r="AH221">
        <f t="shared" si="298"/>
        <v>8.1419140624999997</v>
      </c>
      <c r="AI221">
        <f t="shared" si="299"/>
        <v>8.1484570312500004</v>
      </c>
      <c r="AJ221">
        <f t="shared" si="300"/>
        <v>8.1549999999999994</v>
      </c>
      <c r="AK221">
        <f t="shared" si="301"/>
        <v>8.1615429687499983</v>
      </c>
      <c r="AL221">
        <f t="shared" si="302"/>
        <v>8.1686572265624982</v>
      </c>
      <c r="AM221">
        <f t="shared" si="303"/>
        <v>8.175771484374998</v>
      </c>
      <c r="AN221">
        <f t="shared" si="304"/>
        <v>8.1828857421874979</v>
      </c>
      <c r="AO221" s="3">
        <v>8.19</v>
      </c>
      <c r="AP221" s="3">
        <v>8.25</v>
      </c>
    </row>
    <row r="222" spans="1:42" x14ac:dyDescent="0.2">
      <c r="A222" s="2">
        <v>42814</v>
      </c>
      <c r="B222" s="3">
        <v>9.4</v>
      </c>
      <c r="C222" s="3">
        <v>8.9600000000000009</v>
      </c>
      <c r="D222" s="3">
        <f t="shared" si="276"/>
        <v>8.68</v>
      </c>
      <c r="E222" s="3">
        <v>8.4</v>
      </c>
      <c r="F222" s="3">
        <f t="shared" si="277"/>
        <v>8.2650000000000006</v>
      </c>
      <c r="G222" s="3">
        <v>8.1300000000000008</v>
      </c>
      <c r="H222" s="3">
        <f t="shared" si="278"/>
        <v>8.125</v>
      </c>
      <c r="I222" s="3">
        <v>8.1199999999999992</v>
      </c>
      <c r="J222" s="3">
        <f t="shared" si="279"/>
        <v>8.0299999999999994</v>
      </c>
      <c r="K222" s="3">
        <v>7.94</v>
      </c>
      <c r="L222">
        <f t="shared" si="280"/>
        <v>7.94</v>
      </c>
      <c r="M222">
        <f t="shared" si="281"/>
        <v>7.94</v>
      </c>
      <c r="N222">
        <f t="shared" si="282"/>
        <v>7.94</v>
      </c>
      <c r="O222" s="3">
        <v>7.94</v>
      </c>
      <c r="P222">
        <f t="shared" si="283"/>
        <v>7.94</v>
      </c>
      <c r="Q222">
        <f t="shared" si="284"/>
        <v>7.9574999999999996</v>
      </c>
      <c r="R222">
        <f t="shared" si="285"/>
        <v>7.9749999999999996</v>
      </c>
      <c r="S222">
        <f t="shared" si="286"/>
        <v>7.9924999999999997</v>
      </c>
      <c r="T222">
        <f t="shared" si="287"/>
        <v>8.0012499999999989</v>
      </c>
      <c r="U222" s="3">
        <v>8.01</v>
      </c>
      <c r="V222">
        <f t="shared" si="288"/>
        <v>8.0187500000000007</v>
      </c>
      <c r="W222">
        <f t="shared" ref="W222:X222" si="330">2*V222-U222</f>
        <v>8.0275000000000016</v>
      </c>
      <c r="X222">
        <f t="shared" si="330"/>
        <v>8.0362500000000026</v>
      </c>
      <c r="Y222">
        <f t="shared" si="290"/>
        <v>8.0506250000000001</v>
      </c>
      <c r="Z222">
        <f t="shared" si="291"/>
        <v>8.0649999999999995</v>
      </c>
      <c r="AA222">
        <f t="shared" si="292"/>
        <v>8.0793749999999989</v>
      </c>
      <c r="AB222">
        <f t="shared" si="293"/>
        <v>8.0895312499999985</v>
      </c>
      <c r="AC222">
        <f t="shared" si="294"/>
        <v>8.0996874999999982</v>
      </c>
      <c r="AD222">
        <f t="shared" si="295"/>
        <v>8.1098437499999996</v>
      </c>
      <c r="AE222" s="3">
        <v>8.1199999999999992</v>
      </c>
      <c r="AF222">
        <f t="shared" si="296"/>
        <v>8.1301562499999989</v>
      </c>
      <c r="AG222">
        <f t="shared" si="297"/>
        <v>8.1363671874999994</v>
      </c>
      <c r="AH222">
        <f t="shared" si="298"/>
        <v>8.142578125</v>
      </c>
      <c r="AI222">
        <f t="shared" si="299"/>
        <v>8.1487890625000006</v>
      </c>
      <c r="AJ222">
        <f t="shared" si="300"/>
        <v>8.1549999999999994</v>
      </c>
      <c r="AK222">
        <f t="shared" si="301"/>
        <v>8.1612109374999982</v>
      </c>
      <c r="AL222">
        <f t="shared" si="302"/>
        <v>8.1684082031249989</v>
      </c>
      <c r="AM222">
        <f t="shared" si="303"/>
        <v>8.1756054687499997</v>
      </c>
      <c r="AN222">
        <f t="shared" si="304"/>
        <v>8.1828027343749987</v>
      </c>
      <c r="AO222" s="3">
        <v>8.19</v>
      </c>
      <c r="AP222" s="3">
        <v>8.25</v>
      </c>
    </row>
    <row r="223" spans="1:42" x14ac:dyDescent="0.2">
      <c r="A223" s="2">
        <v>42811</v>
      </c>
      <c r="B223" s="3">
        <v>9.39</v>
      </c>
      <c r="C223" s="3">
        <v>8.98</v>
      </c>
      <c r="D223" s="3">
        <f t="shared" si="276"/>
        <v>8.7100000000000009</v>
      </c>
      <c r="E223" s="3">
        <v>8.44</v>
      </c>
      <c r="F223" s="3">
        <f t="shared" si="277"/>
        <v>8.2949999999999999</v>
      </c>
      <c r="G223" s="3">
        <v>8.15</v>
      </c>
      <c r="H223" s="3">
        <f t="shared" si="278"/>
        <v>8.1550000000000011</v>
      </c>
      <c r="I223" s="3">
        <v>8.16</v>
      </c>
      <c r="J223" s="3">
        <f t="shared" si="279"/>
        <v>8.0549999999999997</v>
      </c>
      <c r="K223" s="3">
        <v>7.95</v>
      </c>
      <c r="L223">
        <f t="shared" si="280"/>
        <v>7.9474999999999998</v>
      </c>
      <c r="M223">
        <f t="shared" si="281"/>
        <v>7.9450000000000003</v>
      </c>
      <c r="N223">
        <f t="shared" si="282"/>
        <v>7.9425000000000008</v>
      </c>
      <c r="O223" s="3">
        <v>7.94</v>
      </c>
      <c r="P223">
        <f t="shared" si="283"/>
        <v>7.9375</v>
      </c>
      <c r="Q223">
        <f t="shared" si="284"/>
        <v>7.9587500000000002</v>
      </c>
      <c r="R223">
        <f t="shared" si="285"/>
        <v>7.98</v>
      </c>
      <c r="S223">
        <f t="shared" si="286"/>
        <v>8.0012500000000006</v>
      </c>
      <c r="T223">
        <f t="shared" si="287"/>
        <v>8.010625000000001</v>
      </c>
      <c r="U223" s="3">
        <v>8.02</v>
      </c>
      <c r="V223">
        <f t="shared" si="288"/>
        <v>8.0293749999999982</v>
      </c>
      <c r="W223">
        <f t="shared" ref="W223:X223" si="331">2*V223-U223</f>
        <v>8.0387499999999967</v>
      </c>
      <c r="X223">
        <f t="shared" si="331"/>
        <v>8.0481249999999953</v>
      </c>
      <c r="Y223">
        <f t="shared" si="290"/>
        <v>8.0690624999999976</v>
      </c>
      <c r="Z223">
        <f t="shared" si="291"/>
        <v>8.09</v>
      </c>
      <c r="AA223">
        <f t="shared" si="292"/>
        <v>8.1109375000000021</v>
      </c>
      <c r="AB223">
        <f t="shared" si="293"/>
        <v>8.1232031250000016</v>
      </c>
      <c r="AC223">
        <f t="shared" si="294"/>
        <v>8.1354687500000011</v>
      </c>
      <c r="AD223">
        <f t="shared" si="295"/>
        <v>8.1477343750000006</v>
      </c>
      <c r="AE223" s="3">
        <v>8.16</v>
      </c>
      <c r="AF223">
        <f t="shared" si="296"/>
        <v>8.1722656249999996</v>
      </c>
      <c r="AG223">
        <f t="shared" si="297"/>
        <v>8.17919921875</v>
      </c>
      <c r="AH223">
        <f t="shared" si="298"/>
        <v>8.1861328124999986</v>
      </c>
      <c r="AI223">
        <f t="shared" si="299"/>
        <v>8.1930664062499989</v>
      </c>
      <c r="AJ223">
        <f t="shared" si="300"/>
        <v>8.1999999999999993</v>
      </c>
      <c r="AK223">
        <f t="shared" si="301"/>
        <v>8.2069335937499996</v>
      </c>
      <c r="AL223">
        <f t="shared" si="302"/>
        <v>8.2152001953124998</v>
      </c>
      <c r="AM223">
        <f t="shared" si="303"/>
        <v>8.2234667968749999</v>
      </c>
      <c r="AN223">
        <f t="shared" si="304"/>
        <v>8.2317333984375001</v>
      </c>
      <c r="AO223" s="3">
        <v>8.24</v>
      </c>
      <c r="AP223" s="3">
        <v>8.33</v>
      </c>
    </row>
    <row r="224" spans="1:42" x14ac:dyDescent="0.2">
      <c r="A224" s="2">
        <v>42810</v>
      </c>
      <c r="B224" s="3">
        <v>9.3800000000000008</v>
      </c>
      <c r="C224" s="3">
        <v>8.9700000000000006</v>
      </c>
      <c r="D224" s="3">
        <f t="shared" si="276"/>
        <v>8.7050000000000001</v>
      </c>
      <c r="E224" s="3">
        <v>8.44</v>
      </c>
      <c r="F224" s="3">
        <f t="shared" si="277"/>
        <v>8.3049999999999997</v>
      </c>
      <c r="G224" s="3">
        <v>8.17</v>
      </c>
      <c r="H224" s="3">
        <f t="shared" si="278"/>
        <v>8.17</v>
      </c>
      <c r="I224" s="3">
        <v>8.17</v>
      </c>
      <c r="J224" s="3">
        <f t="shared" si="279"/>
        <v>8.0749999999999993</v>
      </c>
      <c r="K224" s="3">
        <v>7.98</v>
      </c>
      <c r="L224">
        <f t="shared" si="280"/>
        <v>7.9775</v>
      </c>
      <c r="M224">
        <f t="shared" si="281"/>
        <v>7.9749999999999996</v>
      </c>
      <c r="N224">
        <f t="shared" si="282"/>
        <v>7.9725000000000001</v>
      </c>
      <c r="O224" s="3">
        <v>7.97</v>
      </c>
      <c r="P224">
        <f t="shared" si="283"/>
        <v>7.9674999999999994</v>
      </c>
      <c r="Q224">
        <f t="shared" si="284"/>
        <v>7.9887499999999996</v>
      </c>
      <c r="R224">
        <f t="shared" si="285"/>
        <v>8.01</v>
      </c>
      <c r="S224">
        <f t="shared" si="286"/>
        <v>8.03125</v>
      </c>
      <c r="T224">
        <f t="shared" si="287"/>
        <v>8.0406250000000004</v>
      </c>
      <c r="U224" s="3">
        <v>8.0500000000000007</v>
      </c>
      <c r="V224">
        <f t="shared" si="288"/>
        <v>8.0593750000000011</v>
      </c>
      <c r="W224">
        <f t="shared" ref="W224:X224" si="332">2*V224-U224</f>
        <v>8.0687500000000014</v>
      </c>
      <c r="X224">
        <f t="shared" si="332"/>
        <v>8.0781250000000018</v>
      </c>
      <c r="Y224">
        <f t="shared" si="290"/>
        <v>8.0940624999999997</v>
      </c>
      <c r="Z224">
        <f t="shared" si="291"/>
        <v>8.11</v>
      </c>
      <c r="AA224">
        <f t="shared" si="292"/>
        <v>8.1259374999999991</v>
      </c>
      <c r="AB224">
        <f t="shared" si="293"/>
        <v>8.1369531249999998</v>
      </c>
      <c r="AC224">
        <f t="shared" si="294"/>
        <v>8.1479687500000004</v>
      </c>
      <c r="AD224">
        <f t="shared" si="295"/>
        <v>8.1589843749999993</v>
      </c>
      <c r="AE224" s="3">
        <v>8.17</v>
      </c>
      <c r="AF224">
        <f t="shared" si="296"/>
        <v>8.1810156250000006</v>
      </c>
      <c r="AG224">
        <f t="shared" si="297"/>
        <v>8.18701171875</v>
      </c>
      <c r="AH224">
        <f t="shared" si="298"/>
        <v>8.1930078124999994</v>
      </c>
      <c r="AI224">
        <f t="shared" si="299"/>
        <v>8.1990039062499989</v>
      </c>
      <c r="AJ224">
        <f t="shared" si="300"/>
        <v>8.2050000000000001</v>
      </c>
      <c r="AK224">
        <f t="shared" si="301"/>
        <v>8.2109960937500013</v>
      </c>
      <c r="AL224">
        <f t="shared" si="302"/>
        <v>8.2182470703125006</v>
      </c>
      <c r="AM224">
        <f t="shared" si="303"/>
        <v>8.2254980468749999</v>
      </c>
      <c r="AN224">
        <f t="shared" si="304"/>
        <v>8.2327490234374991</v>
      </c>
      <c r="AO224" s="3">
        <v>8.24</v>
      </c>
      <c r="AP224" s="3">
        <v>8.32</v>
      </c>
    </row>
    <row r="225" spans="1:42" x14ac:dyDescent="0.2">
      <c r="A225" s="2">
        <v>42809</v>
      </c>
      <c r="B225" s="3">
        <v>9.44</v>
      </c>
      <c r="C225" s="3">
        <v>9.0299999999999994</v>
      </c>
      <c r="D225" s="3">
        <f t="shared" si="276"/>
        <v>8.7650000000000006</v>
      </c>
      <c r="E225" s="3">
        <v>8.5</v>
      </c>
      <c r="F225" s="3">
        <f t="shared" si="277"/>
        <v>8.370000000000001</v>
      </c>
      <c r="G225" s="3">
        <v>8.24</v>
      </c>
      <c r="H225" s="3">
        <f t="shared" si="278"/>
        <v>8.245000000000001</v>
      </c>
      <c r="I225" s="3">
        <v>8.25</v>
      </c>
      <c r="J225" s="3">
        <f t="shared" si="279"/>
        <v>8.16</v>
      </c>
      <c r="K225" s="3">
        <v>8.07</v>
      </c>
      <c r="L225">
        <f t="shared" si="280"/>
        <v>8.0675000000000008</v>
      </c>
      <c r="M225">
        <f t="shared" si="281"/>
        <v>8.0650000000000013</v>
      </c>
      <c r="N225">
        <f t="shared" si="282"/>
        <v>8.0625</v>
      </c>
      <c r="O225" s="3">
        <v>8.06</v>
      </c>
      <c r="P225">
        <f t="shared" si="283"/>
        <v>8.057500000000001</v>
      </c>
      <c r="Q225">
        <f t="shared" si="284"/>
        <v>8.0762500000000017</v>
      </c>
      <c r="R225">
        <f t="shared" si="285"/>
        <v>8.0950000000000006</v>
      </c>
      <c r="S225">
        <f t="shared" si="286"/>
        <v>8.1137499999999996</v>
      </c>
      <c r="T225">
        <f t="shared" si="287"/>
        <v>8.1218749999999993</v>
      </c>
      <c r="U225" s="3">
        <v>8.1300000000000008</v>
      </c>
      <c r="V225">
        <f t="shared" si="288"/>
        <v>8.1381250000000023</v>
      </c>
      <c r="W225">
        <f t="shared" ref="W225:X225" si="333">2*V225-U225</f>
        <v>8.1462500000000038</v>
      </c>
      <c r="X225">
        <f t="shared" si="333"/>
        <v>8.1543750000000053</v>
      </c>
      <c r="Y225">
        <f t="shared" si="290"/>
        <v>8.1721875000000033</v>
      </c>
      <c r="Z225">
        <f t="shared" si="291"/>
        <v>8.1900000000000013</v>
      </c>
      <c r="AA225">
        <f t="shared" si="292"/>
        <v>8.2078124999999993</v>
      </c>
      <c r="AB225">
        <f t="shared" si="293"/>
        <v>8.2183593749999986</v>
      </c>
      <c r="AC225">
        <f t="shared" si="294"/>
        <v>8.2289062499999996</v>
      </c>
      <c r="AD225">
        <f t="shared" si="295"/>
        <v>8.2394531250000007</v>
      </c>
      <c r="AE225" s="3">
        <v>8.25</v>
      </c>
      <c r="AF225">
        <f t="shared" si="296"/>
        <v>8.2605468749999993</v>
      </c>
      <c r="AG225">
        <f t="shared" si="297"/>
        <v>8.2654101562499989</v>
      </c>
      <c r="AH225">
        <f t="shared" si="298"/>
        <v>8.2702734375000002</v>
      </c>
      <c r="AI225">
        <f t="shared" si="299"/>
        <v>8.2751367187500016</v>
      </c>
      <c r="AJ225">
        <f t="shared" si="300"/>
        <v>8.2800000000000011</v>
      </c>
      <c r="AK225">
        <f t="shared" si="301"/>
        <v>8.2848632812500007</v>
      </c>
      <c r="AL225">
        <f t="shared" si="302"/>
        <v>8.2911474609375002</v>
      </c>
      <c r="AM225">
        <f t="shared" si="303"/>
        <v>8.2974316406249997</v>
      </c>
      <c r="AN225">
        <f t="shared" si="304"/>
        <v>8.303715820312501</v>
      </c>
      <c r="AO225" s="3">
        <v>8.31</v>
      </c>
      <c r="AP225" s="3">
        <v>8.3699999999999992</v>
      </c>
    </row>
    <row r="226" spans="1:42" x14ac:dyDescent="0.2">
      <c r="A226" s="2">
        <v>42808</v>
      </c>
      <c r="B226" s="3">
        <v>9.42</v>
      </c>
      <c r="C226" s="3">
        <v>8.98</v>
      </c>
      <c r="D226" s="3">
        <f t="shared" si="276"/>
        <v>8.73</v>
      </c>
      <c r="E226" s="3">
        <v>8.48</v>
      </c>
      <c r="F226" s="3">
        <f t="shared" si="277"/>
        <v>8.3849999999999998</v>
      </c>
      <c r="G226" s="3">
        <v>8.2899999999999991</v>
      </c>
      <c r="H226" s="3">
        <f t="shared" si="278"/>
        <v>8.27</v>
      </c>
      <c r="I226" s="3">
        <v>8.25</v>
      </c>
      <c r="J226" s="3">
        <f t="shared" si="279"/>
        <v>8.2050000000000001</v>
      </c>
      <c r="K226" s="3">
        <v>8.16</v>
      </c>
      <c r="L226">
        <f t="shared" si="280"/>
        <v>8.1575000000000006</v>
      </c>
      <c r="M226">
        <f t="shared" si="281"/>
        <v>8.1550000000000011</v>
      </c>
      <c r="N226">
        <f t="shared" si="282"/>
        <v>8.1524999999999999</v>
      </c>
      <c r="O226" s="3">
        <v>8.15</v>
      </c>
      <c r="P226">
        <f t="shared" si="283"/>
        <v>8.1475000000000009</v>
      </c>
      <c r="Q226">
        <f t="shared" si="284"/>
        <v>8.15625</v>
      </c>
      <c r="R226">
        <f t="shared" si="285"/>
        <v>8.1649999999999991</v>
      </c>
      <c r="S226">
        <f t="shared" si="286"/>
        <v>8.1737499999999983</v>
      </c>
      <c r="T226">
        <f t="shared" si="287"/>
        <v>8.176874999999999</v>
      </c>
      <c r="U226" s="3">
        <v>8.18</v>
      </c>
      <c r="V226">
        <f t="shared" si="288"/>
        <v>8.1831250000000004</v>
      </c>
      <c r="W226">
        <f t="shared" ref="W226:X226" si="334">2*V226-U226</f>
        <v>8.1862500000000011</v>
      </c>
      <c r="X226">
        <f t="shared" si="334"/>
        <v>8.1893750000000018</v>
      </c>
      <c r="Y226">
        <f t="shared" si="290"/>
        <v>8.2021875000000009</v>
      </c>
      <c r="Z226">
        <f t="shared" si="291"/>
        <v>8.2149999999999999</v>
      </c>
      <c r="AA226">
        <f t="shared" si="292"/>
        <v>8.2278124999999989</v>
      </c>
      <c r="AB226">
        <f t="shared" si="293"/>
        <v>8.2333593749999991</v>
      </c>
      <c r="AC226">
        <f t="shared" si="294"/>
        <v>8.2389062499999994</v>
      </c>
      <c r="AD226">
        <f t="shared" si="295"/>
        <v>8.2444531249999997</v>
      </c>
      <c r="AE226" s="3">
        <v>8.25</v>
      </c>
      <c r="AF226">
        <f t="shared" si="296"/>
        <v>8.2555468750000003</v>
      </c>
      <c r="AG226">
        <f t="shared" si="297"/>
        <v>8.2579101562500004</v>
      </c>
      <c r="AH226">
        <f t="shared" si="298"/>
        <v>8.2602734375000004</v>
      </c>
      <c r="AI226">
        <f t="shared" si="299"/>
        <v>8.2626367187500005</v>
      </c>
      <c r="AJ226">
        <f t="shared" si="300"/>
        <v>8.2650000000000006</v>
      </c>
      <c r="AK226">
        <f t="shared" si="301"/>
        <v>8.2673632812500006</v>
      </c>
      <c r="AL226">
        <f t="shared" si="302"/>
        <v>8.2705224609374994</v>
      </c>
      <c r="AM226">
        <f t="shared" si="303"/>
        <v>8.273681640625</v>
      </c>
      <c r="AN226">
        <f t="shared" si="304"/>
        <v>8.2768408203125006</v>
      </c>
      <c r="AO226" s="3">
        <v>8.2799999999999994</v>
      </c>
      <c r="AP226" s="3">
        <v>8.3000000000000007</v>
      </c>
    </row>
    <row r="227" spans="1:42" x14ac:dyDescent="0.2">
      <c r="A227" s="2">
        <v>42807</v>
      </c>
      <c r="B227" s="3">
        <v>9.3800000000000008</v>
      </c>
      <c r="C227" s="3">
        <v>8.9700000000000006</v>
      </c>
      <c r="D227" s="3">
        <f t="shared" si="276"/>
        <v>8.7250000000000014</v>
      </c>
      <c r="E227" s="3">
        <v>8.48</v>
      </c>
      <c r="F227" s="3">
        <f t="shared" si="277"/>
        <v>8.379999999999999</v>
      </c>
      <c r="G227" s="3">
        <v>8.2799999999999994</v>
      </c>
      <c r="H227" s="3">
        <f t="shared" si="278"/>
        <v>8.2650000000000006</v>
      </c>
      <c r="I227" s="3">
        <v>8.25</v>
      </c>
      <c r="J227" s="3">
        <f t="shared" si="279"/>
        <v>8.1900000000000013</v>
      </c>
      <c r="K227" s="3">
        <v>8.1300000000000008</v>
      </c>
      <c r="L227">
        <f t="shared" si="280"/>
        <v>8.125</v>
      </c>
      <c r="M227">
        <f t="shared" si="281"/>
        <v>8.120000000000001</v>
      </c>
      <c r="N227">
        <f t="shared" si="282"/>
        <v>8.1150000000000002</v>
      </c>
      <c r="O227" s="3">
        <v>8.11</v>
      </c>
      <c r="P227">
        <f t="shared" si="283"/>
        <v>8.1049999999999986</v>
      </c>
      <c r="Q227">
        <f t="shared" si="284"/>
        <v>8.1199999999999992</v>
      </c>
      <c r="R227">
        <f t="shared" si="285"/>
        <v>8.1349999999999998</v>
      </c>
      <c r="S227">
        <f t="shared" si="286"/>
        <v>8.15</v>
      </c>
      <c r="T227">
        <f t="shared" si="287"/>
        <v>8.1550000000000011</v>
      </c>
      <c r="U227" s="3">
        <v>8.16</v>
      </c>
      <c r="V227">
        <f t="shared" si="288"/>
        <v>8.1649999999999991</v>
      </c>
      <c r="W227">
        <f t="shared" ref="W227:X227" si="335">2*V227-U227</f>
        <v>8.1699999999999982</v>
      </c>
      <c r="X227">
        <f t="shared" si="335"/>
        <v>8.1749999999999972</v>
      </c>
      <c r="Y227">
        <f t="shared" si="290"/>
        <v>8.1899999999999977</v>
      </c>
      <c r="Z227">
        <f t="shared" si="291"/>
        <v>8.2050000000000001</v>
      </c>
      <c r="AA227">
        <f t="shared" si="292"/>
        <v>8.2200000000000024</v>
      </c>
      <c r="AB227">
        <f t="shared" si="293"/>
        <v>8.2275000000000027</v>
      </c>
      <c r="AC227">
        <f t="shared" si="294"/>
        <v>8.2350000000000012</v>
      </c>
      <c r="AD227">
        <f t="shared" si="295"/>
        <v>8.2424999999999997</v>
      </c>
      <c r="AE227" s="3">
        <v>8.25</v>
      </c>
      <c r="AF227">
        <f t="shared" si="296"/>
        <v>8.2575000000000003</v>
      </c>
      <c r="AG227">
        <f t="shared" si="297"/>
        <v>8.2618749999999999</v>
      </c>
      <c r="AH227">
        <f t="shared" si="298"/>
        <v>8.2662499999999994</v>
      </c>
      <c r="AI227">
        <f t="shared" si="299"/>
        <v>8.270624999999999</v>
      </c>
      <c r="AJ227">
        <f t="shared" si="300"/>
        <v>8.2750000000000004</v>
      </c>
      <c r="AK227">
        <f t="shared" si="301"/>
        <v>8.2793750000000017</v>
      </c>
      <c r="AL227">
        <f t="shared" si="302"/>
        <v>8.2845312500000006</v>
      </c>
      <c r="AM227">
        <f t="shared" si="303"/>
        <v>8.2896875000000012</v>
      </c>
      <c r="AN227">
        <f t="shared" si="304"/>
        <v>8.2948437500000018</v>
      </c>
      <c r="AO227" s="3">
        <v>8.3000000000000007</v>
      </c>
      <c r="AP227" s="3">
        <v>8.35</v>
      </c>
    </row>
    <row r="228" spans="1:42" x14ac:dyDescent="0.2">
      <c r="A228" s="2">
        <v>42804</v>
      </c>
      <c r="B228" s="3">
        <v>9.42</v>
      </c>
      <c r="C228" s="3">
        <v>9.0299999999999994</v>
      </c>
      <c r="D228" s="3">
        <f t="shared" si="276"/>
        <v>8.7899999999999991</v>
      </c>
      <c r="E228" s="3">
        <v>8.5500000000000007</v>
      </c>
      <c r="F228" s="3">
        <f t="shared" si="277"/>
        <v>8.43</v>
      </c>
      <c r="G228" s="3">
        <v>8.31</v>
      </c>
      <c r="H228" s="3">
        <f t="shared" si="278"/>
        <v>8.3049999999999997</v>
      </c>
      <c r="I228" s="3">
        <v>8.3000000000000007</v>
      </c>
      <c r="J228" s="3">
        <f t="shared" si="279"/>
        <v>8.2149999999999999</v>
      </c>
      <c r="K228" s="3">
        <v>8.1300000000000008</v>
      </c>
      <c r="L228">
        <f t="shared" si="280"/>
        <v>8.1275000000000013</v>
      </c>
      <c r="M228">
        <f t="shared" si="281"/>
        <v>8.125</v>
      </c>
      <c r="N228">
        <f t="shared" si="282"/>
        <v>8.1224999999999987</v>
      </c>
      <c r="O228" s="3">
        <v>8.1199999999999992</v>
      </c>
      <c r="P228">
        <f t="shared" si="283"/>
        <v>8.1174999999999997</v>
      </c>
      <c r="Q228">
        <f t="shared" si="284"/>
        <v>8.1337499999999991</v>
      </c>
      <c r="R228">
        <f t="shared" si="285"/>
        <v>8.1499999999999986</v>
      </c>
      <c r="S228">
        <f t="shared" si="286"/>
        <v>8.166249999999998</v>
      </c>
      <c r="T228">
        <f t="shared" si="287"/>
        <v>8.1731249999999989</v>
      </c>
      <c r="U228" s="3">
        <v>8.18</v>
      </c>
      <c r="V228">
        <f t="shared" si="288"/>
        <v>8.1868750000000006</v>
      </c>
      <c r="W228">
        <f t="shared" ref="W228:X228" si="336">2*V228-U228</f>
        <v>8.1937500000000014</v>
      </c>
      <c r="X228">
        <f t="shared" si="336"/>
        <v>8.2006250000000023</v>
      </c>
      <c r="Y228">
        <f t="shared" si="290"/>
        <v>8.2203125000000021</v>
      </c>
      <c r="Z228">
        <f t="shared" si="291"/>
        <v>8.24</v>
      </c>
      <c r="AA228">
        <f t="shared" si="292"/>
        <v>8.2596874999999983</v>
      </c>
      <c r="AB228">
        <f t="shared" si="293"/>
        <v>8.269765624999998</v>
      </c>
      <c r="AC228">
        <f t="shared" si="294"/>
        <v>8.2798437499999995</v>
      </c>
      <c r="AD228">
        <f t="shared" si="295"/>
        <v>8.289921875000001</v>
      </c>
      <c r="AE228" s="3">
        <v>8.3000000000000007</v>
      </c>
      <c r="AF228">
        <f t="shared" si="296"/>
        <v>8.3100781250000004</v>
      </c>
      <c r="AG228">
        <f t="shared" si="297"/>
        <v>8.3150585937500008</v>
      </c>
      <c r="AH228">
        <f t="shared" si="298"/>
        <v>8.3200390625000011</v>
      </c>
      <c r="AI228">
        <f t="shared" si="299"/>
        <v>8.3250195312499997</v>
      </c>
      <c r="AJ228">
        <f t="shared" si="300"/>
        <v>8.33</v>
      </c>
      <c r="AK228">
        <f t="shared" si="301"/>
        <v>8.3349804687500004</v>
      </c>
      <c r="AL228">
        <f t="shared" si="302"/>
        <v>8.3412353515624993</v>
      </c>
      <c r="AM228">
        <f t="shared" si="303"/>
        <v>8.3474902343749999</v>
      </c>
      <c r="AN228">
        <f t="shared" si="304"/>
        <v>8.3537451171875006</v>
      </c>
      <c r="AO228" s="3">
        <v>8.36</v>
      </c>
      <c r="AP228" s="3">
        <v>8.4</v>
      </c>
    </row>
    <row r="229" spans="1:42" x14ac:dyDescent="0.2">
      <c r="A229" s="2">
        <v>42803</v>
      </c>
      <c r="B229" s="3">
        <v>9.44</v>
      </c>
      <c r="C229" s="3">
        <v>9.06</v>
      </c>
      <c r="D229" s="3">
        <f t="shared" si="276"/>
        <v>8.82</v>
      </c>
      <c r="E229" s="3">
        <v>8.58</v>
      </c>
      <c r="F229" s="3">
        <f t="shared" si="277"/>
        <v>8.4649999999999999</v>
      </c>
      <c r="G229" s="3">
        <v>8.35</v>
      </c>
      <c r="H229" s="3">
        <f t="shared" si="278"/>
        <v>8.34</v>
      </c>
      <c r="I229" s="3">
        <v>8.33</v>
      </c>
      <c r="J229" s="3">
        <f t="shared" si="279"/>
        <v>8.2650000000000006</v>
      </c>
      <c r="K229" s="3">
        <v>8.1999999999999993</v>
      </c>
      <c r="L229">
        <f t="shared" si="280"/>
        <v>8.1974999999999998</v>
      </c>
      <c r="M229">
        <f t="shared" si="281"/>
        <v>8.1950000000000003</v>
      </c>
      <c r="N229">
        <f t="shared" si="282"/>
        <v>8.192499999999999</v>
      </c>
      <c r="O229" s="3">
        <v>8.19</v>
      </c>
      <c r="P229">
        <f t="shared" si="283"/>
        <v>8.1875</v>
      </c>
      <c r="Q229">
        <f t="shared" si="284"/>
        <v>8.2012499999999999</v>
      </c>
      <c r="R229">
        <f t="shared" si="285"/>
        <v>8.2149999999999999</v>
      </c>
      <c r="S229">
        <f t="shared" si="286"/>
        <v>8.2287499999999998</v>
      </c>
      <c r="T229">
        <f t="shared" si="287"/>
        <v>8.234375</v>
      </c>
      <c r="U229" s="3">
        <v>8.24</v>
      </c>
      <c r="V229">
        <f t="shared" si="288"/>
        <v>8.2456250000000004</v>
      </c>
      <c r="W229">
        <f t="shared" ref="W229:X229" si="337">2*V229-U229</f>
        <v>8.2512500000000006</v>
      </c>
      <c r="X229">
        <f t="shared" si="337"/>
        <v>8.2568750000000009</v>
      </c>
      <c r="Y229">
        <f t="shared" si="290"/>
        <v>8.2709375000000005</v>
      </c>
      <c r="Z229">
        <f t="shared" si="291"/>
        <v>8.2850000000000001</v>
      </c>
      <c r="AA229">
        <f t="shared" si="292"/>
        <v>8.2990624999999998</v>
      </c>
      <c r="AB229">
        <f t="shared" si="293"/>
        <v>8.3067968749999999</v>
      </c>
      <c r="AC229">
        <f t="shared" si="294"/>
        <v>8.3145312499999999</v>
      </c>
      <c r="AD229">
        <f t="shared" si="295"/>
        <v>8.322265625</v>
      </c>
      <c r="AE229" s="3">
        <v>8.33</v>
      </c>
      <c r="AF229">
        <f t="shared" si="296"/>
        <v>8.3377343750000001</v>
      </c>
      <c r="AG229">
        <f t="shared" si="297"/>
        <v>8.3420507812500002</v>
      </c>
      <c r="AH229">
        <f t="shared" si="298"/>
        <v>8.3463671875000003</v>
      </c>
      <c r="AI229">
        <f t="shared" si="299"/>
        <v>8.3506835937500004</v>
      </c>
      <c r="AJ229">
        <f t="shared" si="300"/>
        <v>8.3550000000000004</v>
      </c>
      <c r="AK229">
        <f t="shared" si="301"/>
        <v>8.3593164062500005</v>
      </c>
      <c r="AL229">
        <f t="shared" si="302"/>
        <v>8.3644873046875006</v>
      </c>
      <c r="AM229">
        <f t="shared" si="303"/>
        <v>8.3696582031250006</v>
      </c>
      <c r="AN229">
        <f t="shared" si="304"/>
        <v>8.3748291015625007</v>
      </c>
      <c r="AO229" s="3">
        <v>8.3800000000000008</v>
      </c>
      <c r="AP229" s="3">
        <v>8.4</v>
      </c>
    </row>
    <row r="230" spans="1:42" x14ac:dyDescent="0.2">
      <c r="A230" s="2">
        <v>42801</v>
      </c>
      <c r="B230" s="3">
        <v>9.34</v>
      </c>
      <c r="C230" s="3">
        <v>8.93</v>
      </c>
      <c r="D230" s="3">
        <f t="shared" si="276"/>
        <v>8.74</v>
      </c>
      <c r="E230" s="3">
        <v>8.5500000000000007</v>
      </c>
      <c r="F230" s="3">
        <f t="shared" si="277"/>
        <v>8.4700000000000006</v>
      </c>
      <c r="G230" s="3">
        <v>8.39</v>
      </c>
      <c r="H230" s="3">
        <f t="shared" si="278"/>
        <v>8.3249999999999993</v>
      </c>
      <c r="I230" s="3">
        <v>8.26</v>
      </c>
      <c r="J230" s="3">
        <f t="shared" si="279"/>
        <v>8.26</v>
      </c>
      <c r="K230" s="3">
        <v>8.26</v>
      </c>
      <c r="L230">
        <f t="shared" si="280"/>
        <v>8.25</v>
      </c>
      <c r="M230">
        <f t="shared" si="281"/>
        <v>8.24</v>
      </c>
      <c r="N230">
        <f t="shared" si="282"/>
        <v>8.23</v>
      </c>
      <c r="O230" s="3">
        <v>8.2200000000000006</v>
      </c>
      <c r="P230">
        <f t="shared" si="283"/>
        <v>8.2100000000000009</v>
      </c>
      <c r="Q230">
        <f t="shared" si="284"/>
        <v>8.2175000000000011</v>
      </c>
      <c r="R230">
        <f t="shared" si="285"/>
        <v>8.2250000000000014</v>
      </c>
      <c r="S230">
        <f t="shared" si="286"/>
        <v>8.2325000000000017</v>
      </c>
      <c r="T230">
        <f t="shared" si="287"/>
        <v>8.2312500000000011</v>
      </c>
      <c r="U230" s="3">
        <v>8.23</v>
      </c>
      <c r="V230">
        <f t="shared" si="288"/>
        <v>8.2287499999999998</v>
      </c>
      <c r="W230">
        <f t="shared" ref="W230:X230" si="338">2*V230-U230</f>
        <v>8.2274999999999991</v>
      </c>
      <c r="X230">
        <f t="shared" si="338"/>
        <v>8.2262499999999985</v>
      </c>
      <c r="Y230">
        <f t="shared" si="290"/>
        <v>8.2356249999999989</v>
      </c>
      <c r="Z230">
        <f t="shared" si="291"/>
        <v>8.245000000000001</v>
      </c>
      <c r="AA230">
        <f t="shared" si="292"/>
        <v>8.2543750000000031</v>
      </c>
      <c r="AB230">
        <f t="shared" si="293"/>
        <v>8.2557812500000018</v>
      </c>
      <c r="AC230">
        <f t="shared" si="294"/>
        <v>8.2571875000000006</v>
      </c>
      <c r="AD230">
        <f t="shared" si="295"/>
        <v>8.2585937499999993</v>
      </c>
      <c r="AE230" s="3">
        <v>8.26</v>
      </c>
      <c r="AF230">
        <f t="shared" si="296"/>
        <v>8.2614062500000003</v>
      </c>
      <c r="AG230">
        <f t="shared" si="297"/>
        <v>8.2610546874999997</v>
      </c>
      <c r="AH230">
        <f t="shared" si="298"/>
        <v>8.2607031249999991</v>
      </c>
      <c r="AI230">
        <f t="shared" si="299"/>
        <v>8.2603515624999986</v>
      </c>
      <c r="AJ230">
        <f t="shared" si="300"/>
        <v>8.26</v>
      </c>
      <c r="AK230">
        <f t="shared" si="301"/>
        <v>8.259648437500001</v>
      </c>
      <c r="AL230">
        <f t="shared" si="302"/>
        <v>8.2597363281250011</v>
      </c>
      <c r="AM230">
        <f t="shared" si="303"/>
        <v>8.2598242187500013</v>
      </c>
      <c r="AN230">
        <f t="shared" si="304"/>
        <v>8.2599121093750014</v>
      </c>
      <c r="AO230" s="3">
        <v>8.26</v>
      </c>
      <c r="AP230" s="3">
        <v>8.23</v>
      </c>
    </row>
    <row r="231" spans="1:42" x14ac:dyDescent="0.2">
      <c r="A231" s="2">
        <v>42800</v>
      </c>
      <c r="B231" s="3">
        <v>9.36</v>
      </c>
      <c r="C231" s="3">
        <v>8.9600000000000009</v>
      </c>
      <c r="D231" s="3">
        <f t="shared" si="276"/>
        <v>8.7800000000000011</v>
      </c>
      <c r="E231" s="3">
        <v>8.6</v>
      </c>
      <c r="F231" s="3">
        <f t="shared" si="277"/>
        <v>8.52</v>
      </c>
      <c r="G231" s="3">
        <v>8.44</v>
      </c>
      <c r="H231" s="3">
        <f t="shared" si="278"/>
        <v>8.3649999999999984</v>
      </c>
      <c r="I231" s="3">
        <v>8.2899999999999991</v>
      </c>
      <c r="J231" s="3">
        <f t="shared" si="279"/>
        <v>8.3000000000000007</v>
      </c>
      <c r="K231" s="3">
        <v>8.31</v>
      </c>
      <c r="L231">
        <f t="shared" si="280"/>
        <v>8.3025000000000002</v>
      </c>
      <c r="M231">
        <f t="shared" si="281"/>
        <v>8.2949999999999999</v>
      </c>
      <c r="N231">
        <f t="shared" si="282"/>
        <v>8.2874999999999996</v>
      </c>
      <c r="O231" s="3">
        <v>8.2799999999999994</v>
      </c>
      <c r="P231">
        <f t="shared" si="283"/>
        <v>8.2724999999999991</v>
      </c>
      <c r="Q231">
        <f t="shared" si="284"/>
        <v>8.2737499999999997</v>
      </c>
      <c r="R231">
        <f t="shared" si="285"/>
        <v>8.2749999999999986</v>
      </c>
      <c r="S231">
        <f t="shared" si="286"/>
        <v>8.2762499999999974</v>
      </c>
      <c r="T231">
        <f t="shared" si="287"/>
        <v>8.2731249999999985</v>
      </c>
      <c r="U231" s="3">
        <v>8.27</v>
      </c>
      <c r="V231">
        <f t="shared" si="288"/>
        <v>8.2668750000000006</v>
      </c>
      <c r="W231">
        <f t="shared" ref="W231:X231" si="339">2*V231-U231</f>
        <v>8.2637500000000017</v>
      </c>
      <c r="X231">
        <f t="shared" si="339"/>
        <v>8.2606250000000028</v>
      </c>
      <c r="Y231">
        <f t="shared" si="290"/>
        <v>8.2703125000000011</v>
      </c>
      <c r="Z231">
        <f t="shared" si="291"/>
        <v>8.2799999999999994</v>
      </c>
      <c r="AA231">
        <f t="shared" si="292"/>
        <v>8.2896874999999977</v>
      </c>
      <c r="AB231">
        <f t="shared" si="293"/>
        <v>8.2897656249999976</v>
      </c>
      <c r="AC231">
        <f t="shared" si="294"/>
        <v>8.2898437499999993</v>
      </c>
      <c r="AD231">
        <f t="shared" si="295"/>
        <v>8.2899218749999992</v>
      </c>
      <c r="AE231" s="3">
        <v>8.2899999999999991</v>
      </c>
      <c r="AF231">
        <f t="shared" si="296"/>
        <v>8.2900781249999991</v>
      </c>
      <c r="AG231">
        <f t="shared" si="297"/>
        <v>8.2913085937499993</v>
      </c>
      <c r="AH231">
        <f t="shared" si="298"/>
        <v>8.2925390624999995</v>
      </c>
      <c r="AI231">
        <f t="shared" si="299"/>
        <v>8.2937695312499997</v>
      </c>
      <c r="AJ231">
        <f t="shared" si="300"/>
        <v>8.2949999999999999</v>
      </c>
      <c r="AK231">
        <f t="shared" si="301"/>
        <v>8.2962304687500001</v>
      </c>
      <c r="AL231">
        <f t="shared" si="302"/>
        <v>8.2971728515625003</v>
      </c>
      <c r="AM231">
        <f t="shared" si="303"/>
        <v>8.2981152343750004</v>
      </c>
      <c r="AN231">
        <f t="shared" si="304"/>
        <v>8.2990576171875006</v>
      </c>
      <c r="AO231" s="3">
        <v>8.3000000000000007</v>
      </c>
      <c r="AP231" s="3">
        <v>8.2799999999999994</v>
      </c>
    </row>
    <row r="232" spans="1:42" x14ac:dyDescent="0.2">
      <c r="A232" s="2">
        <v>42797</v>
      </c>
      <c r="B232" s="3">
        <v>9.43</v>
      </c>
      <c r="C232" s="3">
        <v>9.08</v>
      </c>
      <c r="D232" s="3">
        <f t="shared" si="276"/>
        <v>8.8650000000000002</v>
      </c>
      <c r="E232" s="3">
        <v>8.65</v>
      </c>
      <c r="F232" s="3">
        <f t="shared" si="277"/>
        <v>8.5399999999999991</v>
      </c>
      <c r="G232" s="3">
        <v>8.43</v>
      </c>
      <c r="H232" s="3">
        <f t="shared" si="278"/>
        <v>8.41</v>
      </c>
      <c r="I232" s="3">
        <v>8.39</v>
      </c>
      <c r="J232" s="3">
        <f t="shared" si="279"/>
        <v>8.3249999999999993</v>
      </c>
      <c r="K232" s="3">
        <v>8.26</v>
      </c>
      <c r="L232">
        <f t="shared" si="280"/>
        <v>8.2525000000000013</v>
      </c>
      <c r="M232">
        <f t="shared" si="281"/>
        <v>8.245000000000001</v>
      </c>
      <c r="N232">
        <f t="shared" si="282"/>
        <v>8.2375000000000007</v>
      </c>
      <c r="O232" s="3">
        <v>8.23</v>
      </c>
      <c r="P232">
        <f t="shared" si="283"/>
        <v>8.2225000000000001</v>
      </c>
      <c r="Q232">
        <f t="shared" si="284"/>
        <v>8.2387499999999996</v>
      </c>
      <c r="R232">
        <f t="shared" si="285"/>
        <v>8.254999999999999</v>
      </c>
      <c r="S232">
        <f t="shared" si="286"/>
        <v>8.2712499999999984</v>
      </c>
      <c r="T232">
        <f t="shared" si="287"/>
        <v>8.275624999999998</v>
      </c>
      <c r="U232" s="3">
        <v>8.2799999999999994</v>
      </c>
      <c r="V232">
        <f t="shared" si="288"/>
        <v>8.2843750000000007</v>
      </c>
      <c r="W232">
        <f t="shared" ref="W232:X232" si="340">2*V232-U232</f>
        <v>8.2887500000000021</v>
      </c>
      <c r="X232">
        <f t="shared" si="340"/>
        <v>8.2931250000000034</v>
      </c>
      <c r="Y232">
        <f t="shared" si="290"/>
        <v>8.3140625000000021</v>
      </c>
      <c r="Z232">
        <f t="shared" si="291"/>
        <v>8.3350000000000009</v>
      </c>
      <c r="AA232">
        <f t="shared" si="292"/>
        <v>8.3559374999999996</v>
      </c>
      <c r="AB232">
        <f t="shared" si="293"/>
        <v>8.3644531250000007</v>
      </c>
      <c r="AC232">
        <f t="shared" si="294"/>
        <v>8.3729687500000001</v>
      </c>
      <c r="AD232">
        <f t="shared" si="295"/>
        <v>8.3814843749999994</v>
      </c>
      <c r="AE232" s="3">
        <v>8.39</v>
      </c>
      <c r="AF232">
        <f t="shared" si="296"/>
        <v>8.3985156250000017</v>
      </c>
      <c r="AG232">
        <f t="shared" si="297"/>
        <v>8.4051367187500006</v>
      </c>
      <c r="AH232">
        <f t="shared" si="298"/>
        <v>8.4117578125000012</v>
      </c>
      <c r="AI232">
        <f t="shared" si="299"/>
        <v>8.4183789062500018</v>
      </c>
      <c r="AJ232">
        <f t="shared" si="300"/>
        <v>8.4250000000000007</v>
      </c>
      <c r="AK232">
        <f t="shared" si="301"/>
        <v>8.4316210937499996</v>
      </c>
      <c r="AL232">
        <f t="shared" si="302"/>
        <v>8.438715820312499</v>
      </c>
      <c r="AM232">
        <f t="shared" si="303"/>
        <v>8.4458105468750002</v>
      </c>
      <c r="AN232">
        <f t="shared" si="304"/>
        <v>8.4529052734375014</v>
      </c>
      <c r="AO232" s="3">
        <v>8.4600000000000009</v>
      </c>
      <c r="AP232" s="3">
        <v>8.49</v>
      </c>
    </row>
    <row r="233" spans="1:42" x14ac:dyDescent="0.2">
      <c r="A233" s="2">
        <v>42796</v>
      </c>
      <c r="B233" s="3">
        <v>9.4499999999999993</v>
      </c>
      <c r="C233" s="3">
        <v>9.1</v>
      </c>
      <c r="D233" s="3">
        <f t="shared" si="276"/>
        <v>8.89</v>
      </c>
      <c r="E233" s="3">
        <v>8.68</v>
      </c>
      <c r="F233" s="3">
        <f t="shared" si="277"/>
        <v>8.58</v>
      </c>
      <c r="G233" s="3">
        <v>8.48</v>
      </c>
      <c r="H233" s="3">
        <f t="shared" si="278"/>
        <v>8.4250000000000007</v>
      </c>
      <c r="I233" s="3">
        <v>8.3699999999999992</v>
      </c>
      <c r="J233" s="3">
        <f t="shared" si="279"/>
        <v>8.35</v>
      </c>
      <c r="K233" s="3">
        <v>8.33</v>
      </c>
      <c r="L233">
        <f t="shared" si="280"/>
        <v>8.32</v>
      </c>
      <c r="M233">
        <f t="shared" si="281"/>
        <v>8.3099999999999987</v>
      </c>
      <c r="N233">
        <f t="shared" si="282"/>
        <v>8.2999999999999989</v>
      </c>
      <c r="O233" s="3">
        <v>8.2899999999999991</v>
      </c>
      <c r="P233">
        <f t="shared" si="283"/>
        <v>8.2799999999999994</v>
      </c>
      <c r="Q233">
        <f t="shared" si="284"/>
        <v>8.2899999999999991</v>
      </c>
      <c r="R233">
        <f t="shared" si="285"/>
        <v>8.3000000000000007</v>
      </c>
      <c r="S233">
        <f t="shared" si="286"/>
        <v>8.3100000000000023</v>
      </c>
      <c r="T233">
        <f t="shared" si="287"/>
        <v>8.3100000000000023</v>
      </c>
      <c r="U233" s="3">
        <v>8.31</v>
      </c>
      <c r="V233">
        <f t="shared" si="288"/>
        <v>8.3099999999999987</v>
      </c>
      <c r="W233">
        <f t="shared" ref="W233:X233" si="341">2*V233-U233</f>
        <v>8.3099999999999969</v>
      </c>
      <c r="X233">
        <f t="shared" si="341"/>
        <v>8.3099999999999952</v>
      </c>
      <c r="Y233">
        <f t="shared" si="290"/>
        <v>8.3249999999999975</v>
      </c>
      <c r="Z233">
        <f t="shared" si="291"/>
        <v>8.34</v>
      </c>
      <c r="AA233">
        <f t="shared" si="292"/>
        <v>8.3550000000000022</v>
      </c>
      <c r="AB233">
        <f t="shared" si="293"/>
        <v>8.3587500000000006</v>
      </c>
      <c r="AC233">
        <f t="shared" si="294"/>
        <v>8.3625000000000007</v>
      </c>
      <c r="AD233">
        <f t="shared" si="295"/>
        <v>8.3662500000000009</v>
      </c>
      <c r="AE233" s="3">
        <v>8.3699999999999992</v>
      </c>
      <c r="AF233">
        <f t="shared" si="296"/>
        <v>8.3737499999999976</v>
      </c>
      <c r="AG233">
        <f t="shared" si="297"/>
        <v>8.3765624999999986</v>
      </c>
      <c r="AH233">
        <f t="shared" si="298"/>
        <v>8.3793749999999996</v>
      </c>
      <c r="AI233">
        <f t="shared" si="299"/>
        <v>8.3821875000000006</v>
      </c>
      <c r="AJ233">
        <f t="shared" si="300"/>
        <v>8.3849999999999998</v>
      </c>
      <c r="AK233">
        <f t="shared" si="301"/>
        <v>8.387812499999999</v>
      </c>
      <c r="AL233">
        <f t="shared" si="302"/>
        <v>8.3908593749999998</v>
      </c>
      <c r="AM233">
        <f t="shared" si="303"/>
        <v>8.3939062500000006</v>
      </c>
      <c r="AN233">
        <f t="shared" si="304"/>
        <v>8.3969531249999996</v>
      </c>
      <c r="AO233" s="3">
        <v>8.4</v>
      </c>
      <c r="AP233" s="3">
        <v>8.41</v>
      </c>
    </row>
    <row r="234" spans="1:42" x14ac:dyDescent="0.2">
      <c r="A234" s="2">
        <v>42795</v>
      </c>
      <c r="B234" s="3">
        <v>9.51</v>
      </c>
      <c r="C234" s="3">
        <v>9.0500000000000007</v>
      </c>
      <c r="D234" s="3">
        <f t="shared" si="276"/>
        <v>8.82</v>
      </c>
      <c r="E234" s="3">
        <v>8.59</v>
      </c>
      <c r="F234" s="3">
        <f t="shared" si="277"/>
        <v>8.504999999999999</v>
      </c>
      <c r="G234" s="3">
        <v>8.42</v>
      </c>
      <c r="H234" s="3">
        <f t="shared" si="278"/>
        <v>8.39</v>
      </c>
      <c r="I234" s="3">
        <v>8.36</v>
      </c>
      <c r="J234" s="3">
        <f t="shared" si="279"/>
        <v>8.34</v>
      </c>
      <c r="K234" s="3">
        <v>8.32</v>
      </c>
      <c r="L234">
        <f t="shared" si="280"/>
        <v>8.3150000000000013</v>
      </c>
      <c r="M234">
        <f t="shared" si="281"/>
        <v>8.31</v>
      </c>
      <c r="N234">
        <f t="shared" si="282"/>
        <v>8.3049999999999997</v>
      </c>
      <c r="O234" s="3">
        <v>8.3000000000000007</v>
      </c>
      <c r="P234">
        <f t="shared" si="283"/>
        <v>8.2950000000000017</v>
      </c>
      <c r="Q234">
        <f t="shared" si="284"/>
        <v>8.3000000000000007</v>
      </c>
      <c r="R234">
        <f t="shared" si="285"/>
        <v>8.3049999999999997</v>
      </c>
      <c r="S234">
        <f t="shared" si="286"/>
        <v>8.3099999999999987</v>
      </c>
      <c r="T234">
        <f t="shared" si="287"/>
        <v>8.3099999999999987</v>
      </c>
      <c r="U234" s="3">
        <v>8.31</v>
      </c>
      <c r="V234">
        <f t="shared" si="288"/>
        <v>8.3100000000000023</v>
      </c>
      <c r="W234">
        <f t="shared" ref="W234:X234" si="342">2*V234-U234</f>
        <v>8.3100000000000041</v>
      </c>
      <c r="X234">
        <f t="shared" si="342"/>
        <v>8.3100000000000058</v>
      </c>
      <c r="Y234">
        <f t="shared" si="290"/>
        <v>8.3225000000000033</v>
      </c>
      <c r="Z234">
        <f t="shared" si="291"/>
        <v>8.3350000000000009</v>
      </c>
      <c r="AA234">
        <f t="shared" si="292"/>
        <v>8.3474999999999984</v>
      </c>
      <c r="AB234">
        <f t="shared" si="293"/>
        <v>8.3506249999999973</v>
      </c>
      <c r="AC234">
        <f t="shared" si="294"/>
        <v>8.353749999999998</v>
      </c>
      <c r="AD234">
        <f t="shared" si="295"/>
        <v>8.3568749999999987</v>
      </c>
      <c r="AE234" s="3">
        <v>8.36</v>
      </c>
      <c r="AF234">
        <f t="shared" si="296"/>
        <v>8.3631250000000001</v>
      </c>
      <c r="AG234">
        <f t="shared" si="297"/>
        <v>8.3673437499999999</v>
      </c>
      <c r="AH234">
        <f t="shared" si="298"/>
        <v>8.3715624999999996</v>
      </c>
      <c r="AI234">
        <f t="shared" si="299"/>
        <v>8.3757812499999993</v>
      </c>
      <c r="AJ234">
        <f t="shared" si="300"/>
        <v>8.379999999999999</v>
      </c>
      <c r="AK234">
        <f t="shared" si="301"/>
        <v>8.3842187499999987</v>
      </c>
      <c r="AL234">
        <f t="shared" si="302"/>
        <v>8.3881640624999996</v>
      </c>
      <c r="AM234">
        <f t="shared" si="303"/>
        <v>8.3921093750000004</v>
      </c>
      <c r="AN234">
        <f t="shared" si="304"/>
        <v>8.3960546875000013</v>
      </c>
      <c r="AO234" s="3">
        <v>8.4</v>
      </c>
      <c r="AP234" s="3">
        <v>8.41</v>
      </c>
    </row>
    <row r="235" spans="1:42" x14ac:dyDescent="0.2">
      <c r="A235" s="2">
        <v>42794</v>
      </c>
      <c r="B235" s="3">
        <v>9.51</v>
      </c>
      <c r="C235" s="3">
        <v>9.08</v>
      </c>
      <c r="D235" s="3">
        <f t="shared" si="276"/>
        <v>8.85</v>
      </c>
      <c r="E235" s="3">
        <v>8.6199999999999992</v>
      </c>
      <c r="F235" s="3">
        <f t="shared" si="277"/>
        <v>8.5249999999999986</v>
      </c>
      <c r="G235" s="3">
        <v>8.43</v>
      </c>
      <c r="H235" s="3">
        <f t="shared" si="278"/>
        <v>8.42</v>
      </c>
      <c r="I235" s="3">
        <v>8.41</v>
      </c>
      <c r="J235" s="3">
        <f t="shared" si="279"/>
        <v>8.3650000000000002</v>
      </c>
      <c r="K235" s="3">
        <v>8.32</v>
      </c>
      <c r="L235">
        <f t="shared" si="280"/>
        <v>8.3175000000000008</v>
      </c>
      <c r="M235">
        <f t="shared" si="281"/>
        <v>8.3150000000000013</v>
      </c>
      <c r="N235">
        <f t="shared" si="282"/>
        <v>8.3125</v>
      </c>
      <c r="O235" s="3">
        <v>8.31</v>
      </c>
      <c r="P235">
        <f t="shared" si="283"/>
        <v>8.307500000000001</v>
      </c>
      <c r="Q235">
        <f t="shared" si="284"/>
        <v>8.3162500000000001</v>
      </c>
      <c r="R235">
        <f t="shared" si="285"/>
        <v>8.3249999999999993</v>
      </c>
      <c r="S235">
        <f t="shared" si="286"/>
        <v>8.3337499999999984</v>
      </c>
      <c r="T235">
        <f t="shared" si="287"/>
        <v>8.3368749999999991</v>
      </c>
      <c r="U235" s="3">
        <v>8.34</v>
      </c>
      <c r="V235">
        <f t="shared" si="288"/>
        <v>8.3431250000000006</v>
      </c>
      <c r="W235">
        <f t="shared" ref="W235:X235" si="343">2*V235-U235</f>
        <v>8.3462500000000013</v>
      </c>
      <c r="X235">
        <f t="shared" si="343"/>
        <v>8.349375000000002</v>
      </c>
      <c r="Y235">
        <f t="shared" si="290"/>
        <v>8.362187500000001</v>
      </c>
      <c r="Z235">
        <f t="shared" si="291"/>
        <v>8.375</v>
      </c>
      <c r="AA235">
        <f t="shared" si="292"/>
        <v>8.387812499999999</v>
      </c>
      <c r="AB235">
        <f t="shared" si="293"/>
        <v>8.3933593749999993</v>
      </c>
      <c r="AC235">
        <f t="shared" si="294"/>
        <v>8.3989062499999996</v>
      </c>
      <c r="AD235">
        <f t="shared" si="295"/>
        <v>8.4044531249999999</v>
      </c>
      <c r="AE235" s="3">
        <v>8.41</v>
      </c>
      <c r="AF235">
        <f t="shared" si="296"/>
        <v>8.4155468750000004</v>
      </c>
      <c r="AG235">
        <f t="shared" si="297"/>
        <v>8.4191601562500011</v>
      </c>
      <c r="AH235">
        <f t="shared" si="298"/>
        <v>8.4227734375000001</v>
      </c>
      <c r="AI235">
        <f t="shared" si="299"/>
        <v>8.426386718749999</v>
      </c>
      <c r="AJ235">
        <f t="shared" si="300"/>
        <v>8.43</v>
      </c>
      <c r="AK235">
        <f t="shared" si="301"/>
        <v>8.4336132812500004</v>
      </c>
      <c r="AL235">
        <f t="shared" si="302"/>
        <v>8.4377099609375001</v>
      </c>
      <c r="AM235">
        <f t="shared" si="303"/>
        <v>8.4418066406249999</v>
      </c>
      <c r="AN235">
        <f t="shared" si="304"/>
        <v>8.4459033203124996</v>
      </c>
      <c r="AO235" s="3">
        <v>8.4499999999999993</v>
      </c>
      <c r="AP235" s="3">
        <v>8.4700000000000006</v>
      </c>
    </row>
    <row r="236" spans="1:42" x14ac:dyDescent="0.2">
      <c r="A236" s="2">
        <v>42793</v>
      </c>
      <c r="B236" s="3">
        <v>9.42</v>
      </c>
      <c r="C236" s="3">
        <v>8.98</v>
      </c>
      <c r="D236" s="3">
        <f t="shared" si="276"/>
        <v>8.745000000000001</v>
      </c>
      <c r="E236" s="3">
        <v>8.51</v>
      </c>
      <c r="F236" s="3">
        <f t="shared" si="277"/>
        <v>8.4149999999999991</v>
      </c>
      <c r="G236" s="3">
        <v>8.32</v>
      </c>
      <c r="H236" s="3">
        <f t="shared" si="278"/>
        <v>8.3500000000000014</v>
      </c>
      <c r="I236" s="3">
        <v>8.3800000000000008</v>
      </c>
      <c r="J236" s="3">
        <f t="shared" si="279"/>
        <v>8.3000000000000007</v>
      </c>
      <c r="K236" s="3">
        <v>8.2200000000000006</v>
      </c>
      <c r="L236">
        <f t="shared" si="280"/>
        <v>8.2225000000000001</v>
      </c>
      <c r="M236">
        <f t="shared" si="281"/>
        <v>8.2250000000000014</v>
      </c>
      <c r="N236">
        <f t="shared" si="282"/>
        <v>8.2275000000000009</v>
      </c>
      <c r="O236" s="3">
        <v>8.23</v>
      </c>
      <c r="P236">
        <f t="shared" si="283"/>
        <v>8.2324999999999999</v>
      </c>
      <c r="Q236">
        <f t="shared" si="284"/>
        <v>8.2462499999999999</v>
      </c>
      <c r="R236">
        <f t="shared" si="285"/>
        <v>8.26</v>
      </c>
      <c r="S236">
        <f t="shared" si="286"/>
        <v>8.2737499999999997</v>
      </c>
      <c r="T236">
        <f t="shared" si="287"/>
        <v>8.2818749999999994</v>
      </c>
      <c r="U236" s="3">
        <v>8.2899999999999991</v>
      </c>
      <c r="V236">
        <f t="shared" si="288"/>
        <v>8.2981249999999989</v>
      </c>
      <c r="W236">
        <f t="shared" ref="W236:X236" si="344">2*V236-U236</f>
        <v>8.3062499999999986</v>
      </c>
      <c r="X236">
        <f t="shared" si="344"/>
        <v>8.3143749999999983</v>
      </c>
      <c r="Y236">
        <f t="shared" si="290"/>
        <v>8.3246874999999996</v>
      </c>
      <c r="Z236">
        <f t="shared" si="291"/>
        <v>8.3350000000000009</v>
      </c>
      <c r="AA236">
        <f t="shared" si="292"/>
        <v>8.3453125000000021</v>
      </c>
      <c r="AB236">
        <f t="shared" si="293"/>
        <v>8.3539843750000014</v>
      </c>
      <c r="AC236">
        <f t="shared" si="294"/>
        <v>8.3626562500000006</v>
      </c>
      <c r="AD236">
        <f t="shared" si="295"/>
        <v>8.3713281250000016</v>
      </c>
      <c r="AE236" s="3">
        <v>8.3800000000000008</v>
      </c>
      <c r="AF236">
        <f t="shared" si="296"/>
        <v>8.388671875</v>
      </c>
      <c r="AG236">
        <f t="shared" si="297"/>
        <v>8.3915039062499996</v>
      </c>
      <c r="AH236">
        <f t="shared" si="298"/>
        <v>8.3943359374999993</v>
      </c>
      <c r="AI236">
        <f t="shared" si="299"/>
        <v>8.3971679687500007</v>
      </c>
      <c r="AJ236">
        <f t="shared" si="300"/>
        <v>8.4</v>
      </c>
      <c r="AK236">
        <f t="shared" si="301"/>
        <v>8.40283203125</v>
      </c>
      <c r="AL236">
        <f t="shared" si="302"/>
        <v>8.4071240234375004</v>
      </c>
      <c r="AM236">
        <f t="shared" si="303"/>
        <v>8.4114160156250009</v>
      </c>
      <c r="AN236">
        <f t="shared" si="304"/>
        <v>8.4157080078125013</v>
      </c>
      <c r="AO236" s="3">
        <v>8.42</v>
      </c>
      <c r="AP236" s="3">
        <v>8.44</v>
      </c>
    </row>
    <row r="237" spans="1:42" x14ac:dyDescent="0.2">
      <c r="A237" s="2">
        <v>42790</v>
      </c>
      <c r="B237" s="3">
        <v>9.26</v>
      </c>
      <c r="C237" s="3">
        <v>8.8800000000000008</v>
      </c>
      <c r="D237" s="3">
        <f t="shared" si="276"/>
        <v>8.7050000000000001</v>
      </c>
      <c r="E237" s="3">
        <v>8.5299999999999994</v>
      </c>
      <c r="F237" s="3">
        <f t="shared" si="277"/>
        <v>8.4699999999999989</v>
      </c>
      <c r="G237" s="3">
        <v>8.41</v>
      </c>
      <c r="H237" s="3">
        <f t="shared" si="278"/>
        <v>8.4149999999999991</v>
      </c>
      <c r="I237" s="3">
        <v>8.42</v>
      </c>
      <c r="J237" s="3">
        <f t="shared" si="279"/>
        <v>8.3650000000000002</v>
      </c>
      <c r="K237" s="3">
        <v>8.31</v>
      </c>
      <c r="L237">
        <f t="shared" si="280"/>
        <v>8.3000000000000007</v>
      </c>
      <c r="M237">
        <f t="shared" si="281"/>
        <v>8.2899999999999991</v>
      </c>
      <c r="N237">
        <f t="shared" si="282"/>
        <v>8.2799999999999994</v>
      </c>
      <c r="O237" s="3">
        <v>8.27</v>
      </c>
      <c r="P237">
        <f t="shared" si="283"/>
        <v>8.26</v>
      </c>
      <c r="Q237">
        <f t="shared" si="284"/>
        <v>8.2749999999999986</v>
      </c>
      <c r="R237">
        <f t="shared" si="285"/>
        <v>8.2899999999999991</v>
      </c>
      <c r="S237">
        <f t="shared" si="286"/>
        <v>8.3049999999999997</v>
      </c>
      <c r="T237">
        <f t="shared" si="287"/>
        <v>8.307500000000001</v>
      </c>
      <c r="U237" s="3">
        <v>8.31</v>
      </c>
      <c r="V237">
        <f t="shared" si="288"/>
        <v>8.3125</v>
      </c>
      <c r="W237">
        <f t="shared" ref="W237:X237" si="345">2*V237-U237</f>
        <v>8.3149999999999995</v>
      </c>
      <c r="X237">
        <f t="shared" si="345"/>
        <v>8.317499999999999</v>
      </c>
      <c r="Y237">
        <f t="shared" si="290"/>
        <v>8.3412499999999987</v>
      </c>
      <c r="Z237">
        <f t="shared" si="291"/>
        <v>8.3650000000000002</v>
      </c>
      <c r="AA237">
        <f t="shared" si="292"/>
        <v>8.3887500000000017</v>
      </c>
      <c r="AB237">
        <f t="shared" si="293"/>
        <v>8.3965625000000017</v>
      </c>
      <c r="AC237">
        <f t="shared" si="294"/>
        <v>8.4043750000000017</v>
      </c>
      <c r="AD237">
        <f t="shared" si="295"/>
        <v>8.4121875000000017</v>
      </c>
      <c r="AE237" s="3">
        <v>8.42</v>
      </c>
      <c r="AF237">
        <f t="shared" si="296"/>
        <v>8.4278124999999982</v>
      </c>
      <c r="AG237">
        <f t="shared" si="297"/>
        <v>8.4321093749999996</v>
      </c>
      <c r="AH237">
        <f t="shared" si="298"/>
        <v>8.4364062499999992</v>
      </c>
      <c r="AI237">
        <f t="shared" si="299"/>
        <v>8.4407031249999989</v>
      </c>
      <c r="AJ237">
        <f t="shared" si="300"/>
        <v>8.4450000000000003</v>
      </c>
      <c r="AK237">
        <f t="shared" si="301"/>
        <v>8.4492968750000017</v>
      </c>
      <c r="AL237">
        <f t="shared" si="302"/>
        <v>8.454472656250001</v>
      </c>
      <c r="AM237">
        <f t="shared" si="303"/>
        <v>8.4596484375000003</v>
      </c>
      <c r="AN237">
        <f t="shared" si="304"/>
        <v>8.4648242187499996</v>
      </c>
      <c r="AO237" s="3">
        <v>8.4700000000000006</v>
      </c>
      <c r="AP237" s="3">
        <v>8.48</v>
      </c>
    </row>
    <row r="238" spans="1:42" x14ac:dyDescent="0.2">
      <c r="A238" s="2">
        <v>42788</v>
      </c>
      <c r="B238" s="3">
        <v>9.4</v>
      </c>
      <c r="C238" s="3">
        <v>8.98</v>
      </c>
      <c r="D238" s="3">
        <f t="shared" si="276"/>
        <v>8.7650000000000006</v>
      </c>
      <c r="E238" s="3">
        <v>8.5500000000000007</v>
      </c>
      <c r="F238" s="3">
        <f t="shared" si="277"/>
        <v>8.4649999999999999</v>
      </c>
      <c r="G238" s="3">
        <v>8.3800000000000008</v>
      </c>
      <c r="H238" s="3">
        <f t="shared" si="278"/>
        <v>8.3800000000000008</v>
      </c>
      <c r="I238" s="3">
        <v>8.3800000000000008</v>
      </c>
      <c r="J238" s="3">
        <f t="shared" si="279"/>
        <v>8.3249999999999993</v>
      </c>
      <c r="K238" s="3">
        <v>8.27</v>
      </c>
      <c r="L238">
        <f t="shared" si="280"/>
        <v>8.2675000000000001</v>
      </c>
      <c r="M238">
        <f t="shared" si="281"/>
        <v>8.2650000000000006</v>
      </c>
      <c r="N238">
        <f t="shared" si="282"/>
        <v>8.2624999999999993</v>
      </c>
      <c r="O238" s="3">
        <v>8.26</v>
      </c>
      <c r="P238">
        <f t="shared" si="283"/>
        <v>8.2575000000000003</v>
      </c>
      <c r="Q238">
        <f t="shared" si="284"/>
        <v>8.2662499999999994</v>
      </c>
      <c r="R238">
        <f t="shared" si="285"/>
        <v>8.2749999999999986</v>
      </c>
      <c r="S238">
        <f t="shared" si="286"/>
        <v>8.2837499999999977</v>
      </c>
      <c r="T238">
        <f t="shared" si="287"/>
        <v>8.2868749999999984</v>
      </c>
      <c r="U238" s="3">
        <v>8.2899999999999991</v>
      </c>
      <c r="V238">
        <f t="shared" si="288"/>
        <v>8.2931249999999999</v>
      </c>
      <c r="W238">
        <f t="shared" ref="W238:X238" si="346">2*V238-U238</f>
        <v>8.2962500000000006</v>
      </c>
      <c r="X238">
        <f t="shared" si="346"/>
        <v>8.2993750000000013</v>
      </c>
      <c r="Y238">
        <f t="shared" si="290"/>
        <v>8.3171875000000011</v>
      </c>
      <c r="Z238">
        <f t="shared" si="291"/>
        <v>8.3350000000000009</v>
      </c>
      <c r="AA238">
        <f t="shared" si="292"/>
        <v>8.3528125000000006</v>
      </c>
      <c r="AB238">
        <f t="shared" si="293"/>
        <v>8.3596093750000016</v>
      </c>
      <c r="AC238">
        <f t="shared" si="294"/>
        <v>8.3664062500000007</v>
      </c>
      <c r="AD238">
        <f t="shared" si="295"/>
        <v>8.3732031249999999</v>
      </c>
      <c r="AE238" s="3">
        <v>8.3800000000000008</v>
      </c>
      <c r="AF238">
        <f t="shared" si="296"/>
        <v>8.3867968750000017</v>
      </c>
      <c r="AG238">
        <f t="shared" si="297"/>
        <v>8.3913476562500016</v>
      </c>
      <c r="AH238">
        <f t="shared" si="298"/>
        <v>8.3958984375000014</v>
      </c>
      <c r="AI238">
        <f t="shared" si="299"/>
        <v>8.4004492187500013</v>
      </c>
      <c r="AJ238">
        <f t="shared" si="300"/>
        <v>8.4050000000000011</v>
      </c>
      <c r="AK238">
        <f t="shared" si="301"/>
        <v>8.409550781250001</v>
      </c>
      <c r="AL238">
        <f t="shared" si="302"/>
        <v>8.4146630859375016</v>
      </c>
      <c r="AM238">
        <f t="shared" si="303"/>
        <v>8.4197753906250004</v>
      </c>
      <c r="AN238">
        <f t="shared" si="304"/>
        <v>8.4248876953124991</v>
      </c>
      <c r="AO238" s="3">
        <v>8.43</v>
      </c>
      <c r="AP238" s="3">
        <v>8.44</v>
      </c>
    </row>
    <row r="239" spans="1:42" x14ac:dyDescent="0.2">
      <c r="A239" s="2">
        <v>42787</v>
      </c>
      <c r="B239" s="3">
        <v>9.2899999999999991</v>
      </c>
      <c r="C239" s="3">
        <v>8.8800000000000008</v>
      </c>
      <c r="D239" s="3">
        <f t="shared" si="276"/>
        <v>8.6850000000000005</v>
      </c>
      <c r="E239" s="3">
        <v>8.49</v>
      </c>
      <c r="F239" s="3">
        <f t="shared" si="277"/>
        <v>8.4149999999999991</v>
      </c>
      <c r="G239" s="3">
        <v>8.34</v>
      </c>
      <c r="H239" s="3">
        <f t="shared" si="278"/>
        <v>8.35</v>
      </c>
      <c r="I239" s="3">
        <v>8.36</v>
      </c>
      <c r="J239" s="3">
        <f t="shared" si="279"/>
        <v>8.3149999999999995</v>
      </c>
      <c r="K239" s="3">
        <v>8.27</v>
      </c>
      <c r="L239">
        <f t="shared" si="280"/>
        <v>8.27</v>
      </c>
      <c r="M239">
        <f t="shared" si="281"/>
        <v>8.27</v>
      </c>
      <c r="N239">
        <f t="shared" si="282"/>
        <v>8.27</v>
      </c>
      <c r="O239" s="3">
        <v>8.27</v>
      </c>
      <c r="P239">
        <f t="shared" si="283"/>
        <v>8.27</v>
      </c>
      <c r="Q239">
        <f t="shared" si="284"/>
        <v>8.2774999999999999</v>
      </c>
      <c r="R239">
        <f t="shared" si="285"/>
        <v>8.2850000000000001</v>
      </c>
      <c r="S239">
        <f t="shared" si="286"/>
        <v>8.2925000000000004</v>
      </c>
      <c r="T239">
        <f t="shared" si="287"/>
        <v>8.2962500000000006</v>
      </c>
      <c r="U239" s="3">
        <v>8.3000000000000007</v>
      </c>
      <c r="V239">
        <f t="shared" si="288"/>
        <v>8.3037500000000009</v>
      </c>
      <c r="W239">
        <f t="shared" ref="W239:X239" si="347">2*V239-U239</f>
        <v>8.307500000000001</v>
      </c>
      <c r="X239">
        <f t="shared" si="347"/>
        <v>8.3112500000000011</v>
      </c>
      <c r="Y239">
        <f t="shared" si="290"/>
        <v>8.3206249999999997</v>
      </c>
      <c r="Z239">
        <f t="shared" si="291"/>
        <v>8.33</v>
      </c>
      <c r="AA239">
        <f t="shared" si="292"/>
        <v>8.3393750000000004</v>
      </c>
      <c r="AB239">
        <f t="shared" si="293"/>
        <v>8.3445312499999993</v>
      </c>
      <c r="AC239">
        <f t="shared" si="294"/>
        <v>8.3496874999999999</v>
      </c>
      <c r="AD239">
        <f t="shared" si="295"/>
        <v>8.3548437500000006</v>
      </c>
      <c r="AE239" s="3">
        <v>8.36</v>
      </c>
      <c r="AF239">
        <f t="shared" si="296"/>
        <v>8.3651562499999983</v>
      </c>
      <c r="AG239">
        <f t="shared" si="297"/>
        <v>8.3676171874999987</v>
      </c>
      <c r="AH239">
        <f t="shared" si="298"/>
        <v>8.3700781249999991</v>
      </c>
      <c r="AI239">
        <f t="shared" si="299"/>
        <v>8.3725390624999996</v>
      </c>
      <c r="AJ239">
        <f t="shared" si="300"/>
        <v>8.375</v>
      </c>
      <c r="AK239">
        <f t="shared" si="301"/>
        <v>8.3774609375000004</v>
      </c>
      <c r="AL239">
        <f t="shared" si="302"/>
        <v>8.3805957031249996</v>
      </c>
      <c r="AM239">
        <f t="shared" si="303"/>
        <v>8.3837304687500005</v>
      </c>
      <c r="AN239">
        <f t="shared" si="304"/>
        <v>8.3868652343750014</v>
      </c>
      <c r="AO239" s="3">
        <v>8.39</v>
      </c>
      <c r="AP239" s="3">
        <v>8.4</v>
      </c>
    </row>
    <row r="240" spans="1:42" x14ac:dyDescent="0.2">
      <c r="A240" s="2">
        <v>42786</v>
      </c>
      <c r="B240" s="3">
        <v>9.26</v>
      </c>
      <c r="C240" s="3">
        <v>8.85</v>
      </c>
      <c r="D240" s="3">
        <f t="shared" si="276"/>
        <v>8.6499999999999986</v>
      </c>
      <c r="E240" s="3">
        <v>8.4499999999999993</v>
      </c>
      <c r="F240" s="3">
        <f t="shared" si="277"/>
        <v>8.375</v>
      </c>
      <c r="G240" s="3">
        <v>8.3000000000000007</v>
      </c>
      <c r="H240" s="3">
        <f t="shared" si="278"/>
        <v>8.3350000000000009</v>
      </c>
      <c r="I240" s="3">
        <v>8.3699999999999992</v>
      </c>
      <c r="J240" s="3">
        <f t="shared" si="279"/>
        <v>8.3000000000000007</v>
      </c>
      <c r="K240" s="3">
        <v>8.23</v>
      </c>
      <c r="L240">
        <f t="shared" si="280"/>
        <v>8.2324999999999999</v>
      </c>
      <c r="M240">
        <f t="shared" si="281"/>
        <v>8.2349999999999994</v>
      </c>
      <c r="N240">
        <f t="shared" si="282"/>
        <v>8.2375000000000007</v>
      </c>
      <c r="O240" s="3">
        <v>8.24</v>
      </c>
      <c r="P240">
        <f t="shared" si="283"/>
        <v>8.2424999999999997</v>
      </c>
      <c r="Q240">
        <f t="shared" si="284"/>
        <v>8.2537500000000001</v>
      </c>
      <c r="R240">
        <f t="shared" si="285"/>
        <v>8.2650000000000006</v>
      </c>
      <c r="S240">
        <f t="shared" si="286"/>
        <v>8.276250000000001</v>
      </c>
      <c r="T240">
        <f t="shared" si="287"/>
        <v>8.2831250000000001</v>
      </c>
      <c r="U240" s="3">
        <v>8.2899999999999991</v>
      </c>
      <c r="V240">
        <f t="shared" si="288"/>
        <v>8.2968749999999982</v>
      </c>
      <c r="W240">
        <f t="shared" ref="W240:X240" si="348">2*V240-U240</f>
        <v>8.3037499999999973</v>
      </c>
      <c r="X240">
        <f t="shared" si="348"/>
        <v>8.3106249999999964</v>
      </c>
      <c r="Y240">
        <f t="shared" si="290"/>
        <v>8.3203124999999964</v>
      </c>
      <c r="Z240">
        <f t="shared" si="291"/>
        <v>8.3299999999999983</v>
      </c>
      <c r="AA240">
        <f t="shared" si="292"/>
        <v>8.3396875000000001</v>
      </c>
      <c r="AB240">
        <f t="shared" si="293"/>
        <v>8.3472656250000004</v>
      </c>
      <c r="AC240">
        <f t="shared" si="294"/>
        <v>8.3548437500000006</v>
      </c>
      <c r="AD240">
        <f t="shared" si="295"/>
        <v>8.362421874999999</v>
      </c>
      <c r="AE240" s="3">
        <v>8.3699999999999992</v>
      </c>
      <c r="AF240">
        <f t="shared" si="296"/>
        <v>8.3775781249999994</v>
      </c>
      <c r="AG240">
        <f t="shared" si="297"/>
        <v>8.3806835937499997</v>
      </c>
      <c r="AH240">
        <f t="shared" si="298"/>
        <v>8.3837890625</v>
      </c>
      <c r="AI240">
        <f t="shared" si="299"/>
        <v>8.3868945312500003</v>
      </c>
      <c r="AJ240">
        <f t="shared" si="300"/>
        <v>8.39</v>
      </c>
      <c r="AK240">
        <f t="shared" si="301"/>
        <v>8.3931054687500009</v>
      </c>
      <c r="AL240">
        <f t="shared" si="302"/>
        <v>8.3973291015625016</v>
      </c>
      <c r="AM240">
        <f t="shared" si="303"/>
        <v>8.4015527343750005</v>
      </c>
      <c r="AN240">
        <f t="shared" si="304"/>
        <v>8.4057763671874994</v>
      </c>
      <c r="AO240" s="3">
        <v>8.41</v>
      </c>
      <c r="AP240" s="3">
        <v>8.43</v>
      </c>
    </row>
    <row r="241" spans="1:42" x14ac:dyDescent="0.2">
      <c r="A241" s="2">
        <v>42783</v>
      </c>
      <c r="B241" s="3">
        <v>9.3800000000000008</v>
      </c>
      <c r="C241" s="3">
        <v>9</v>
      </c>
      <c r="D241" s="3">
        <f t="shared" si="276"/>
        <v>8.7800000000000011</v>
      </c>
      <c r="E241" s="3">
        <v>8.56</v>
      </c>
      <c r="F241" s="3">
        <f t="shared" si="277"/>
        <v>8.4649999999999999</v>
      </c>
      <c r="G241" s="3">
        <v>8.3699999999999992</v>
      </c>
      <c r="H241" s="3">
        <f t="shared" si="278"/>
        <v>8.379999999999999</v>
      </c>
      <c r="I241" s="3">
        <v>8.39</v>
      </c>
      <c r="J241" s="3">
        <f t="shared" si="279"/>
        <v>8.3150000000000013</v>
      </c>
      <c r="K241" s="3">
        <v>8.24</v>
      </c>
      <c r="L241">
        <f t="shared" si="280"/>
        <v>8.2349999999999994</v>
      </c>
      <c r="M241">
        <f t="shared" si="281"/>
        <v>8.23</v>
      </c>
      <c r="N241">
        <f t="shared" si="282"/>
        <v>8.2250000000000014</v>
      </c>
      <c r="O241" s="3">
        <v>8.2200000000000006</v>
      </c>
      <c r="P241">
        <f t="shared" si="283"/>
        <v>8.2149999999999999</v>
      </c>
      <c r="Q241">
        <f t="shared" si="284"/>
        <v>8.2324999999999999</v>
      </c>
      <c r="R241">
        <f t="shared" si="285"/>
        <v>8.25</v>
      </c>
      <c r="S241">
        <f t="shared" si="286"/>
        <v>8.2675000000000001</v>
      </c>
      <c r="T241">
        <f t="shared" si="287"/>
        <v>8.2737499999999997</v>
      </c>
      <c r="U241" s="3">
        <v>8.2799999999999994</v>
      </c>
      <c r="V241">
        <f t="shared" si="288"/>
        <v>8.286249999999999</v>
      </c>
      <c r="W241">
        <f t="shared" ref="W241:X241" si="349">2*V241-U241</f>
        <v>8.2924999999999986</v>
      </c>
      <c r="X241">
        <f t="shared" si="349"/>
        <v>8.2987499999999983</v>
      </c>
      <c r="Y241">
        <f t="shared" si="290"/>
        <v>8.3168749999999996</v>
      </c>
      <c r="Z241">
        <f t="shared" si="291"/>
        <v>8.3350000000000009</v>
      </c>
      <c r="AA241">
        <f t="shared" si="292"/>
        <v>8.3531250000000021</v>
      </c>
      <c r="AB241">
        <f t="shared" si="293"/>
        <v>8.3623437500000009</v>
      </c>
      <c r="AC241">
        <f t="shared" si="294"/>
        <v>8.3715625000000014</v>
      </c>
      <c r="AD241">
        <f t="shared" si="295"/>
        <v>8.3807812500000018</v>
      </c>
      <c r="AE241" s="3">
        <v>8.39</v>
      </c>
      <c r="AF241">
        <f t="shared" si="296"/>
        <v>8.3992187499999993</v>
      </c>
      <c r="AG241">
        <f t="shared" si="297"/>
        <v>8.4069140625000003</v>
      </c>
      <c r="AH241">
        <f t="shared" si="298"/>
        <v>8.4146093749999995</v>
      </c>
      <c r="AI241">
        <f t="shared" si="299"/>
        <v>8.4223046874999987</v>
      </c>
      <c r="AJ241">
        <f t="shared" si="300"/>
        <v>8.43</v>
      </c>
      <c r="AK241">
        <f t="shared" si="301"/>
        <v>8.4376953125000007</v>
      </c>
      <c r="AL241">
        <f t="shared" si="302"/>
        <v>8.4457714843750011</v>
      </c>
      <c r="AM241">
        <f t="shared" si="303"/>
        <v>8.4538476562500016</v>
      </c>
      <c r="AN241">
        <f t="shared" si="304"/>
        <v>8.461923828125002</v>
      </c>
      <c r="AO241" s="3">
        <v>8.4700000000000006</v>
      </c>
      <c r="AP241" s="3">
        <v>8.5299999999999994</v>
      </c>
    </row>
    <row r="242" spans="1:42" x14ac:dyDescent="0.2">
      <c r="A242" s="2">
        <v>42782</v>
      </c>
      <c r="B242" s="3">
        <v>9.2799999999999994</v>
      </c>
      <c r="C242" s="3">
        <v>8.9600000000000009</v>
      </c>
      <c r="D242" s="3">
        <f t="shared" si="276"/>
        <v>8.7550000000000008</v>
      </c>
      <c r="E242" s="3">
        <v>8.5500000000000007</v>
      </c>
      <c r="F242" s="3">
        <f t="shared" si="277"/>
        <v>8.4550000000000001</v>
      </c>
      <c r="G242" s="3">
        <v>8.36</v>
      </c>
      <c r="H242" s="3">
        <f t="shared" si="278"/>
        <v>8.370000000000001</v>
      </c>
      <c r="I242" s="3">
        <v>8.3800000000000008</v>
      </c>
      <c r="J242" s="3">
        <f t="shared" si="279"/>
        <v>8.2950000000000017</v>
      </c>
      <c r="K242" s="3">
        <v>8.2100000000000009</v>
      </c>
      <c r="L242">
        <f t="shared" si="280"/>
        <v>8.2025000000000006</v>
      </c>
      <c r="M242">
        <f t="shared" si="281"/>
        <v>8.1950000000000003</v>
      </c>
      <c r="N242">
        <f t="shared" si="282"/>
        <v>8.1875</v>
      </c>
      <c r="O242" s="3">
        <v>8.18</v>
      </c>
      <c r="P242">
        <f t="shared" si="283"/>
        <v>8.1724999999999994</v>
      </c>
      <c r="Q242">
        <f t="shared" si="284"/>
        <v>8.1887499999999989</v>
      </c>
      <c r="R242">
        <f t="shared" si="285"/>
        <v>8.2050000000000001</v>
      </c>
      <c r="S242">
        <f t="shared" si="286"/>
        <v>8.2212500000000013</v>
      </c>
      <c r="T242">
        <f t="shared" si="287"/>
        <v>8.2256250000000009</v>
      </c>
      <c r="U242" s="3">
        <v>8.23</v>
      </c>
      <c r="V242">
        <f t="shared" si="288"/>
        <v>8.234375</v>
      </c>
      <c r="W242">
        <f t="shared" ref="W242:X242" si="350">2*V242-U242</f>
        <v>8.2387499999999996</v>
      </c>
      <c r="X242">
        <f t="shared" si="350"/>
        <v>8.2431249999999991</v>
      </c>
      <c r="Y242">
        <f t="shared" si="290"/>
        <v>8.2740624999999994</v>
      </c>
      <c r="Z242">
        <f t="shared" si="291"/>
        <v>8.3049999999999997</v>
      </c>
      <c r="AA242">
        <f t="shared" si="292"/>
        <v>8.3359375</v>
      </c>
      <c r="AB242">
        <f t="shared" si="293"/>
        <v>8.3469531250000006</v>
      </c>
      <c r="AC242">
        <f t="shared" si="294"/>
        <v>8.3579687500000013</v>
      </c>
      <c r="AD242">
        <f t="shared" si="295"/>
        <v>8.3689843750000001</v>
      </c>
      <c r="AE242" s="3">
        <v>8.3800000000000008</v>
      </c>
      <c r="AF242">
        <f t="shared" si="296"/>
        <v>8.3910156250000014</v>
      </c>
      <c r="AG242">
        <f t="shared" si="297"/>
        <v>8.4020117187500016</v>
      </c>
      <c r="AH242">
        <f t="shared" si="298"/>
        <v>8.4130078125000018</v>
      </c>
      <c r="AI242">
        <f t="shared" si="299"/>
        <v>8.4240039062500003</v>
      </c>
      <c r="AJ242">
        <f t="shared" si="300"/>
        <v>8.4350000000000005</v>
      </c>
      <c r="AK242">
        <f t="shared" si="301"/>
        <v>8.4459960937500007</v>
      </c>
      <c r="AL242">
        <f t="shared" si="302"/>
        <v>8.4569970703125001</v>
      </c>
      <c r="AM242">
        <f t="shared" si="303"/>
        <v>8.4679980468749996</v>
      </c>
      <c r="AN242">
        <f t="shared" si="304"/>
        <v>8.478999023437499</v>
      </c>
      <c r="AO242" s="3">
        <v>8.49</v>
      </c>
      <c r="AP242" s="3">
        <v>8.58</v>
      </c>
    </row>
    <row r="243" spans="1:42" x14ac:dyDescent="0.2">
      <c r="A243" s="2">
        <v>42781</v>
      </c>
      <c r="B243" s="3">
        <v>9.3000000000000007</v>
      </c>
      <c r="C243" s="3">
        <v>8.8699999999999992</v>
      </c>
      <c r="D243" s="3">
        <f t="shared" si="276"/>
        <v>8.6349999999999998</v>
      </c>
      <c r="E243" s="3">
        <v>8.4</v>
      </c>
      <c r="F243" s="3">
        <f t="shared" si="277"/>
        <v>8.3150000000000013</v>
      </c>
      <c r="G243" s="3">
        <v>8.23</v>
      </c>
      <c r="H243" s="3">
        <f t="shared" si="278"/>
        <v>8.2850000000000001</v>
      </c>
      <c r="I243" s="3">
        <v>8.34</v>
      </c>
      <c r="J243" s="3">
        <f t="shared" si="279"/>
        <v>8.23</v>
      </c>
      <c r="K243" s="3">
        <v>8.1199999999999992</v>
      </c>
      <c r="L243">
        <f t="shared" si="280"/>
        <v>8.1199999999999992</v>
      </c>
      <c r="M243">
        <f t="shared" si="281"/>
        <v>8.1199999999999992</v>
      </c>
      <c r="N243">
        <f t="shared" si="282"/>
        <v>8.1199999999999992</v>
      </c>
      <c r="O243" s="3">
        <v>8.1199999999999992</v>
      </c>
      <c r="P243">
        <f t="shared" si="283"/>
        <v>8.1199999999999992</v>
      </c>
      <c r="Q243">
        <f t="shared" si="284"/>
        <v>8.1374999999999993</v>
      </c>
      <c r="R243">
        <f t="shared" si="285"/>
        <v>8.1549999999999994</v>
      </c>
      <c r="S243">
        <f t="shared" si="286"/>
        <v>8.1724999999999994</v>
      </c>
      <c r="T243">
        <f t="shared" si="287"/>
        <v>8.1812499999999986</v>
      </c>
      <c r="U243" s="3">
        <v>8.19</v>
      </c>
      <c r="V243">
        <f t="shared" si="288"/>
        <v>8.1987500000000004</v>
      </c>
      <c r="W243">
        <f t="shared" ref="W243:X243" si="351">2*V243-U243</f>
        <v>8.2075000000000014</v>
      </c>
      <c r="X243">
        <f t="shared" si="351"/>
        <v>8.2162500000000023</v>
      </c>
      <c r="Y243">
        <f t="shared" si="290"/>
        <v>8.2406250000000014</v>
      </c>
      <c r="Z243">
        <f t="shared" si="291"/>
        <v>8.2650000000000006</v>
      </c>
      <c r="AA243">
        <f t="shared" si="292"/>
        <v>8.2893749999999997</v>
      </c>
      <c r="AB243">
        <f t="shared" si="293"/>
        <v>8.3020312499999989</v>
      </c>
      <c r="AC243">
        <f t="shared" si="294"/>
        <v>8.3146874999999998</v>
      </c>
      <c r="AD243">
        <f t="shared" si="295"/>
        <v>8.3273437500000007</v>
      </c>
      <c r="AE243" s="3">
        <v>8.34</v>
      </c>
      <c r="AF243">
        <f t="shared" si="296"/>
        <v>8.352656249999999</v>
      </c>
      <c r="AG243">
        <f t="shared" si="297"/>
        <v>8.3632421874999991</v>
      </c>
      <c r="AH243">
        <f t="shared" si="298"/>
        <v>8.3738281249999993</v>
      </c>
      <c r="AI243">
        <f t="shared" si="299"/>
        <v>8.3844140624999994</v>
      </c>
      <c r="AJ243">
        <f t="shared" si="300"/>
        <v>8.3949999999999996</v>
      </c>
      <c r="AK243">
        <f t="shared" si="301"/>
        <v>8.4055859374999997</v>
      </c>
      <c r="AL243">
        <f t="shared" si="302"/>
        <v>8.4166894531249987</v>
      </c>
      <c r="AM243">
        <f t="shared" si="303"/>
        <v>8.4277929687499995</v>
      </c>
      <c r="AN243">
        <f t="shared" si="304"/>
        <v>8.4388964843750003</v>
      </c>
      <c r="AO243" s="3">
        <v>8.4499999999999993</v>
      </c>
      <c r="AP243" s="3">
        <v>8.5500000000000007</v>
      </c>
    </row>
    <row r="244" spans="1:42" x14ac:dyDescent="0.2">
      <c r="A244" s="2">
        <v>42780</v>
      </c>
      <c r="B244" s="3">
        <v>9.18</v>
      </c>
      <c r="C244" s="3">
        <v>8.8000000000000007</v>
      </c>
      <c r="D244" s="3">
        <f t="shared" si="276"/>
        <v>8.57</v>
      </c>
      <c r="E244" s="3">
        <v>8.34</v>
      </c>
      <c r="F244" s="3">
        <f t="shared" si="277"/>
        <v>8.2349999999999994</v>
      </c>
      <c r="G244" s="3">
        <v>8.1300000000000008</v>
      </c>
      <c r="H244" s="3">
        <f t="shared" si="278"/>
        <v>8.245000000000001</v>
      </c>
      <c r="I244" s="3">
        <v>8.36</v>
      </c>
      <c r="J244" s="3">
        <f t="shared" si="279"/>
        <v>8.1849999999999987</v>
      </c>
      <c r="K244" s="3">
        <v>8.01</v>
      </c>
      <c r="L244">
        <f t="shared" si="280"/>
        <v>8.0150000000000006</v>
      </c>
      <c r="M244">
        <f t="shared" si="281"/>
        <v>8.02</v>
      </c>
      <c r="N244">
        <f t="shared" si="282"/>
        <v>8.0249999999999986</v>
      </c>
      <c r="O244" s="3">
        <v>8.0299999999999994</v>
      </c>
      <c r="P244">
        <f t="shared" si="283"/>
        <v>8.0350000000000001</v>
      </c>
      <c r="Q244">
        <f t="shared" si="284"/>
        <v>8.0625</v>
      </c>
      <c r="R244">
        <f t="shared" si="285"/>
        <v>8.09</v>
      </c>
      <c r="S244">
        <f t="shared" si="286"/>
        <v>8.1174999999999997</v>
      </c>
      <c r="T244">
        <f t="shared" si="287"/>
        <v>8.1337499999999991</v>
      </c>
      <c r="U244" s="3">
        <v>8.15</v>
      </c>
      <c r="V244">
        <f t="shared" si="288"/>
        <v>8.1662500000000016</v>
      </c>
      <c r="W244">
        <f t="shared" ref="W244:X244" si="352">2*V244-U244</f>
        <v>8.1825000000000028</v>
      </c>
      <c r="X244">
        <f t="shared" si="352"/>
        <v>8.198750000000004</v>
      </c>
      <c r="Y244">
        <f t="shared" si="290"/>
        <v>8.2268750000000015</v>
      </c>
      <c r="Z244">
        <f t="shared" si="291"/>
        <v>8.254999999999999</v>
      </c>
      <c r="AA244">
        <f t="shared" si="292"/>
        <v>8.2831249999999965</v>
      </c>
      <c r="AB244">
        <f t="shared" si="293"/>
        <v>8.3023437499999986</v>
      </c>
      <c r="AC244">
        <f t="shared" si="294"/>
        <v>8.3215624999999989</v>
      </c>
      <c r="AD244">
        <f t="shared" si="295"/>
        <v>8.3407812499999991</v>
      </c>
      <c r="AE244" s="3">
        <v>8.36</v>
      </c>
      <c r="AF244">
        <f t="shared" si="296"/>
        <v>8.3792187499999997</v>
      </c>
      <c r="AG244">
        <f t="shared" si="297"/>
        <v>8.3906640625000009</v>
      </c>
      <c r="AH244">
        <f t="shared" si="298"/>
        <v>8.4021093750000002</v>
      </c>
      <c r="AI244">
        <f t="shared" si="299"/>
        <v>8.4135546874999996</v>
      </c>
      <c r="AJ244">
        <f t="shared" si="300"/>
        <v>8.4250000000000007</v>
      </c>
      <c r="AK244">
        <f t="shared" si="301"/>
        <v>8.4364453125000018</v>
      </c>
      <c r="AL244">
        <f t="shared" si="302"/>
        <v>8.449833984375001</v>
      </c>
      <c r="AM244">
        <f t="shared" si="303"/>
        <v>8.4632226562500001</v>
      </c>
      <c r="AN244">
        <f t="shared" si="304"/>
        <v>8.4766113281249993</v>
      </c>
      <c r="AO244" s="3">
        <v>8.49</v>
      </c>
      <c r="AP244" s="3">
        <v>8.6</v>
      </c>
    </row>
    <row r="245" spans="1:42" x14ac:dyDescent="0.2">
      <c r="A245" s="2">
        <v>42779</v>
      </c>
      <c r="B245" s="3">
        <v>9.19</v>
      </c>
      <c r="C245" s="3">
        <v>8.8000000000000007</v>
      </c>
      <c r="D245" s="3">
        <f t="shared" si="276"/>
        <v>8.5650000000000013</v>
      </c>
      <c r="E245" s="3">
        <v>8.33</v>
      </c>
      <c r="F245" s="3">
        <f t="shared" si="277"/>
        <v>8.2199999999999989</v>
      </c>
      <c r="G245" s="3">
        <v>8.11</v>
      </c>
      <c r="H245" s="3">
        <f t="shared" si="278"/>
        <v>8.2149999999999999</v>
      </c>
      <c r="I245" s="3">
        <v>8.32</v>
      </c>
      <c r="J245" s="3">
        <f t="shared" si="279"/>
        <v>8.15</v>
      </c>
      <c r="K245" s="3">
        <v>7.98</v>
      </c>
      <c r="L245">
        <f t="shared" si="280"/>
        <v>7.9850000000000003</v>
      </c>
      <c r="M245">
        <f t="shared" si="281"/>
        <v>7.99</v>
      </c>
      <c r="N245">
        <f t="shared" si="282"/>
        <v>7.9950000000000001</v>
      </c>
      <c r="O245" s="3">
        <v>8</v>
      </c>
      <c r="P245">
        <f t="shared" si="283"/>
        <v>8.004999999999999</v>
      </c>
      <c r="Q245">
        <f t="shared" si="284"/>
        <v>8.0324999999999989</v>
      </c>
      <c r="R245">
        <f t="shared" si="285"/>
        <v>8.0599999999999987</v>
      </c>
      <c r="S245">
        <f t="shared" si="286"/>
        <v>8.0874999999999986</v>
      </c>
      <c r="T245">
        <f t="shared" si="287"/>
        <v>8.103749999999998</v>
      </c>
      <c r="U245" s="3">
        <v>8.1199999999999992</v>
      </c>
      <c r="V245">
        <f t="shared" si="288"/>
        <v>8.1362500000000004</v>
      </c>
      <c r="W245">
        <f t="shared" ref="W245:X245" si="353">2*V245-U245</f>
        <v>8.1525000000000016</v>
      </c>
      <c r="X245">
        <f t="shared" si="353"/>
        <v>8.1687500000000028</v>
      </c>
      <c r="Y245">
        <f t="shared" si="290"/>
        <v>8.1943750000000009</v>
      </c>
      <c r="Z245">
        <f t="shared" si="291"/>
        <v>8.2199999999999989</v>
      </c>
      <c r="AA245">
        <f t="shared" si="292"/>
        <v>8.2456249999999969</v>
      </c>
      <c r="AB245">
        <f t="shared" si="293"/>
        <v>8.2642187499999977</v>
      </c>
      <c r="AC245">
        <f t="shared" si="294"/>
        <v>8.2828124999999986</v>
      </c>
      <c r="AD245">
        <f t="shared" si="295"/>
        <v>8.3014062499999994</v>
      </c>
      <c r="AE245" s="3">
        <v>8.32</v>
      </c>
      <c r="AF245">
        <f t="shared" si="296"/>
        <v>8.3385937500000011</v>
      </c>
      <c r="AG245">
        <f t="shared" si="297"/>
        <v>8.3489453124999997</v>
      </c>
      <c r="AH245">
        <f t="shared" si="298"/>
        <v>8.3592968750000001</v>
      </c>
      <c r="AI245">
        <f t="shared" si="299"/>
        <v>8.3696484375000004</v>
      </c>
      <c r="AJ245">
        <f t="shared" si="300"/>
        <v>8.379999999999999</v>
      </c>
      <c r="AK245">
        <f t="shared" si="301"/>
        <v>8.3903515624999976</v>
      </c>
      <c r="AL245">
        <f t="shared" si="302"/>
        <v>8.4027636718749985</v>
      </c>
      <c r="AM245">
        <f t="shared" si="303"/>
        <v>8.4151757812499994</v>
      </c>
      <c r="AN245">
        <f t="shared" si="304"/>
        <v>8.4275878906249986</v>
      </c>
      <c r="AO245" s="3">
        <v>8.44</v>
      </c>
      <c r="AP245" s="3">
        <v>8.56</v>
      </c>
    </row>
    <row r="246" spans="1:42" x14ac:dyDescent="0.2">
      <c r="A246" s="2">
        <v>42776</v>
      </c>
      <c r="B246" s="3">
        <v>9.15</v>
      </c>
      <c r="C246" s="3">
        <v>8.77</v>
      </c>
      <c r="D246" s="3">
        <f t="shared" si="276"/>
        <v>8.5500000000000007</v>
      </c>
      <c r="E246" s="3">
        <v>8.33</v>
      </c>
      <c r="F246" s="3">
        <f t="shared" si="277"/>
        <v>8.2349999999999994</v>
      </c>
      <c r="G246" s="3">
        <v>8.14</v>
      </c>
      <c r="H246" s="3">
        <f t="shared" si="278"/>
        <v>8.25</v>
      </c>
      <c r="I246" s="3">
        <v>8.36</v>
      </c>
      <c r="J246" s="3">
        <f t="shared" si="279"/>
        <v>8.19</v>
      </c>
      <c r="K246" s="3">
        <v>8.02</v>
      </c>
      <c r="L246">
        <f t="shared" si="280"/>
        <v>8.0249999999999986</v>
      </c>
      <c r="M246">
        <f t="shared" si="281"/>
        <v>8.0299999999999994</v>
      </c>
      <c r="N246">
        <f t="shared" si="282"/>
        <v>8.0350000000000001</v>
      </c>
      <c r="O246" s="3">
        <v>8.0399999999999991</v>
      </c>
      <c r="P246">
        <f t="shared" si="283"/>
        <v>8.0449999999999982</v>
      </c>
      <c r="Q246">
        <f t="shared" si="284"/>
        <v>8.072499999999998</v>
      </c>
      <c r="R246">
        <f t="shared" si="285"/>
        <v>8.1</v>
      </c>
      <c r="S246">
        <f t="shared" si="286"/>
        <v>8.1275000000000013</v>
      </c>
      <c r="T246">
        <f t="shared" si="287"/>
        <v>8.1437500000000007</v>
      </c>
      <c r="U246" s="3">
        <v>8.16</v>
      </c>
      <c r="V246">
        <f t="shared" si="288"/>
        <v>8.1762499999999996</v>
      </c>
      <c r="W246">
        <f t="shared" ref="W246:X246" si="354">2*V246-U246</f>
        <v>8.192499999999999</v>
      </c>
      <c r="X246">
        <f t="shared" si="354"/>
        <v>8.2087499999999984</v>
      </c>
      <c r="Y246">
        <f t="shared" si="290"/>
        <v>8.234375</v>
      </c>
      <c r="Z246">
        <f t="shared" si="291"/>
        <v>8.26</v>
      </c>
      <c r="AA246">
        <f t="shared" si="292"/>
        <v>8.2856249999999996</v>
      </c>
      <c r="AB246">
        <f t="shared" si="293"/>
        <v>8.3042187500000004</v>
      </c>
      <c r="AC246">
        <f t="shared" si="294"/>
        <v>8.3228124999999995</v>
      </c>
      <c r="AD246">
        <f t="shared" si="295"/>
        <v>8.3414062499999986</v>
      </c>
      <c r="AE246" s="3">
        <v>8.36</v>
      </c>
      <c r="AF246">
        <f t="shared" si="296"/>
        <v>8.3785937500000003</v>
      </c>
      <c r="AG246">
        <f t="shared" si="297"/>
        <v>8.3901953125000013</v>
      </c>
      <c r="AH246">
        <f t="shared" si="298"/>
        <v>8.4017968750000005</v>
      </c>
      <c r="AI246">
        <f t="shared" si="299"/>
        <v>8.4133984374999997</v>
      </c>
      <c r="AJ246">
        <f t="shared" si="300"/>
        <v>8.4250000000000007</v>
      </c>
      <c r="AK246">
        <f t="shared" si="301"/>
        <v>8.4366015625000017</v>
      </c>
      <c r="AL246">
        <f t="shared" si="302"/>
        <v>8.4499511718750018</v>
      </c>
      <c r="AM246">
        <f t="shared" si="303"/>
        <v>8.4633007812500018</v>
      </c>
      <c r="AN246">
        <f t="shared" si="304"/>
        <v>8.4766503906250001</v>
      </c>
      <c r="AO246" s="3">
        <v>8.49</v>
      </c>
      <c r="AP246" s="3">
        <v>8.61</v>
      </c>
    </row>
    <row r="247" spans="1:42" x14ac:dyDescent="0.2">
      <c r="A247" s="2">
        <v>42775</v>
      </c>
      <c r="B247" s="3">
        <v>9.14</v>
      </c>
      <c r="C247" s="3">
        <v>8.74</v>
      </c>
      <c r="D247" s="3">
        <f t="shared" si="276"/>
        <v>8.5150000000000006</v>
      </c>
      <c r="E247" s="3">
        <v>8.2899999999999991</v>
      </c>
      <c r="F247" s="3">
        <f t="shared" si="277"/>
        <v>8.1950000000000003</v>
      </c>
      <c r="G247" s="3">
        <v>8.1</v>
      </c>
      <c r="H247" s="3">
        <f t="shared" si="278"/>
        <v>8.25</v>
      </c>
      <c r="I247" s="3">
        <v>8.4</v>
      </c>
      <c r="J247" s="3">
        <f t="shared" si="279"/>
        <v>8.2050000000000001</v>
      </c>
      <c r="K247" s="3">
        <v>8.01</v>
      </c>
      <c r="L247">
        <f t="shared" si="280"/>
        <v>8.0225000000000009</v>
      </c>
      <c r="M247">
        <f t="shared" si="281"/>
        <v>8.0350000000000001</v>
      </c>
      <c r="N247">
        <f t="shared" si="282"/>
        <v>8.0474999999999994</v>
      </c>
      <c r="O247" s="3">
        <v>8.06</v>
      </c>
      <c r="P247">
        <f t="shared" si="283"/>
        <v>8.0725000000000016</v>
      </c>
      <c r="Q247">
        <f t="shared" si="284"/>
        <v>8.1012500000000003</v>
      </c>
      <c r="R247">
        <f t="shared" si="285"/>
        <v>8.129999999999999</v>
      </c>
      <c r="S247">
        <f t="shared" si="286"/>
        <v>8.1587499999999977</v>
      </c>
      <c r="T247">
        <f t="shared" si="287"/>
        <v>8.1793749999999985</v>
      </c>
      <c r="U247" s="3">
        <v>8.1999999999999993</v>
      </c>
      <c r="V247">
        <f t="shared" si="288"/>
        <v>8.2206250000000001</v>
      </c>
      <c r="W247">
        <f t="shared" ref="W247:X247" si="355">2*V247-U247</f>
        <v>8.2412500000000009</v>
      </c>
      <c r="X247">
        <f t="shared" si="355"/>
        <v>8.2618750000000016</v>
      </c>
      <c r="Y247">
        <f t="shared" si="290"/>
        <v>8.2809375000000003</v>
      </c>
      <c r="Z247">
        <f t="shared" si="291"/>
        <v>8.3000000000000007</v>
      </c>
      <c r="AA247">
        <f t="shared" si="292"/>
        <v>8.3190625000000011</v>
      </c>
      <c r="AB247">
        <f t="shared" si="293"/>
        <v>8.3392968750000005</v>
      </c>
      <c r="AC247">
        <f t="shared" si="294"/>
        <v>8.3595312499999999</v>
      </c>
      <c r="AD247">
        <f t="shared" si="295"/>
        <v>8.379765625000001</v>
      </c>
      <c r="AE247" s="3">
        <v>8.4</v>
      </c>
      <c r="AF247">
        <f t="shared" si="296"/>
        <v>8.4202343749999997</v>
      </c>
      <c r="AG247">
        <f t="shared" si="297"/>
        <v>8.43017578125</v>
      </c>
      <c r="AH247">
        <f t="shared" si="298"/>
        <v>8.4401171875000003</v>
      </c>
      <c r="AI247">
        <f t="shared" si="299"/>
        <v>8.4500585937500006</v>
      </c>
      <c r="AJ247">
        <f t="shared" si="300"/>
        <v>8.4600000000000009</v>
      </c>
      <c r="AK247">
        <f t="shared" si="301"/>
        <v>8.4699414062500011</v>
      </c>
      <c r="AL247">
        <f t="shared" si="302"/>
        <v>8.4824560546874999</v>
      </c>
      <c r="AM247">
        <f t="shared" si="303"/>
        <v>8.4949707031250004</v>
      </c>
      <c r="AN247">
        <f t="shared" si="304"/>
        <v>8.5074853515625009</v>
      </c>
      <c r="AO247" s="3">
        <v>8.52</v>
      </c>
      <c r="AP247" s="3">
        <v>8.6300000000000008</v>
      </c>
    </row>
    <row r="248" spans="1:42" x14ac:dyDescent="0.2">
      <c r="A248" s="2">
        <v>42774</v>
      </c>
      <c r="B248" s="3">
        <v>9.1199999999999992</v>
      </c>
      <c r="C248" s="3">
        <v>8.75</v>
      </c>
      <c r="D248" s="3">
        <f t="shared" si="276"/>
        <v>8.5350000000000001</v>
      </c>
      <c r="E248" s="3">
        <v>8.32</v>
      </c>
      <c r="F248" s="3">
        <f t="shared" si="277"/>
        <v>8.23</v>
      </c>
      <c r="G248" s="3">
        <v>8.14</v>
      </c>
      <c r="H248" s="3">
        <f t="shared" si="278"/>
        <v>8.2750000000000004</v>
      </c>
      <c r="I248" s="3">
        <v>8.41</v>
      </c>
      <c r="J248" s="3">
        <f t="shared" si="279"/>
        <v>8.24</v>
      </c>
      <c r="K248" s="3">
        <v>8.07</v>
      </c>
      <c r="L248">
        <f t="shared" si="280"/>
        <v>8.0850000000000009</v>
      </c>
      <c r="M248">
        <f t="shared" si="281"/>
        <v>8.1000000000000014</v>
      </c>
      <c r="N248">
        <f t="shared" si="282"/>
        <v>8.115000000000002</v>
      </c>
      <c r="O248" s="3">
        <v>8.1300000000000008</v>
      </c>
      <c r="P248">
        <f t="shared" si="283"/>
        <v>8.1449999999999996</v>
      </c>
      <c r="Q248">
        <f t="shared" si="284"/>
        <v>8.17</v>
      </c>
      <c r="R248">
        <f t="shared" si="285"/>
        <v>8.1950000000000003</v>
      </c>
      <c r="S248">
        <f t="shared" si="286"/>
        <v>8.2200000000000006</v>
      </c>
      <c r="T248">
        <f t="shared" si="287"/>
        <v>8.24</v>
      </c>
      <c r="U248" s="3">
        <v>8.26</v>
      </c>
      <c r="V248">
        <f t="shared" si="288"/>
        <v>8.2799999999999994</v>
      </c>
      <c r="W248">
        <f t="shared" ref="W248:X248" si="356">2*V248-U248</f>
        <v>8.2999999999999989</v>
      </c>
      <c r="X248">
        <f t="shared" si="356"/>
        <v>8.3199999999999985</v>
      </c>
      <c r="Y248">
        <f t="shared" si="290"/>
        <v>8.3275000000000006</v>
      </c>
      <c r="Z248">
        <f t="shared" si="291"/>
        <v>8.3350000000000009</v>
      </c>
      <c r="AA248">
        <f t="shared" si="292"/>
        <v>8.3425000000000011</v>
      </c>
      <c r="AB248">
        <f t="shared" si="293"/>
        <v>8.359375</v>
      </c>
      <c r="AC248">
        <f t="shared" si="294"/>
        <v>8.3762500000000006</v>
      </c>
      <c r="AD248">
        <f t="shared" si="295"/>
        <v>8.3931250000000013</v>
      </c>
      <c r="AE248" s="3">
        <v>8.41</v>
      </c>
      <c r="AF248">
        <f t="shared" si="296"/>
        <v>8.426874999999999</v>
      </c>
      <c r="AG248">
        <f t="shared" si="297"/>
        <v>8.4339062499999997</v>
      </c>
      <c r="AH248">
        <f t="shared" si="298"/>
        <v>8.4409375000000004</v>
      </c>
      <c r="AI248">
        <f t="shared" si="299"/>
        <v>8.4479687500000011</v>
      </c>
      <c r="AJ248">
        <f t="shared" si="300"/>
        <v>8.4550000000000001</v>
      </c>
      <c r="AK248">
        <f t="shared" si="301"/>
        <v>8.462031249999999</v>
      </c>
      <c r="AL248">
        <f t="shared" si="302"/>
        <v>8.4715234375000001</v>
      </c>
      <c r="AM248">
        <f t="shared" si="303"/>
        <v>8.4810156249999995</v>
      </c>
      <c r="AN248">
        <f t="shared" si="304"/>
        <v>8.4905078124999989</v>
      </c>
      <c r="AO248" s="3">
        <v>8.5</v>
      </c>
      <c r="AP248" s="3">
        <v>8.58</v>
      </c>
    </row>
    <row r="249" spans="1:42" x14ac:dyDescent="0.2">
      <c r="A249" s="2">
        <v>42773</v>
      </c>
      <c r="B249" s="3">
        <v>9.1</v>
      </c>
      <c r="C249" s="3">
        <v>8.73</v>
      </c>
      <c r="D249" s="3">
        <f t="shared" si="276"/>
        <v>8.5150000000000006</v>
      </c>
      <c r="E249" s="3">
        <v>8.3000000000000007</v>
      </c>
      <c r="F249" s="3">
        <f t="shared" si="277"/>
        <v>8.2200000000000006</v>
      </c>
      <c r="G249" s="3">
        <v>8.14</v>
      </c>
      <c r="H249" s="3">
        <f t="shared" si="278"/>
        <v>8.3000000000000007</v>
      </c>
      <c r="I249" s="3">
        <v>8.4600000000000009</v>
      </c>
      <c r="J249" s="3">
        <f t="shared" si="279"/>
        <v>8.2650000000000006</v>
      </c>
      <c r="K249" s="3">
        <v>8.07</v>
      </c>
      <c r="L249">
        <f t="shared" si="280"/>
        <v>8.0850000000000009</v>
      </c>
      <c r="M249">
        <f t="shared" si="281"/>
        <v>8.1000000000000014</v>
      </c>
      <c r="N249">
        <f t="shared" si="282"/>
        <v>8.115000000000002</v>
      </c>
      <c r="O249" s="3">
        <v>8.1300000000000008</v>
      </c>
      <c r="P249">
        <f t="shared" si="283"/>
        <v>8.1449999999999996</v>
      </c>
      <c r="Q249">
        <f t="shared" si="284"/>
        <v>8.1750000000000007</v>
      </c>
      <c r="R249">
        <f t="shared" si="285"/>
        <v>8.2050000000000001</v>
      </c>
      <c r="S249">
        <f t="shared" si="286"/>
        <v>8.2349999999999994</v>
      </c>
      <c r="T249">
        <f t="shared" si="287"/>
        <v>8.2575000000000003</v>
      </c>
      <c r="U249" s="3">
        <v>8.2799999999999994</v>
      </c>
      <c r="V249">
        <f t="shared" si="288"/>
        <v>8.3024999999999984</v>
      </c>
      <c r="W249">
        <f t="shared" ref="W249:X249" si="357">2*V249-U249</f>
        <v>8.3249999999999975</v>
      </c>
      <c r="X249">
        <f t="shared" si="357"/>
        <v>8.3474999999999966</v>
      </c>
      <c r="Y249">
        <f t="shared" si="290"/>
        <v>8.3587499999999988</v>
      </c>
      <c r="Z249">
        <f t="shared" si="291"/>
        <v>8.370000000000001</v>
      </c>
      <c r="AA249">
        <f t="shared" si="292"/>
        <v>8.3812500000000032</v>
      </c>
      <c r="AB249">
        <f t="shared" si="293"/>
        <v>8.4009375000000013</v>
      </c>
      <c r="AC249">
        <f t="shared" si="294"/>
        <v>8.4206250000000011</v>
      </c>
      <c r="AD249">
        <f t="shared" si="295"/>
        <v>8.440312500000001</v>
      </c>
      <c r="AE249" s="3">
        <v>8.4600000000000009</v>
      </c>
      <c r="AF249">
        <f t="shared" si="296"/>
        <v>8.4796875000000007</v>
      </c>
      <c r="AG249">
        <f t="shared" si="297"/>
        <v>8.4872656250000009</v>
      </c>
      <c r="AH249">
        <f t="shared" si="298"/>
        <v>8.4948437500000011</v>
      </c>
      <c r="AI249">
        <f t="shared" si="299"/>
        <v>8.5024218750000014</v>
      </c>
      <c r="AJ249">
        <f t="shared" si="300"/>
        <v>8.5100000000000016</v>
      </c>
      <c r="AK249">
        <f t="shared" si="301"/>
        <v>8.5175781250000018</v>
      </c>
      <c r="AL249">
        <f t="shared" si="302"/>
        <v>8.5281835937500006</v>
      </c>
      <c r="AM249">
        <f t="shared" si="303"/>
        <v>8.5387890625000011</v>
      </c>
      <c r="AN249">
        <f t="shared" si="304"/>
        <v>8.5493945312500017</v>
      </c>
      <c r="AO249" s="3">
        <v>8.56</v>
      </c>
      <c r="AP249" s="3">
        <v>8.67</v>
      </c>
    </row>
    <row r="250" spans="1:42" x14ac:dyDescent="0.2">
      <c r="A250" s="2">
        <v>42772</v>
      </c>
      <c r="B250" s="3">
        <v>9.09</v>
      </c>
      <c r="C250" s="3">
        <v>8.7200000000000006</v>
      </c>
      <c r="D250" s="3">
        <f t="shared" si="276"/>
        <v>8.495000000000001</v>
      </c>
      <c r="E250" s="3">
        <v>8.27</v>
      </c>
      <c r="F250" s="3">
        <f t="shared" si="277"/>
        <v>8.1649999999999991</v>
      </c>
      <c r="G250" s="3">
        <v>8.06</v>
      </c>
      <c r="H250" s="3">
        <f t="shared" si="278"/>
        <v>8.24</v>
      </c>
      <c r="I250" s="3">
        <v>8.42</v>
      </c>
      <c r="J250" s="3">
        <f t="shared" si="279"/>
        <v>8.19</v>
      </c>
      <c r="K250" s="3">
        <v>7.96</v>
      </c>
      <c r="L250">
        <f t="shared" si="280"/>
        <v>7.9725000000000001</v>
      </c>
      <c r="M250">
        <f t="shared" si="281"/>
        <v>7.9849999999999994</v>
      </c>
      <c r="N250">
        <f t="shared" si="282"/>
        <v>7.9974999999999996</v>
      </c>
      <c r="O250" s="3">
        <v>8.01</v>
      </c>
      <c r="P250">
        <f t="shared" si="283"/>
        <v>8.0225000000000009</v>
      </c>
      <c r="Q250">
        <f t="shared" si="284"/>
        <v>8.0587499999999999</v>
      </c>
      <c r="R250">
        <f t="shared" si="285"/>
        <v>8.0949999999999989</v>
      </c>
      <c r="S250">
        <f t="shared" si="286"/>
        <v>8.1312499999999979</v>
      </c>
      <c r="T250">
        <f t="shared" si="287"/>
        <v>8.1556249999999988</v>
      </c>
      <c r="U250" s="3">
        <v>8.18</v>
      </c>
      <c r="V250">
        <f t="shared" si="288"/>
        <v>8.2043750000000006</v>
      </c>
      <c r="W250">
        <f t="shared" ref="W250:X250" si="358">2*V250-U250</f>
        <v>8.2287500000000016</v>
      </c>
      <c r="X250">
        <f t="shared" si="358"/>
        <v>8.2531250000000025</v>
      </c>
      <c r="Y250">
        <f t="shared" si="290"/>
        <v>8.2765625000000007</v>
      </c>
      <c r="Z250">
        <f t="shared" si="291"/>
        <v>8.3000000000000007</v>
      </c>
      <c r="AA250">
        <f t="shared" si="292"/>
        <v>8.3234375000000007</v>
      </c>
      <c r="AB250">
        <f t="shared" si="293"/>
        <v>8.3475781250000001</v>
      </c>
      <c r="AC250">
        <f t="shared" si="294"/>
        <v>8.3717187499999994</v>
      </c>
      <c r="AD250">
        <f t="shared" si="295"/>
        <v>8.3958593750000006</v>
      </c>
      <c r="AE250" s="3">
        <v>8.42</v>
      </c>
      <c r="AF250">
        <f t="shared" si="296"/>
        <v>8.4441406249999993</v>
      </c>
      <c r="AG250">
        <f t="shared" si="297"/>
        <v>8.4568554687499997</v>
      </c>
      <c r="AH250">
        <f t="shared" si="298"/>
        <v>8.4695703125000001</v>
      </c>
      <c r="AI250">
        <f t="shared" si="299"/>
        <v>8.4822851562500006</v>
      </c>
      <c r="AJ250">
        <f t="shared" si="300"/>
        <v>8.495000000000001</v>
      </c>
      <c r="AK250">
        <f t="shared" si="301"/>
        <v>8.5077148437500014</v>
      </c>
      <c r="AL250">
        <f t="shared" si="302"/>
        <v>8.5232861328125011</v>
      </c>
      <c r="AM250">
        <f t="shared" si="303"/>
        <v>8.5388574218750009</v>
      </c>
      <c r="AN250">
        <f t="shared" si="304"/>
        <v>8.5544287109375006</v>
      </c>
      <c r="AO250" s="3">
        <v>8.57</v>
      </c>
      <c r="AP250" s="3">
        <v>8.7200000000000006</v>
      </c>
    </row>
    <row r="251" spans="1:42" x14ac:dyDescent="0.2">
      <c r="A251" s="2">
        <v>42769</v>
      </c>
      <c r="B251" s="3">
        <v>9.0500000000000007</v>
      </c>
      <c r="C251" s="3">
        <v>8.68</v>
      </c>
      <c r="D251" s="3">
        <f t="shared" si="276"/>
        <v>8.4550000000000001</v>
      </c>
      <c r="E251" s="3">
        <v>8.23</v>
      </c>
      <c r="F251" s="3">
        <f t="shared" si="277"/>
        <v>8.16</v>
      </c>
      <c r="G251" s="3">
        <v>8.09</v>
      </c>
      <c r="H251" s="3">
        <f t="shared" si="278"/>
        <v>8.27</v>
      </c>
      <c r="I251" s="3">
        <v>8.4499999999999993</v>
      </c>
      <c r="J251" s="3">
        <f t="shared" si="279"/>
        <v>8.23</v>
      </c>
      <c r="K251" s="3">
        <v>8.01</v>
      </c>
      <c r="L251">
        <f t="shared" si="280"/>
        <v>8.0174999999999983</v>
      </c>
      <c r="M251">
        <f t="shared" si="281"/>
        <v>8.0249999999999986</v>
      </c>
      <c r="N251">
        <f t="shared" si="282"/>
        <v>8.0324999999999989</v>
      </c>
      <c r="O251" s="3">
        <v>8.0399999999999991</v>
      </c>
      <c r="P251">
        <f t="shared" si="283"/>
        <v>8.0474999999999994</v>
      </c>
      <c r="Q251">
        <f t="shared" si="284"/>
        <v>8.0812499999999989</v>
      </c>
      <c r="R251">
        <f t="shared" si="285"/>
        <v>8.1149999999999984</v>
      </c>
      <c r="S251">
        <f t="shared" si="286"/>
        <v>8.1487499999999979</v>
      </c>
      <c r="T251">
        <f t="shared" si="287"/>
        <v>8.1693749999999987</v>
      </c>
      <c r="U251" s="3">
        <v>8.19</v>
      </c>
      <c r="V251">
        <f t="shared" si="288"/>
        <v>8.2106250000000003</v>
      </c>
      <c r="W251">
        <f t="shared" ref="W251:X251" si="359">2*V251-U251</f>
        <v>8.2312500000000011</v>
      </c>
      <c r="X251">
        <f t="shared" si="359"/>
        <v>8.2518750000000018</v>
      </c>
      <c r="Y251">
        <f t="shared" si="290"/>
        <v>8.2859375000000011</v>
      </c>
      <c r="Z251">
        <f t="shared" si="291"/>
        <v>8.32</v>
      </c>
      <c r="AA251">
        <f t="shared" si="292"/>
        <v>8.3540624999999995</v>
      </c>
      <c r="AB251">
        <f t="shared" si="293"/>
        <v>8.378046874999999</v>
      </c>
      <c r="AC251">
        <f t="shared" si="294"/>
        <v>8.4020312500000003</v>
      </c>
      <c r="AD251">
        <f t="shared" si="295"/>
        <v>8.4260156249999998</v>
      </c>
      <c r="AE251" s="3">
        <v>8.4499999999999993</v>
      </c>
      <c r="AF251">
        <f t="shared" si="296"/>
        <v>8.4739843749999988</v>
      </c>
      <c r="AG251">
        <f t="shared" si="297"/>
        <v>8.4904882812499984</v>
      </c>
      <c r="AH251">
        <f t="shared" si="298"/>
        <v>8.5069921874999999</v>
      </c>
      <c r="AI251">
        <f t="shared" si="299"/>
        <v>8.5234960937499995</v>
      </c>
      <c r="AJ251">
        <f t="shared" si="300"/>
        <v>8.5399999999999991</v>
      </c>
      <c r="AK251">
        <f t="shared" si="301"/>
        <v>8.5565039062499988</v>
      </c>
      <c r="AL251">
        <f t="shared" si="302"/>
        <v>8.5748779296874993</v>
      </c>
      <c r="AM251">
        <f t="shared" si="303"/>
        <v>8.5932519531249998</v>
      </c>
      <c r="AN251">
        <f t="shared" si="304"/>
        <v>8.6116259765625003</v>
      </c>
      <c r="AO251" s="3">
        <v>8.6300000000000008</v>
      </c>
      <c r="AP251" s="3">
        <v>8.81</v>
      </c>
    </row>
    <row r="252" spans="1:42" x14ac:dyDescent="0.2">
      <c r="A252" s="2">
        <v>42768</v>
      </c>
      <c r="B252" s="3">
        <v>8.99</v>
      </c>
      <c r="C252" s="3">
        <v>8.6</v>
      </c>
      <c r="D252" s="3">
        <f t="shared" si="276"/>
        <v>8.379999999999999</v>
      </c>
      <c r="E252" s="3">
        <v>8.16</v>
      </c>
      <c r="F252" s="3">
        <f t="shared" si="277"/>
        <v>8.0949999999999989</v>
      </c>
      <c r="G252" s="3">
        <v>8.0299999999999994</v>
      </c>
      <c r="H252" s="3">
        <f t="shared" si="278"/>
        <v>8.2249999999999996</v>
      </c>
      <c r="I252" s="3">
        <v>8.42</v>
      </c>
      <c r="J252" s="3">
        <f t="shared" si="279"/>
        <v>8.1999999999999993</v>
      </c>
      <c r="K252" s="3">
        <v>7.98</v>
      </c>
      <c r="L252">
        <f t="shared" si="280"/>
        <v>7.99</v>
      </c>
      <c r="M252">
        <f t="shared" si="281"/>
        <v>8</v>
      </c>
      <c r="N252">
        <f t="shared" si="282"/>
        <v>8.01</v>
      </c>
      <c r="O252" s="3">
        <v>8.02</v>
      </c>
      <c r="P252">
        <f t="shared" si="283"/>
        <v>8.0299999999999994</v>
      </c>
      <c r="Q252">
        <f t="shared" si="284"/>
        <v>8.0625</v>
      </c>
      <c r="R252">
        <f t="shared" si="285"/>
        <v>8.0949999999999989</v>
      </c>
      <c r="S252">
        <f t="shared" si="286"/>
        <v>8.1274999999999977</v>
      </c>
      <c r="T252">
        <f t="shared" si="287"/>
        <v>8.1487499999999997</v>
      </c>
      <c r="U252" s="3">
        <v>8.17</v>
      </c>
      <c r="V252">
        <f t="shared" si="288"/>
        <v>8.1912500000000001</v>
      </c>
      <c r="W252">
        <f t="shared" ref="W252:X252" si="360">2*V252-U252</f>
        <v>8.2125000000000004</v>
      </c>
      <c r="X252">
        <f t="shared" si="360"/>
        <v>8.2337500000000006</v>
      </c>
      <c r="Y252">
        <f t="shared" si="290"/>
        <v>8.2643750000000011</v>
      </c>
      <c r="Z252">
        <f t="shared" si="291"/>
        <v>8.2949999999999999</v>
      </c>
      <c r="AA252">
        <f t="shared" si="292"/>
        <v>8.3256249999999987</v>
      </c>
      <c r="AB252">
        <f t="shared" si="293"/>
        <v>8.3492187499999986</v>
      </c>
      <c r="AC252">
        <f t="shared" si="294"/>
        <v>8.3728124999999984</v>
      </c>
      <c r="AD252">
        <f t="shared" si="295"/>
        <v>8.3964062499999983</v>
      </c>
      <c r="AE252" s="3">
        <v>8.42</v>
      </c>
      <c r="AF252">
        <f t="shared" si="296"/>
        <v>8.4435937500000016</v>
      </c>
      <c r="AG252">
        <f t="shared" si="297"/>
        <v>8.4589453125000009</v>
      </c>
      <c r="AH252">
        <f t="shared" si="298"/>
        <v>8.4742968750000003</v>
      </c>
      <c r="AI252">
        <f t="shared" si="299"/>
        <v>8.4896484374999996</v>
      </c>
      <c r="AJ252">
        <f t="shared" si="300"/>
        <v>8.504999999999999</v>
      </c>
      <c r="AK252">
        <f t="shared" si="301"/>
        <v>8.5203515624999984</v>
      </c>
      <c r="AL252">
        <f t="shared" si="302"/>
        <v>8.5377636718749983</v>
      </c>
      <c r="AM252">
        <f t="shared" si="303"/>
        <v>8.55517578125</v>
      </c>
      <c r="AN252">
        <f t="shared" si="304"/>
        <v>8.5725878906249999</v>
      </c>
      <c r="AO252" s="3">
        <v>8.59</v>
      </c>
      <c r="AP252" s="3">
        <v>8.77</v>
      </c>
    </row>
    <row r="253" spans="1:42" x14ac:dyDescent="0.2">
      <c r="A253" s="2">
        <v>42767</v>
      </c>
      <c r="B253" s="3">
        <v>9.09</v>
      </c>
      <c r="C253" s="3">
        <v>8.7100000000000009</v>
      </c>
      <c r="D253" s="3">
        <f t="shared" si="276"/>
        <v>8.4600000000000009</v>
      </c>
      <c r="E253" s="3">
        <v>8.2100000000000009</v>
      </c>
      <c r="F253" s="3">
        <f t="shared" si="277"/>
        <v>8.120000000000001</v>
      </c>
      <c r="G253" s="3">
        <v>8.0299999999999994</v>
      </c>
      <c r="H253" s="3">
        <f t="shared" si="278"/>
        <v>8.3000000000000007</v>
      </c>
      <c r="I253" s="3">
        <v>8.57</v>
      </c>
      <c r="J253" s="3">
        <f t="shared" si="279"/>
        <v>8.2750000000000004</v>
      </c>
      <c r="K253" s="3">
        <v>7.98</v>
      </c>
      <c r="L253">
        <f t="shared" si="280"/>
        <v>8.0025000000000013</v>
      </c>
      <c r="M253">
        <f t="shared" si="281"/>
        <v>8.0250000000000004</v>
      </c>
      <c r="N253">
        <f t="shared" si="282"/>
        <v>8.0474999999999994</v>
      </c>
      <c r="O253" s="3">
        <v>8.07</v>
      </c>
      <c r="P253">
        <f t="shared" si="283"/>
        <v>8.0925000000000011</v>
      </c>
      <c r="Q253">
        <f t="shared" si="284"/>
        <v>8.1312500000000014</v>
      </c>
      <c r="R253">
        <f t="shared" si="285"/>
        <v>8.17</v>
      </c>
      <c r="S253">
        <f t="shared" si="286"/>
        <v>8.2087499999999984</v>
      </c>
      <c r="T253">
        <f t="shared" si="287"/>
        <v>8.239374999999999</v>
      </c>
      <c r="U253" s="3">
        <v>8.27</v>
      </c>
      <c r="V253">
        <f t="shared" si="288"/>
        <v>8.3006250000000001</v>
      </c>
      <c r="W253">
        <f t="shared" ref="W253:X253" si="361">2*V253-U253</f>
        <v>8.3312500000000007</v>
      </c>
      <c r="X253">
        <f t="shared" si="361"/>
        <v>8.3618750000000013</v>
      </c>
      <c r="Y253">
        <f t="shared" si="290"/>
        <v>8.3909374999999997</v>
      </c>
      <c r="Z253">
        <f t="shared" si="291"/>
        <v>8.42</v>
      </c>
      <c r="AA253">
        <f t="shared" si="292"/>
        <v>8.4490625000000001</v>
      </c>
      <c r="AB253">
        <f t="shared" si="293"/>
        <v>8.4792968749999993</v>
      </c>
      <c r="AC253">
        <f t="shared" si="294"/>
        <v>8.5095312500000002</v>
      </c>
      <c r="AD253">
        <f t="shared" si="295"/>
        <v>8.5397656250000011</v>
      </c>
      <c r="AE253" s="3">
        <v>8.57</v>
      </c>
      <c r="AF253">
        <f t="shared" si="296"/>
        <v>8.6002343749999994</v>
      </c>
      <c r="AG253">
        <f t="shared" si="297"/>
        <v>8.61767578125</v>
      </c>
      <c r="AH253">
        <f t="shared" si="298"/>
        <v>8.6351171875000006</v>
      </c>
      <c r="AI253">
        <f t="shared" si="299"/>
        <v>8.6525585937500011</v>
      </c>
      <c r="AJ253">
        <f t="shared" si="300"/>
        <v>8.67</v>
      </c>
      <c r="AK253">
        <f t="shared" si="301"/>
        <v>8.6874414062499987</v>
      </c>
      <c r="AL253">
        <f t="shared" si="302"/>
        <v>8.7080810546874989</v>
      </c>
      <c r="AM253">
        <f t="shared" si="303"/>
        <v>8.7287207031249991</v>
      </c>
      <c r="AN253">
        <f t="shared" si="304"/>
        <v>8.7493603515624994</v>
      </c>
      <c r="AO253" s="3">
        <v>8.77</v>
      </c>
      <c r="AP253" s="3">
        <v>8.98</v>
      </c>
    </row>
    <row r="254" spans="1:42" x14ac:dyDescent="0.2">
      <c r="A254" s="2">
        <v>42766</v>
      </c>
      <c r="B254" s="3">
        <v>9.02</v>
      </c>
      <c r="C254" s="3">
        <v>8.7100000000000009</v>
      </c>
      <c r="D254" s="3">
        <f t="shared" si="276"/>
        <v>8.495000000000001</v>
      </c>
      <c r="E254" s="3">
        <v>8.2799999999999994</v>
      </c>
      <c r="F254" s="3">
        <f t="shared" si="277"/>
        <v>8.19</v>
      </c>
      <c r="G254" s="3">
        <v>8.1</v>
      </c>
      <c r="H254" s="3">
        <f t="shared" si="278"/>
        <v>8.32</v>
      </c>
      <c r="I254" s="3">
        <v>8.5399999999999991</v>
      </c>
      <c r="J254" s="3">
        <f t="shared" si="279"/>
        <v>8.2749999999999986</v>
      </c>
      <c r="K254" s="3">
        <v>8.01</v>
      </c>
      <c r="L254">
        <f t="shared" si="280"/>
        <v>8.0249999999999986</v>
      </c>
      <c r="M254">
        <f t="shared" si="281"/>
        <v>8.0399999999999991</v>
      </c>
      <c r="N254">
        <f t="shared" si="282"/>
        <v>8.0549999999999997</v>
      </c>
      <c r="O254" s="3">
        <v>8.07</v>
      </c>
      <c r="P254">
        <f t="shared" si="283"/>
        <v>8.0850000000000009</v>
      </c>
      <c r="Q254">
        <f t="shared" si="284"/>
        <v>8.125</v>
      </c>
      <c r="R254">
        <f t="shared" si="285"/>
        <v>8.1649999999999991</v>
      </c>
      <c r="S254">
        <f t="shared" si="286"/>
        <v>8.2049999999999983</v>
      </c>
      <c r="T254">
        <f t="shared" si="287"/>
        <v>8.2324999999999982</v>
      </c>
      <c r="U254" s="3">
        <v>8.26</v>
      </c>
      <c r="V254">
        <f t="shared" si="288"/>
        <v>8.2875000000000014</v>
      </c>
      <c r="W254">
        <f t="shared" ref="W254:X254" si="362">2*V254-U254</f>
        <v>8.3150000000000031</v>
      </c>
      <c r="X254">
        <f t="shared" si="362"/>
        <v>8.3425000000000047</v>
      </c>
      <c r="Y254">
        <f t="shared" si="290"/>
        <v>8.3712500000000016</v>
      </c>
      <c r="Z254">
        <f t="shared" si="291"/>
        <v>8.3999999999999986</v>
      </c>
      <c r="AA254">
        <f t="shared" si="292"/>
        <v>8.4287499999999955</v>
      </c>
      <c r="AB254">
        <f t="shared" si="293"/>
        <v>8.4565624999999969</v>
      </c>
      <c r="AC254">
        <f t="shared" si="294"/>
        <v>8.4843749999999964</v>
      </c>
      <c r="AD254">
        <f t="shared" si="295"/>
        <v>8.5121874999999978</v>
      </c>
      <c r="AE254" s="3">
        <v>8.5399999999999991</v>
      </c>
      <c r="AF254">
        <f t="shared" si="296"/>
        <v>8.5678125000000005</v>
      </c>
      <c r="AG254">
        <f t="shared" si="297"/>
        <v>8.5858593750000018</v>
      </c>
      <c r="AH254">
        <f t="shared" si="298"/>
        <v>8.6039062500000014</v>
      </c>
      <c r="AI254">
        <f t="shared" si="299"/>
        <v>8.621953125000001</v>
      </c>
      <c r="AJ254">
        <f t="shared" si="300"/>
        <v>8.64</v>
      </c>
      <c r="AK254">
        <f t="shared" si="301"/>
        <v>8.6580468750000001</v>
      </c>
      <c r="AL254">
        <f t="shared" si="302"/>
        <v>8.6785351562499997</v>
      </c>
      <c r="AM254">
        <f t="shared" si="303"/>
        <v>8.6990234374999993</v>
      </c>
      <c r="AN254">
        <f t="shared" si="304"/>
        <v>8.7195117187499989</v>
      </c>
      <c r="AO254" s="3">
        <v>8.74</v>
      </c>
      <c r="AP254" s="3">
        <v>8.9700000000000006</v>
      </c>
    </row>
    <row r="255" spans="1:42" x14ac:dyDescent="0.2">
      <c r="A255" s="2">
        <v>42765</v>
      </c>
      <c r="B255" s="3">
        <v>8.94</v>
      </c>
      <c r="C255" s="3">
        <v>8.6</v>
      </c>
      <c r="D255" s="3">
        <f t="shared" si="276"/>
        <v>8.3999999999999986</v>
      </c>
      <c r="E255" s="3">
        <v>8.1999999999999993</v>
      </c>
      <c r="F255" s="3">
        <f t="shared" si="277"/>
        <v>8.125</v>
      </c>
      <c r="G255" s="3">
        <v>8.0500000000000007</v>
      </c>
      <c r="H255" s="3">
        <f t="shared" si="278"/>
        <v>8.3500000000000014</v>
      </c>
      <c r="I255" s="3">
        <v>8.65</v>
      </c>
      <c r="J255" s="3">
        <f t="shared" si="279"/>
        <v>8.33</v>
      </c>
      <c r="K255" s="3">
        <v>8.01</v>
      </c>
      <c r="L255">
        <f t="shared" si="280"/>
        <v>8.0374999999999996</v>
      </c>
      <c r="M255">
        <f t="shared" si="281"/>
        <v>8.0649999999999995</v>
      </c>
      <c r="N255">
        <f t="shared" si="282"/>
        <v>8.0924999999999994</v>
      </c>
      <c r="O255" s="3">
        <v>8.1199999999999992</v>
      </c>
      <c r="P255">
        <f t="shared" si="283"/>
        <v>8.1474999999999991</v>
      </c>
      <c r="Q255">
        <f t="shared" si="284"/>
        <v>8.1887499999999989</v>
      </c>
      <c r="R255">
        <f t="shared" si="285"/>
        <v>8.23</v>
      </c>
      <c r="S255">
        <f t="shared" si="286"/>
        <v>8.271250000000002</v>
      </c>
      <c r="T255">
        <f t="shared" si="287"/>
        <v>8.3056250000000009</v>
      </c>
      <c r="U255" s="3">
        <v>8.34</v>
      </c>
      <c r="V255">
        <f t="shared" si="288"/>
        <v>8.3743749999999988</v>
      </c>
      <c r="W255">
        <f t="shared" ref="W255:X255" si="363">2*V255-U255</f>
        <v>8.4087499999999977</v>
      </c>
      <c r="X255">
        <f t="shared" si="363"/>
        <v>8.4431249999999967</v>
      </c>
      <c r="Y255">
        <f t="shared" si="290"/>
        <v>8.4690624999999997</v>
      </c>
      <c r="Z255">
        <f t="shared" si="291"/>
        <v>8.495000000000001</v>
      </c>
      <c r="AA255">
        <f t="shared" si="292"/>
        <v>8.5209375000000023</v>
      </c>
      <c r="AB255">
        <f t="shared" si="293"/>
        <v>8.5532031250000014</v>
      </c>
      <c r="AC255">
        <f t="shared" si="294"/>
        <v>8.5854687500000004</v>
      </c>
      <c r="AD255">
        <f t="shared" si="295"/>
        <v>8.6177343750000013</v>
      </c>
      <c r="AE255" s="3">
        <v>8.65</v>
      </c>
      <c r="AF255">
        <f t="shared" si="296"/>
        <v>8.6822656249999994</v>
      </c>
      <c r="AG255">
        <f t="shared" si="297"/>
        <v>8.6979492187500007</v>
      </c>
      <c r="AH255">
        <f t="shared" si="298"/>
        <v>8.7136328125000002</v>
      </c>
      <c r="AI255">
        <f t="shared" si="299"/>
        <v>8.7293164062499997</v>
      </c>
      <c r="AJ255">
        <f t="shared" si="300"/>
        <v>8.745000000000001</v>
      </c>
      <c r="AK255">
        <f t="shared" si="301"/>
        <v>8.7606835937500023</v>
      </c>
      <c r="AL255">
        <f t="shared" si="302"/>
        <v>8.7805126953125026</v>
      </c>
      <c r="AM255">
        <f t="shared" si="303"/>
        <v>8.8003417968750011</v>
      </c>
      <c r="AN255">
        <f t="shared" si="304"/>
        <v>8.8201708984374996</v>
      </c>
      <c r="AO255" s="3">
        <v>8.84</v>
      </c>
      <c r="AP255" s="3">
        <v>9.0500000000000007</v>
      </c>
    </row>
    <row r="256" spans="1:42" x14ac:dyDescent="0.2">
      <c r="A256" s="2">
        <v>42762</v>
      </c>
      <c r="B256" s="3">
        <v>8.89</v>
      </c>
      <c r="C256" s="3">
        <v>8.58</v>
      </c>
      <c r="D256" s="3">
        <f t="shared" si="276"/>
        <v>8.370000000000001</v>
      </c>
      <c r="E256" s="3">
        <v>8.16</v>
      </c>
      <c r="F256" s="3">
        <f t="shared" si="277"/>
        <v>8.09</v>
      </c>
      <c r="G256" s="3">
        <v>8.02</v>
      </c>
      <c r="H256" s="3">
        <f t="shared" si="278"/>
        <v>8.2899999999999991</v>
      </c>
      <c r="I256" s="3">
        <v>8.56</v>
      </c>
      <c r="J256" s="3">
        <f t="shared" si="279"/>
        <v>8.26</v>
      </c>
      <c r="K256" s="3">
        <v>7.96</v>
      </c>
      <c r="L256">
        <f t="shared" si="280"/>
        <v>7.98</v>
      </c>
      <c r="M256">
        <f t="shared" si="281"/>
        <v>8</v>
      </c>
      <c r="N256">
        <f t="shared" si="282"/>
        <v>8.02</v>
      </c>
      <c r="O256" s="3">
        <v>8.0399999999999991</v>
      </c>
      <c r="P256">
        <f t="shared" si="283"/>
        <v>8.0599999999999987</v>
      </c>
      <c r="Q256">
        <f t="shared" si="284"/>
        <v>8.1024999999999991</v>
      </c>
      <c r="R256">
        <f t="shared" si="285"/>
        <v>8.1449999999999996</v>
      </c>
      <c r="S256">
        <f t="shared" si="286"/>
        <v>8.1875</v>
      </c>
      <c r="T256">
        <f t="shared" si="287"/>
        <v>8.21875</v>
      </c>
      <c r="U256" s="3">
        <v>8.25</v>
      </c>
      <c r="V256">
        <f t="shared" si="288"/>
        <v>8.28125</v>
      </c>
      <c r="W256">
        <f t="shared" ref="W256:X256" si="364">2*V256-U256</f>
        <v>8.3125</v>
      </c>
      <c r="X256">
        <f t="shared" si="364"/>
        <v>8.34375</v>
      </c>
      <c r="Y256">
        <f t="shared" si="290"/>
        <v>8.3743750000000006</v>
      </c>
      <c r="Z256">
        <f t="shared" si="291"/>
        <v>8.4050000000000011</v>
      </c>
      <c r="AA256">
        <f t="shared" si="292"/>
        <v>8.4356250000000017</v>
      </c>
      <c r="AB256">
        <f t="shared" si="293"/>
        <v>8.4667187500000018</v>
      </c>
      <c r="AC256">
        <f t="shared" si="294"/>
        <v>8.497812500000002</v>
      </c>
      <c r="AD256">
        <f t="shared" si="295"/>
        <v>8.5289062500000021</v>
      </c>
      <c r="AE256" s="3">
        <v>8.56</v>
      </c>
      <c r="AF256">
        <f t="shared" si="296"/>
        <v>8.5910937499999989</v>
      </c>
      <c r="AG256">
        <f t="shared" si="297"/>
        <v>8.6083203124999983</v>
      </c>
      <c r="AH256">
        <f t="shared" si="298"/>
        <v>8.6255468749999995</v>
      </c>
      <c r="AI256">
        <f t="shared" si="299"/>
        <v>8.6427734375000007</v>
      </c>
      <c r="AJ256">
        <f t="shared" si="300"/>
        <v>8.66</v>
      </c>
      <c r="AK256">
        <f t="shared" si="301"/>
        <v>8.6772265624999996</v>
      </c>
      <c r="AL256">
        <f t="shared" si="302"/>
        <v>8.6979199218750001</v>
      </c>
      <c r="AM256">
        <f t="shared" si="303"/>
        <v>8.7186132812500006</v>
      </c>
      <c r="AN256">
        <f t="shared" si="304"/>
        <v>8.7393066406249993</v>
      </c>
      <c r="AO256" s="3">
        <v>8.76</v>
      </c>
      <c r="AP256" s="3">
        <v>8.9700000000000006</v>
      </c>
    </row>
    <row r="257" spans="1:42" x14ac:dyDescent="0.2">
      <c r="A257" s="2">
        <v>42761</v>
      </c>
      <c r="B257" s="3">
        <v>8.93</v>
      </c>
      <c r="C257" s="3">
        <v>8.66</v>
      </c>
      <c r="D257" s="3">
        <f t="shared" si="276"/>
        <v>8.4600000000000009</v>
      </c>
      <c r="E257" s="3">
        <v>8.26</v>
      </c>
      <c r="F257" s="3">
        <f t="shared" si="277"/>
        <v>8.1950000000000003</v>
      </c>
      <c r="G257" s="3">
        <v>8.1300000000000008</v>
      </c>
      <c r="H257" s="3">
        <f t="shared" si="278"/>
        <v>8.4050000000000011</v>
      </c>
      <c r="I257" s="3">
        <v>8.68</v>
      </c>
      <c r="J257" s="3">
        <f t="shared" si="279"/>
        <v>8.39</v>
      </c>
      <c r="K257" s="3">
        <v>8.1</v>
      </c>
      <c r="L257">
        <f t="shared" si="280"/>
        <v>8.120000000000001</v>
      </c>
      <c r="M257">
        <f t="shared" si="281"/>
        <v>8.14</v>
      </c>
      <c r="N257">
        <f t="shared" si="282"/>
        <v>8.16</v>
      </c>
      <c r="O257" s="3">
        <v>8.18</v>
      </c>
      <c r="P257">
        <f t="shared" si="283"/>
        <v>8.1999999999999993</v>
      </c>
      <c r="Q257">
        <f t="shared" si="284"/>
        <v>8.2374999999999989</v>
      </c>
      <c r="R257">
        <f t="shared" si="285"/>
        <v>8.2749999999999986</v>
      </c>
      <c r="S257">
        <f t="shared" si="286"/>
        <v>8.3124999999999982</v>
      </c>
      <c r="T257">
        <f t="shared" si="287"/>
        <v>8.3412499999999987</v>
      </c>
      <c r="U257" s="3">
        <v>8.3699999999999992</v>
      </c>
      <c r="V257">
        <f t="shared" si="288"/>
        <v>8.3987499999999997</v>
      </c>
      <c r="W257">
        <f t="shared" ref="W257:X257" si="365">2*V257-U257</f>
        <v>8.4275000000000002</v>
      </c>
      <c r="X257">
        <f t="shared" si="365"/>
        <v>8.4562500000000007</v>
      </c>
      <c r="Y257">
        <f t="shared" si="290"/>
        <v>8.4906249999999996</v>
      </c>
      <c r="Z257">
        <f t="shared" si="291"/>
        <v>8.5249999999999986</v>
      </c>
      <c r="AA257">
        <f t="shared" si="292"/>
        <v>8.5593749999999975</v>
      </c>
      <c r="AB257">
        <f t="shared" si="293"/>
        <v>8.5895312499999967</v>
      </c>
      <c r="AC257">
        <f t="shared" si="294"/>
        <v>8.6196874999999977</v>
      </c>
      <c r="AD257">
        <f t="shared" si="295"/>
        <v>8.6498437499999987</v>
      </c>
      <c r="AE257" s="3">
        <v>8.68</v>
      </c>
      <c r="AF257">
        <f t="shared" si="296"/>
        <v>8.7101562500000007</v>
      </c>
      <c r="AG257">
        <f t="shared" si="297"/>
        <v>8.7276171875000017</v>
      </c>
      <c r="AH257">
        <f t="shared" si="298"/>
        <v>8.7450781250000009</v>
      </c>
      <c r="AI257">
        <f t="shared" si="299"/>
        <v>8.7625390625000001</v>
      </c>
      <c r="AJ257">
        <f t="shared" si="300"/>
        <v>8.7800000000000011</v>
      </c>
      <c r="AK257">
        <f t="shared" si="301"/>
        <v>8.7974609375000021</v>
      </c>
      <c r="AL257">
        <f t="shared" si="302"/>
        <v>8.8180957031250014</v>
      </c>
      <c r="AM257">
        <f t="shared" si="303"/>
        <v>8.8387304687500006</v>
      </c>
      <c r="AN257">
        <f t="shared" si="304"/>
        <v>8.8593652343750016</v>
      </c>
      <c r="AO257" s="3">
        <v>8.8800000000000008</v>
      </c>
      <c r="AP257" s="3">
        <v>9.11</v>
      </c>
    </row>
    <row r="258" spans="1:42" x14ac:dyDescent="0.2">
      <c r="A258" s="2">
        <v>42760</v>
      </c>
      <c r="B258" s="3">
        <v>8.69</v>
      </c>
      <c r="C258" s="3">
        <v>8.39</v>
      </c>
      <c r="D258" s="3">
        <f t="shared" si="276"/>
        <v>8.245000000000001</v>
      </c>
      <c r="E258" s="3">
        <v>8.1</v>
      </c>
      <c r="F258" s="3">
        <f t="shared" si="277"/>
        <v>8.0599999999999987</v>
      </c>
      <c r="G258" s="3">
        <v>8.02</v>
      </c>
      <c r="H258" s="3">
        <f t="shared" si="278"/>
        <v>8.375</v>
      </c>
      <c r="I258" s="3">
        <v>8.73</v>
      </c>
      <c r="J258" s="3">
        <f t="shared" si="279"/>
        <v>8.39</v>
      </c>
      <c r="K258" s="3">
        <v>8.0500000000000007</v>
      </c>
      <c r="L258">
        <f t="shared" si="280"/>
        <v>8.0775000000000006</v>
      </c>
      <c r="M258">
        <f t="shared" si="281"/>
        <v>8.1050000000000004</v>
      </c>
      <c r="N258">
        <f t="shared" si="282"/>
        <v>8.1325000000000003</v>
      </c>
      <c r="O258" s="3">
        <v>8.16</v>
      </c>
      <c r="P258">
        <f t="shared" si="283"/>
        <v>8.1875</v>
      </c>
      <c r="Q258">
        <f t="shared" si="284"/>
        <v>8.2287499999999998</v>
      </c>
      <c r="R258">
        <f t="shared" si="285"/>
        <v>8.27</v>
      </c>
      <c r="S258">
        <f t="shared" si="286"/>
        <v>8.3112499999999994</v>
      </c>
      <c r="T258">
        <f t="shared" si="287"/>
        <v>8.3456250000000001</v>
      </c>
      <c r="U258" s="3">
        <v>8.3800000000000008</v>
      </c>
      <c r="V258">
        <f t="shared" si="288"/>
        <v>8.4143750000000015</v>
      </c>
      <c r="W258">
        <f t="shared" ref="W258:X258" si="366">2*V258-U258</f>
        <v>8.4487500000000022</v>
      </c>
      <c r="X258">
        <f t="shared" si="366"/>
        <v>8.4831250000000029</v>
      </c>
      <c r="Y258">
        <f t="shared" si="290"/>
        <v>8.5190625000000004</v>
      </c>
      <c r="Z258">
        <f t="shared" si="291"/>
        <v>8.5549999999999997</v>
      </c>
      <c r="AA258">
        <f t="shared" si="292"/>
        <v>8.590937499999999</v>
      </c>
      <c r="AB258">
        <f t="shared" si="293"/>
        <v>8.6257031249999994</v>
      </c>
      <c r="AC258">
        <f t="shared" si="294"/>
        <v>8.6604687499999997</v>
      </c>
      <c r="AD258">
        <f t="shared" si="295"/>
        <v>8.6952343750000001</v>
      </c>
      <c r="AE258" s="3">
        <v>8.73</v>
      </c>
      <c r="AF258">
        <f t="shared" si="296"/>
        <v>8.7647656250000008</v>
      </c>
      <c r="AG258">
        <f t="shared" si="297"/>
        <v>8.7860742187500023</v>
      </c>
      <c r="AH258">
        <f t="shared" si="298"/>
        <v>8.807382812500002</v>
      </c>
      <c r="AI258">
        <f t="shared" si="299"/>
        <v>8.8286914062500017</v>
      </c>
      <c r="AJ258">
        <f t="shared" si="300"/>
        <v>8.8500000000000014</v>
      </c>
      <c r="AK258">
        <f t="shared" si="301"/>
        <v>8.8713085937500011</v>
      </c>
      <c r="AL258">
        <f t="shared" si="302"/>
        <v>8.8959814453125006</v>
      </c>
      <c r="AM258">
        <f t="shared" si="303"/>
        <v>8.920654296875</v>
      </c>
      <c r="AN258">
        <f t="shared" si="304"/>
        <v>8.9453271484374994</v>
      </c>
      <c r="AO258" s="3">
        <v>8.9700000000000006</v>
      </c>
      <c r="AP258" s="3">
        <v>9.23</v>
      </c>
    </row>
    <row r="259" spans="1:42" x14ac:dyDescent="0.2">
      <c r="A259" s="2">
        <v>42759</v>
      </c>
      <c r="B259" s="3">
        <v>8.64</v>
      </c>
      <c r="C259" s="3">
        <v>8.33</v>
      </c>
      <c r="D259" s="3">
        <f t="shared" si="276"/>
        <v>8.1999999999999993</v>
      </c>
      <c r="E259" s="3">
        <v>8.07</v>
      </c>
      <c r="F259" s="3">
        <f t="shared" si="277"/>
        <v>8.0300000000000011</v>
      </c>
      <c r="G259" s="3">
        <v>7.99</v>
      </c>
      <c r="H259" s="3">
        <f t="shared" si="278"/>
        <v>8.3049999999999997</v>
      </c>
      <c r="I259" s="3">
        <v>8.6199999999999992</v>
      </c>
      <c r="J259" s="3">
        <f t="shared" si="279"/>
        <v>8.2899999999999991</v>
      </c>
      <c r="K259" s="3">
        <v>7.96</v>
      </c>
      <c r="L259">
        <f t="shared" si="280"/>
        <v>7.9774999999999991</v>
      </c>
      <c r="M259">
        <f t="shared" si="281"/>
        <v>7.9949999999999992</v>
      </c>
      <c r="N259">
        <f t="shared" si="282"/>
        <v>8.0124999999999993</v>
      </c>
      <c r="O259" s="3">
        <v>8.0299999999999994</v>
      </c>
      <c r="P259">
        <f t="shared" si="283"/>
        <v>8.0474999999999994</v>
      </c>
      <c r="Q259">
        <f t="shared" si="284"/>
        <v>8.09375</v>
      </c>
      <c r="R259">
        <f t="shared" si="285"/>
        <v>8.14</v>
      </c>
      <c r="S259">
        <f t="shared" si="286"/>
        <v>8.1862500000000011</v>
      </c>
      <c r="T259">
        <f t="shared" si="287"/>
        <v>8.2181250000000006</v>
      </c>
      <c r="U259" s="3">
        <v>8.25</v>
      </c>
      <c r="V259">
        <f t="shared" si="288"/>
        <v>8.2818749999999994</v>
      </c>
      <c r="W259">
        <f t="shared" ref="W259:X259" si="367">2*V259-U259</f>
        <v>8.3137499999999989</v>
      </c>
      <c r="X259">
        <f t="shared" si="367"/>
        <v>8.3456249999999983</v>
      </c>
      <c r="Y259">
        <f t="shared" si="290"/>
        <v>8.3903124999999985</v>
      </c>
      <c r="Z259">
        <f t="shared" si="291"/>
        <v>8.4349999999999987</v>
      </c>
      <c r="AA259">
        <f t="shared" si="292"/>
        <v>8.4796874999999989</v>
      </c>
      <c r="AB259">
        <f t="shared" si="293"/>
        <v>8.514765624999999</v>
      </c>
      <c r="AC259">
        <f t="shared" si="294"/>
        <v>8.5498437499999991</v>
      </c>
      <c r="AD259">
        <f t="shared" si="295"/>
        <v>8.5849218749999991</v>
      </c>
      <c r="AE259" s="3">
        <v>8.6199999999999992</v>
      </c>
      <c r="AF259">
        <f t="shared" si="296"/>
        <v>8.6550781249999993</v>
      </c>
      <c r="AG259">
        <f t="shared" si="297"/>
        <v>8.6788085937499986</v>
      </c>
      <c r="AH259">
        <f t="shared" si="298"/>
        <v>8.7025390624999996</v>
      </c>
      <c r="AI259">
        <f t="shared" si="299"/>
        <v>8.7262695312500007</v>
      </c>
      <c r="AJ259">
        <f t="shared" si="300"/>
        <v>8.75</v>
      </c>
      <c r="AK259">
        <f t="shared" si="301"/>
        <v>8.7737304687499993</v>
      </c>
      <c r="AL259">
        <f t="shared" si="302"/>
        <v>8.8002978515624992</v>
      </c>
      <c r="AM259">
        <f t="shared" si="303"/>
        <v>8.8268652343749991</v>
      </c>
      <c r="AN259">
        <f t="shared" si="304"/>
        <v>8.8534326171875009</v>
      </c>
      <c r="AO259" s="3">
        <v>8.8800000000000008</v>
      </c>
      <c r="AP259" s="3">
        <v>9.14</v>
      </c>
    </row>
    <row r="260" spans="1:42" x14ac:dyDescent="0.2">
      <c r="A260" s="2">
        <v>42758</v>
      </c>
      <c r="B260" s="3">
        <v>8.59</v>
      </c>
      <c r="C260" s="3">
        <v>8.32</v>
      </c>
      <c r="D260" s="3">
        <f t="shared" ref="D260:D323" si="368">AVERAGE(C260,E260)</f>
        <v>8.1850000000000005</v>
      </c>
      <c r="E260" s="3">
        <v>8.0500000000000007</v>
      </c>
      <c r="F260" s="3">
        <f t="shared" ref="F260:F323" si="369">AVERAGE(G260,E260)</f>
        <v>8</v>
      </c>
      <c r="G260" s="3">
        <v>7.95</v>
      </c>
      <c r="H260" s="3">
        <f t="shared" ref="H260:H323" si="370">AVERAGE(I260,G260)</f>
        <v>8.2650000000000006</v>
      </c>
      <c r="I260" s="3">
        <v>8.58</v>
      </c>
      <c r="J260" s="3">
        <f t="shared" ref="J260:J323" si="371">AVERAGE(I260,K260)</f>
        <v>8.245000000000001</v>
      </c>
      <c r="K260" s="3">
        <v>7.91</v>
      </c>
      <c r="L260">
        <f t="shared" ref="L260:L323" si="372">AVERAGE(K260,M260)</f>
        <v>7.9275000000000002</v>
      </c>
      <c r="M260">
        <f t="shared" ref="M260:M323" si="373">AVERAGE(K260,O260)</f>
        <v>7.9450000000000003</v>
      </c>
      <c r="N260">
        <f t="shared" ref="N260:N323" si="374">AVERAGE(M260,O260)</f>
        <v>7.9625000000000004</v>
      </c>
      <c r="O260" s="3">
        <v>7.98</v>
      </c>
      <c r="P260">
        <f t="shared" ref="P260:P323" si="375">2*O260-N260</f>
        <v>7.9975000000000005</v>
      </c>
      <c r="Q260">
        <f t="shared" ref="Q260:Q323" si="376">AVERAGE(P260,R260)</f>
        <v>8.0437499999999993</v>
      </c>
      <c r="R260">
        <f t="shared" ref="R260:R323" si="377">AVERAGE(O260,U260)</f>
        <v>8.09</v>
      </c>
      <c r="S260">
        <f t="shared" ref="S260:S323" si="378">2*R260-Q260</f>
        <v>8.1362500000000004</v>
      </c>
      <c r="T260">
        <f t="shared" ref="T260:T323" si="379">AVERAGE(S260,U260)</f>
        <v>8.1681249999999999</v>
      </c>
      <c r="U260" s="3">
        <v>8.1999999999999993</v>
      </c>
      <c r="V260">
        <f t="shared" ref="V260:V323" si="380">2*U260-T260</f>
        <v>8.2318749999999987</v>
      </c>
      <c r="W260">
        <f t="shared" ref="W260:X260" si="381">2*V260-U260</f>
        <v>8.2637499999999982</v>
      </c>
      <c r="X260">
        <f t="shared" si="381"/>
        <v>8.2956249999999976</v>
      </c>
      <c r="Y260">
        <f t="shared" ref="Y260:Y323" si="382">AVERAGE(X260,Z260)</f>
        <v>8.3428124999999991</v>
      </c>
      <c r="Z260">
        <f t="shared" ref="Z260:Z323" si="383">AVERAGE(U260,AE260)</f>
        <v>8.39</v>
      </c>
      <c r="AA260">
        <f t="shared" ref="AA260:AA323" si="384">2*Z260-Y260</f>
        <v>8.4371875000000021</v>
      </c>
      <c r="AB260">
        <f t="shared" ref="AB260:AB323" si="385">AVERAGE(AA260,AC260)</f>
        <v>8.4728906250000016</v>
      </c>
      <c r="AC260">
        <f t="shared" ref="AC260:AC323" si="386">AVERAGE(AA260,AE260)</f>
        <v>8.5085937500000011</v>
      </c>
      <c r="AD260">
        <f t="shared" ref="AD260:AD323" si="387">AVERAGE(AC260,AE260)</f>
        <v>8.5442968750000006</v>
      </c>
      <c r="AE260" s="3">
        <v>8.58</v>
      </c>
      <c r="AF260">
        <f t="shared" ref="AF260:AF323" si="388">2*AE260-AD260</f>
        <v>8.6157031249999996</v>
      </c>
      <c r="AG260">
        <f t="shared" ref="AG260:AG323" si="389">AVERAGE(AF260,AH260)</f>
        <v>8.639277343749999</v>
      </c>
      <c r="AH260">
        <f t="shared" ref="AH260:AH323" si="390">AVERAGE(AF260,AJ260)</f>
        <v>8.6628515625000002</v>
      </c>
      <c r="AI260">
        <f t="shared" ref="AI260:AI323" si="391">AVERAGE(AH260,AJ260)</f>
        <v>8.6864257812500014</v>
      </c>
      <c r="AJ260">
        <f t="shared" ref="AJ260:AJ323" si="392">AVERAGE(AE260,AO260)</f>
        <v>8.7100000000000009</v>
      </c>
      <c r="AK260">
        <f t="shared" ref="AK260:AK323" si="393">2*AJ260-AI260</f>
        <v>8.7335742187500003</v>
      </c>
      <c r="AL260">
        <f t="shared" ref="AL260:AL323" si="394">AVERAGE(AK260,AM260)</f>
        <v>8.7601806640624993</v>
      </c>
      <c r="AM260">
        <f t="shared" ref="AM260:AM323" si="395">AVERAGE(AK260,AO260)</f>
        <v>8.7867871093750001</v>
      </c>
      <c r="AN260">
        <f t="shared" ref="AN260:AN323" si="396">AVERAGE(AM260,AO260)</f>
        <v>8.8133935546875009</v>
      </c>
      <c r="AO260" s="3">
        <v>8.84</v>
      </c>
      <c r="AP260" s="3">
        <v>9.1199999999999992</v>
      </c>
    </row>
    <row r="261" spans="1:42" x14ac:dyDescent="0.2">
      <c r="A261" s="2">
        <v>42755</v>
      </c>
      <c r="B261" s="3">
        <v>8.6199999999999992</v>
      </c>
      <c r="C261" s="3">
        <v>8.36</v>
      </c>
      <c r="D261" s="3">
        <f t="shared" si="368"/>
        <v>8.1999999999999993</v>
      </c>
      <c r="E261" s="3">
        <v>8.0399999999999991</v>
      </c>
      <c r="F261" s="3">
        <f t="shared" si="369"/>
        <v>7.9849999999999994</v>
      </c>
      <c r="G261" s="3">
        <v>7.93</v>
      </c>
      <c r="H261" s="3">
        <f t="shared" si="370"/>
        <v>8.2249999999999996</v>
      </c>
      <c r="I261" s="3">
        <v>8.52</v>
      </c>
      <c r="J261" s="3">
        <f t="shared" si="371"/>
        <v>8.2100000000000009</v>
      </c>
      <c r="K261" s="3">
        <v>7.9</v>
      </c>
      <c r="L261">
        <f t="shared" si="372"/>
        <v>7.92</v>
      </c>
      <c r="M261">
        <f t="shared" si="373"/>
        <v>7.94</v>
      </c>
      <c r="N261">
        <f t="shared" si="374"/>
        <v>7.9600000000000009</v>
      </c>
      <c r="O261" s="3">
        <v>7.98</v>
      </c>
      <c r="P261">
        <f t="shared" si="375"/>
        <v>8</v>
      </c>
      <c r="Q261">
        <f t="shared" si="376"/>
        <v>8.0425000000000004</v>
      </c>
      <c r="R261">
        <f t="shared" si="377"/>
        <v>8.0850000000000009</v>
      </c>
      <c r="S261">
        <f t="shared" si="378"/>
        <v>8.1275000000000013</v>
      </c>
      <c r="T261">
        <f t="shared" si="379"/>
        <v>8.1587500000000013</v>
      </c>
      <c r="U261" s="3">
        <v>8.19</v>
      </c>
      <c r="V261">
        <f t="shared" si="380"/>
        <v>8.2212499999999977</v>
      </c>
      <c r="W261">
        <f t="shared" ref="W261:X261" si="397">2*V261-U261</f>
        <v>8.2524999999999959</v>
      </c>
      <c r="X261">
        <f t="shared" si="397"/>
        <v>8.2837499999999942</v>
      </c>
      <c r="Y261">
        <f t="shared" si="382"/>
        <v>8.3193749999999973</v>
      </c>
      <c r="Z261">
        <f t="shared" si="383"/>
        <v>8.3550000000000004</v>
      </c>
      <c r="AA261">
        <f t="shared" si="384"/>
        <v>8.3906250000000036</v>
      </c>
      <c r="AB261">
        <f t="shared" si="385"/>
        <v>8.4229687500000026</v>
      </c>
      <c r="AC261">
        <f t="shared" si="386"/>
        <v>8.4553125000000016</v>
      </c>
      <c r="AD261">
        <f t="shared" si="387"/>
        <v>8.4876562500000006</v>
      </c>
      <c r="AE261" s="3">
        <v>8.52</v>
      </c>
      <c r="AF261">
        <f t="shared" si="388"/>
        <v>8.5523437499999986</v>
      </c>
      <c r="AG261">
        <f t="shared" si="389"/>
        <v>8.5730078124999984</v>
      </c>
      <c r="AH261">
        <f t="shared" si="390"/>
        <v>8.5936718749999983</v>
      </c>
      <c r="AI261">
        <f t="shared" si="391"/>
        <v>8.6143359374999982</v>
      </c>
      <c r="AJ261">
        <f t="shared" si="392"/>
        <v>8.6349999999999998</v>
      </c>
      <c r="AK261">
        <f t="shared" si="393"/>
        <v>8.6556640625000014</v>
      </c>
      <c r="AL261">
        <f t="shared" si="394"/>
        <v>8.6792480468750011</v>
      </c>
      <c r="AM261">
        <f t="shared" si="395"/>
        <v>8.7028320312500007</v>
      </c>
      <c r="AN261">
        <f t="shared" si="396"/>
        <v>8.7264160156250004</v>
      </c>
      <c r="AO261" s="3">
        <v>8.75</v>
      </c>
      <c r="AP261" s="3">
        <v>8.99</v>
      </c>
    </row>
    <row r="262" spans="1:42" x14ac:dyDescent="0.2">
      <c r="A262" s="2">
        <v>42754</v>
      </c>
      <c r="B262" s="3">
        <v>8.48</v>
      </c>
      <c r="C262" s="3">
        <v>8.31</v>
      </c>
      <c r="D262" s="3">
        <f t="shared" si="368"/>
        <v>8.18</v>
      </c>
      <c r="E262" s="3">
        <v>8.0500000000000007</v>
      </c>
      <c r="F262" s="3">
        <f t="shared" si="369"/>
        <v>8.01</v>
      </c>
      <c r="G262" s="3">
        <v>7.97</v>
      </c>
      <c r="H262" s="3">
        <f t="shared" si="370"/>
        <v>8.17</v>
      </c>
      <c r="I262" s="3">
        <v>8.3699999999999992</v>
      </c>
      <c r="J262" s="3">
        <f t="shared" si="371"/>
        <v>8.1549999999999994</v>
      </c>
      <c r="K262" s="3">
        <v>7.94</v>
      </c>
      <c r="L262">
        <f t="shared" si="372"/>
        <v>7.9525000000000006</v>
      </c>
      <c r="M262">
        <f t="shared" si="373"/>
        <v>7.9649999999999999</v>
      </c>
      <c r="N262">
        <f t="shared" si="374"/>
        <v>7.9775</v>
      </c>
      <c r="O262" s="3">
        <v>7.99</v>
      </c>
      <c r="P262">
        <f t="shared" si="375"/>
        <v>8.0025000000000013</v>
      </c>
      <c r="Q262">
        <f t="shared" si="376"/>
        <v>8.0337500000000013</v>
      </c>
      <c r="R262">
        <f t="shared" si="377"/>
        <v>8.0650000000000013</v>
      </c>
      <c r="S262">
        <f t="shared" si="378"/>
        <v>8.0962500000000013</v>
      </c>
      <c r="T262">
        <f t="shared" si="379"/>
        <v>8.1181250000000009</v>
      </c>
      <c r="U262" s="3">
        <v>8.14</v>
      </c>
      <c r="V262">
        <f t="shared" si="380"/>
        <v>8.1618750000000002</v>
      </c>
      <c r="W262">
        <f t="shared" ref="W262:X262" si="398">2*V262-U262</f>
        <v>8.1837499999999999</v>
      </c>
      <c r="X262">
        <f t="shared" si="398"/>
        <v>8.2056249999999995</v>
      </c>
      <c r="Y262">
        <f t="shared" si="382"/>
        <v>8.2303125000000001</v>
      </c>
      <c r="Z262">
        <f t="shared" si="383"/>
        <v>8.254999999999999</v>
      </c>
      <c r="AA262">
        <f t="shared" si="384"/>
        <v>8.2796874999999979</v>
      </c>
      <c r="AB262">
        <f t="shared" si="385"/>
        <v>8.3022656249999986</v>
      </c>
      <c r="AC262">
        <f t="shared" si="386"/>
        <v>8.3248437499999994</v>
      </c>
      <c r="AD262">
        <f t="shared" si="387"/>
        <v>8.3474218749999984</v>
      </c>
      <c r="AE262" s="3">
        <v>8.3699999999999992</v>
      </c>
      <c r="AF262">
        <f t="shared" si="388"/>
        <v>8.392578125</v>
      </c>
      <c r="AG262">
        <f t="shared" si="389"/>
        <v>8.4044335937499994</v>
      </c>
      <c r="AH262">
        <f t="shared" si="390"/>
        <v>8.4162890624999989</v>
      </c>
      <c r="AI262">
        <f t="shared" si="391"/>
        <v>8.4281445312499983</v>
      </c>
      <c r="AJ262">
        <f t="shared" si="392"/>
        <v>8.44</v>
      </c>
      <c r="AK262">
        <f t="shared" si="393"/>
        <v>8.4518554687500007</v>
      </c>
      <c r="AL262">
        <f t="shared" si="394"/>
        <v>8.4663916015625009</v>
      </c>
      <c r="AM262">
        <f t="shared" si="395"/>
        <v>8.4809277343750011</v>
      </c>
      <c r="AN262">
        <f t="shared" si="396"/>
        <v>8.4954638671874996</v>
      </c>
      <c r="AO262" s="3">
        <v>8.51</v>
      </c>
      <c r="AP262" s="3">
        <v>8.67</v>
      </c>
    </row>
    <row r="263" spans="1:42" x14ac:dyDescent="0.2">
      <c r="A263" s="2">
        <v>42753</v>
      </c>
      <c r="B263" s="3">
        <v>8.5</v>
      </c>
      <c r="C263" s="3">
        <v>8.33</v>
      </c>
      <c r="D263" s="3">
        <f t="shared" si="368"/>
        <v>8.2100000000000009</v>
      </c>
      <c r="E263" s="3">
        <v>8.09</v>
      </c>
      <c r="F263" s="3">
        <f t="shared" si="369"/>
        <v>8.0299999999999994</v>
      </c>
      <c r="G263" s="3">
        <v>7.97</v>
      </c>
      <c r="H263" s="3">
        <f t="shared" si="370"/>
        <v>8.1850000000000005</v>
      </c>
      <c r="I263" s="3">
        <v>8.4</v>
      </c>
      <c r="J263" s="3">
        <f t="shared" si="371"/>
        <v>8.16</v>
      </c>
      <c r="K263" s="3">
        <v>7.92</v>
      </c>
      <c r="L263">
        <f t="shared" si="372"/>
        <v>7.9350000000000005</v>
      </c>
      <c r="M263">
        <f t="shared" si="373"/>
        <v>7.95</v>
      </c>
      <c r="N263">
        <f t="shared" si="374"/>
        <v>7.9649999999999999</v>
      </c>
      <c r="O263" s="3">
        <v>7.98</v>
      </c>
      <c r="P263">
        <f t="shared" si="375"/>
        <v>7.995000000000001</v>
      </c>
      <c r="Q263">
        <f t="shared" si="376"/>
        <v>8.0250000000000004</v>
      </c>
      <c r="R263">
        <f t="shared" si="377"/>
        <v>8.0549999999999997</v>
      </c>
      <c r="S263">
        <f t="shared" si="378"/>
        <v>8.0849999999999991</v>
      </c>
      <c r="T263">
        <f t="shared" si="379"/>
        <v>8.1074999999999999</v>
      </c>
      <c r="U263" s="3">
        <v>8.1300000000000008</v>
      </c>
      <c r="V263">
        <f t="shared" si="380"/>
        <v>8.1525000000000016</v>
      </c>
      <c r="W263">
        <f t="shared" ref="W263:X263" si="399">2*V263-U263</f>
        <v>8.1750000000000025</v>
      </c>
      <c r="X263">
        <f t="shared" si="399"/>
        <v>8.1975000000000033</v>
      </c>
      <c r="Y263">
        <f t="shared" si="382"/>
        <v>8.2312500000000028</v>
      </c>
      <c r="Z263">
        <f t="shared" si="383"/>
        <v>8.2650000000000006</v>
      </c>
      <c r="AA263">
        <f t="shared" si="384"/>
        <v>8.2987499999999983</v>
      </c>
      <c r="AB263">
        <f t="shared" si="385"/>
        <v>8.3240624999999984</v>
      </c>
      <c r="AC263">
        <f t="shared" si="386"/>
        <v>8.3493749999999984</v>
      </c>
      <c r="AD263">
        <f t="shared" si="387"/>
        <v>8.3746875000000003</v>
      </c>
      <c r="AE263" s="3">
        <v>8.4</v>
      </c>
      <c r="AF263">
        <f t="shared" si="388"/>
        <v>8.4253125000000004</v>
      </c>
      <c r="AG263">
        <f t="shared" si="389"/>
        <v>8.4414843749999999</v>
      </c>
      <c r="AH263">
        <f t="shared" si="390"/>
        <v>8.4576562499999994</v>
      </c>
      <c r="AI263">
        <f t="shared" si="391"/>
        <v>8.4738281250000007</v>
      </c>
      <c r="AJ263">
        <f t="shared" si="392"/>
        <v>8.49</v>
      </c>
      <c r="AK263">
        <f t="shared" si="393"/>
        <v>8.5061718749999997</v>
      </c>
      <c r="AL263">
        <f t="shared" si="394"/>
        <v>8.5246289062499994</v>
      </c>
      <c r="AM263">
        <f t="shared" si="395"/>
        <v>8.543085937499999</v>
      </c>
      <c r="AN263">
        <f t="shared" si="396"/>
        <v>8.5615429687500004</v>
      </c>
      <c r="AO263" s="3">
        <v>8.58</v>
      </c>
      <c r="AP263" s="3">
        <v>8.7899999999999991</v>
      </c>
    </row>
    <row r="264" spans="1:42" x14ac:dyDescent="0.2">
      <c r="A264" s="2">
        <v>42752</v>
      </c>
      <c r="B264" s="3">
        <v>8.5</v>
      </c>
      <c r="C264" s="3">
        <v>8.32</v>
      </c>
      <c r="D264" s="3">
        <f t="shared" si="368"/>
        <v>8.2050000000000001</v>
      </c>
      <c r="E264" s="3">
        <v>8.09</v>
      </c>
      <c r="F264" s="3">
        <f t="shared" si="369"/>
        <v>8.0350000000000001</v>
      </c>
      <c r="G264" s="3">
        <v>7.98</v>
      </c>
      <c r="H264" s="3">
        <f t="shared" si="370"/>
        <v>8.1750000000000007</v>
      </c>
      <c r="I264" s="3">
        <v>8.3699999999999992</v>
      </c>
      <c r="J264" s="3">
        <f t="shared" si="371"/>
        <v>8.14</v>
      </c>
      <c r="K264" s="3">
        <v>7.91</v>
      </c>
      <c r="L264">
        <f t="shared" si="372"/>
        <v>7.92</v>
      </c>
      <c r="M264">
        <f t="shared" si="373"/>
        <v>7.93</v>
      </c>
      <c r="N264">
        <f t="shared" si="374"/>
        <v>7.9399999999999995</v>
      </c>
      <c r="O264" s="3">
        <v>7.95</v>
      </c>
      <c r="P264">
        <f t="shared" si="375"/>
        <v>7.9600000000000009</v>
      </c>
      <c r="Q264">
        <f t="shared" si="376"/>
        <v>7.9925000000000006</v>
      </c>
      <c r="R264">
        <f t="shared" si="377"/>
        <v>8.0250000000000004</v>
      </c>
      <c r="S264">
        <f t="shared" si="378"/>
        <v>8.057500000000001</v>
      </c>
      <c r="T264">
        <f t="shared" si="379"/>
        <v>8.0787499999999994</v>
      </c>
      <c r="U264" s="3">
        <v>8.1</v>
      </c>
      <c r="V264">
        <f t="shared" si="380"/>
        <v>8.1212499999999999</v>
      </c>
      <c r="W264">
        <f t="shared" ref="W264:X264" si="400">2*V264-U264</f>
        <v>8.1425000000000001</v>
      </c>
      <c r="X264">
        <f t="shared" si="400"/>
        <v>8.1637500000000003</v>
      </c>
      <c r="Y264">
        <f t="shared" si="382"/>
        <v>8.1993749999999999</v>
      </c>
      <c r="Z264">
        <f t="shared" si="383"/>
        <v>8.2349999999999994</v>
      </c>
      <c r="AA264">
        <f t="shared" si="384"/>
        <v>8.270624999999999</v>
      </c>
      <c r="AB264">
        <f t="shared" si="385"/>
        <v>8.2954687499999995</v>
      </c>
      <c r="AC264">
        <f t="shared" si="386"/>
        <v>8.3203125</v>
      </c>
      <c r="AD264">
        <f t="shared" si="387"/>
        <v>8.3451562499999987</v>
      </c>
      <c r="AE264" s="3">
        <v>8.3699999999999992</v>
      </c>
      <c r="AF264">
        <f t="shared" si="388"/>
        <v>8.3948437499999997</v>
      </c>
      <c r="AG264">
        <f t="shared" si="389"/>
        <v>8.4136328124999995</v>
      </c>
      <c r="AH264">
        <f t="shared" si="390"/>
        <v>8.4324218749999993</v>
      </c>
      <c r="AI264">
        <f t="shared" si="391"/>
        <v>8.4512109374999991</v>
      </c>
      <c r="AJ264">
        <f t="shared" si="392"/>
        <v>8.4699999999999989</v>
      </c>
      <c r="AK264">
        <f t="shared" si="393"/>
        <v>8.4887890624999986</v>
      </c>
      <c r="AL264">
        <f t="shared" si="394"/>
        <v>8.5090917968749977</v>
      </c>
      <c r="AM264">
        <f t="shared" si="395"/>
        <v>8.5293945312499986</v>
      </c>
      <c r="AN264">
        <f t="shared" si="396"/>
        <v>8.5496972656249994</v>
      </c>
      <c r="AO264" s="3">
        <v>8.57</v>
      </c>
      <c r="AP264" s="3">
        <v>8.8000000000000007</v>
      </c>
    </row>
    <row r="265" spans="1:42" x14ac:dyDescent="0.2">
      <c r="A265" s="2">
        <v>42751</v>
      </c>
      <c r="B265" s="3">
        <v>8.48</v>
      </c>
      <c r="C265" s="3">
        <v>8.33</v>
      </c>
      <c r="D265" s="3">
        <f t="shared" si="368"/>
        <v>8.23</v>
      </c>
      <c r="E265" s="3">
        <v>8.1300000000000008</v>
      </c>
      <c r="F265" s="3">
        <f t="shared" si="369"/>
        <v>8.08</v>
      </c>
      <c r="G265" s="3">
        <v>8.0299999999999994</v>
      </c>
      <c r="H265" s="3">
        <f t="shared" si="370"/>
        <v>8.2149999999999999</v>
      </c>
      <c r="I265" s="3">
        <v>8.4</v>
      </c>
      <c r="J265" s="3">
        <f t="shared" si="371"/>
        <v>8.18</v>
      </c>
      <c r="K265" s="3">
        <v>7.96</v>
      </c>
      <c r="L265">
        <f t="shared" si="372"/>
        <v>7.9674999999999994</v>
      </c>
      <c r="M265">
        <f t="shared" si="373"/>
        <v>7.9749999999999996</v>
      </c>
      <c r="N265">
        <f t="shared" si="374"/>
        <v>7.9824999999999999</v>
      </c>
      <c r="O265" s="3">
        <v>7.99</v>
      </c>
      <c r="P265">
        <f t="shared" si="375"/>
        <v>7.9975000000000005</v>
      </c>
      <c r="Q265">
        <f t="shared" si="376"/>
        <v>8.0287500000000005</v>
      </c>
      <c r="R265">
        <f t="shared" si="377"/>
        <v>8.06</v>
      </c>
      <c r="S265">
        <f t="shared" si="378"/>
        <v>8.0912500000000005</v>
      </c>
      <c r="T265">
        <f t="shared" si="379"/>
        <v>8.1106250000000006</v>
      </c>
      <c r="U265" s="3">
        <v>8.1300000000000008</v>
      </c>
      <c r="V265">
        <f t="shared" si="380"/>
        <v>8.1493750000000009</v>
      </c>
      <c r="W265">
        <f t="shared" ref="W265:X265" si="401">2*V265-U265</f>
        <v>8.1687500000000011</v>
      </c>
      <c r="X265">
        <f t="shared" si="401"/>
        <v>8.1881250000000012</v>
      </c>
      <c r="Y265">
        <f t="shared" si="382"/>
        <v>8.2265625</v>
      </c>
      <c r="Z265">
        <f t="shared" si="383"/>
        <v>8.2650000000000006</v>
      </c>
      <c r="AA265">
        <f t="shared" si="384"/>
        <v>8.3034375000000011</v>
      </c>
      <c r="AB265">
        <f t="shared" si="385"/>
        <v>8.3275781250000005</v>
      </c>
      <c r="AC265">
        <f t="shared" si="386"/>
        <v>8.3517187499999999</v>
      </c>
      <c r="AD265">
        <f t="shared" si="387"/>
        <v>8.375859375000001</v>
      </c>
      <c r="AE265" s="3">
        <v>8.4</v>
      </c>
      <c r="AF265">
        <f t="shared" si="388"/>
        <v>8.4241406249999997</v>
      </c>
      <c r="AG265">
        <f t="shared" si="389"/>
        <v>8.4443554687500004</v>
      </c>
      <c r="AH265">
        <f t="shared" si="390"/>
        <v>8.4645703124999994</v>
      </c>
      <c r="AI265">
        <f t="shared" si="391"/>
        <v>8.4847851562499983</v>
      </c>
      <c r="AJ265">
        <f t="shared" si="392"/>
        <v>8.504999999999999</v>
      </c>
      <c r="AK265">
        <f t="shared" si="393"/>
        <v>8.5252148437499997</v>
      </c>
      <c r="AL265">
        <f t="shared" si="394"/>
        <v>8.5464111328124996</v>
      </c>
      <c r="AM265">
        <f t="shared" si="395"/>
        <v>8.5676074218749996</v>
      </c>
      <c r="AN265">
        <f t="shared" si="396"/>
        <v>8.5888037109374995</v>
      </c>
      <c r="AO265" s="3">
        <v>8.61</v>
      </c>
      <c r="AP265" s="3">
        <v>8.8699999999999992</v>
      </c>
    </row>
    <row r="266" spans="1:42" x14ac:dyDescent="0.2">
      <c r="A266" s="2">
        <v>42748</v>
      </c>
      <c r="B266" s="3">
        <v>8.5299999999999994</v>
      </c>
      <c r="C266" s="3">
        <v>8.36</v>
      </c>
      <c r="D266" s="3">
        <f t="shared" si="368"/>
        <v>8.2399999999999984</v>
      </c>
      <c r="E266" s="3">
        <v>8.1199999999999992</v>
      </c>
      <c r="F266" s="3">
        <f t="shared" si="369"/>
        <v>8.0500000000000007</v>
      </c>
      <c r="G266" s="3">
        <v>7.98</v>
      </c>
      <c r="H266" s="3">
        <f t="shared" si="370"/>
        <v>8.1750000000000007</v>
      </c>
      <c r="I266" s="3">
        <v>8.3699999999999992</v>
      </c>
      <c r="J266" s="3">
        <f t="shared" si="371"/>
        <v>8.129999999999999</v>
      </c>
      <c r="K266" s="3">
        <v>7.89</v>
      </c>
      <c r="L266">
        <f t="shared" si="372"/>
        <v>7.9</v>
      </c>
      <c r="M266">
        <f t="shared" si="373"/>
        <v>7.91</v>
      </c>
      <c r="N266">
        <f t="shared" si="374"/>
        <v>7.92</v>
      </c>
      <c r="O266" s="3">
        <v>7.93</v>
      </c>
      <c r="P266">
        <f t="shared" si="375"/>
        <v>7.9399999999999995</v>
      </c>
      <c r="Q266">
        <f t="shared" si="376"/>
        <v>7.9749999999999996</v>
      </c>
      <c r="R266">
        <f t="shared" si="377"/>
        <v>8.01</v>
      </c>
      <c r="S266">
        <f t="shared" si="378"/>
        <v>8.0449999999999999</v>
      </c>
      <c r="T266">
        <f t="shared" si="379"/>
        <v>8.067499999999999</v>
      </c>
      <c r="U266" s="3">
        <v>8.09</v>
      </c>
      <c r="V266">
        <f t="shared" si="380"/>
        <v>8.1125000000000007</v>
      </c>
      <c r="W266">
        <f t="shared" ref="W266:X266" si="402">2*V266-U266</f>
        <v>8.1350000000000016</v>
      </c>
      <c r="X266">
        <f t="shared" si="402"/>
        <v>8.1575000000000024</v>
      </c>
      <c r="Y266">
        <f t="shared" si="382"/>
        <v>8.1937500000000014</v>
      </c>
      <c r="Z266">
        <f t="shared" si="383"/>
        <v>8.23</v>
      </c>
      <c r="AA266">
        <f t="shared" si="384"/>
        <v>8.2662499999999994</v>
      </c>
      <c r="AB266">
        <f t="shared" si="385"/>
        <v>8.2921874999999989</v>
      </c>
      <c r="AC266">
        <f t="shared" si="386"/>
        <v>8.3181249999999984</v>
      </c>
      <c r="AD266">
        <f t="shared" si="387"/>
        <v>8.3440624999999997</v>
      </c>
      <c r="AE266" s="3">
        <v>8.3699999999999992</v>
      </c>
      <c r="AF266">
        <f t="shared" si="388"/>
        <v>8.3959374999999987</v>
      </c>
      <c r="AG266">
        <f t="shared" si="389"/>
        <v>8.4157031249999985</v>
      </c>
      <c r="AH266">
        <f t="shared" si="390"/>
        <v>8.4354687499999983</v>
      </c>
      <c r="AI266">
        <f t="shared" si="391"/>
        <v>8.4552343749999999</v>
      </c>
      <c r="AJ266">
        <f t="shared" si="392"/>
        <v>8.4749999999999996</v>
      </c>
      <c r="AK266">
        <f t="shared" si="393"/>
        <v>8.4947656249999994</v>
      </c>
      <c r="AL266">
        <f t="shared" si="394"/>
        <v>8.5160742187499991</v>
      </c>
      <c r="AM266">
        <f t="shared" si="395"/>
        <v>8.5373828124999989</v>
      </c>
      <c r="AN266">
        <f t="shared" si="396"/>
        <v>8.5586914062499986</v>
      </c>
      <c r="AO266" s="3">
        <v>8.58</v>
      </c>
      <c r="AP266" s="3">
        <v>8.82</v>
      </c>
    </row>
    <row r="267" spans="1:42" x14ac:dyDescent="0.2">
      <c r="A267" s="2">
        <v>42747</v>
      </c>
      <c r="B267" s="3">
        <v>8.5500000000000007</v>
      </c>
      <c r="C267" s="3">
        <v>8.3800000000000008</v>
      </c>
      <c r="D267" s="3">
        <f t="shared" si="368"/>
        <v>8.2550000000000008</v>
      </c>
      <c r="E267" s="3">
        <v>8.1300000000000008</v>
      </c>
      <c r="F267" s="3">
        <f t="shared" si="369"/>
        <v>8.0650000000000013</v>
      </c>
      <c r="G267" s="3">
        <v>8</v>
      </c>
      <c r="H267" s="3">
        <f t="shared" si="370"/>
        <v>8.17</v>
      </c>
      <c r="I267" s="3">
        <v>8.34</v>
      </c>
      <c r="J267" s="3">
        <f t="shared" si="371"/>
        <v>8.120000000000001</v>
      </c>
      <c r="K267" s="3">
        <v>7.9</v>
      </c>
      <c r="L267">
        <f t="shared" si="372"/>
        <v>7.91</v>
      </c>
      <c r="M267">
        <f t="shared" si="373"/>
        <v>7.92</v>
      </c>
      <c r="N267">
        <f t="shared" si="374"/>
        <v>7.93</v>
      </c>
      <c r="O267" s="3">
        <v>7.94</v>
      </c>
      <c r="P267">
        <f t="shared" si="375"/>
        <v>7.9500000000000011</v>
      </c>
      <c r="Q267">
        <f t="shared" si="376"/>
        <v>7.98</v>
      </c>
      <c r="R267">
        <f t="shared" si="377"/>
        <v>8.01</v>
      </c>
      <c r="S267">
        <f t="shared" si="378"/>
        <v>8.0399999999999991</v>
      </c>
      <c r="T267">
        <f t="shared" si="379"/>
        <v>8.0599999999999987</v>
      </c>
      <c r="U267" s="3">
        <v>8.08</v>
      </c>
      <c r="V267">
        <f t="shared" si="380"/>
        <v>8.1000000000000014</v>
      </c>
      <c r="W267">
        <f t="shared" ref="W267:X267" si="403">2*V267-U267</f>
        <v>8.1200000000000028</v>
      </c>
      <c r="X267">
        <f t="shared" si="403"/>
        <v>8.1400000000000041</v>
      </c>
      <c r="Y267">
        <f t="shared" si="382"/>
        <v>8.1750000000000025</v>
      </c>
      <c r="Z267">
        <f t="shared" si="383"/>
        <v>8.2100000000000009</v>
      </c>
      <c r="AA267">
        <f t="shared" si="384"/>
        <v>8.2449999999999992</v>
      </c>
      <c r="AB267">
        <f t="shared" si="385"/>
        <v>8.2687500000000007</v>
      </c>
      <c r="AC267">
        <f t="shared" si="386"/>
        <v>8.2925000000000004</v>
      </c>
      <c r="AD267">
        <f t="shared" si="387"/>
        <v>8.3162500000000001</v>
      </c>
      <c r="AE267" s="3">
        <v>8.34</v>
      </c>
      <c r="AF267">
        <f t="shared" si="388"/>
        <v>8.3637499999999996</v>
      </c>
      <c r="AG267">
        <f t="shared" si="389"/>
        <v>8.3828125</v>
      </c>
      <c r="AH267">
        <f t="shared" si="390"/>
        <v>8.4018750000000004</v>
      </c>
      <c r="AI267">
        <f t="shared" si="391"/>
        <v>8.4209375000000009</v>
      </c>
      <c r="AJ267">
        <f t="shared" si="392"/>
        <v>8.44</v>
      </c>
      <c r="AK267">
        <f t="shared" si="393"/>
        <v>8.4590624999999982</v>
      </c>
      <c r="AL267">
        <f t="shared" si="394"/>
        <v>8.4792968749999993</v>
      </c>
      <c r="AM267">
        <f t="shared" si="395"/>
        <v>8.4995312499999986</v>
      </c>
      <c r="AN267">
        <f t="shared" si="396"/>
        <v>8.519765624999998</v>
      </c>
      <c r="AO267" s="3">
        <v>8.5399999999999991</v>
      </c>
      <c r="AP267" s="3">
        <v>8.77</v>
      </c>
    </row>
    <row r="268" spans="1:42" x14ac:dyDescent="0.2">
      <c r="A268" s="2">
        <v>42746</v>
      </c>
      <c r="B268" s="3">
        <v>8.5399999999999991</v>
      </c>
      <c r="C268" s="3">
        <v>8.4</v>
      </c>
      <c r="D268" s="3">
        <f t="shared" si="368"/>
        <v>8.3000000000000007</v>
      </c>
      <c r="E268" s="3">
        <v>8.1999999999999993</v>
      </c>
      <c r="F268" s="3">
        <f t="shared" si="369"/>
        <v>8.1499999999999986</v>
      </c>
      <c r="G268" s="3">
        <v>8.1</v>
      </c>
      <c r="H268" s="3">
        <f t="shared" si="370"/>
        <v>8.2650000000000006</v>
      </c>
      <c r="I268" s="3">
        <v>8.43</v>
      </c>
      <c r="J268" s="3">
        <f t="shared" si="371"/>
        <v>8.24</v>
      </c>
      <c r="K268" s="3">
        <v>8.0500000000000007</v>
      </c>
      <c r="L268">
        <f t="shared" si="372"/>
        <v>8.057500000000001</v>
      </c>
      <c r="M268">
        <f t="shared" si="373"/>
        <v>8.0650000000000013</v>
      </c>
      <c r="N268">
        <f t="shared" si="374"/>
        <v>8.0725000000000016</v>
      </c>
      <c r="O268" s="3">
        <v>8.08</v>
      </c>
      <c r="P268">
        <f t="shared" si="375"/>
        <v>8.0874999999999986</v>
      </c>
      <c r="Q268">
        <f t="shared" si="376"/>
        <v>8.1137499999999996</v>
      </c>
      <c r="R268">
        <f t="shared" si="377"/>
        <v>8.14</v>
      </c>
      <c r="S268">
        <f t="shared" si="378"/>
        <v>8.1662500000000016</v>
      </c>
      <c r="T268">
        <f t="shared" si="379"/>
        <v>8.1831250000000004</v>
      </c>
      <c r="U268" s="3">
        <v>8.1999999999999993</v>
      </c>
      <c r="V268">
        <f t="shared" si="380"/>
        <v>8.2168749999999982</v>
      </c>
      <c r="W268">
        <f t="shared" ref="W268:X268" si="404">2*V268-U268</f>
        <v>8.233749999999997</v>
      </c>
      <c r="X268">
        <f t="shared" si="404"/>
        <v>8.2506249999999959</v>
      </c>
      <c r="Y268">
        <f t="shared" si="382"/>
        <v>8.2828124999999986</v>
      </c>
      <c r="Z268">
        <f t="shared" si="383"/>
        <v>8.3149999999999995</v>
      </c>
      <c r="AA268">
        <f t="shared" si="384"/>
        <v>8.3471875000000004</v>
      </c>
      <c r="AB268">
        <f t="shared" si="385"/>
        <v>8.3678906250000011</v>
      </c>
      <c r="AC268">
        <f t="shared" si="386"/>
        <v>8.3885937500000001</v>
      </c>
      <c r="AD268">
        <f t="shared" si="387"/>
        <v>8.409296874999999</v>
      </c>
      <c r="AE268" s="3">
        <v>8.43</v>
      </c>
      <c r="AF268">
        <f t="shared" si="388"/>
        <v>8.4507031250000004</v>
      </c>
      <c r="AG268">
        <f t="shared" si="389"/>
        <v>8.4692773437500009</v>
      </c>
      <c r="AH268">
        <f t="shared" si="390"/>
        <v>8.4878515624999995</v>
      </c>
      <c r="AI268">
        <f t="shared" si="391"/>
        <v>8.5064257812499982</v>
      </c>
      <c r="AJ268">
        <f t="shared" si="392"/>
        <v>8.5249999999999986</v>
      </c>
      <c r="AK268">
        <f t="shared" si="393"/>
        <v>8.543574218749999</v>
      </c>
      <c r="AL268">
        <f t="shared" si="394"/>
        <v>8.5626806640624995</v>
      </c>
      <c r="AM268">
        <f t="shared" si="395"/>
        <v>8.581787109375</v>
      </c>
      <c r="AN268">
        <f t="shared" si="396"/>
        <v>8.6008935546874987</v>
      </c>
      <c r="AO268" s="3">
        <v>8.6199999999999992</v>
      </c>
      <c r="AP268" s="3">
        <v>8.8699999999999992</v>
      </c>
    </row>
    <row r="269" spans="1:42" x14ac:dyDescent="0.2">
      <c r="A269" s="2">
        <v>42745</v>
      </c>
      <c r="B269" s="3">
        <v>8.42</v>
      </c>
      <c r="C269" s="3">
        <v>8.36</v>
      </c>
      <c r="D269" s="3">
        <f t="shared" si="368"/>
        <v>8.2850000000000001</v>
      </c>
      <c r="E269" s="3">
        <v>8.2100000000000009</v>
      </c>
      <c r="F269" s="3">
        <f t="shared" si="369"/>
        <v>8.15</v>
      </c>
      <c r="G269" s="3">
        <v>8.09</v>
      </c>
      <c r="H269" s="3">
        <f t="shared" si="370"/>
        <v>8.23</v>
      </c>
      <c r="I269" s="3">
        <v>8.3699999999999992</v>
      </c>
      <c r="J269" s="3">
        <f t="shared" si="371"/>
        <v>8.1849999999999987</v>
      </c>
      <c r="K269" s="3">
        <v>8</v>
      </c>
      <c r="L269">
        <f t="shared" si="372"/>
        <v>8.0075000000000003</v>
      </c>
      <c r="M269">
        <f t="shared" si="373"/>
        <v>8.0150000000000006</v>
      </c>
      <c r="N269">
        <f t="shared" si="374"/>
        <v>8.0225000000000009</v>
      </c>
      <c r="O269" s="3">
        <v>8.0299999999999994</v>
      </c>
      <c r="P269">
        <f t="shared" si="375"/>
        <v>8.0374999999999979</v>
      </c>
      <c r="Q269">
        <f t="shared" si="376"/>
        <v>8.0587499999999999</v>
      </c>
      <c r="R269">
        <f t="shared" si="377"/>
        <v>8.08</v>
      </c>
      <c r="S269">
        <f t="shared" si="378"/>
        <v>8.1012500000000003</v>
      </c>
      <c r="T269">
        <f t="shared" si="379"/>
        <v>8.1156250000000014</v>
      </c>
      <c r="U269" s="3">
        <v>8.1300000000000008</v>
      </c>
      <c r="V269">
        <f t="shared" si="380"/>
        <v>8.1443750000000001</v>
      </c>
      <c r="W269">
        <f t="shared" ref="W269:X269" si="405">2*V269-U269</f>
        <v>8.1587499999999995</v>
      </c>
      <c r="X269">
        <f t="shared" si="405"/>
        <v>8.1731249999999989</v>
      </c>
      <c r="Y269">
        <f t="shared" si="382"/>
        <v>8.2115624999999994</v>
      </c>
      <c r="Z269">
        <f t="shared" si="383"/>
        <v>8.25</v>
      </c>
      <c r="AA269">
        <f t="shared" si="384"/>
        <v>8.2884375000000006</v>
      </c>
      <c r="AB269">
        <f t="shared" si="385"/>
        <v>8.3088281249999998</v>
      </c>
      <c r="AC269">
        <f t="shared" si="386"/>
        <v>8.329218749999999</v>
      </c>
      <c r="AD269">
        <f t="shared" si="387"/>
        <v>8.349609375</v>
      </c>
      <c r="AE269" s="3">
        <v>8.3699999999999992</v>
      </c>
      <c r="AF269">
        <f t="shared" si="388"/>
        <v>8.3903906249999984</v>
      </c>
      <c r="AG269">
        <f t="shared" si="389"/>
        <v>8.4102929687499994</v>
      </c>
      <c r="AH269">
        <f t="shared" si="390"/>
        <v>8.4301953124999986</v>
      </c>
      <c r="AI269">
        <f t="shared" si="391"/>
        <v>8.4500976562499979</v>
      </c>
      <c r="AJ269">
        <f t="shared" si="392"/>
        <v>8.4699999999999989</v>
      </c>
      <c r="AK269">
        <f t="shared" si="393"/>
        <v>8.4899023437499999</v>
      </c>
      <c r="AL269">
        <f t="shared" si="394"/>
        <v>8.5099267578125009</v>
      </c>
      <c r="AM269">
        <f t="shared" si="395"/>
        <v>8.5299511718750001</v>
      </c>
      <c r="AN269">
        <f t="shared" si="396"/>
        <v>8.5499755859374993</v>
      </c>
      <c r="AO269" s="3">
        <v>8.57</v>
      </c>
      <c r="AP269" s="3">
        <v>8.83</v>
      </c>
    </row>
    <row r="270" spans="1:42" x14ac:dyDescent="0.2">
      <c r="A270" s="2">
        <v>42744</v>
      </c>
      <c r="B270" s="3">
        <v>8.6199999999999992</v>
      </c>
      <c r="C270" s="3">
        <v>8.49</v>
      </c>
      <c r="D270" s="3">
        <f t="shared" si="368"/>
        <v>8.36</v>
      </c>
      <c r="E270" s="3">
        <v>8.23</v>
      </c>
      <c r="F270" s="3">
        <f t="shared" si="369"/>
        <v>8.1950000000000003</v>
      </c>
      <c r="G270" s="3">
        <v>8.16</v>
      </c>
      <c r="H270" s="3">
        <f t="shared" si="370"/>
        <v>8.2949999999999999</v>
      </c>
      <c r="I270" s="3">
        <v>8.43</v>
      </c>
      <c r="J270" s="3">
        <f t="shared" si="371"/>
        <v>8.27</v>
      </c>
      <c r="K270" s="3">
        <v>8.11</v>
      </c>
      <c r="L270">
        <f t="shared" si="372"/>
        <v>8.1124999999999989</v>
      </c>
      <c r="M270">
        <f t="shared" si="373"/>
        <v>8.1149999999999984</v>
      </c>
      <c r="N270">
        <f t="shared" si="374"/>
        <v>8.1174999999999997</v>
      </c>
      <c r="O270" s="3">
        <v>8.1199999999999992</v>
      </c>
      <c r="P270">
        <f t="shared" si="375"/>
        <v>8.1224999999999987</v>
      </c>
      <c r="Q270">
        <f t="shared" si="376"/>
        <v>8.1437499999999989</v>
      </c>
      <c r="R270">
        <f t="shared" si="377"/>
        <v>8.1649999999999991</v>
      </c>
      <c r="S270">
        <f t="shared" si="378"/>
        <v>8.1862499999999994</v>
      </c>
      <c r="T270">
        <f t="shared" si="379"/>
        <v>8.198125000000001</v>
      </c>
      <c r="U270" s="3">
        <v>8.2100000000000009</v>
      </c>
      <c r="V270">
        <f t="shared" si="380"/>
        <v>8.2218750000000007</v>
      </c>
      <c r="W270">
        <f t="shared" ref="W270:X270" si="406">2*V270-U270</f>
        <v>8.2337500000000006</v>
      </c>
      <c r="X270">
        <f t="shared" si="406"/>
        <v>8.2456250000000004</v>
      </c>
      <c r="Y270">
        <f t="shared" si="382"/>
        <v>8.2828125000000004</v>
      </c>
      <c r="Z270">
        <f t="shared" si="383"/>
        <v>8.32</v>
      </c>
      <c r="AA270">
        <f t="shared" si="384"/>
        <v>8.3571875000000002</v>
      </c>
      <c r="AB270">
        <f t="shared" si="385"/>
        <v>8.3753906250000014</v>
      </c>
      <c r="AC270">
        <f t="shared" si="386"/>
        <v>8.3935937500000009</v>
      </c>
      <c r="AD270">
        <f t="shared" si="387"/>
        <v>8.4117968750000003</v>
      </c>
      <c r="AE270" s="3">
        <v>8.43</v>
      </c>
      <c r="AF270">
        <f t="shared" si="388"/>
        <v>8.4482031249999991</v>
      </c>
      <c r="AG270">
        <f t="shared" si="389"/>
        <v>8.4686523437499996</v>
      </c>
      <c r="AH270">
        <f t="shared" si="390"/>
        <v>8.4891015625000001</v>
      </c>
      <c r="AI270">
        <f t="shared" si="391"/>
        <v>8.5095507812500006</v>
      </c>
      <c r="AJ270">
        <f t="shared" si="392"/>
        <v>8.5300000000000011</v>
      </c>
      <c r="AK270">
        <f t="shared" si="393"/>
        <v>8.5504492187500016</v>
      </c>
      <c r="AL270">
        <f t="shared" si="394"/>
        <v>8.5703369140625014</v>
      </c>
      <c r="AM270">
        <f t="shared" si="395"/>
        <v>8.5902246093750012</v>
      </c>
      <c r="AN270">
        <f t="shared" si="396"/>
        <v>8.610112304687501</v>
      </c>
      <c r="AO270" s="3">
        <v>8.6300000000000008</v>
      </c>
      <c r="AP270" s="3">
        <v>8.9</v>
      </c>
    </row>
    <row r="271" spans="1:42" x14ac:dyDescent="0.2">
      <c r="A271" s="2">
        <v>42741</v>
      </c>
      <c r="B271" s="3">
        <v>8.36</v>
      </c>
      <c r="C271" s="3">
        <v>8.35</v>
      </c>
      <c r="D271" s="3">
        <f t="shared" si="368"/>
        <v>8.2949999999999999</v>
      </c>
      <c r="E271" s="3">
        <v>8.24</v>
      </c>
      <c r="F271" s="3">
        <f t="shared" si="369"/>
        <v>8.2050000000000001</v>
      </c>
      <c r="G271" s="3">
        <v>8.17</v>
      </c>
      <c r="H271" s="3">
        <f t="shared" si="370"/>
        <v>8.3849999999999998</v>
      </c>
      <c r="I271" s="3">
        <v>8.6</v>
      </c>
      <c r="J271" s="3">
        <f t="shared" si="371"/>
        <v>8.375</v>
      </c>
      <c r="K271" s="3">
        <v>8.15</v>
      </c>
      <c r="L271">
        <f t="shared" si="372"/>
        <v>8.1649999999999991</v>
      </c>
      <c r="M271">
        <f t="shared" si="373"/>
        <v>8.18</v>
      </c>
      <c r="N271">
        <f t="shared" si="374"/>
        <v>8.1950000000000003</v>
      </c>
      <c r="O271" s="3">
        <v>8.2100000000000009</v>
      </c>
      <c r="P271">
        <f t="shared" si="375"/>
        <v>8.2250000000000014</v>
      </c>
      <c r="Q271">
        <f t="shared" si="376"/>
        <v>8.2525000000000013</v>
      </c>
      <c r="R271">
        <f t="shared" si="377"/>
        <v>8.2800000000000011</v>
      </c>
      <c r="S271">
        <f t="shared" si="378"/>
        <v>8.307500000000001</v>
      </c>
      <c r="T271">
        <f t="shared" si="379"/>
        <v>8.3287499999999994</v>
      </c>
      <c r="U271" s="3">
        <v>8.35</v>
      </c>
      <c r="V271">
        <f t="shared" si="380"/>
        <v>8.3712499999999999</v>
      </c>
      <c r="W271">
        <f t="shared" ref="W271:X271" si="407">2*V271-U271</f>
        <v>8.3925000000000001</v>
      </c>
      <c r="X271">
        <f t="shared" si="407"/>
        <v>8.4137500000000003</v>
      </c>
      <c r="Y271">
        <f t="shared" si="382"/>
        <v>8.4443750000000009</v>
      </c>
      <c r="Z271">
        <f t="shared" si="383"/>
        <v>8.4749999999999996</v>
      </c>
      <c r="AA271">
        <f t="shared" si="384"/>
        <v>8.5056249999999984</v>
      </c>
      <c r="AB271">
        <f t="shared" si="385"/>
        <v>8.5292187499999983</v>
      </c>
      <c r="AC271">
        <f t="shared" si="386"/>
        <v>8.5528124999999982</v>
      </c>
      <c r="AD271">
        <f t="shared" si="387"/>
        <v>8.576406249999998</v>
      </c>
      <c r="AE271" s="3">
        <v>8.6</v>
      </c>
      <c r="AF271">
        <f t="shared" si="388"/>
        <v>8.6235937500000013</v>
      </c>
      <c r="AG271">
        <f t="shared" si="389"/>
        <v>8.6426953125000008</v>
      </c>
      <c r="AH271">
        <f t="shared" si="390"/>
        <v>8.6617968750000003</v>
      </c>
      <c r="AI271">
        <f t="shared" si="391"/>
        <v>8.6808984374999998</v>
      </c>
      <c r="AJ271">
        <f t="shared" si="392"/>
        <v>8.6999999999999993</v>
      </c>
      <c r="AK271">
        <f t="shared" si="393"/>
        <v>8.7191015624999988</v>
      </c>
      <c r="AL271">
        <f t="shared" si="394"/>
        <v>8.7393261718749997</v>
      </c>
      <c r="AM271">
        <f t="shared" si="395"/>
        <v>8.7595507812499989</v>
      </c>
      <c r="AN271">
        <f t="shared" si="396"/>
        <v>8.7797753906249998</v>
      </c>
      <c r="AO271" s="3">
        <v>8.8000000000000007</v>
      </c>
      <c r="AP271" s="3">
        <v>9.06</v>
      </c>
    </row>
    <row r="272" spans="1:42" x14ac:dyDescent="0.2">
      <c r="A272" s="2">
        <v>42740</v>
      </c>
      <c r="B272" s="3">
        <v>8.4700000000000006</v>
      </c>
      <c r="C272" s="3">
        <v>8.3699999999999992</v>
      </c>
      <c r="D272" s="3">
        <f t="shared" si="368"/>
        <v>8.27</v>
      </c>
      <c r="E272" s="3">
        <v>8.17</v>
      </c>
      <c r="F272" s="3">
        <f t="shared" si="369"/>
        <v>8.15</v>
      </c>
      <c r="G272" s="3">
        <v>8.1300000000000008</v>
      </c>
      <c r="H272" s="3">
        <f t="shared" si="370"/>
        <v>8.3800000000000008</v>
      </c>
      <c r="I272" s="3">
        <v>8.6300000000000008</v>
      </c>
      <c r="J272" s="3">
        <f t="shared" si="371"/>
        <v>8.3949999999999996</v>
      </c>
      <c r="K272" s="3">
        <v>8.16</v>
      </c>
      <c r="L272">
        <f t="shared" si="372"/>
        <v>8.18</v>
      </c>
      <c r="M272">
        <f t="shared" si="373"/>
        <v>8.1999999999999993</v>
      </c>
      <c r="N272">
        <f t="shared" si="374"/>
        <v>8.2199999999999989</v>
      </c>
      <c r="O272" s="3">
        <v>8.24</v>
      </c>
      <c r="P272">
        <f t="shared" si="375"/>
        <v>8.2600000000000016</v>
      </c>
      <c r="Q272">
        <f t="shared" si="376"/>
        <v>8.2825000000000006</v>
      </c>
      <c r="R272">
        <f t="shared" si="377"/>
        <v>8.3049999999999997</v>
      </c>
      <c r="S272">
        <f t="shared" si="378"/>
        <v>8.3274999999999988</v>
      </c>
      <c r="T272">
        <f t="shared" si="379"/>
        <v>8.348749999999999</v>
      </c>
      <c r="U272" s="3">
        <v>8.3699999999999992</v>
      </c>
      <c r="V272">
        <f t="shared" si="380"/>
        <v>8.3912499999999994</v>
      </c>
      <c r="W272">
        <f t="shared" ref="W272:X272" si="408">2*V272-U272</f>
        <v>8.4124999999999996</v>
      </c>
      <c r="X272">
        <f t="shared" si="408"/>
        <v>8.4337499999999999</v>
      </c>
      <c r="Y272">
        <f t="shared" si="382"/>
        <v>8.4668749999999999</v>
      </c>
      <c r="Z272">
        <f t="shared" si="383"/>
        <v>8.5</v>
      </c>
      <c r="AA272">
        <f t="shared" si="384"/>
        <v>8.5331250000000001</v>
      </c>
      <c r="AB272">
        <f t="shared" si="385"/>
        <v>8.5573437500000011</v>
      </c>
      <c r="AC272">
        <f t="shared" si="386"/>
        <v>8.5815625000000004</v>
      </c>
      <c r="AD272">
        <f t="shared" si="387"/>
        <v>8.6057812499999997</v>
      </c>
      <c r="AE272" s="3">
        <v>8.6300000000000008</v>
      </c>
      <c r="AF272">
        <f t="shared" si="388"/>
        <v>8.6542187500000018</v>
      </c>
      <c r="AG272">
        <f t="shared" si="389"/>
        <v>8.6744140625000021</v>
      </c>
      <c r="AH272">
        <f t="shared" si="390"/>
        <v>8.6946093750000006</v>
      </c>
      <c r="AI272">
        <f t="shared" si="391"/>
        <v>8.7148046874999991</v>
      </c>
      <c r="AJ272">
        <f t="shared" si="392"/>
        <v>8.7349999999999994</v>
      </c>
      <c r="AK272">
        <f t="shared" si="393"/>
        <v>8.7551953124999997</v>
      </c>
      <c r="AL272">
        <f t="shared" si="394"/>
        <v>8.7763964843749989</v>
      </c>
      <c r="AM272">
        <f t="shared" si="395"/>
        <v>8.7975976562499998</v>
      </c>
      <c r="AN272">
        <f t="shared" si="396"/>
        <v>8.8187988281250007</v>
      </c>
      <c r="AO272" s="3">
        <v>8.84</v>
      </c>
      <c r="AP272" s="3">
        <v>9.09</v>
      </c>
    </row>
    <row r="273" spans="1:42" x14ac:dyDescent="0.2">
      <c r="A273" s="2">
        <v>42739</v>
      </c>
      <c r="B273" s="3">
        <v>8.43</v>
      </c>
      <c r="C273" s="3">
        <v>8.39</v>
      </c>
      <c r="D273" s="3">
        <f t="shared" si="368"/>
        <v>8.2850000000000001</v>
      </c>
      <c r="E273" s="3">
        <v>8.18</v>
      </c>
      <c r="F273" s="3">
        <f t="shared" si="369"/>
        <v>8.16</v>
      </c>
      <c r="G273" s="3">
        <v>8.14</v>
      </c>
      <c r="H273" s="3">
        <f t="shared" si="370"/>
        <v>8.4149999999999991</v>
      </c>
      <c r="I273" s="3">
        <v>8.69</v>
      </c>
      <c r="J273" s="3">
        <f t="shared" si="371"/>
        <v>8.44</v>
      </c>
      <c r="K273" s="3">
        <v>8.19</v>
      </c>
      <c r="L273">
        <f t="shared" si="372"/>
        <v>8.2149999999999999</v>
      </c>
      <c r="M273">
        <f t="shared" si="373"/>
        <v>8.2399999999999984</v>
      </c>
      <c r="N273">
        <f t="shared" si="374"/>
        <v>8.2649999999999988</v>
      </c>
      <c r="O273" s="3">
        <v>8.2899999999999991</v>
      </c>
      <c r="P273">
        <f t="shared" si="375"/>
        <v>8.3149999999999995</v>
      </c>
      <c r="Q273">
        <f t="shared" si="376"/>
        <v>8.34</v>
      </c>
      <c r="R273">
        <f t="shared" si="377"/>
        <v>8.3649999999999984</v>
      </c>
      <c r="S273">
        <f t="shared" si="378"/>
        <v>8.389999999999997</v>
      </c>
      <c r="T273">
        <f t="shared" si="379"/>
        <v>8.4149999999999991</v>
      </c>
      <c r="U273" s="3">
        <v>8.44</v>
      </c>
      <c r="V273">
        <f t="shared" si="380"/>
        <v>8.4649999999999999</v>
      </c>
      <c r="W273">
        <f t="shared" ref="W273:X273" si="409">2*V273-U273</f>
        <v>8.49</v>
      </c>
      <c r="X273">
        <f t="shared" si="409"/>
        <v>8.5150000000000006</v>
      </c>
      <c r="Y273">
        <f t="shared" si="382"/>
        <v>8.5399999999999991</v>
      </c>
      <c r="Z273">
        <f t="shared" si="383"/>
        <v>8.5649999999999995</v>
      </c>
      <c r="AA273">
        <f t="shared" si="384"/>
        <v>8.59</v>
      </c>
      <c r="AB273">
        <f t="shared" si="385"/>
        <v>8.6150000000000002</v>
      </c>
      <c r="AC273">
        <f t="shared" si="386"/>
        <v>8.64</v>
      </c>
      <c r="AD273">
        <f t="shared" si="387"/>
        <v>8.6649999999999991</v>
      </c>
      <c r="AE273" s="3">
        <v>8.69</v>
      </c>
      <c r="AF273">
        <f t="shared" si="388"/>
        <v>8.7149999999999999</v>
      </c>
      <c r="AG273">
        <f t="shared" si="389"/>
        <v>8.7324999999999999</v>
      </c>
      <c r="AH273">
        <f t="shared" si="390"/>
        <v>8.75</v>
      </c>
      <c r="AI273">
        <f t="shared" si="391"/>
        <v>8.7675000000000001</v>
      </c>
      <c r="AJ273">
        <f t="shared" si="392"/>
        <v>8.7850000000000001</v>
      </c>
      <c r="AK273">
        <f t="shared" si="393"/>
        <v>8.8025000000000002</v>
      </c>
      <c r="AL273">
        <f t="shared" si="394"/>
        <v>8.8218750000000004</v>
      </c>
      <c r="AM273">
        <f t="shared" si="395"/>
        <v>8.8412500000000005</v>
      </c>
      <c r="AN273">
        <f t="shared" si="396"/>
        <v>8.8606250000000006</v>
      </c>
      <c r="AO273" s="3">
        <v>8.8800000000000008</v>
      </c>
      <c r="AP273" s="3">
        <v>9.1199999999999992</v>
      </c>
    </row>
    <row r="274" spans="1:42" x14ac:dyDescent="0.2">
      <c r="A274" s="2">
        <v>42738</v>
      </c>
      <c r="B274" s="3">
        <v>8.4499999999999993</v>
      </c>
      <c r="C274" s="3">
        <v>8.4</v>
      </c>
      <c r="D274" s="3">
        <f t="shared" si="368"/>
        <v>8.3249999999999993</v>
      </c>
      <c r="E274" s="3">
        <v>8.25</v>
      </c>
      <c r="F274" s="3">
        <f t="shared" si="369"/>
        <v>8.23</v>
      </c>
      <c r="G274" s="3">
        <v>8.2100000000000009</v>
      </c>
      <c r="H274" s="3">
        <f t="shared" si="370"/>
        <v>8.4350000000000005</v>
      </c>
      <c r="I274" s="3">
        <v>8.66</v>
      </c>
      <c r="J274" s="3">
        <f t="shared" si="371"/>
        <v>8.4400000000000013</v>
      </c>
      <c r="K274" s="3">
        <v>8.2200000000000006</v>
      </c>
      <c r="L274">
        <f t="shared" si="372"/>
        <v>8.2349999999999994</v>
      </c>
      <c r="M274">
        <f t="shared" si="373"/>
        <v>8.25</v>
      </c>
      <c r="N274">
        <f t="shared" si="374"/>
        <v>8.2650000000000006</v>
      </c>
      <c r="O274" s="3">
        <v>8.2799999999999994</v>
      </c>
      <c r="P274">
        <f t="shared" si="375"/>
        <v>8.2949999999999982</v>
      </c>
      <c r="Q274">
        <f t="shared" si="376"/>
        <v>8.322499999999998</v>
      </c>
      <c r="R274">
        <f t="shared" si="377"/>
        <v>8.35</v>
      </c>
      <c r="S274">
        <f t="shared" si="378"/>
        <v>8.3775000000000013</v>
      </c>
      <c r="T274">
        <f t="shared" si="379"/>
        <v>8.3987499999999997</v>
      </c>
      <c r="U274" s="3">
        <v>8.42</v>
      </c>
      <c r="V274">
        <f t="shared" si="380"/>
        <v>8.4412500000000001</v>
      </c>
      <c r="W274">
        <f t="shared" ref="W274:X274" si="410">2*V274-U274</f>
        <v>8.4625000000000004</v>
      </c>
      <c r="X274">
        <f t="shared" si="410"/>
        <v>8.4837500000000006</v>
      </c>
      <c r="Y274">
        <f t="shared" si="382"/>
        <v>8.5118749999999999</v>
      </c>
      <c r="Z274">
        <f t="shared" si="383"/>
        <v>8.5399999999999991</v>
      </c>
      <c r="AA274">
        <f t="shared" si="384"/>
        <v>8.5681249999999984</v>
      </c>
      <c r="AB274">
        <f t="shared" si="385"/>
        <v>8.5910937499999989</v>
      </c>
      <c r="AC274">
        <f t="shared" si="386"/>
        <v>8.6140624999999993</v>
      </c>
      <c r="AD274">
        <f t="shared" si="387"/>
        <v>8.6370312499999997</v>
      </c>
      <c r="AE274" s="3">
        <v>8.66</v>
      </c>
      <c r="AF274">
        <f t="shared" si="388"/>
        <v>8.6829687500000006</v>
      </c>
      <c r="AG274">
        <f t="shared" si="389"/>
        <v>8.7009765624999993</v>
      </c>
      <c r="AH274">
        <f t="shared" si="390"/>
        <v>8.7189843749999998</v>
      </c>
      <c r="AI274">
        <f t="shared" si="391"/>
        <v>8.7369921875000003</v>
      </c>
      <c r="AJ274">
        <f t="shared" si="392"/>
        <v>8.754999999999999</v>
      </c>
      <c r="AK274">
        <f t="shared" si="393"/>
        <v>8.7730078124999977</v>
      </c>
      <c r="AL274">
        <f t="shared" si="394"/>
        <v>8.7922558593749986</v>
      </c>
      <c r="AM274">
        <f t="shared" si="395"/>
        <v>8.8115039062499996</v>
      </c>
      <c r="AN274">
        <f t="shared" si="396"/>
        <v>8.8307519531249987</v>
      </c>
      <c r="AO274" s="3">
        <v>8.85</v>
      </c>
      <c r="AP274" s="3">
        <v>9.09</v>
      </c>
    </row>
    <row r="275" spans="1:42" x14ac:dyDescent="0.2">
      <c r="A275" s="2">
        <v>42734</v>
      </c>
      <c r="B275" s="3">
        <v>8.4</v>
      </c>
      <c r="C275" s="3">
        <v>8.4499999999999993</v>
      </c>
      <c r="D275" s="3">
        <f t="shared" si="368"/>
        <v>8.4049999999999994</v>
      </c>
      <c r="E275" s="3">
        <v>8.36</v>
      </c>
      <c r="F275" s="3">
        <f t="shared" si="369"/>
        <v>8.33</v>
      </c>
      <c r="G275" s="3">
        <v>8.3000000000000007</v>
      </c>
      <c r="H275" s="3">
        <f t="shared" si="370"/>
        <v>8.4550000000000001</v>
      </c>
      <c r="I275" s="3">
        <v>8.61</v>
      </c>
      <c r="J275" s="3">
        <f t="shared" si="371"/>
        <v>8.4550000000000001</v>
      </c>
      <c r="K275" s="3">
        <v>8.3000000000000007</v>
      </c>
      <c r="L275">
        <f t="shared" si="372"/>
        <v>8.3125</v>
      </c>
      <c r="M275">
        <f t="shared" si="373"/>
        <v>8.3249999999999993</v>
      </c>
      <c r="N275">
        <f t="shared" si="374"/>
        <v>8.3374999999999986</v>
      </c>
      <c r="O275" s="3">
        <v>8.35</v>
      </c>
      <c r="P275">
        <f t="shared" si="375"/>
        <v>8.3625000000000007</v>
      </c>
      <c r="Q275">
        <f t="shared" si="376"/>
        <v>8.3812499999999996</v>
      </c>
      <c r="R275">
        <f t="shared" si="377"/>
        <v>8.3999999999999986</v>
      </c>
      <c r="S275">
        <f t="shared" si="378"/>
        <v>8.4187499999999975</v>
      </c>
      <c r="T275">
        <f t="shared" si="379"/>
        <v>8.4343749999999993</v>
      </c>
      <c r="U275" s="3">
        <v>8.4499999999999993</v>
      </c>
      <c r="V275">
        <f t="shared" si="380"/>
        <v>8.4656249999999993</v>
      </c>
      <c r="W275">
        <f t="shared" ref="W275:X275" si="411">2*V275-U275</f>
        <v>8.4812499999999993</v>
      </c>
      <c r="X275">
        <f t="shared" si="411"/>
        <v>8.4968749999999993</v>
      </c>
      <c r="Y275">
        <f t="shared" si="382"/>
        <v>8.5134374999999984</v>
      </c>
      <c r="Z275">
        <f t="shared" si="383"/>
        <v>8.5299999999999994</v>
      </c>
      <c r="AA275">
        <f t="shared" si="384"/>
        <v>8.5465625000000003</v>
      </c>
      <c r="AB275">
        <f t="shared" si="385"/>
        <v>8.5624218750000001</v>
      </c>
      <c r="AC275">
        <f t="shared" si="386"/>
        <v>8.5782812499999999</v>
      </c>
      <c r="AD275">
        <f t="shared" si="387"/>
        <v>8.5941406249999996</v>
      </c>
      <c r="AE275" s="3">
        <v>8.61</v>
      </c>
      <c r="AF275">
        <f t="shared" si="388"/>
        <v>8.6258593749999992</v>
      </c>
      <c r="AG275">
        <f t="shared" si="389"/>
        <v>8.639394531249998</v>
      </c>
      <c r="AH275">
        <f t="shared" si="390"/>
        <v>8.6529296874999986</v>
      </c>
      <c r="AI275">
        <f t="shared" si="391"/>
        <v>8.6664648437499991</v>
      </c>
      <c r="AJ275">
        <f t="shared" si="392"/>
        <v>8.68</v>
      </c>
      <c r="AK275">
        <f t="shared" si="393"/>
        <v>8.6935351562500003</v>
      </c>
      <c r="AL275">
        <f t="shared" si="394"/>
        <v>8.7076513671875002</v>
      </c>
      <c r="AM275">
        <f t="shared" si="395"/>
        <v>8.7217675781250001</v>
      </c>
      <c r="AN275">
        <f t="shared" si="396"/>
        <v>8.7358837890625001</v>
      </c>
      <c r="AO275" s="3">
        <v>8.75</v>
      </c>
      <c r="AP275" s="3">
        <v>8.9499999999999993</v>
      </c>
    </row>
    <row r="276" spans="1:42" x14ac:dyDescent="0.2">
      <c r="A276" s="2">
        <v>42733</v>
      </c>
      <c r="B276" s="3">
        <v>8.5299999999999994</v>
      </c>
      <c r="C276" s="3">
        <v>8.5299999999999994</v>
      </c>
      <c r="D276" s="3">
        <f t="shared" si="368"/>
        <v>8.4550000000000001</v>
      </c>
      <c r="E276" s="3">
        <v>8.3800000000000008</v>
      </c>
      <c r="F276" s="3">
        <f t="shared" si="369"/>
        <v>8.33</v>
      </c>
      <c r="G276" s="3">
        <v>8.2799999999999994</v>
      </c>
      <c r="H276" s="3">
        <f t="shared" si="370"/>
        <v>8.41</v>
      </c>
      <c r="I276" s="3">
        <v>8.5399999999999991</v>
      </c>
      <c r="J276" s="3">
        <f t="shared" si="371"/>
        <v>8.3849999999999998</v>
      </c>
      <c r="K276" s="3">
        <v>8.23</v>
      </c>
      <c r="L276">
        <f t="shared" si="372"/>
        <v>8.24</v>
      </c>
      <c r="M276">
        <f t="shared" si="373"/>
        <v>8.25</v>
      </c>
      <c r="N276">
        <f t="shared" si="374"/>
        <v>8.26</v>
      </c>
      <c r="O276" s="3">
        <v>8.27</v>
      </c>
      <c r="P276">
        <f t="shared" si="375"/>
        <v>8.2799999999999994</v>
      </c>
      <c r="Q276">
        <f t="shared" si="376"/>
        <v>8.3000000000000007</v>
      </c>
      <c r="R276">
        <f t="shared" si="377"/>
        <v>8.32</v>
      </c>
      <c r="S276">
        <f t="shared" si="378"/>
        <v>8.34</v>
      </c>
      <c r="T276">
        <f t="shared" si="379"/>
        <v>8.3550000000000004</v>
      </c>
      <c r="U276" s="3">
        <v>8.3699999999999992</v>
      </c>
      <c r="V276">
        <f t="shared" si="380"/>
        <v>8.384999999999998</v>
      </c>
      <c r="W276">
        <f t="shared" ref="W276:X276" si="412">2*V276-U276</f>
        <v>8.3999999999999968</v>
      </c>
      <c r="X276">
        <f t="shared" si="412"/>
        <v>8.4149999999999956</v>
      </c>
      <c r="Y276">
        <f t="shared" si="382"/>
        <v>8.4349999999999969</v>
      </c>
      <c r="Z276">
        <f t="shared" si="383"/>
        <v>8.4549999999999983</v>
      </c>
      <c r="AA276">
        <f t="shared" si="384"/>
        <v>8.4749999999999996</v>
      </c>
      <c r="AB276">
        <f t="shared" si="385"/>
        <v>8.4912500000000009</v>
      </c>
      <c r="AC276">
        <f t="shared" si="386"/>
        <v>8.5075000000000003</v>
      </c>
      <c r="AD276">
        <f t="shared" si="387"/>
        <v>8.5237499999999997</v>
      </c>
      <c r="AE276" s="3">
        <v>8.5399999999999991</v>
      </c>
      <c r="AF276">
        <f t="shared" si="388"/>
        <v>8.5562499999999986</v>
      </c>
      <c r="AG276">
        <f t="shared" si="389"/>
        <v>8.5684374999999982</v>
      </c>
      <c r="AH276">
        <f t="shared" si="390"/>
        <v>8.5806249999999995</v>
      </c>
      <c r="AI276">
        <f t="shared" si="391"/>
        <v>8.5928125000000009</v>
      </c>
      <c r="AJ276">
        <f t="shared" si="392"/>
        <v>8.6050000000000004</v>
      </c>
      <c r="AK276">
        <f t="shared" si="393"/>
        <v>8.6171875</v>
      </c>
      <c r="AL276">
        <f t="shared" si="394"/>
        <v>8.6303906250000004</v>
      </c>
      <c r="AM276">
        <f t="shared" si="395"/>
        <v>8.6435937500000009</v>
      </c>
      <c r="AN276">
        <f t="shared" si="396"/>
        <v>8.6567968750000013</v>
      </c>
      <c r="AO276" s="3">
        <v>8.67</v>
      </c>
      <c r="AP276" s="3">
        <v>8.82</v>
      </c>
    </row>
    <row r="277" spans="1:42" x14ac:dyDescent="0.2">
      <c r="A277" s="2">
        <v>42732</v>
      </c>
      <c r="B277" s="3">
        <v>8.6</v>
      </c>
      <c r="C277" s="3">
        <v>8.5399999999999991</v>
      </c>
      <c r="D277" s="3">
        <f t="shared" si="368"/>
        <v>8.48</v>
      </c>
      <c r="E277" s="3">
        <v>8.42</v>
      </c>
      <c r="F277" s="3">
        <f t="shared" si="369"/>
        <v>8.3849999999999998</v>
      </c>
      <c r="G277" s="3">
        <v>8.35</v>
      </c>
      <c r="H277" s="3">
        <f t="shared" si="370"/>
        <v>8.4849999999999994</v>
      </c>
      <c r="I277" s="3">
        <v>8.6199999999999992</v>
      </c>
      <c r="J277" s="3">
        <f t="shared" si="371"/>
        <v>8.4649999999999999</v>
      </c>
      <c r="K277" s="3">
        <v>8.31</v>
      </c>
      <c r="L277">
        <f t="shared" si="372"/>
        <v>8.32</v>
      </c>
      <c r="M277">
        <f t="shared" si="373"/>
        <v>8.33</v>
      </c>
      <c r="N277">
        <f t="shared" si="374"/>
        <v>8.34</v>
      </c>
      <c r="O277" s="3">
        <v>8.35</v>
      </c>
      <c r="P277">
        <f t="shared" si="375"/>
        <v>8.36</v>
      </c>
      <c r="Q277">
        <f t="shared" si="376"/>
        <v>8.379999999999999</v>
      </c>
      <c r="R277">
        <f t="shared" si="377"/>
        <v>8.3999999999999986</v>
      </c>
      <c r="S277">
        <f t="shared" si="378"/>
        <v>8.4199999999999982</v>
      </c>
      <c r="T277">
        <f t="shared" si="379"/>
        <v>8.4349999999999987</v>
      </c>
      <c r="U277" s="3">
        <v>8.4499999999999993</v>
      </c>
      <c r="V277">
        <f t="shared" si="380"/>
        <v>8.4649999999999999</v>
      </c>
      <c r="W277">
        <f t="shared" ref="W277:X277" si="413">2*V277-U277</f>
        <v>8.48</v>
      </c>
      <c r="X277">
        <f t="shared" si="413"/>
        <v>8.495000000000001</v>
      </c>
      <c r="Y277">
        <f t="shared" si="382"/>
        <v>8.5150000000000006</v>
      </c>
      <c r="Z277">
        <f t="shared" si="383"/>
        <v>8.5350000000000001</v>
      </c>
      <c r="AA277">
        <f t="shared" si="384"/>
        <v>8.5549999999999997</v>
      </c>
      <c r="AB277">
        <f t="shared" si="385"/>
        <v>8.5712499999999991</v>
      </c>
      <c r="AC277">
        <f t="shared" si="386"/>
        <v>8.5874999999999986</v>
      </c>
      <c r="AD277">
        <f t="shared" si="387"/>
        <v>8.603749999999998</v>
      </c>
      <c r="AE277" s="3">
        <v>8.6199999999999992</v>
      </c>
      <c r="AF277">
        <f t="shared" si="388"/>
        <v>8.6362500000000004</v>
      </c>
      <c r="AG277">
        <f t="shared" si="389"/>
        <v>8.6471875000000011</v>
      </c>
      <c r="AH277">
        <f t="shared" si="390"/>
        <v>8.6581250000000001</v>
      </c>
      <c r="AI277">
        <f t="shared" si="391"/>
        <v>8.669062499999999</v>
      </c>
      <c r="AJ277">
        <f t="shared" si="392"/>
        <v>8.68</v>
      </c>
      <c r="AK277">
        <f t="shared" si="393"/>
        <v>8.6909375000000004</v>
      </c>
      <c r="AL277">
        <f t="shared" si="394"/>
        <v>8.7032031249999999</v>
      </c>
      <c r="AM277">
        <f t="shared" si="395"/>
        <v>8.7154687499999994</v>
      </c>
      <c r="AN277">
        <f t="shared" si="396"/>
        <v>8.7277343750000007</v>
      </c>
      <c r="AO277" s="3">
        <v>8.74</v>
      </c>
      <c r="AP277" s="3">
        <v>8.8699999999999992</v>
      </c>
    </row>
    <row r="278" spans="1:42" x14ac:dyDescent="0.2">
      <c r="A278" s="2">
        <v>42731</v>
      </c>
      <c r="B278" s="3">
        <v>8.74</v>
      </c>
      <c r="C278" s="3">
        <v>8.59</v>
      </c>
      <c r="D278" s="3">
        <f t="shared" si="368"/>
        <v>8.495000000000001</v>
      </c>
      <c r="E278" s="3">
        <v>8.4</v>
      </c>
      <c r="F278" s="3">
        <f t="shared" si="369"/>
        <v>8.375</v>
      </c>
      <c r="G278" s="3">
        <v>8.35</v>
      </c>
      <c r="H278" s="3">
        <f t="shared" si="370"/>
        <v>8.5350000000000001</v>
      </c>
      <c r="I278" s="3">
        <v>8.7200000000000006</v>
      </c>
      <c r="J278" s="3">
        <f t="shared" si="371"/>
        <v>8.5399999999999991</v>
      </c>
      <c r="K278" s="3">
        <v>8.36</v>
      </c>
      <c r="L278">
        <f t="shared" si="372"/>
        <v>8.3774999999999995</v>
      </c>
      <c r="M278">
        <f t="shared" si="373"/>
        <v>8.3949999999999996</v>
      </c>
      <c r="N278">
        <f t="shared" si="374"/>
        <v>8.4124999999999996</v>
      </c>
      <c r="O278" s="3">
        <v>8.43</v>
      </c>
      <c r="P278">
        <f t="shared" si="375"/>
        <v>8.4474999999999998</v>
      </c>
      <c r="Q278">
        <f t="shared" si="376"/>
        <v>8.4712500000000013</v>
      </c>
      <c r="R278">
        <f t="shared" si="377"/>
        <v>8.495000000000001</v>
      </c>
      <c r="S278">
        <f t="shared" si="378"/>
        <v>8.5187500000000007</v>
      </c>
      <c r="T278">
        <f t="shared" si="379"/>
        <v>8.5393749999999997</v>
      </c>
      <c r="U278" s="3">
        <v>8.56</v>
      </c>
      <c r="V278">
        <f t="shared" si="380"/>
        <v>8.5806250000000013</v>
      </c>
      <c r="W278">
        <f t="shared" ref="W278:X278" si="414">2*V278-U278</f>
        <v>8.6012500000000021</v>
      </c>
      <c r="X278">
        <f t="shared" si="414"/>
        <v>8.6218750000000028</v>
      </c>
      <c r="Y278">
        <f t="shared" si="382"/>
        <v>8.6309375000000017</v>
      </c>
      <c r="Z278">
        <f t="shared" si="383"/>
        <v>8.64</v>
      </c>
      <c r="AA278">
        <f t="shared" si="384"/>
        <v>8.6490624999999994</v>
      </c>
      <c r="AB278">
        <f t="shared" si="385"/>
        <v>8.6667968749999993</v>
      </c>
      <c r="AC278">
        <f t="shared" si="386"/>
        <v>8.6845312499999991</v>
      </c>
      <c r="AD278">
        <f t="shared" si="387"/>
        <v>8.702265624999999</v>
      </c>
      <c r="AE278" s="3">
        <v>8.7200000000000006</v>
      </c>
      <c r="AF278">
        <f t="shared" si="388"/>
        <v>8.7377343750000023</v>
      </c>
      <c r="AG278">
        <f t="shared" si="389"/>
        <v>8.7458007812500007</v>
      </c>
      <c r="AH278">
        <f t="shared" si="390"/>
        <v>8.7538671875000009</v>
      </c>
      <c r="AI278">
        <f t="shared" si="391"/>
        <v>8.7619335937500011</v>
      </c>
      <c r="AJ278">
        <f t="shared" si="392"/>
        <v>8.77</v>
      </c>
      <c r="AK278">
        <f t="shared" si="393"/>
        <v>8.778066406249998</v>
      </c>
      <c r="AL278">
        <f t="shared" si="394"/>
        <v>8.7885498046874986</v>
      </c>
      <c r="AM278">
        <f t="shared" si="395"/>
        <v>8.7990332031249991</v>
      </c>
      <c r="AN278">
        <f t="shared" si="396"/>
        <v>8.8095166015624997</v>
      </c>
      <c r="AO278" s="3">
        <v>8.82</v>
      </c>
      <c r="AP278" s="3">
        <v>8.93</v>
      </c>
    </row>
    <row r="279" spans="1:42" x14ac:dyDescent="0.2">
      <c r="A279" s="2">
        <v>42730</v>
      </c>
      <c r="B279" s="3">
        <v>8.76</v>
      </c>
      <c r="C279" s="3">
        <v>8.5500000000000007</v>
      </c>
      <c r="D279" s="3">
        <f t="shared" si="368"/>
        <v>8.4499999999999993</v>
      </c>
      <c r="E279" s="3">
        <v>8.35</v>
      </c>
      <c r="F279" s="3">
        <f t="shared" si="369"/>
        <v>8.33</v>
      </c>
      <c r="G279" s="3">
        <v>8.31</v>
      </c>
      <c r="H279" s="3">
        <f t="shared" si="370"/>
        <v>8.504999999999999</v>
      </c>
      <c r="I279" s="3">
        <v>8.6999999999999993</v>
      </c>
      <c r="J279" s="3">
        <f t="shared" si="371"/>
        <v>8.5350000000000001</v>
      </c>
      <c r="K279" s="3">
        <v>8.3699999999999992</v>
      </c>
      <c r="L279">
        <f t="shared" si="372"/>
        <v>8.3924999999999983</v>
      </c>
      <c r="M279">
        <f t="shared" si="373"/>
        <v>8.4149999999999991</v>
      </c>
      <c r="N279">
        <f t="shared" si="374"/>
        <v>8.4375</v>
      </c>
      <c r="O279" s="3">
        <v>8.4600000000000009</v>
      </c>
      <c r="P279">
        <f t="shared" si="375"/>
        <v>8.4825000000000017</v>
      </c>
      <c r="Q279">
        <f t="shared" si="376"/>
        <v>8.4987500000000011</v>
      </c>
      <c r="R279">
        <f t="shared" si="377"/>
        <v>8.5150000000000006</v>
      </c>
      <c r="S279">
        <f t="shared" si="378"/>
        <v>8.53125</v>
      </c>
      <c r="T279">
        <f t="shared" si="379"/>
        <v>8.5506250000000001</v>
      </c>
      <c r="U279" s="3">
        <v>8.57</v>
      </c>
      <c r="V279">
        <f t="shared" si="380"/>
        <v>8.5893750000000004</v>
      </c>
      <c r="W279">
        <f t="shared" ref="W279:X279" si="415">2*V279-U279</f>
        <v>8.6087500000000006</v>
      </c>
      <c r="X279">
        <f t="shared" si="415"/>
        <v>8.6281250000000007</v>
      </c>
      <c r="Y279">
        <f t="shared" si="382"/>
        <v>8.6315625000000011</v>
      </c>
      <c r="Z279">
        <f t="shared" si="383"/>
        <v>8.6349999999999998</v>
      </c>
      <c r="AA279">
        <f t="shared" si="384"/>
        <v>8.6384374999999984</v>
      </c>
      <c r="AB279">
        <f t="shared" si="385"/>
        <v>8.6538281249999986</v>
      </c>
      <c r="AC279">
        <f t="shared" si="386"/>
        <v>8.6692187499999989</v>
      </c>
      <c r="AD279">
        <f t="shared" si="387"/>
        <v>8.6846093749999991</v>
      </c>
      <c r="AE279" s="3">
        <v>8.6999999999999993</v>
      </c>
      <c r="AF279">
        <f t="shared" si="388"/>
        <v>8.7153906249999995</v>
      </c>
      <c r="AG279">
        <f t="shared" si="389"/>
        <v>8.7202929687499982</v>
      </c>
      <c r="AH279">
        <f t="shared" si="390"/>
        <v>8.7251953124999986</v>
      </c>
      <c r="AI279">
        <f t="shared" si="391"/>
        <v>8.730097656249999</v>
      </c>
      <c r="AJ279">
        <f t="shared" si="392"/>
        <v>8.7349999999999994</v>
      </c>
      <c r="AK279">
        <f t="shared" si="393"/>
        <v>8.7399023437499999</v>
      </c>
      <c r="AL279">
        <f t="shared" si="394"/>
        <v>8.7474267578124998</v>
      </c>
      <c r="AM279">
        <f t="shared" si="395"/>
        <v>8.7549511718749997</v>
      </c>
      <c r="AN279">
        <f t="shared" si="396"/>
        <v>8.7624755859374996</v>
      </c>
      <c r="AO279" s="3">
        <v>8.77</v>
      </c>
      <c r="AP279" s="3">
        <v>8.84</v>
      </c>
    </row>
    <row r="280" spans="1:42" x14ac:dyDescent="0.2">
      <c r="A280" s="2">
        <v>42727</v>
      </c>
      <c r="B280" s="3">
        <v>8.73</v>
      </c>
      <c r="C280" s="3">
        <v>8.57</v>
      </c>
      <c r="D280" s="3">
        <f t="shared" si="368"/>
        <v>8.48</v>
      </c>
      <c r="E280" s="3">
        <v>8.39</v>
      </c>
      <c r="F280" s="3">
        <f t="shared" si="369"/>
        <v>8.370000000000001</v>
      </c>
      <c r="G280" s="3">
        <v>8.35</v>
      </c>
      <c r="H280" s="3">
        <f t="shared" si="370"/>
        <v>8.51</v>
      </c>
      <c r="I280" s="3">
        <v>8.67</v>
      </c>
      <c r="J280" s="3">
        <f t="shared" si="371"/>
        <v>8.5250000000000004</v>
      </c>
      <c r="K280" s="3">
        <v>8.3800000000000008</v>
      </c>
      <c r="L280">
        <f t="shared" si="372"/>
        <v>8.3975000000000009</v>
      </c>
      <c r="M280">
        <f t="shared" si="373"/>
        <v>8.4149999999999991</v>
      </c>
      <c r="N280">
        <f t="shared" si="374"/>
        <v>8.4324999999999992</v>
      </c>
      <c r="O280" s="3">
        <v>8.4499999999999993</v>
      </c>
      <c r="P280">
        <f t="shared" si="375"/>
        <v>8.4674999999999994</v>
      </c>
      <c r="Q280">
        <f t="shared" si="376"/>
        <v>8.4837500000000006</v>
      </c>
      <c r="R280">
        <f t="shared" si="377"/>
        <v>8.5</v>
      </c>
      <c r="S280">
        <f t="shared" si="378"/>
        <v>8.5162499999999994</v>
      </c>
      <c r="T280">
        <f t="shared" si="379"/>
        <v>8.5331250000000001</v>
      </c>
      <c r="U280" s="3">
        <v>8.5500000000000007</v>
      </c>
      <c r="V280">
        <f t="shared" si="380"/>
        <v>8.5668750000000014</v>
      </c>
      <c r="W280">
        <f t="shared" ref="W280:X280" si="416">2*V280-U280</f>
        <v>8.583750000000002</v>
      </c>
      <c r="X280">
        <f t="shared" si="416"/>
        <v>8.6006250000000026</v>
      </c>
      <c r="Y280">
        <f t="shared" si="382"/>
        <v>8.6053125000000001</v>
      </c>
      <c r="Z280">
        <f t="shared" si="383"/>
        <v>8.61</v>
      </c>
      <c r="AA280">
        <f t="shared" si="384"/>
        <v>8.6146874999999987</v>
      </c>
      <c r="AB280">
        <f t="shared" si="385"/>
        <v>8.6285156249999986</v>
      </c>
      <c r="AC280">
        <f t="shared" si="386"/>
        <v>8.6423437499999984</v>
      </c>
      <c r="AD280">
        <f t="shared" si="387"/>
        <v>8.6561718749999983</v>
      </c>
      <c r="AE280" s="3">
        <v>8.67</v>
      </c>
      <c r="AF280">
        <f t="shared" si="388"/>
        <v>8.6838281250000016</v>
      </c>
      <c r="AG280">
        <f t="shared" si="389"/>
        <v>8.687871093750001</v>
      </c>
      <c r="AH280">
        <f t="shared" si="390"/>
        <v>8.6919140625000004</v>
      </c>
      <c r="AI280">
        <f t="shared" si="391"/>
        <v>8.6959570312499999</v>
      </c>
      <c r="AJ280">
        <f t="shared" si="392"/>
        <v>8.6999999999999993</v>
      </c>
      <c r="AK280">
        <f t="shared" si="393"/>
        <v>8.7040429687499987</v>
      </c>
      <c r="AL280">
        <f t="shared" si="394"/>
        <v>8.7105322265624991</v>
      </c>
      <c r="AM280">
        <f t="shared" si="395"/>
        <v>8.7170214843749996</v>
      </c>
      <c r="AN280">
        <f t="shared" si="396"/>
        <v>8.7235107421875</v>
      </c>
      <c r="AO280" s="3">
        <v>8.73</v>
      </c>
      <c r="AP280" s="3">
        <v>8.8000000000000007</v>
      </c>
    </row>
    <row r="281" spans="1:42" x14ac:dyDescent="0.2">
      <c r="A281" s="2">
        <v>42726</v>
      </c>
      <c r="B281" s="3">
        <v>8.75</v>
      </c>
      <c r="C281" s="3">
        <v>8.5500000000000007</v>
      </c>
      <c r="D281" s="3">
        <f t="shared" si="368"/>
        <v>8.4600000000000009</v>
      </c>
      <c r="E281" s="3">
        <v>8.3699999999999992</v>
      </c>
      <c r="F281" s="3">
        <f t="shared" si="369"/>
        <v>8.3649999999999984</v>
      </c>
      <c r="G281" s="3">
        <v>8.36</v>
      </c>
      <c r="H281" s="3">
        <f t="shared" si="370"/>
        <v>8.504999999999999</v>
      </c>
      <c r="I281" s="3">
        <v>8.65</v>
      </c>
      <c r="J281" s="3">
        <f t="shared" si="371"/>
        <v>8.5300000000000011</v>
      </c>
      <c r="K281" s="3">
        <v>8.41</v>
      </c>
      <c r="L281">
        <f t="shared" si="372"/>
        <v>8.4250000000000007</v>
      </c>
      <c r="M281">
        <f t="shared" si="373"/>
        <v>8.4400000000000013</v>
      </c>
      <c r="N281">
        <f t="shared" si="374"/>
        <v>8.4550000000000018</v>
      </c>
      <c r="O281" s="3">
        <v>8.4700000000000006</v>
      </c>
      <c r="P281">
        <f t="shared" si="375"/>
        <v>8.4849999999999994</v>
      </c>
      <c r="Q281">
        <f t="shared" si="376"/>
        <v>8.4975000000000005</v>
      </c>
      <c r="R281">
        <f t="shared" si="377"/>
        <v>8.5100000000000016</v>
      </c>
      <c r="S281">
        <f t="shared" si="378"/>
        <v>8.5225000000000026</v>
      </c>
      <c r="T281">
        <f t="shared" si="379"/>
        <v>8.5362500000000026</v>
      </c>
      <c r="U281" s="3">
        <v>8.5500000000000007</v>
      </c>
      <c r="V281">
        <f t="shared" si="380"/>
        <v>8.5637499999999989</v>
      </c>
      <c r="W281">
        <f t="shared" ref="W281:X281" si="417">2*V281-U281</f>
        <v>8.577499999999997</v>
      </c>
      <c r="X281">
        <f t="shared" si="417"/>
        <v>8.5912499999999952</v>
      </c>
      <c r="Y281">
        <f t="shared" si="382"/>
        <v>8.5956249999999983</v>
      </c>
      <c r="Z281">
        <f t="shared" si="383"/>
        <v>8.6000000000000014</v>
      </c>
      <c r="AA281">
        <f t="shared" si="384"/>
        <v>8.6043750000000045</v>
      </c>
      <c r="AB281">
        <f t="shared" si="385"/>
        <v>8.6157812500000031</v>
      </c>
      <c r="AC281">
        <f t="shared" si="386"/>
        <v>8.6271875000000016</v>
      </c>
      <c r="AD281">
        <f t="shared" si="387"/>
        <v>8.6385937500000018</v>
      </c>
      <c r="AE281" s="3">
        <v>8.65</v>
      </c>
      <c r="AF281">
        <f t="shared" si="388"/>
        <v>8.6614062499999989</v>
      </c>
      <c r="AG281">
        <f t="shared" si="389"/>
        <v>8.6673046874999997</v>
      </c>
      <c r="AH281">
        <f t="shared" si="390"/>
        <v>8.6732031250000006</v>
      </c>
      <c r="AI281">
        <f t="shared" si="391"/>
        <v>8.6791015625000014</v>
      </c>
      <c r="AJ281">
        <f t="shared" si="392"/>
        <v>8.6850000000000005</v>
      </c>
      <c r="AK281">
        <f t="shared" si="393"/>
        <v>8.6908984374999996</v>
      </c>
      <c r="AL281">
        <f t="shared" si="394"/>
        <v>8.6981738281250003</v>
      </c>
      <c r="AM281">
        <f t="shared" si="395"/>
        <v>8.705449218750001</v>
      </c>
      <c r="AN281">
        <f t="shared" si="396"/>
        <v>8.7127246093750017</v>
      </c>
      <c r="AO281" s="3">
        <v>8.7200000000000006</v>
      </c>
      <c r="AP281" s="3">
        <v>8.7899999999999991</v>
      </c>
    </row>
    <row r="282" spans="1:42" x14ac:dyDescent="0.2">
      <c r="A282" s="2">
        <v>42725</v>
      </c>
      <c r="B282" s="3">
        <v>8.74</v>
      </c>
      <c r="C282" s="3">
        <v>8.58</v>
      </c>
      <c r="D282" s="3">
        <f t="shared" si="368"/>
        <v>8.495000000000001</v>
      </c>
      <c r="E282" s="3">
        <v>8.41</v>
      </c>
      <c r="F282" s="3">
        <f t="shared" si="369"/>
        <v>8.39</v>
      </c>
      <c r="G282" s="3">
        <v>8.3699999999999992</v>
      </c>
      <c r="H282" s="3">
        <f t="shared" si="370"/>
        <v>8.5299999999999994</v>
      </c>
      <c r="I282" s="3">
        <v>8.69</v>
      </c>
      <c r="J282" s="3">
        <f t="shared" si="371"/>
        <v>8.5549999999999997</v>
      </c>
      <c r="K282" s="3">
        <v>8.42</v>
      </c>
      <c r="L282">
        <f t="shared" si="372"/>
        <v>8.4400000000000013</v>
      </c>
      <c r="M282">
        <f t="shared" si="373"/>
        <v>8.4600000000000009</v>
      </c>
      <c r="N282">
        <f t="shared" si="374"/>
        <v>8.48</v>
      </c>
      <c r="O282" s="3">
        <v>8.5</v>
      </c>
      <c r="P282">
        <f t="shared" si="375"/>
        <v>8.52</v>
      </c>
      <c r="Q282">
        <f t="shared" si="376"/>
        <v>8.5324999999999989</v>
      </c>
      <c r="R282">
        <f t="shared" si="377"/>
        <v>8.5449999999999999</v>
      </c>
      <c r="S282">
        <f t="shared" si="378"/>
        <v>8.557500000000001</v>
      </c>
      <c r="T282">
        <f t="shared" si="379"/>
        <v>8.5737500000000004</v>
      </c>
      <c r="U282" s="3">
        <v>8.59</v>
      </c>
      <c r="V282">
        <f t="shared" si="380"/>
        <v>8.6062499999999993</v>
      </c>
      <c r="W282">
        <f t="shared" ref="W282:X282" si="418">2*V282-U282</f>
        <v>8.6224999999999987</v>
      </c>
      <c r="X282">
        <f t="shared" si="418"/>
        <v>8.6387499999999982</v>
      </c>
      <c r="Y282">
        <f t="shared" si="382"/>
        <v>8.6393749999999994</v>
      </c>
      <c r="Z282">
        <f t="shared" si="383"/>
        <v>8.64</v>
      </c>
      <c r="AA282">
        <f t="shared" si="384"/>
        <v>8.6406250000000018</v>
      </c>
      <c r="AB282">
        <f t="shared" si="385"/>
        <v>8.6529687500000012</v>
      </c>
      <c r="AC282">
        <f t="shared" si="386"/>
        <v>8.6653125000000006</v>
      </c>
      <c r="AD282">
        <f t="shared" si="387"/>
        <v>8.6776562500000001</v>
      </c>
      <c r="AE282" s="3">
        <v>8.69</v>
      </c>
      <c r="AF282">
        <f t="shared" si="388"/>
        <v>8.7023437499999989</v>
      </c>
      <c r="AG282">
        <f t="shared" si="389"/>
        <v>8.7055078124999987</v>
      </c>
      <c r="AH282">
        <f t="shared" si="390"/>
        <v>8.7086718750000003</v>
      </c>
      <c r="AI282">
        <f t="shared" si="391"/>
        <v>8.7118359375000001</v>
      </c>
      <c r="AJ282">
        <f t="shared" si="392"/>
        <v>8.7149999999999999</v>
      </c>
      <c r="AK282">
        <f t="shared" si="393"/>
        <v>8.7181640624999996</v>
      </c>
      <c r="AL282">
        <f t="shared" si="394"/>
        <v>8.7236230468749998</v>
      </c>
      <c r="AM282">
        <f t="shared" si="395"/>
        <v>8.7290820312499999</v>
      </c>
      <c r="AN282">
        <f t="shared" si="396"/>
        <v>8.7345410156250001</v>
      </c>
      <c r="AO282" s="3">
        <v>8.74</v>
      </c>
      <c r="AP282" s="3">
        <v>8.8000000000000007</v>
      </c>
    </row>
    <row r="283" spans="1:42" x14ac:dyDescent="0.2">
      <c r="A283" s="2">
        <v>42724</v>
      </c>
      <c r="B283" s="3">
        <v>8.74</v>
      </c>
      <c r="C283" s="3">
        <v>8.56</v>
      </c>
      <c r="D283" s="3">
        <f t="shared" si="368"/>
        <v>8.4750000000000014</v>
      </c>
      <c r="E283" s="3">
        <v>8.39</v>
      </c>
      <c r="F283" s="3">
        <f t="shared" si="369"/>
        <v>8.379999999999999</v>
      </c>
      <c r="G283" s="3">
        <v>8.3699999999999992</v>
      </c>
      <c r="H283" s="3">
        <f t="shared" si="370"/>
        <v>8.5399999999999991</v>
      </c>
      <c r="I283" s="3">
        <v>8.7100000000000009</v>
      </c>
      <c r="J283" s="3">
        <f t="shared" si="371"/>
        <v>8.57</v>
      </c>
      <c r="K283" s="3">
        <v>8.43</v>
      </c>
      <c r="L283">
        <f t="shared" si="372"/>
        <v>8.4474999999999998</v>
      </c>
      <c r="M283">
        <f t="shared" si="373"/>
        <v>8.4649999999999999</v>
      </c>
      <c r="N283">
        <f t="shared" si="374"/>
        <v>8.4824999999999999</v>
      </c>
      <c r="O283" s="3">
        <v>8.5</v>
      </c>
      <c r="P283">
        <f t="shared" si="375"/>
        <v>8.5175000000000001</v>
      </c>
      <c r="Q283">
        <f t="shared" si="376"/>
        <v>8.5337500000000013</v>
      </c>
      <c r="R283">
        <f t="shared" si="377"/>
        <v>8.5500000000000007</v>
      </c>
      <c r="S283">
        <f t="shared" si="378"/>
        <v>8.5662500000000001</v>
      </c>
      <c r="T283">
        <f t="shared" si="379"/>
        <v>8.583124999999999</v>
      </c>
      <c r="U283" s="3">
        <v>8.6</v>
      </c>
      <c r="V283">
        <f t="shared" si="380"/>
        <v>8.6168750000000003</v>
      </c>
      <c r="W283">
        <f t="shared" ref="W283:X283" si="419">2*V283-U283</f>
        <v>8.6337500000000009</v>
      </c>
      <c r="X283">
        <f t="shared" si="419"/>
        <v>8.6506250000000016</v>
      </c>
      <c r="Y283">
        <f t="shared" si="382"/>
        <v>8.6528125000000014</v>
      </c>
      <c r="Z283">
        <f t="shared" si="383"/>
        <v>8.6550000000000011</v>
      </c>
      <c r="AA283">
        <f t="shared" si="384"/>
        <v>8.6571875000000009</v>
      </c>
      <c r="AB283">
        <f t="shared" si="385"/>
        <v>8.6703906249999996</v>
      </c>
      <c r="AC283">
        <f t="shared" si="386"/>
        <v>8.68359375</v>
      </c>
      <c r="AD283">
        <f t="shared" si="387"/>
        <v>8.6967968750000004</v>
      </c>
      <c r="AE283" s="3">
        <v>8.7100000000000009</v>
      </c>
      <c r="AF283">
        <f t="shared" si="388"/>
        <v>8.7232031250000013</v>
      </c>
      <c r="AG283">
        <f t="shared" si="389"/>
        <v>8.7274023437500006</v>
      </c>
      <c r="AH283">
        <f t="shared" si="390"/>
        <v>8.7316015624999999</v>
      </c>
      <c r="AI283">
        <f t="shared" si="391"/>
        <v>8.7358007812499991</v>
      </c>
      <c r="AJ283">
        <f t="shared" si="392"/>
        <v>8.74</v>
      </c>
      <c r="AK283">
        <f t="shared" si="393"/>
        <v>8.7441992187500013</v>
      </c>
      <c r="AL283">
        <f t="shared" si="394"/>
        <v>8.7506494140625009</v>
      </c>
      <c r="AM283">
        <f t="shared" si="395"/>
        <v>8.7570996093750004</v>
      </c>
      <c r="AN283">
        <f t="shared" si="396"/>
        <v>8.7635498046875</v>
      </c>
      <c r="AO283" s="3">
        <v>8.77</v>
      </c>
      <c r="AP283" s="3">
        <v>8.83</v>
      </c>
    </row>
    <row r="284" spans="1:42" x14ac:dyDescent="0.2">
      <c r="A284" s="2">
        <v>42723</v>
      </c>
      <c r="B284" s="3">
        <v>8.75</v>
      </c>
      <c r="C284" s="3">
        <v>8.5500000000000007</v>
      </c>
      <c r="D284" s="3">
        <f t="shared" si="368"/>
        <v>8.4700000000000006</v>
      </c>
      <c r="E284" s="3">
        <v>8.39</v>
      </c>
      <c r="F284" s="3">
        <f t="shared" si="369"/>
        <v>8.3850000000000016</v>
      </c>
      <c r="G284" s="3">
        <v>8.3800000000000008</v>
      </c>
      <c r="H284" s="3">
        <f t="shared" si="370"/>
        <v>8.5250000000000004</v>
      </c>
      <c r="I284" s="3">
        <v>8.67</v>
      </c>
      <c r="J284" s="3">
        <f t="shared" si="371"/>
        <v>8.5449999999999999</v>
      </c>
      <c r="K284" s="3">
        <v>8.42</v>
      </c>
      <c r="L284">
        <f t="shared" si="372"/>
        <v>8.4349999999999987</v>
      </c>
      <c r="M284">
        <f t="shared" si="373"/>
        <v>8.4499999999999993</v>
      </c>
      <c r="N284">
        <f t="shared" si="374"/>
        <v>8.4649999999999999</v>
      </c>
      <c r="O284" s="3">
        <v>8.48</v>
      </c>
      <c r="P284">
        <f t="shared" si="375"/>
        <v>8.495000000000001</v>
      </c>
      <c r="Q284">
        <f t="shared" si="376"/>
        <v>8.5100000000000016</v>
      </c>
      <c r="R284">
        <f t="shared" si="377"/>
        <v>8.5250000000000004</v>
      </c>
      <c r="S284">
        <f t="shared" si="378"/>
        <v>8.5399999999999991</v>
      </c>
      <c r="T284">
        <f t="shared" si="379"/>
        <v>8.5549999999999997</v>
      </c>
      <c r="U284" s="3">
        <v>8.57</v>
      </c>
      <c r="V284">
        <f t="shared" si="380"/>
        <v>8.5850000000000009</v>
      </c>
      <c r="W284">
        <f t="shared" ref="W284:X284" si="420">2*V284-U284</f>
        <v>8.6000000000000014</v>
      </c>
      <c r="X284">
        <f t="shared" si="420"/>
        <v>8.615000000000002</v>
      </c>
      <c r="Y284">
        <f t="shared" si="382"/>
        <v>8.6175000000000015</v>
      </c>
      <c r="Z284">
        <f t="shared" si="383"/>
        <v>8.620000000000001</v>
      </c>
      <c r="AA284">
        <f t="shared" si="384"/>
        <v>8.6225000000000005</v>
      </c>
      <c r="AB284">
        <f t="shared" si="385"/>
        <v>8.6343750000000004</v>
      </c>
      <c r="AC284">
        <f t="shared" si="386"/>
        <v>8.6462500000000002</v>
      </c>
      <c r="AD284">
        <f t="shared" si="387"/>
        <v>8.6581250000000001</v>
      </c>
      <c r="AE284" s="3">
        <v>8.67</v>
      </c>
      <c r="AF284">
        <f t="shared" si="388"/>
        <v>8.6818749999999998</v>
      </c>
      <c r="AG284">
        <f t="shared" si="389"/>
        <v>8.6851562499999986</v>
      </c>
      <c r="AH284">
        <f t="shared" si="390"/>
        <v>8.6884374999999991</v>
      </c>
      <c r="AI284">
        <f t="shared" si="391"/>
        <v>8.6917187499999997</v>
      </c>
      <c r="AJ284">
        <f t="shared" si="392"/>
        <v>8.6950000000000003</v>
      </c>
      <c r="AK284">
        <f t="shared" si="393"/>
        <v>8.6982812500000009</v>
      </c>
      <c r="AL284">
        <f t="shared" si="394"/>
        <v>8.7037109375000004</v>
      </c>
      <c r="AM284">
        <f t="shared" si="395"/>
        <v>8.7091406249999999</v>
      </c>
      <c r="AN284">
        <f t="shared" si="396"/>
        <v>8.7145703125000011</v>
      </c>
      <c r="AO284" s="3">
        <v>8.7200000000000006</v>
      </c>
      <c r="AP284" s="3">
        <v>8.76</v>
      </c>
    </row>
    <row r="285" spans="1:42" x14ac:dyDescent="0.2">
      <c r="A285" s="2">
        <v>42720</v>
      </c>
      <c r="B285" s="3">
        <v>8.64</v>
      </c>
      <c r="C285" s="3">
        <v>8.5299999999999994</v>
      </c>
      <c r="D285" s="3">
        <f t="shared" si="368"/>
        <v>8.4649999999999999</v>
      </c>
      <c r="E285" s="3">
        <v>8.4</v>
      </c>
      <c r="F285" s="3">
        <f t="shared" si="369"/>
        <v>8.3849999999999998</v>
      </c>
      <c r="G285" s="3">
        <v>8.3699999999999992</v>
      </c>
      <c r="H285" s="3">
        <f t="shared" si="370"/>
        <v>8.5350000000000001</v>
      </c>
      <c r="I285" s="3">
        <v>8.6999999999999993</v>
      </c>
      <c r="J285" s="3">
        <f t="shared" si="371"/>
        <v>8.5549999999999997</v>
      </c>
      <c r="K285" s="3">
        <v>8.41</v>
      </c>
      <c r="L285">
        <f t="shared" si="372"/>
        <v>8.4275000000000002</v>
      </c>
      <c r="M285">
        <f t="shared" si="373"/>
        <v>8.4450000000000003</v>
      </c>
      <c r="N285">
        <f t="shared" si="374"/>
        <v>8.4625000000000004</v>
      </c>
      <c r="O285" s="3">
        <v>8.48</v>
      </c>
      <c r="P285">
        <f t="shared" si="375"/>
        <v>8.4975000000000005</v>
      </c>
      <c r="Q285">
        <f t="shared" si="376"/>
        <v>8.5137500000000017</v>
      </c>
      <c r="R285">
        <f t="shared" si="377"/>
        <v>8.5300000000000011</v>
      </c>
      <c r="S285">
        <f t="shared" si="378"/>
        <v>8.5462500000000006</v>
      </c>
      <c r="T285">
        <f t="shared" si="379"/>
        <v>8.5631249999999994</v>
      </c>
      <c r="U285" s="3">
        <v>8.58</v>
      </c>
      <c r="V285">
        <f t="shared" si="380"/>
        <v>8.5968750000000007</v>
      </c>
      <c r="W285">
        <f t="shared" ref="W285:X285" si="421">2*V285-U285</f>
        <v>8.6137500000000014</v>
      </c>
      <c r="X285">
        <f t="shared" si="421"/>
        <v>8.630625000000002</v>
      </c>
      <c r="Y285">
        <f t="shared" si="382"/>
        <v>8.6353125000000013</v>
      </c>
      <c r="Z285">
        <f t="shared" si="383"/>
        <v>8.64</v>
      </c>
      <c r="AA285">
        <f t="shared" si="384"/>
        <v>8.6446874999999999</v>
      </c>
      <c r="AB285">
        <f t="shared" si="385"/>
        <v>8.6585156249999997</v>
      </c>
      <c r="AC285">
        <f t="shared" si="386"/>
        <v>8.6723437499999996</v>
      </c>
      <c r="AD285">
        <f t="shared" si="387"/>
        <v>8.6861718749999994</v>
      </c>
      <c r="AE285" s="3">
        <v>8.6999999999999993</v>
      </c>
      <c r="AF285">
        <f t="shared" si="388"/>
        <v>8.7138281249999991</v>
      </c>
      <c r="AG285">
        <f t="shared" si="389"/>
        <v>8.7178710937499986</v>
      </c>
      <c r="AH285">
        <f t="shared" si="390"/>
        <v>8.7219140624999998</v>
      </c>
      <c r="AI285">
        <f t="shared" si="391"/>
        <v>8.725957031250001</v>
      </c>
      <c r="AJ285">
        <f t="shared" si="392"/>
        <v>8.73</v>
      </c>
      <c r="AK285">
        <f t="shared" si="393"/>
        <v>8.7340429687499999</v>
      </c>
      <c r="AL285">
        <f t="shared" si="394"/>
        <v>8.7405322265625003</v>
      </c>
      <c r="AM285">
        <f t="shared" si="395"/>
        <v>8.7470214843750007</v>
      </c>
      <c r="AN285">
        <f t="shared" si="396"/>
        <v>8.7535107421875011</v>
      </c>
      <c r="AO285" s="3">
        <v>8.76</v>
      </c>
      <c r="AP285" s="3">
        <v>8.82</v>
      </c>
    </row>
    <row r="286" spans="1:42" x14ac:dyDescent="0.2">
      <c r="A286" s="2">
        <v>42719</v>
      </c>
      <c r="B286" s="3">
        <v>8.8000000000000007</v>
      </c>
      <c r="C286" s="3">
        <v>8.6</v>
      </c>
      <c r="D286" s="3">
        <f t="shared" si="368"/>
        <v>8.51</v>
      </c>
      <c r="E286" s="3">
        <v>8.42</v>
      </c>
      <c r="F286" s="3">
        <f t="shared" si="369"/>
        <v>8.4</v>
      </c>
      <c r="G286" s="3">
        <v>8.3800000000000008</v>
      </c>
      <c r="H286" s="3">
        <f t="shared" si="370"/>
        <v>8.56</v>
      </c>
      <c r="I286" s="3">
        <v>8.74</v>
      </c>
      <c r="J286" s="3">
        <f t="shared" si="371"/>
        <v>8.58</v>
      </c>
      <c r="K286" s="3">
        <v>8.42</v>
      </c>
      <c r="L286">
        <f t="shared" si="372"/>
        <v>8.4400000000000013</v>
      </c>
      <c r="M286">
        <f t="shared" si="373"/>
        <v>8.4600000000000009</v>
      </c>
      <c r="N286">
        <f t="shared" si="374"/>
        <v>8.48</v>
      </c>
      <c r="O286" s="3">
        <v>8.5</v>
      </c>
      <c r="P286">
        <f t="shared" si="375"/>
        <v>8.52</v>
      </c>
      <c r="Q286">
        <f t="shared" si="376"/>
        <v>8.5399999999999991</v>
      </c>
      <c r="R286">
        <f t="shared" si="377"/>
        <v>8.5599999999999987</v>
      </c>
      <c r="S286">
        <f t="shared" si="378"/>
        <v>8.5799999999999983</v>
      </c>
      <c r="T286">
        <f t="shared" si="379"/>
        <v>8.5999999999999979</v>
      </c>
      <c r="U286" s="3">
        <v>8.6199999999999992</v>
      </c>
      <c r="V286">
        <f t="shared" si="380"/>
        <v>8.64</v>
      </c>
      <c r="W286">
        <f t="shared" ref="W286:X286" si="422">2*V286-U286</f>
        <v>8.6600000000000019</v>
      </c>
      <c r="X286">
        <f t="shared" si="422"/>
        <v>8.6800000000000033</v>
      </c>
      <c r="Y286">
        <f t="shared" si="382"/>
        <v>8.6800000000000015</v>
      </c>
      <c r="Z286">
        <f t="shared" si="383"/>
        <v>8.68</v>
      </c>
      <c r="AA286">
        <f t="shared" si="384"/>
        <v>8.6799999999999979</v>
      </c>
      <c r="AB286">
        <f t="shared" si="385"/>
        <v>8.6949999999999985</v>
      </c>
      <c r="AC286">
        <f t="shared" si="386"/>
        <v>8.7099999999999991</v>
      </c>
      <c r="AD286">
        <f t="shared" si="387"/>
        <v>8.7249999999999996</v>
      </c>
      <c r="AE286" s="3">
        <v>8.74</v>
      </c>
      <c r="AF286">
        <f t="shared" si="388"/>
        <v>8.7550000000000008</v>
      </c>
      <c r="AG286">
        <f t="shared" si="389"/>
        <v>8.7600000000000016</v>
      </c>
      <c r="AH286">
        <f t="shared" si="390"/>
        <v>8.7650000000000006</v>
      </c>
      <c r="AI286">
        <f t="shared" si="391"/>
        <v>8.77</v>
      </c>
      <c r="AJ286">
        <f t="shared" si="392"/>
        <v>8.7750000000000004</v>
      </c>
      <c r="AK286">
        <f t="shared" si="393"/>
        <v>8.7800000000000011</v>
      </c>
      <c r="AL286">
        <f t="shared" si="394"/>
        <v>8.7875000000000014</v>
      </c>
      <c r="AM286">
        <f t="shared" si="395"/>
        <v>8.7950000000000017</v>
      </c>
      <c r="AN286">
        <f t="shared" si="396"/>
        <v>8.802500000000002</v>
      </c>
      <c r="AO286" s="3">
        <v>8.81</v>
      </c>
      <c r="AP286" s="3">
        <v>8.8699999999999992</v>
      </c>
    </row>
    <row r="287" spans="1:42" x14ac:dyDescent="0.2">
      <c r="A287" s="2">
        <v>42718</v>
      </c>
      <c r="B287" s="3">
        <v>8.82</v>
      </c>
      <c r="C287" s="3">
        <v>8.6</v>
      </c>
      <c r="D287" s="3">
        <f t="shared" si="368"/>
        <v>8.49</v>
      </c>
      <c r="E287" s="3">
        <v>8.3800000000000008</v>
      </c>
      <c r="F287" s="3">
        <f t="shared" si="369"/>
        <v>8.3550000000000004</v>
      </c>
      <c r="G287" s="3">
        <v>8.33</v>
      </c>
      <c r="H287" s="3">
        <f t="shared" si="370"/>
        <v>8.4550000000000001</v>
      </c>
      <c r="I287" s="3">
        <v>8.58</v>
      </c>
      <c r="J287" s="3">
        <f t="shared" si="371"/>
        <v>8.4649999999999999</v>
      </c>
      <c r="K287" s="3">
        <v>8.35</v>
      </c>
      <c r="L287">
        <f t="shared" si="372"/>
        <v>8.3649999999999984</v>
      </c>
      <c r="M287">
        <f t="shared" si="373"/>
        <v>8.379999999999999</v>
      </c>
      <c r="N287">
        <f t="shared" si="374"/>
        <v>8.3949999999999996</v>
      </c>
      <c r="O287" s="3">
        <v>8.41</v>
      </c>
      <c r="P287">
        <f t="shared" si="375"/>
        <v>8.4250000000000007</v>
      </c>
      <c r="Q287">
        <f t="shared" si="376"/>
        <v>8.4375</v>
      </c>
      <c r="R287">
        <f t="shared" si="377"/>
        <v>8.4499999999999993</v>
      </c>
      <c r="S287">
        <f t="shared" si="378"/>
        <v>8.4624999999999986</v>
      </c>
      <c r="T287">
        <f t="shared" si="379"/>
        <v>8.4762500000000003</v>
      </c>
      <c r="U287" s="3">
        <v>8.49</v>
      </c>
      <c r="V287">
        <f t="shared" si="380"/>
        <v>8.5037500000000001</v>
      </c>
      <c r="W287">
        <f t="shared" ref="W287:X287" si="423">2*V287-U287</f>
        <v>8.5175000000000001</v>
      </c>
      <c r="X287">
        <f t="shared" si="423"/>
        <v>8.53125</v>
      </c>
      <c r="Y287">
        <f t="shared" si="382"/>
        <v>8.5331250000000001</v>
      </c>
      <c r="Z287">
        <f t="shared" si="383"/>
        <v>8.5350000000000001</v>
      </c>
      <c r="AA287">
        <f t="shared" si="384"/>
        <v>8.5368750000000002</v>
      </c>
      <c r="AB287">
        <f t="shared" si="385"/>
        <v>8.5476562499999993</v>
      </c>
      <c r="AC287">
        <f t="shared" si="386"/>
        <v>8.5584375000000001</v>
      </c>
      <c r="AD287">
        <f t="shared" si="387"/>
        <v>8.569218750000001</v>
      </c>
      <c r="AE287" s="3">
        <v>8.58</v>
      </c>
      <c r="AF287">
        <f t="shared" si="388"/>
        <v>8.5907812499999991</v>
      </c>
      <c r="AG287">
        <f t="shared" si="389"/>
        <v>8.5943359374999986</v>
      </c>
      <c r="AH287">
        <f t="shared" si="390"/>
        <v>8.5978906249999998</v>
      </c>
      <c r="AI287">
        <f t="shared" si="391"/>
        <v>8.601445312500001</v>
      </c>
      <c r="AJ287">
        <f t="shared" si="392"/>
        <v>8.6050000000000004</v>
      </c>
      <c r="AK287">
        <f t="shared" si="393"/>
        <v>8.6085546874999999</v>
      </c>
      <c r="AL287">
        <f t="shared" si="394"/>
        <v>8.6139160156249996</v>
      </c>
      <c r="AM287">
        <f t="shared" si="395"/>
        <v>8.6192773437499994</v>
      </c>
      <c r="AN287">
        <f t="shared" si="396"/>
        <v>8.624638671875001</v>
      </c>
      <c r="AO287" s="3">
        <v>8.6300000000000008</v>
      </c>
      <c r="AP287" s="3">
        <v>8.68</v>
      </c>
    </row>
    <row r="288" spans="1:42" x14ac:dyDescent="0.2">
      <c r="A288" s="2">
        <v>42717</v>
      </c>
      <c r="B288" s="3">
        <v>8.9</v>
      </c>
      <c r="C288" s="3">
        <v>8.69</v>
      </c>
      <c r="D288" s="3">
        <f t="shared" si="368"/>
        <v>8.5850000000000009</v>
      </c>
      <c r="E288" s="3">
        <v>8.48</v>
      </c>
      <c r="F288" s="3">
        <f t="shared" si="369"/>
        <v>8.4400000000000013</v>
      </c>
      <c r="G288" s="3">
        <v>8.4</v>
      </c>
      <c r="H288" s="3">
        <f t="shared" si="370"/>
        <v>8.5</v>
      </c>
      <c r="I288" s="3">
        <v>8.6</v>
      </c>
      <c r="J288" s="3">
        <f t="shared" si="371"/>
        <v>8.49</v>
      </c>
      <c r="K288" s="3">
        <v>8.3800000000000008</v>
      </c>
      <c r="L288">
        <f t="shared" si="372"/>
        <v>8.39</v>
      </c>
      <c r="M288">
        <f t="shared" si="373"/>
        <v>8.4</v>
      </c>
      <c r="N288">
        <f t="shared" si="374"/>
        <v>8.41</v>
      </c>
      <c r="O288" s="3">
        <v>8.42</v>
      </c>
      <c r="P288">
        <f t="shared" si="375"/>
        <v>8.43</v>
      </c>
      <c r="Q288">
        <f t="shared" si="376"/>
        <v>8.4474999999999998</v>
      </c>
      <c r="R288">
        <f t="shared" si="377"/>
        <v>8.4649999999999999</v>
      </c>
      <c r="S288">
        <f t="shared" si="378"/>
        <v>8.4824999999999999</v>
      </c>
      <c r="T288">
        <f t="shared" si="379"/>
        <v>8.4962499999999999</v>
      </c>
      <c r="U288" s="3">
        <v>8.51</v>
      </c>
      <c r="V288">
        <f t="shared" si="380"/>
        <v>8.5237499999999997</v>
      </c>
      <c r="W288">
        <f t="shared" ref="W288:X288" si="424">2*V288-U288</f>
        <v>8.5374999999999996</v>
      </c>
      <c r="X288">
        <f t="shared" si="424"/>
        <v>8.5512499999999996</v>
      </c>
      <c r="Y288">
        <f t="shared" si="382"/>
        <v>8.5531249999999996</v>
      </c>
      <c r="Z288">
        <f t="shared" si="383"/>
        <v>8.5549999999999997</v>
      </c>
      <c r="AA288">
        <f t="shared" si="384"/>
        <v>8.5568749999999998</v>
      </c>
      <c r="AB288">
        <f t="shared" si="385"/>
        <v>8.5676562499999989</v>
      </c>
      <c r="AC288">
        <f t="shared" si="386"/>
        <v>8.5784374999999997</v>
      </c>
      <c r="AD288">
        <f t="shared" si="387"/>
        <v>8.5892187500000006</v>
      </c>
      <c r="AE288" s="3">
        <v>8.6</v>
      </c>
      <c r="AF288">
        <f t="shared" si="388"/>
        <v>8.6107812499999987</v>
      </c>
      <c r="AG288">
        <f t="shared" si="389"/>
        <v>8.6130859374999993</v>
      </c>
      <c r="AH288">
        <f t="shared" si="390"/>
        <v>8.6153906249999999</v>
      </c>
      <c r="AI288">
        <f t="shared" si="391"/>
        <v>8.6176953125000004</v>
      </c>
      <c r="AJ288">
        <f t="shared" si="392"/>
        <v>8.620000000000001</v>
      </c>
      <c r="AK288">
        <f t="shared" si="393"/>
        <v>8.6223046875000016</v>
      </c>
      <c r="AL288">
        <f t="shared" si="394"/>
        <v>8.6267285156250004</v>
      </c>
      <c r="AM288">
        <f t="shared" si="395"/>
        <v>8.6311523437500011</v>
      </c>
      <c r="AN288">
        <f t="shared" si="396"/>
        <v>8.6355761718750017</v>
      </c>
      <c r="AO288" s="3">
        <v>8.64</v>
      </c>
      <c r="AP288" s="3">
        <v>8.67</v>
      </c>
    </row>
    <row r="289" spans="1:42" x14ac:dyDescent="0.2">
      <c r="A289" s="2">
        <v>42716</v>
      </c>
      <c r="B289" s="3">
        <v>8.91</v>
      </c>
      <c r="C289" s="3">
        <v>8.68</v>
      </c>
      <c r="D289" s="3">
        <f t="shared" si="368"/>
        <v>8.57</v>
      </c>
      <c r="E289" s="3">
        <v>8.4600000000000009</v>
      </c>
      <c r="F289" s="3">
        <f t="shared" si="369"/>
        <v>8.4350000000000005</v>
      </c>
      <c r="G289" s="3">
        <v>8.41</v>
      </c>
      <c r="H289" s="3">
        <f t="shared" si="370"/>
        <v>8.4699999999999989</v>
      </c>
      <c r="I289" s="3">
        <v>8.5299999999999994</v>
      </c>
      <c r="J289" s="3">
        <f t="shared" si="371"/>
        <v>8.4749999999999996</v>
      </c>
      <c r="K289" s="3">
        <v>8.42</v>
      </c>
      <c r="L289">
        <f t="shared" si="372"/>
        <v>8.4274999999999984</v>
      </c>
      <c r="M289">
        <f t="shared" si="373"/>
        <v>8.4349999999999987</v>
      </c>
      <c r="N289">
        <f t="shared" si="374"/>
        <v>8.442499999999999</v>
      </c>
      <c r="O289" s="3">
        <v>8.4499999999999993</v>
      </c>
      <c r="P289">
        <f t="shared" si="375"/>
        <v>8.4574999999999996</v>
      </c>
      <c r="Q289">
        <f t="shared" si="376"/>
        <v>8.4637499999999992</v>
      </c>
      <c r="R289">
        <f t="shared" si="377"/>
        <v>8.4699999999999989</v>
      </c>
      <c r="S289">
        <f t="shared" si="378"/>
        <v>8.4762499999999985</v>
      </c>
      <c r="T289">
        <f t="shared" si="379"/>
        <v>8.4831249999999994</v>
      </c>
      <c r="U289" s="3">
        <v>8.49</v>
      </c>
      <c r="V289">
        <f t="shared" si="380"/>
        <v>8.4968750000000011</v>
      </c>
      <c r="W289">
        <f t="shared" ref="W289:X289" si="425">2*V289-U289</f>
        <v>8.5037500000000019</v>
      </c>
      <c r="X289">
        <f t="shared" si="425"/>
        <v>8.5106250000000028</v>
      </c>
      <c r="Y289">
        <f t="shared" si="382"/>
        <v>8.5103125000000013</v>
      </c>
      <c r="Z289">
        <f t="shared" si="383"/>
        <v>8.51</v>
      </c>
      <c r="AA289">
        <f t="shared" si="384"/>
        <v>8.5096874999999983</v>
      </c>
      <c r="AB289">
        <f t="shared" si="385"/>
        <v>8.514765624999999</v>
      </c>
      <c r="AC289">
        <f t="shared" si="386"/>
        <v>8.5198437499999997</v>
      </c>
      <c r="AD289">
        <f t="shared" si="387"/>
        <v>8.5249218750000004</v>
      </c>
      <c r="AE289" s="3">
        <v>8.5299999999999994</v>
      </c>
      <c r="AF289">
        <f t="shared" si="388"/>
        <v>8.5350781249999983</v>
      </c>
      <c r="AG289">
        <f t="shared" si="389"/>
        <v>8.5350585937499979</v>
      </c>
      <c r="AH289">
        <f t="shared" si="390"/>
        <v>8.5350390624999992</v>
      </c>
      <c r="AI289">
        <f t="shared" si="391"/>
        <v>8.5350195312500006</v>
      </c>
      <c r="AJ289">
        <f t="shared" si="392"/>
        <v>8.5350000000000001</v>
      </c>
      <c r="AK289">
        <f t="shared" si="393"/>
        <v>8.5349804687499997</v>
      </c>
      <c r="AL289">
        <f t="shared" si="394"/>
        <v>8.5362353515624996</v>
      </c>
      <c r="AM289">
        <f t="shared" si="395"/>
        <v>8.5374902343749994</v>
      </c>
      <c r="AN289">
        <f t="shared" si="396"/>
        <v>8.5387451171874993</v>
      </c>
      <c r="AO289" s="3">
        <v>8.5399999999999991</v>
      </c>
      <c r="AP289" s="3">
        <v>8.56</v>
      </c>
    </row>
    <row r="290" spans="1:42" x14ac:dyDescent="0.2">
      <c r="A290" s="2">
        <v>42713</v>
      </c>
      <c r="B290" s="3">
        <v>8.9499999999999993</v>
      </c>
      <c r="C290" s="3">
        <v>8.75</v>
      </c>
      <c r="D290" s="3">
        <f t="shared" si="368"/>
        <v>8.67</v>
      </c>
      <c r="E290" s="3">
        <v>8.59</v>
      </c>
      <c r="F290" s="3">
        <f t="shared" si="369"/>
        <v>8.57</v>
      </c>
      <c r="G290" s="3">
        <v>8.5500000000000007</v>
      </c>
      <c r="H290" s="3">
        <f t="shared" si="370"/>
        <v>8.56</v>
      </c>
      <c r="I290" s="3">
        <v>8.57</v>
      </c>
      <c r="J290" s="3">
        <f t="shared" si="371"/>
        <v>8.5449999999999999</v>
      </c>
      <c r="K290" s="3">
        <v>8.52</v>
      </c>
      <c r="L290">
        <f t="shared" si="372"/>
        <v>8.5175000000000001</v>
      </c>
      <c r="M290">
        <f t="shared" si="373"/>
        <v>8.5150000000000006</v>
      </c>
      <c r="N290">
        <f t="shared" si="374"/>
        <v>8.5124999999999993</v>
      </c>
      <c r="O290" s="3">
        <v>8.51</v>
      </c>
      <c r="P290">
        <f t="shared" si="375"/>
        <v>8.5075000000000003</v>
      </c>
      <c r="Q290">
        <f t="shared" si="376"/>
        <v>8.5137499999999999</v>
      </c>
      <c r="R290">
        <f t="shared" si="377"/>
        <v>8.52</v>
      </c>
      <c r="S290">
        <f t="shared" si="378"/>
        <v>8.5262499999999992</v>
      </c>
      <c r="T290">
        <f t="shared" si="379"/>
        <v>8.5281249999999993</v>
      </c>
      <c r="U290" s="3">
        <v>8.5299999999999994</v>
      </c>
      <c r="V290">
        <f t="shared" si="380"/>
        <v>8.5318749999999994</v>
      </c>
      <c r="W290">
        <f t="shared" ref="W290:X290" si="426">2*V290-U290</f>
        <v>8.5337499999999995</v>
      </c>
      <c r="X290">
        <f t="shared" si="426"/>
        <v>8.5356249999999996</v>
      </c>
      <c r="Y290">
        <f t="shared" si="382"/>
        <v>8.5428125000000001</v>
      </c>
      <c r="Z290">
        <f t="shared" si="383"/>
        <v>8.5500000000000007</v>
      </c>
      <c r="AA290">
        <f t="shared" si="384"/>
        <v>8.5571875000000013</v>
      </c>
      <c r="AB290">
        <f t="shared" si="385"/>
        <v>8.5603906250000001</v>
      </c>
      <c r="AC290">
        <f t="shared" si="386"/>
        <v>8.5635937500000008</v>
      </c>
      <c r="AD290">
        <f t="shared" si="387"/>
        <v>8.5667968750000014</v>
      </c>
      <c r="AE290" s="3">
        <v>8.57</v>
      </c>
      <c r="AF290">
        <f t="shared" si="388"/>
        <v>8.5732031249999991</v>
      </c>
      <c r="AG290">
        <f t="shared" si="389"/>
        <v>8.5749023437499989</v>
      </c>
      <c r="AH290">
        <f t="shared" si="390"/>
        <v>8.5766015624999987</v>
      </c>
      <c r="AI290">
        <f t="shared" si="391"/>
        <v>8.5783007812500003</v>
      </c>
      <c r="AJ290">
        <f t="shared" si="392"/>
        <v>8.58</v>
      </c>
      <c r="AK290">
        <f t="shared" si="393"/>
        <v>8.5816992187499999</v>
      </c>
      <c r="AL290">
        <f t="shared" si="394"/>
        <v>8.5837744140624999</v>
      </c>
      <c r="AM290">
        <f t="shared" si="395"/>
        <v>8.5858496093749999</v>
      </c>
      <c r="AN290">
        <f t="shared" si="396"/>
        <v>8.5879248046874999</v>
      </c>
      <c r="AO290" s="3">
        <v>8.59</v>
      </c>
      <c r="AP290" s="3">
        <v>8.6</v>
      </c>
    </row>
    <row r="291" spans="1:42" x14ac:dyDescent="0.2">
      <c r="A291" s="2">
        <v>42712</v>
      </c>
      <c r="B291" s="3">
        <v>8.9700000000000006</v>
      </c>
      <c r="C291" s="3">
        <v>8.8000000000000007</v>
      </c>
      <c r="D291" s="3">
        <f t="shared" si="368"/>
        <v>8.73</v>
      </c>
      <c r="E291" s="3">
        <v>8.66</v>
      </c>
      <c r="F291" s="3">
        <f t="shared" si="369"/>
        <v>8.6349999999999998</v>
      </c>
      <c r="G291" s="3">
        <v>8.61</v>
      </c>
      <c r="H291" s="3">
        <f t="shared" si="370"/>
        <v>8.6349999999999998</v>
      </c>
      <c r="I291" s="3">
        <v>8.66</v>
      </c>
      <c r="J291" s="3">
        <f t="shared" si="371"/>
        <v>8.6050000000000004</v>
      </c>
      <c r="K291" s="3">
        <v>8.5500000000000007</v>
      </c>
      <c r="L291">
        <f t="shared" si="372"/>
        <v>8.5474999999999994</v>
      </c>
      <c r="M291">
        <f t="shared" si="373"/>
        <v>8.5449999999999999</v>
      </c>
      <c r="N291">
        <f t="shared" si="374"/>
        <v>8.5425000000000004</v>
      </c>
      <c r="O291" s="3">
        <v>8.5399999999999991</v>
      </c>
      <c r="P291">
        <f t="shared" si="375"/>
        <v>8.5374999999999979</v>
      </c>
      <c r="Q291">
        <f t="shared" si="376"/>
        <v>8.5537499999999991</v>
      </c>
      <c r="R291">
        <f t="shared" si="377"/>
        <v>8.57</v>
      </c>
      <c r="S291">
        <f t="shared" si="378"/>
        <v>8.5862500000000015</v>
      </c>
      <c r="T291">
        <f t="shared" si="379"/>
        <v>8.5931250000000006</v>
      </c>
      <c r="U291" s="3">
        <v>8.6</v>
      </c>
      <c r="V291">
        <f t="shared" si="380"/>
        <v>8.6068749999999987</v>
      </c>
      <c r="W291">
        <f t="shared" ref="W291:X291" si="427">2*V291-U291</f>
        <v>8.6137499999999978</v>
      </c>
      <c r="X291">
        <f t="shared" si="427"/>
        <v>8.6206249999999969</v>
      </c>
      <c r="Y291">
        <f t="shared" si="382"/>
        <v>8.6253124999999979</v>
      </c>
      <c r="Z291">
        <f t="shared" si="383"/>
        <v>8.629999999999999</v>
      </c>
      <c r="AA291">
        <f t="shared" si="384"/>
        <v>8.6346875000000001</v>
      </c>
      <c r="AB291">
        <f t="shared" si="385"/>
        <v>8.6410156250000014</v>
      </c>
      <c r="AC291">
        <f t="shared" si="386"/>
        <v>8.647343750000001</v>
      </c>
      <c r="AD291">
        <f t="shared" si="387"/>
        <v>8.6536718750000006</v>
      </c>
      <c r="AE291" s="3">
        <v>8.66</v>
      </c>
      <c r="AF291">
        <f t="shared" si="388"/>
        <v>8.6663281249999997</v>
      </c>
      <c r="AG291">
        <f t="shared" si="389"/>
        <v>8.6672460937500002</v>
      </c>
      <c r="AH291">
        <f t="shared" si="390"/>
        <v>8.6681640625000007</v>
      </c>
      <c r="AI291">
        <f t="shared" si="391"/>
        <v>8.6690820312499994</v>
      </c>
      <c r="AJ291">
        <f t="shared" si="392"/>
        <v>8.67</v>
      </c>
      <c r="AK291">
        <f t="shared" si="393"/>
        <v>8.6709179687500004</v>
      </c>
      <c r="AL291">
        <f t="shared" si="394"/>
        <v>8.6731884765625011</v>
      </c>
      <c r="AM291">
        <f t="shared" si="395"/>
        <v>8.6754589843750001</v>
      </c>
      <c r="AN291">
        <f t="shared" si="396"/>
        <v>8.677729492187499</v>
      </c>
      <c r="AO291" s="3">
        <v>8.68</v>
      </c>
      <c r="AP291" s="3">
        <v>8.67</v>
      </c>
    </row>
    <row r="292" spans="1:42" x14ac:dyDescent="0.2">
      <c r="A292" s="2">
        <v>42711</v>
      </c>
      <c r="B292" s="3">
        <v>8.98</v>
      </c>
      <c r="C292" s="3">
        <v>8.81</v>
      </c>
      <c r="D292" s="3">
        <f t="shared" si="368"/>
        <v>8.754999999999999</v>
      </c>
      <c r="E292" s="3">
        <v>8.6999999999999993</v>
      </c>
      <c r="F292" s="3">
        <f t="shared" si="369"/>
        <v>8.69</v>
      </c>
      <c r="G292" s="3">
        <v>8.68</v>
      </c>
      <c r="H292" s="3">
        <f t="shared" si="370"/>
        <v>8.6950000000000003</v>
      </c>
      <c r="I292" s="3">
        <v>8.7100000000000009</v>
      </c>
      <c r="J292" s="3">
        <f t="shared" si="371"/>
        <v>8.6750000000000007</v>
      </c>
      <c r="K292" s="3">
        <v>8.64</v>
      </c>
      <c r="L292">
        <f t="shared" si="372"/>
        <v>8.6375000000000011</v>
      </c>
      <c r="M292">
        <f t="shared" si="373"/>
        <v>8.6350000000000016</v>
      </c>
      <c r="N292">
        <f t="shared" si="374"/>
        <v>8.6325000000000003</v>
      </c>
      <c r="O292" s="3">
        <v>8.6300000000000008</v>
      </c>
      <c r="P292">
        <f t="shared" si="375"/>
        <v>8.6275000000000013</v>
      </c>
      <c r="Q292">
        <f t="shared" si="376"/>
        <v>8.6362500000000004</v>
      </c>
      <c r="R292">
        <f t="shared" si="377"/>
        <v>8.6449999999999996</v>
      </c>
      <c r="S292">
        <f t="shared" si="378"/>
        <v>8.6537499999999987</v>
      </c>
      <c r="T292">
        <f t="shared" si="379"/>
        <v>8.6568749999999994</v>
      </c>
      <c r="U292" s="3">
        <v>8.66</v>
      </c>
      <c r="V292">
        <f t="shared" si="380"/>
        <v>8.6631250000000009</v>
      </c>
      <c r="W292">
        <f t="shared" ref="W292:X292" si="428">2*V292-U292</f>
        <v>8.6662500000000016</v>
      </c>
      <c r="X292">
        <f t="shared" si="428"/>
        <v>8.6693750000000023</v>
      </c>
      <c r="Y292">
        <f t="shared" si="382"/>
        <v>8.6771875000000023</v>
      </c>
      <c r="Z292">
        <f t="shared" si="383"/>
        <v>8.6850000000000005</v>
      </c>
      <c r="AA292">
        <f t="shared" si="384"/>
        <v>8.6928124999999987</v>
      </c>
      <c r="AB292">
        <f t="shared" si="385"/>
        <v>8.6971093750000001</v>
      </c>
      <c r="AC292">
        <f t="shared" si="386"/>
        <v>8.7014062499999998</v>
      </c>
      <c r="AD292">
        <f t="shared" si="387"/>
        <v>8.7057031249999994</v>
      </c>
      <c r="AE292" s="3">
        <v>8.7100000000000009</v>
      </c>
      <c r="AF292">
        <f t="shared" si="388"/>
        <v>8.7142968750000023</v>
      </c>
      <c r="AG292">
        <f t="shared" si="389"/>
        <v>8.7157226562500014</v>
      </c>
      <c r="AH292">
        <f t="shared" si="390"/>
        <v>8.7171484375000006</v>
      </c>
      <c r="AI292">
        <f t="shared" si="391"/>
        <v>8.7185742187499997</v>
      </c>
      <c r="AJ292">
        <f t="shared" si="392"/>
        <v>8.7200000000000006</v>
      </c>
      <c r="AK292">
        <f t="shared" si="393"/>
        <v>8.7214257812500016</v>
      </c>
      <c r="AL292">
        <f t="shared" si="394"/>
        <v>8.7235693359375013</v>
      </c>
      <c r="AM292">
        <f t="shared" si="395"/>
        <v>8.725712890625001</v>
      </c>
      <c r="AN292">
        <f t="shared" si="396"/>
        <v>8.7278564453125007</v>
      </c>
      <c r="AO292" s="3">
        <v>8.73</v>
      </c>
      <c r="AP292" s="3">
        <v>8.74</v>
      </c>
    </row>
    <row r="293" spans="1:42" x14ac:dyDescent="0.2">
      <c r="A293" s="2">
        <v>42710</v>
      </c>
      <c r="B293" s="3">
        <v>9.01</v>
      </c>
      <c r="C293" s="3">
        <v>8.86</v>
      </c>
      <c r="D293" s="3">
        <f t="shared" si="368"/>
        <v>8.7949999999999999</v>
      </c>
      <c r="E293" s="3">
        <v>8.73</v>
      </c>
      <c r="F293" s="3">
        <f t="shared" si="369"/>
        <v>8.7149999999999999</v>
      </c>
      <c r="G293" s="3">
        <v>8.6999999999999993</v>
      </c>
      <c r="H293" s="3">
        <f t="shared" si="370"/>
        <v>8.73</v>
      </c>
      <c r="I293" s="3">
        <v>8.76</v>
      </c>
      <c r="J293" s="3">
        <f t="shared" si="371"/>
        <v>8.7349999999999994</v>
      </c>
      <c r="K293" s="3">
        <v>8.7100000000000009</v>
      </c>
      <c r="L293">
        <f t="shared" si="372"/>
        <v>8.7125000000000004</v>
      </c>
      <c r="M293">
        <f t="shared" si="373"/>
        <v>8.7149999999999999</v>
      </c>
      <c r="N293">
        <f t="shared" si="374"/>
        <v>8.7175000000000011</v>
      </c>
      <c r="O293" s="3">
        <v>8.7200000000000006</v>
      </c>
      <c r="P293">
        <f t="shared" si="375"/>
        <v>8.7225000000000001</v>
      </c>
      <c r="Q293">
        <f t="shared" si="376"/>
        <v>8.7237500000000008</v>
      </c>
      <c r="R293">
        <f t="shared" si="377"/>
        <v>8.7250000000000014</v>
      </c>
      <c r="S293">
        <f t="shared" si="378"/>
        <v>8.7262500000000021</v>
      </c>
      <c r="T293">
        <f t="shared" si="379"/>
        <v>8.7281250000000021</v>
      </c>
      <c r="U293" s="3">
        <v>8.73</v>
      </c>
      <c r="V293">
        <f t="shared" si="380"/>
        <v>8.7318749999999987</v>
      </c>
      <c r="W293">
        <f t="shared" ref="W293:X293" si="429">2*V293-U293</f>
        <v>8.733749999999997</v>
      </c>
      <c r="X293">
        <f t="shared" si="429"/>
        <v>8.7356249999999953</v>
      </c>
      <c r="Y293">
        <f t="shared" si="382"/>
        <v>8.7403124999999982</v>
      </c>
      <c r="Z293">
        <f t="shared" si="383"/>
        <v>8.745000000000001</v>
      </c>
      <c r="AA293">
        <f t="shared" si="384"/>
        <v>8.7496875000000038</v>
      </c>
      <c r="AB293">
        <f t="shared" si="385"/>
        <v>8.7522656250000033</v>
      </c>
      <c r="AC293">
        <f t="shared" si="386"/>
        <v>8.7548437500000027</v>
      </c>
      <c r="AD293">
        <f t="shared" si="387"/>
        <v>8.7574218750000021</v>
      </c>
      <c r="AE293" s="3">
        <v>8.76</v>
      </c>
      <c r="AF293">
        <f t="shared" si="388"/>
        <v>8.7625781249999974</v>
      </c>
      <c r="AG293">
        <f t="shared" si="389"/>
        <v>8.7644335937499989</v>
      </c>
      <c r="AH293">
        <f t="shared" si="390"/>
        <v>8.7662890624999985</v>
      </c>
      <c r="AI293">
        <f t="shared" si="391"/>
        <v>8.7681445312499982</v>
      </c>
      <c r="AJ293">
        <f t="shared" si="392"/>
        <v>8.77</v>
      </c>
      <c r="AK293">
        <f t="shared" si="393"/>
        <v>8.771855468750001</v>
      </c>
      <c r="AL293">
        <f t="shared" si="394"/>
        <v>8.7738916015625001</v>
      </c>
      <c r="AM293">
        <f t="shared" si="395"/>
        <v>8.7759277343749993</v>
      </c>
      <c r="AN293">
        <f t="shared" si="396"/>
        <v>8.7779638671874984</v>
      </c>
      <c r="AO293" s="3">
        <v>8.7799999999999994</v>
      </c>
      <c r="AP293" s="3">
        <v>8.7899999999999991</v>
      </c>
    </row>
    <row r="294" spans="1:42" x14ac:dyDescent="0.2">
      <c r="A294" s="2">
        <v>42709</v>
      </c>
      <c r="B294" s="3">
        <v>9.0399999999999991</v>
      </c>
      <c r="C294" s="3">
        <v>8.92</v>
      </c>
      <c r="D294" s="3">
        <f t="shared" si="368"/>
        <v>8.86</v>
      </c>
      <c r="E294" s="3">
        <v>8.8000000000000007</v>
      </c>
      <c r="F294" s="3">
        <f t="shared" si="369"/>
        <v>8.7800000000000011</v>
      </c>
      <c r="G294" s="3">
        <v>8.76</v>
      </c>
      <c r="H294" s="3">
        <f t="shared" si="370"/>
        <v>8.7899999999999991</v>
      </c>
      <c r="I294" s="3">
        <v>8.82</v>
      </c>
      <c r="J294" s="3">
        <f t="shared" si="371"/>
        <v>8.7850000000000001</v>
      </c>
      <c r="K294" s="3">
        <v>8.75</v>
      </c>
      <c r="L294">
        <f t="shared" si="372"/>
        <v>8.7524999999999995</v>
      </c>
      <c r="M294">
        <f t="shared" si="373"/>
        <v>8.754999999999999</v>
      </c>
      <c r="N294">
        <f t="shared" si="374"/>
        <v>8.7575000000000003</v>
      </c>
      <c r="O294" s="3">
        <v>8.76</v>
      </c>
      <c r="P294">
        <f t="shared" si="375"/>
        <v>8.7624999999999993</v>
      </c>
      <c r="Q294">
        <f t="shared" si="376"/>
        <v>8.7662499999999994</v>
      </c>
      <c r="R294">
        <f t="shared" si="377"/>
        <v>8.77</v>
      </c>
      <c r="S294">
        <f t="shared" si="378"/>
        <v>8.7737499999999997</v>
      </c>
      <c r="T294">
        <f t="shared" si="379"/>
        <v>8.7768750000000004</v>
      </c>
      <c r="U294" s="3">
        <v>8.7799999999999994</v>
      </c>
      <c r="V294">
        <f t="shared" si="380"/>
        <v>8.7831249999999983</v>
      </c>
      <c r="W294">
        <f t="shared" ref="W294:X294" si="430">2*V294-U294</f>
        <v>8.7862499999999972</v>
      </c>
      <c r="X294">
        <f t="shared" si="430"/>
        <v>8.7893749999999962</v>
      </c>
      <c r="Y294">
        <f t="shared" si="382"/>
        <v>8.7946874999999984</v>
      </c>
      <c r="Z294">
        <f t="shared" si="383"/>
        <v>8.8000000000000007</v>
      </c>
      <c r="AA294">
        <f t="shared" si="384"/>
        <v>8.805312500000003</v>
      </c>
      <c r="AB294">
        <f t="shared" si="385"/>
        <v>8.8089843750000014</v>
      </c>
      <c r="AC294">
        <f t="shared" si="386"/>
        <v>8.8126562500000016</v>
      </c>
      <c r="AD294">
        <f t="shared" si="387"/>
        <v>8.8163281250000018</v>
      </c>
      <c r="AE294" s="3">
        <v>8.82</v>
      </c>
      <c r="AF294">
        <f t="shared" si="388"/>
        <v>8.8236718749999987</v>
      </c>
      <c r="AG294">
        <f t="shared" si="389"/>
        <v>8.8265039062500001</v>
      </c>
      <c r="AH294">
        <f t="shared" si="390"/>
        <v>8.8293359374999998</v>
      </c>
      <c r="AI294">
        <f t="shared" si="391"/>
        <v>8.8321679687499994</v>
      </c>
      <c r="AJ294">
        <f t="shared" si="392"/>
        <v>8.8350000000000009</v>
      </c>
      <c r="AK294">
        <f t="shared" si="393"/>
        <v>8.8378320312500023</v>
      </c>
      <c r="AL294">
        <f t="shared" si="394"/>
        <v>8.8408740234375021</v>
      </c>
      <c r="AM294">
        <f t="shared" si="395"/>
        <v>8.8439160156250018</v>
      </c>
      <c r="AN294">
        <f t="shared" si="396"/>
        <v>8.8469580078124999</v>
      </c>
      <c r="AO294" s="3">
        <v>8.85</v>
      </c>
      <c r="AP294" s="3">
        <v>8.8699999999999992</v>
      </c>
    </row>
    <row r="295" spans="1:42" x14ac:dyDescent="0.2">
      <c r="A295" s="2">
        <v>42706</v>
      </c>
      <c r="B295" s="3">
        <v>9.0399999999999991</v>
      </c>
      <c r="C295" s="3">
        <v>8.92</v>
      </c>
      <c r="D295" s="3">
        <f t="shared" si="368"/>
        <v>8.8650000000000002</v>
      </c>
      <c r="E295" s="3">
        <v>8.81</v>
      </c>
      <c r="F295" s="3">
        <f t="shared" si="369"/>
        <v>8.8000000000000007</v>
      </c>
      <c r="G295" s="3">
        <v>8.7899999999999991</v>
      </c>
      <c r="H295" s="3">
        <f t="shared" si="370"/>
        <v>8.8249999999999993</v>
      </c>
      <c r="I295" s="3">
        <v>8.86</v>
      </c>
      <c r="J295" s="3">
        <f t="shared" si="371"/>
        <v>8.83</v>
      </c>
      <c r="K295" s="3">
        <v>8.8000000000000007</v>
      </c>
      <c r="L295">
        <f t="shared" si="372"/>
        <v>8.8025000000000002</v>
      </c>
      <c r="M295">
        <f t="shared" si="373"/>
        <v>8.8049999999999997</v>
      </c>
      <c r="N295">
        <f t="shared" si="374"/>
        <v>8.807500000000001</v>
      </c>
      <c r="O295" s="3">
        <v>8.81</v>
      </c>
      <c r="P295">
        <f t="shared" si="375"/>
        <v>8.8125</v>
      </c>
      <c r="Q295">
        <f t="shared" si="376"/>
        <v>8.8137500000000006</v>
      </c>
      <c r="R295">
        <f t="shared" si="377"/>
        <v>8.8150000000000013</v>
      </c>
      <c r="S295">
        <f t="shared" si="378"/>
        <v>8.8162500000000019</v>
      </c>
      <c r="T295">
        <f t="shared" si="379"/>
        <v>8.818125000000002</v>
      </c>
      <c r="U295" s="3">
        <v>8.82</v>
      </c>
      <c r="V295">
        <f t="shared" si="380"/>
        <v>8.8218749999999986</v>
      </c>
      <c r="W295">
        <f t="shared" ref="W295:X295" si="431">2*V295-U295</f>
        <v>8.8237499999999969</v>
      </c>
      <c r="X295">
        <f t="shared" si="431"/>
        <v>8.8256249999999952</v>
      </c>
      <c r="Y295">
        <f t="shared" si="382"/>
        <v>8.8328124999999975</v>
      </c>
      <c r="Z295">
        <f t="shared" si="383"/>
        <v>8.84</v>
      </c>
      <c r="AA295">
        <f t="shared" si="384"/>
        <v>8.8471875000000022</v>
      </c>
      <c r="AB295">
        <f t="shared" si="385"/>
        <v>8.8503906250000028</v>
      </c>
      <c r="AC295">
        <f t="shared" si="386"/>
        <v>8.8535937500000017</v>
      </c>
      <c r="AD295">
        <f t="shared" si="387"/>
        <v>8.8567968750000006</v>
      </c>
      <c r="AE295" s="3">
        <v>8.86</v>
      </c>
      <c r="AF295">
        <f t="shared" si="388"/>
        <v>8.8632031249999983</v>
      </c>
      <c r="AG295">
        <f t="shared" si="389"/>
        <v>8.8661523437499987</v>
      </c>
      <c r="AH295">
        <f t="shared" si="390"/>
        <v>8.8691015624999991</v>
      </c>
      <c r="AI295">
        <f t="shared" si="391"/>
        <v>8.8720507812499996</v>
      </c>
      <c r="AJ295">
        <f t="shared" si="392"/>
        <v>8.875</v>
      </c>
      <c r="AK295">
        <f t="shared" si="393"/>
        <v>8.8779492187500004</v>
      </c>
      <c r="AL295">
        <f t="shared" si="394"/>
        <v>8.8809619140624996</v>
      </c>
      <c r="AM295">
        <f t="shared" si="395"/>
        <v>8.8839746093750005</v>
      </c>
      <c r="AN295">
        <f t="shared" si="396"/>
        <v>8.8869873046875014</v>
      </c>
      <c r="AO295" s="3">
        <v>8.89</v>
      </c>
      <c r="AP295" s="3">
        <v>8.9</v>
      </c>
    </row>
    <row r="296" spans="1:42" x14ac:dyDescent="0.2">
      <c r="A296" s="2">
        <v>42705</v>
      </c>
      <c r="B296" s="3">
        <v>9.0399999999999991</v>
      </c>
      <c r="C296" s="3">
        <v>8.8800000000000008</v>
      </c>
      <c r="D296" s="3">
        <f t="shared" si="368"/>
        <v>8.8249999999999993</v>
      </c>
      <c r="E296" s="3">
        <v>8.77</v>
      </c>
      <c r="F296" s="3">
        <f t="shared" si="369"/>
        <v>8.7650000000000006</v>
      </c>
      <c r="G296" s="3">
        <v>8.76</v>
      </c>
      <c r="H296" s="3">
        <f t="shared" si="370"/>
        <v>8.8099999999999987</v>
      </c>
      <c r="I296" s="3">
        <v>8.86</v>
      </c>
      <c r="J296" s="3">
        <f t="shared" si="371"/>
        <v>8.82</v>
      </c>
      <c r="K296" s="3">
        <v>8.7799999999999994</v>
      </c>
      <c r="L296">
        <f t="shared" si="372"/>
        <v>8.7850000000000001</v>
      </c>
      <c r="M296">
        <f t="shared" si="373"/>
        <v>8.7899999999999991</v>
      </c>
      <c r="N296">
        <f t="shared" si="374"/>
        <v>8.7949999999999999</v>
      </c>
      <c r="O296" s="3">
        <v>8.8000000000000007</v>
      </c>
      <c r="P296">
        <f t="shared" si="375"/>
        <v>8.8050000000000015</v>
      </c>
      <c r="Q296">
        <f t="shared" si="376"/>
        <v>8.807500000000001</v>
      </c>
      <c r="R296">
        <f t="shared" si="377"/>
        <v>8.81</v>
      </c>
      <c r="S296">
        <f t="shared" si="378"/>
        <v>8.8125</v>
      </c>
      <c r="T296">
        <f t="shared" si="379"/>
        <v>8.8162500000000001</v>
      </c>
      <c r="U296" s="3">
        <v>8.82</v>
      </c>
      <c r="V296">
        <f t="shared" si="380"/>
        <v>8.8237500000000004</v>
      </c>
      <c r="W296">
        <f t="shared" ref="W296:X296" si="432">2*V296-U296</f>
        <v>8.8275000000000006</v>
      </c>
      <c r="X296">
        <f t="shared" si="432"/>
        <v>8.8312500000000007</v>
      </c>
      <c r="Y296">
        <f t="shared" si="382"/>
        <v>8.8356250000000003</v>
      </c>
      <c r="Z296">
        <f t="shared" si="383"/>
        <v>8.84</v>
      </c>
      <c r="AA296">
        <f t="shared" si="384"/>
        <v>8.8443749999999994</v>
      </c>
      <c r="AB296">
        <f t="shared" si="385"/>
        <v>8.8482812499999994</v>
      </c>
      <c r="AC296">
        <f t="shared" si="386"/>
        <v>8.8521874999999994</v>
      </c>
      <c r="AD296">
        <f t="shared" si="387"/>
        <v>8.8560937499999994</v>
      </c>
      <c r="AE296" s="3">
        <v>8.86</v>
      </c>
      <c r="AF296">
        <f t="shared" si="388"/>
        <v>8.8639062499999994</v>
      </c>
      <c r="AG296">
        <f t="shared" si="389"/>
        <v>8.8654296875000007</v>
      </c>
      <c r="AH296">
        <f t="shared" si="390"/>
        <v>8.8669531250000002</v>
      </c>
      <c r="AI296">
        <f t="shared" si="391"/>
        <v>8.8684765624999997</v>
      </c>
      <c r="AJ296">
        <f t="shared" si="392"/>
        <v>8.870000000000001</v>
      </c>
      <c r="AK296">
        <f t="shared" si="393"/>
        <v>8.8715234375000023</v>
      </c>
      <c r="AL296">
        <f t="shared" si="394"/>
        <v>8.8736425781250023</v>
      </c>
      <c r="AM296">
        <f t="shared" si="395"/>
        <v>8.8757617187500024</v>
      </c>
      <c r="AN296">
        <f t="shared" si="396"/>
        <v>8.8778808593750007</v>
      </c>
      <c r="AO296" s="3">
        <v>8.8800000000000008</v>
      </c>
      <c r="AP296" s="3">
        <v>8.8800000000000008</v>
      </c>
    </row>
    <row r="297" spans="1:42" x14ac:dyDescent="0.2">
      <c r="A297" s="2">
        <v>42704</v>
      </c>
      <c r="B297" s="3">
        <v>9.0399999999999991</v>
      </c>
      <c r="C297" s="3">
        <v>8.9499999999999993</v>
      </c>
      <c r="D297" s="3">
        <f t="shared" si="368"/>
        <v>8.8999999999999986</v>
      </c>
      <c r="E297" s="3">
        <v>8.85</v>
      </c>
      <c r="F297" s="3">
        <f t="shared" si="369"/>
        <v>8.8449999999999989</v>
      </c>
      <c r="G297" s="3">
        <v>8.84</v>
      </c>
      <c r="H297" s="3">
        <f t="shared" si="370"/>
        <v>8.8849999999999998</v>
      </c>
      <c r="I297" s="3">
        <v>8.93</v>
      </c>
      <c r="J297" s="3">
        <f t="shared" si="371"/>
        <v>8.89</v>
      </c>
      <c r="K297" s="3">
        <v>8.85</v>
      </c>
      <c r="L297">
        <f t="shared" si="372"/>
        <v>8.8524999999999991</v>
      </c>
      <c r="M297">
        <f t="shared" si="373"/>
        <v>8.8550000000000004</v>
      </c>
      <c r="N297">
        <f t="shared" si="374"/>
        <v>8.8574999999999999</v>
      </c>
      <c r="O297" s="3">
        <v>8.86</v>
      </c>
      <c r="P297">
        <f t="shared" si="375"/>
        <v>8.8624999999999989</v>
      </c>
      <c r="Q297">
        <f t="shared" si="376"/>
        <v>8.8637499999999996</v>
      </c>
      <c r="R297">
        <f t="shared" si="377"/>
        <v>8.8649999999999984</v>
      </c>
      <c r="S297">
        <f t="shared" si="378"/>
        <v>8.8662499999999973</v>
      </c>
      <c r="T297">
        <f t="shared" si="379"/>
        <v>8.8681249999999991</v>
      </c>
      <c r="U297" s="3">
        <v>8.8699999999999992</v>
      </c>
      <c r="V297">
        <f t="shared" si="380"/>
        <v>8.8718749999999993</v>
      </c>
      <c r="W297">
        <f t="shared" ref="W297:X297" si="433">2*V297-U297</f>
        <v>8.8737499999999994</v>
      </c>
      <c r="X297">
        <f t="shared" si="433"/>
        <v>8.8756249999999994</v>
      </c>
      <c r="Y297">
        <f t="shared" si="382"/>
        <v>8.887812499999999</v>
      </c>
      <c r="Z297">
        <f t="shared" si="383"/>
        <v>8.8999999999999986</v>
      </c>
      <c r="AA297">
        <f t="shared" si="384"/>
        <v>8.9121874999999982</v>
      </c>
      <c r="AB297">
        <f t="shared" si="385"/>
        <v>8.9166406249999994</v>
      </c>
      <c r="AC297">
        <f t="shared" si="386"/>
        <v>8.9210937499999989</v>
      </c>
      <c r="AD297">
        <f t="shared" si="387"/>
        <v>8.9255468749999984</v>
      </c>
      <c r="AE297" s="3">
        <v>8.93</v>
      </c>
      <c r="AF297">
        <f t="shared" si="388"/>
        <v>8.934453125000001</v>
      </c>
      <c r="AG297">
        <f t="shared" si="389"/>
        <v>8.9395898437500012</v>
      </c>
      <c r="AH297">
        <f t="shared" si="390"/>
        <v>8.9447265625000014</v>
      </c>
      <c r="AI297">
        <f t="shared" si="391"/>
        <v>8.9498632812499999</v>
      </c>
      <c r="AJ297">
        <f t="shared" si="392"/>
        <v>8.9550000000000001</v>
      </c>
      <c r="AK297">
        <f t="shared" si="393"/>
        <v>8.9601367187500003</v>
      </c>
      <c r="AL297">
        <f t="shared" si="394"/>
        <v>8.9651025390624994</v>
      </c>
      <c r="AM297">
        <f t="shared" si="395"/>
        <v>8.9700683593750004</v>
      </c>
      <c r="AN297">
        <f t="shared" si="396"/>
        <v>8.9750341796875013</v>
      </c>
      <c r="AO297" s="3">
        <v>8.98</v>
      </c>
      <c r="AP297" s="3">
        <v>9.02</v>
      </c>
    </row>
    <row r="298" spans="1:42" x14ac:dyDescent="0.2">
      <c r="A298" s="2">
        <v>42703</v>
      </c>
      <c r="B298" s="3">
        <v>9.0399999999999991</v>
      </c>
      <c r="C298" s="3">
        <v>8.9600000000000009</v>
      </c>
      <c r="D298" s="3">
        <f t="shared" si="368"/>
        <v>8.91</v>
      </c>
      <c r="E298" s="3">
        <v>8.86</v>
      </c>
      <c r="F298" s="3">
        <f t="shared" si="369"/>
        <v>8.8550000000000004</v>
      </c>
      <c r="G298" s="3">
        <v>8.85</v>
      </c>
      <c r="H298" s="3">
        <f t="shared" si="370"/>
        <v>8.9250000000000007</v>
      </c>
      <c r="I298" s="3">
        <v>9</v>
      </c>
      <c r="J298" s="3">
        <f t="shared" si="371"/>
        <v>8.9349999999999987</v>
      </c>
      <c r="K298" s="3">
        <v>8.8699999999999992</v>
      </c>
      <c r="L298">
        <f t="shared" si="372"/>
        <v>8.8774999999999995</v>
      </c>
      <c r="M298">
        <f t="shared" si="373"/>
        <v>8.8849999999999998</v>
      </c>
      <c r="N298">
        <f t="shared" si="374"/>
        <v>8.8925000000000001</v>
      </c>
      <c r="O298" s="3">
        <v>8.9</v>
      </c>
      <c r="P298">
        <f t="shared" si="375"/>
        <v>8.9075000000000006</v>
      </c>
      <c r="Q298">
        <f t="shared" si="376"/>
        <v>8.9162500000000016</v>
      </c>
      <c r="R298">
        <f t="shared" si="377"/>
        <v>8.9250000000000007</v>
      </c>
      <c r="S298">
        <f t="shared" si="378"/>
        <v>8.9337499999999999</v>
      </c>
      <c r="T298">
        <f t="shared" si="379"/>
        <v>8.9418749999999996</v>
      </c>
      <c r="U298" s="3">
        <v>8.9499999999999993</v>
      </c>
      <c r="V298">
        <f t="shared" si="380"/>
        <v>8.958124999999999</v>
      </c>
      <c r="W298">
        <f t="shared" ref="W298:X298" si="434">2*V298-U298</f>
        <v>8.9662499999999987</v>
      </c>
      <c r="X298">
        <f t="shared" si="434"/>
        <v>8.9743749999999984</v>
      </c>
      <c r="Y298">
        <f t="shared" si="382"/>
        <v>8.9746874999999982</v>
      </c>
      <c r="Z298">
        <f t="shared" si="383"/>
        <v>8.9749999999999996</v>
      </c>
      <c r="AA298">
        <f t="shared" si="384"/>
        <v>8.9753125000000011</v>
      </c>
      <c r="AB298">
        <f t="shared" si="385"/>
        <v>8.9814843750000009</v>
      </c>
      <c r="AC298">
        <f t="shared" si="386"/>
        <v>8.9876562500000006</v>
      </c>
      <c r="AD298">
        <f t="shared" si="387"/>
        <v>8.9938281250000003</v>
      </c>
      <c r="AE298" s="3">
        <v>9</v>
      </c>
      <c r="AF298">
        <f t="shared" si="388"/>
        <v>9.0061718749999997</v>
      </c>
      <c r="AG298">
        <f t="shared" si="389"/>
        <v>9.0071289062499993</v>
      </c>
      <c r="AH298">
        <f t="shared" si="390"/>
        <v>9.0080859374999989</v>
      </c>
      <c r="AI298">
        <f t="shared" si="391"/>
        <v>9.0090429687499984</v>
      </c>
      <c r="AJ298">
        <f t="shared" si="392"/>
        <v>9.01</v>
      </c>
      <c r="AK298">
        <f t="shared" si="393"/>
        <v>9.0109570312500011</v>
      </c>
      <c r="AL298">
        <f t="shared" si="394"/>
        <v>9.0132177734374999</v>
      </c>
      <c r="AM298">
        <f t="shared" si="395"/>
        <v>9.0154785156250004</v>
      </c>
      <c r="AN298">
        <f t="shared" si="396"/>
        <v>9.0177392578125009</v>
      </c>
      <c r="AO298" s="3">
        <v>9.02</v>
      </c>
      <c r="AP298" s="3">
        <v>9.0399999999999991</v>
      </c>
    </row>
    <row r="299" spans="1:42" x14ac:dyDescent="0.2">
      <c r="A299" s="2">
        <v>42702</v>
      </c>
      <c r="B299" s="3">
        <v>9.0500000000000007</v>
      </c>
      <c r="C299" s="3">
        <v>8.93</v>
      </c>
      <c r="D299" s="3">
        <f t="shared" si="368"/>
        <v>8.875</v>
      </c>
      <c r="E299" s="3">
        <v>8.82</v>
      </c>
      <c r="F299" s="3">
        <f t="shared" si="369"/>
        <v>8.81</v>
      </c>
      <c r="G299" s="3">
        <v>8.8000000000000007</v>
      </c>
      <c r="H299" s="3">
        <f t="shared" si="370"/>
        <v>8.875</v>
      </c>
      <c r="I299" s="3">
        <v>8.9499999999999993</v>
      </c>
      <c r="J299" s="3">
        <f t="shared" si="371"/>
        <v>8.89</v>
      </c>
      <c r="K299" s="3">
        <v>8.83</v>
      </c>
      <c r="L299">
        <f t="shared" si="372"/>
        <v>8.8350000000000009</v>
      </c>
      <c r="M299">
        <f t="shared" si="373"/>
        <v>8.84</v>
      </c>
      <c r="N299">
        <f t="shared" si="374"/>
        <v>8.8449999999999989</v>
      </c>
      <c r="O299" s="3">
        <v>8.85</v>
      </c>
      <c r="P299">
        <f t="shared" si="375"/>
        <v>8.8550000000000004</v>
      </c>
      <c r="Q299">
        <f t="shared" si="376"/>
        <v>8.8625000000000007</v>
      </c>
      <c r="R299">
        <f t="shared" si="377"/>
        <v>8.870000000000001</v>
      </c>
      <c r="S299">
        <f t="shared" si="378"/>
        <v>8.8775000000000013</v>
      </c>
      <c r="T299">
        <f t="shared" si="379"/>
        <v>8.8837500000000009</v>
      </c>
      <c r="U299" s="3">
        <v>8.89</v>
      </c>
      <c r="V299">
        <f t="shared" si="380"/>
        <v>8.8962500000000002</v>
      </c>
      <c r="W299">
        <f t="shared" ref="W299:X299" si="435">2*V299-U299</f>
        <v>8.9024999999999999</v>
      </c>
      <c r="X299">
        <f t="shared" si="435"/>
        <v>8.9087499999999995</v>
      </c>
      <c r="Y299">
        <f t="shared" si="382"/>
        <v>8.9143749999999997</v>
      </c>
      <c r="Z299">
        <f t="shared" si="383"/>
        <v>8.92</v>
      </c>
      <c r="AA299">
        <f t="shared" si="384"/>
        <v>8.9256250000000001</v>
      </c>
      <c r="AB299">
        <f t="shared" si="385"/>
        <v>8.9317187499999999</v>
      </c>
      <c r="AC299">
        <f t="shared" si="386"/>
        <v>8.9378124999999997</v>
      </c>
      <c r="AD299">
        <f t="shared" si="387"/>
        <v>8.9439062499999995</v>
      </c>
      <c r="AE299" s="3">
        <v>8.9499999999999993</v>
      </c>
      <c r="AF299">
        <f t="shared" si="388"/>
        <v>8.9560937499999991</v>
      </c>
      <c r="AG299">
        <f t="shared" si="389"/>
        <v>8.9595703124999986</v>
      </c>
      <c r="AH299">
        <f t="shared" si="390"/>
        <v>8.9630468749999999</v>
      </c>
      <c r="AI299">
        <f t="shared" si="391"/>
        <v>8.9665234374999994</v>
      </c>
      <c r="AJ299">
        <f t="shared" si="392"/>
        <v>8.9699999999999989</v>
      </c>
      <c r="AK299">
        <f t="shared" si="393"/>
        <v>8.9734765624999984</v>
      </c>
      <c r="AL299">
        <f t="shared" si="394"/>
        <v>8.9776074218749997</v>
      </c>
      <c r="AM299">
        <f t="shared" si="395"/>
        <v>8.9817382812499993</v>
      </c>
      <c r="AN299">
        <f t="shared" si="396"/>
        <v>8.9858691406249989</v>
      </c>
      <c r="AO299" s="3">
        <v>8.99</v>
      </c>
      <c r="AP299" s="3">
        <v>9.02</v>
      </c>
    </row>
    <row r="300" spans="1:42" x14ac:dyDescent="0.2">
      <c r="A300" s="2">
        <v>42699</v>
      </c>
      <c r="B300" s="3">
        <v>9.09</v>
      </c>
      <c r="C300" s="3">
        <v>8.9600000000000009</v>
      </c>
      <c r="D300" s="3">
        <f t="shared" si="368"/>
        <v>8.89</v>
      </c>
      <c r="E300" s="3">
        <v>8.82</v>
      </c>
      <c r="F300" s="3">
        <f t="shared" si="369"/>
        <v>8.81</v>
      </c>
      <c r="G300" s="3">
        <v>8.8000000000000007</v>
      </c>
      <c r="H300" s="3">
        <f t="shared" si="370"/>
        <v>8.8850000000000016</v>
      </c>
      <c r="I300" s="3">
        <v>8.9700000000000006</v>
      </c>
      <c r="J300" s="3">
        <f t="shared" si="371"/>
        <v>8.9050000000000011</v>
      </c>
      <c r="K300" s="3">
        <v>8.84</v>
      </c>
      <c r="L300">
        <f t="shared" si="372"/>
        <v>8.85</v>
      </c>
      <c r="M300">
        <f t="shared" si="373"/>
        <v>8.86</v>
      </c>
      <c r="N300">
        <f t="shared" si="374"/>
        <v>8.870000000000001</v>
      </c>
      <c r="O300" s="3">
        <v>8.8800000000000008</v>
      </c>
      <c r="P300">
        <f t="shared" si="375"/>
        <v>8.89</v>
      </c>
      <c r="Q300">
        <f t="shared" si="376"/>
        <v>8.8949999999999996</v>
      </c>
      <c r="R300">
        <f t="shared" si="377"/>
        <v>8.9</v>
      </c>
      <c r="S300">
        <f t="shared" si="378"/>
        <v>8.9050000000000011</v>
      </c>
      <c r="T300">
        <f t="shared" si="379"/>
        <v>8.9125000000000014</v>
      </c>
      <c r="U300" s="3">
        <v>8.92</v>
      </c>
      <c r="V300">
        <f t="shared" si="380"/>
        <v>8.9274999999999984</v>
      </c>
      <c r="W300">
        <f t="shared" ref="W300:X300" si="436">2*V300-U300</f>
        <v>8.9349999999999969</v>
      </c>
      <c r="X300">
        <f t="shared" si="436"/>
        <v>8.9424999999999955</v>
      </c>
      <c r="Y300">
        <f t="shared" si="382"/>
        <v>8.9437499999999979</v>
      </c>
      <c r="Z300">
        <f t="shared" si="383"/>
        <v>8.9450000000000003</v>
      </c>
      <c r="AA300">
        <f t="shared" si="384"/>
        <v>8.9462500000000027</v>
      </c>
      <c r="AB300">
        <f t="shared" si="385"/>
        <v>8.9521875000000026</v>
      </c>
      <c r="AC300">
        <f t="shared" si="386"/>
        <v>8.9581250000000026</v>
      </c>
      <c r="AD300">
        <f t="shared" si="387"/>
        <v>8.9640625000000007</v>
      </c>
      <c r="AE300" s="3">
        <v>8.9700000000000006</v>
      </c>
      <c r="AF300">
        <f t="shared" si="388"/>
        <v>8.9759375000000006</v>
      </c>
      <c r="AG300">
        <f t="shared" si="389"/>
        <v>8.9794531250000009</v>
      </c>
      <c r="AH300">
        <f t="shared" si="390"/>
        <v>8.9829687500000013</v>
      </c>
      <c r="AI300">
        <f t="shared" si="391"/>
        <v>8.9864843749999999</v>
      </c>
      <c r="AJ300">
        <f t="shared" si="392"/>
        <v>8.99</v>
      </c>
      <c r="AK300">
        <f t="shared" si="393"/>
        <v>8.9935156250000006</v>
      </c>
      <c r="AL300">
        <f t="shared" si="394"/>
        <v>8.9976367187499999</v>
      </c>
      <c r="AM300">
        <f t="shared" si="395"/>
        <v>9.0017578124999993</v>
      </c>
      <c r="AN300">
        <f t="shared" si="396"/>
        <v>9.0058789062500004</v>
      </c>
      <c r="AO300" s="3">
        <v>9.01</v>
      </c>
      <c r="AP300" s="3">
        <v>9.0399999999999991</v>
      </c>
    </row>
    <row r="301" spans="1:42" x14ac:dyDescent="0.2">
      <c r="A301" s="2">
        <v>42698</v>
      </c>
      <c r="B301" s="3">
        <v>9.09</v>
      </c>
      <c r="C301" s="3">
        <v>8.8800000000000008</v>
      </c>
      <c r="D301" s="3">
        <f t="shared" si="368"/>
        <v>8.8150000000000013</v>
      </c>
      <c r="E301" s="3">
        <v>8.75</v>
      </c>
      <c r="F301" s="3">
        <f t="shared" si="369"/>
        <v>8.76</v>
      </c>
      <c r="G301" s="3">
        <v>8.77</v>
      </c>
      <c r="H301" s="3">
        <f t="shared" si="370"/>
        <v>8.8249999999999993</v>
      </c>
      <c r="I301" s="3">
        <v>8.8800000000000008</v>
      </c>
      <c r="J301" s="3">
        <f t="shared" si="371"/>
        <v>8.8500000000000014</v>
      </c>
      <c r="K301" s="3">
        <v>8.82</v>
      </c>
      <c r="L301">
        <f t="shared" si="372"/>
        <v>8.8249999999999993</v>
      </c>
      <c r="M301">
        <f t="shared" si="373"/>
        <v>8.83</v>
      </c>
      <c r="N301">
        <f t="shared" si="374"/>
        <v>8.8350000000000009</v>
      </c>
      <c r="O301" s="3">
        <v>8.84</v>
      </c>
      <c r="P301">
        <f t="shared" si="375"/>
        <v>8.8449999999999989</v>
      </c>
      <c r="Q301">
        <f t="shared" si="376"/>
        <v>8.8449999999999989</v>
      </c>
      <c r="R301">
        <f t="shared" si="377"/>
        <v>8.8449999999999989</v>
      </c>
      <c r="S301">
        <f t="shared" si="378"/>
        <v>8.8449999999999989</v>
      </c>
      <c r="T301">
        <f t="shared" si="379"/>
        <v>8.8475000000000001</v>
      </c>
      <c r="U301" s="3">
        <v>8.85</v>
      </c>
      <c r="V301">
        <f t="shared" si="380"/>
        <v>8.8524999999999991</v>
      </c>
      <c r="W301">
        <f t="shared" ref="W301:X301" si="437">2*V301-U301</f>
        <v>8.8549999999999986</v>
      </c>
      <c r="X301">
        <f t="shared" si="437"/>
        <v>8.8574999999999982</v>
      </c>
      <c r="Y301">
        <f t="shared" si="382"/>
        <v>8.8612499999999983</v>
      </c>
      <c r="Z301">
        <f t="shared" si="383"/>
        <v>8.8650000000000002</v>
      </c>
      <c r="AA301">
        <f t="shared" si="384"/>
        <v>8.8687500000000021</v>
      </c>
      <c r="AB301">
        <f t="shared" si="385"/>
        <v>8.8715625000000014</v>
      </c>
      <c r="AC301">
        <f t="shared" si="386"/>
        <v>8.8743750000000006</v>
      </c>
      <c r="AD301">
        <f t="shared" si="387"/>
        <v>8.8771875000000016</v>
      </c>
      <c r="AE301" s="3">
        <v>8.8800000000000008</v>
      </c>
      <c r="AF301">
        <f t="shared" si="388"/>
        <v>8.8828125</v>
      </c>
      <c r="AG301">
        <f t="shared" si="389"/>
        <v>8.8846093750000001</v>
      </c>
      <c r="AH301">
        <f t="shared" si="390"/>
        <v>8.8864062500000003</v>
      </c>
      <c r="AI301">
        <f t="shared" si="391"/>
        <v>8.8882031250000004</v>
      </c>
      <c r="AJ301">
        <f t="shared" si="392"/>
        <v>8.89</v>
      </c>
      <c r="AK301">
        <f t="shared" si="393"/>
        <v>8.8917968750000007</v>
      </c>
      <c r="AL301">
        <f t="shared" si="394"/>
        <v>8.8938476562500011</v>
      </c>
      <c r="AM301">
        <f t="shared" si="395"/>
        <v>8.8958984375000014</v>
      </c>
      <c r="AN301">
        <f t="shared" si="396"/>
        <v>8.89794921875</v>
      </c>
      <c r="AO301" s="3">
        <v>8.9</v>
      </c>
      <c r="AP301" s="3">
        <v>8.91</v>
      </c>
    </row>
    <row r="302" spans="1:42" x14ac:dyDescent="0.2">
      <c r="A302" s="2">
        <v>42697</v>
      </c>
      <c r="B302" s="3">
        <v>9.08</v>
      </c>
      <c r="C302" s="3">
        <v>8.86</v>
      </c>
      <c r="D302" s="3">
        <f t="shared" si="368"/>
        <v>8.8099999999999987</v>
      </c>
      <c r="E302" s="3">
        <v>8.76</v>
      </c>
      <c r="F302" s="3">
        <f t="shared" si="369"/>
        <v>8.7749999999999986</v>
      </c>
      <c r="G302" s="3">
        <v>8.7899999999999991</v>
      </c>
      <c r="H302" s="3">
        <f t="shared" si="370"/>
        <v>8.84</v>
      </c>
      <c r="I302" s="3">
        <v>8.89</v>
      </c>
      <c r="J302" s="3">
        <f t="shared" si="371"/>
        <v>8.8550000000000004</v>
      </c>
      <c r="K302" s="3">
        <v>8.82</v>
      </c>
      <c r="L302">
        <f t="shared" si="372"/>
        <v>8.8224999999999998</v>
      </c>
      <c r="M302">
        <f t="shared" si="373"/>
        <v>8.8249999999999993</v>
      </c>
      <c r="N302">
        <f t="shared" si="374"/>
        <v>8.8275000000000006</v>
      </c>
      <c r="O302" s="3">
        <v>8.83</v>
      </c>
      <c r="P302">
        <f t="shared" si="375"/>
        <v>8.8324999999999996</v>
      </c>
      <c r="Q302">
        <f t="shared" si="376"/>
        <v>8.8337500000000002</v>
      </c>
      <c r="R302">
        <f t="shared" si="377"/>
        <v>8.8350000000000009</v>
      </c>
      <c r="S302">
        <f t="shared" si="378"/>
        <v>8.8362500000000015</v>
      </c>
      <c r="T302">
        <f t="shared" si="379"/>
        <v>8.8381250000000016</v>
      </c>
      <c r="U302" s="3">
        <v>8.84</v>
      </c>
      <c r="V302">
        <f t="shared" si="380"/>
        <v>8.8418749999999982</v>
      </c>
      <c r="W302">
        <f t="shared" ref="W302:X302" si="438">2*V302-U302</f>
        <v>8.8437499999999964</v>
      </c>
      <c r="X302">
        <f t="shared" si="438"/>
        <v>8.8456249999999947</v>
      </c>
      <c r="Y302">
        <f t="shared" si="382"/>
        <v>8.8553124999999966</v>
      </c>
      <c r="Z302">
        <f t="shared" si="383"/>
        <v>8.8650000000000002</v>
      </c>
      <c r="AA302">
        <f t="shared" si="384"/>
        <v>8.8746875000000038</v>
      </c>
      <c r="AB302">
        <f t="shared" si="385"/>
        <v>8.8785156250000021</v>
      </c>
      <c r="AC302">
        <f t="shared" si="386"/>
        <v>8.8823437500000022</v>
      </c>
      <c r="AD302">
        <f t="shared" si="387"/>
        <v>8.8861718750000023</v>
      </c>
      <c r="AE302" s="3">
        <v>8.89</v>
      </c>
      <c r="AF302">
        <f t="shared" si="388"/>
        <v>8.8938281249999989</v>
      </c>
      <c r="AG302">
        <f t="shared" si="389"/>
        <v>8.8966210937499994</v>
      </c>
      <c r="AH302">
        <f t="shared" si="390"/>
        <v>8.8994140625</v>
      </c>
      <c r="AI302">
        <f t="shared" si="391"/>
        <v>8.9022070312500006</v>
      </c>
      <c r="AJ302">
        <f t="shared" si="392"/>
        <v>8.9050000000000011</v>
      </c>
      <c r="AK302">
        <f t="shared" si="393"/>
        <v>8.9077929687500017</v>
      </c>
      <c r="AL302">
        <f t="shared" si="394"/>
        <v>8.9108447265625017</v>
      </c>
      <c r="AM302">
        <f t="shared" si="395"/>
        <v>8.9138964843750017</v>
      </c>
      <c r="AN302">
        <f t="shared" si="396"/>
        <v>8.9169482421875017</v>
      </c>
      <c r="AO302" s="3">
        <v>8.92</v>
      </c>
      <c r="AP302" s="3">
        <v>8.92</v>
      </c>
    </row>
    <row r="303" spans="1:42" x14ac:dyDescent="0.2">
      <c r="A303" s="2">
        <v>42696</v>
      </c>
      <c r="B303" s="3">
        <v>9.08</v>
      </c>
      <c r="C303" s="3">
        <v>8.8699999999999992</v>
      </c>
      <c r="D303" s="3">
        <f t="shared" si="368"/>
        <v>8.7949999999999999</v>
      </c>
      <c r="E303" s="3">
        <v>8.7200000000000006</v>
      </c>
      <c r="F303" s="3">
        <f t="shared" si="369"/>
        <v>8.7100000000000009</v>
      </c>
      <c r="G303" s="3">
        <v>8.6999999999999993</v>
      </c>
      <c r="H303" s="3">
        <f t="shared" si="370"/>
        <v>8.76</v>
      </c>
      <c r="I303" s="3">
        <v>8.82</v>
      </c>
      <c r="J303" s="3">
        <f t="shared" si="371"/>
        <v>8.77</v>
      </c>
      <c r="K303" s="3">
        <v>8.7200000000000006</v>
      </c>
      <c r="L303">
        <f t="shared" si="372"/>
        <v>8.7250000000000014</v>
      </c>
      <c r="M303">
        <f t="shared" si="373"/>
        <v>8.73</v>
      </c>
      <c r="N303">
        <f t="shared" si="374"/>
        <v>8.7349999999999994</v>
      </c>
      <c r="O303" s="3">
        <v>8.74</v>
      </c>
      <c r="P303">
        <f t="shared" si="375"/>
        <v>8.745000000000001</v>
      </c>
      <c r="Q303">
        <f t="shared" si="376"/>
        <v>8.7475000000000005</v>
      </c>
      <c r="R303">
        <f t="shared" si="377"/>
        <v>8.75</v>
      </c>
      <c r="S303">
        <f t="shared" si="378"/>
        <v>8.7524999999999995</v>
      </c>
      <c r="T303">
        <f t="shared" si="379"/>
        <v>8.7562499999999996</v>
      </c>
      <c r="U303" s="3">
        <v>8.76</v>
      </c>
      <c r="V303">
        <f t="shared" si="380"/>
        <v>8.7637499999999999</v>
      </c>
      <c r="W303">
        <f t="shared" ref="W303:X303" si="439">2*V303-U303</f>
        <v>8.7675000000000001</v>
      </c>
      <c r="X303">
        <f t="shared" si="439"/>
        <v>8.7712500000000002</v>
      </c>
      <c r="Y303">
        <f t="shared" si="382"/>
        <v>8.7806250000000006</v>
      </c>
      <c r="Z303">
        <f t="shared" si="383"/>
        <v>8.7899999999999991</v>
      </c>
      <c r="AA303">
        <f t="shared" si="384"/>
        <v>8.7993749999999977</v>
      </c>
      <c r="AB303">
        <f t="shared" si="385"/>
        <v>8.8045312499999984</v>
      </c>
      <c r="AC303">
        <f t="shared" si="386"/>
        <v>8.809687499999999</v>
      </c>
      <c r="AD303">
        <f t="shared" si="387"/>
        <v>8.8148437499999996</v>
      </c>
      <c r="AE303" s="3">
        <v>8.82</v>
      </c>
      <c r="AF303">
        <f t="shared" si="388"/>
        <v>8.8251562500000009</v>
      </c>
      <c r="AG303">
        <f t="shared" si="389"/>
        <v>8.828867187500002</v>
      </c>
      <c r="AH303">
        <f t="shared" si="390"/>
        <v>8.8325781250000013</v>
      </c>
      <c r="AI303">
        <f t="shared" si="391"/>
        <v>8.8362890625000006</v>
      </c>
      <c r="AJ303">
        <f t="shared" si="392"/>
        <v>8.84</v>
      </c>
      <c r="AK303">
        <f t="shared" si="393"/>
        <v>8.8437109374999991</v>
      </c>
      <c r="AL303">
        <f t="shared" si="394"/>
        <v>8.8477832031249992</v>
      </c>
      <c r="AM303">
        <f t="shared" si="395"/>
        <v>8.8518554687499993</v>
      </c>
      <c r="AN303">
        <f t="shared" si="396"/>
        <v>8.8559277343749994</v>
      </c>
      <c r="AO303" s="3">
        <v>8.86</v>
      </c>
      <c r="AP303" s="3">
        <v>8.8699999999999992</v>
      </c>
    </row>
    <row r="304" spans="1:42" x14ac:dyDescent="0.2">
      <c r="A304" s="2">
        <v>42695</v>
      </c>
      <c r="B304" s="3">
        <v>9.07</v>
      </c>
      <c r="C304" s="3">
        <v>8.82</v>
      </c>
      <c r="D304" s="3">
        <f t="shared" si="368"/>
        <v>8.7650000000000006</v>
      </c>
      <c r="E304" s="3">
        <v>8.7100000000000009</v>
      </c>
      <c r="F304" s="3">
        <f t="shared" si="369"/>
        <v>8.7149999999999999</v>
      </c>
      <c r="G304" s="3">
        <v>8.7200000000000006</v>
      </c>
      <c r="H304" s="3">
        <f t="shared" si="370"/>
        <v>8.754999999999999</v>
      </c>
      <c r="I304" s="3">
        <v>8.7899999999999991</v>
      </c>
      <c r="J304" s="3">
        <f t="shared" si="371"/>
        <v>8.7650000000000006</v>
      </c>
      <c r="K304" s="3">
        <v>8.74</v>
      </c>
      <c r="L304">
        <f t="shared" si="372"/>
        <v>8.74</v>
      </c>
      <c r="M304">
        <f t="shared" si="373"/>
        <v>8.74</v>
      </c>
      <c r="N304">
        <f t="shared" si="374"/>
        <v>8.74</v>
      </c>
      <c r="O304" s="3">
        <v>8.74</v>
      </c>
      <c r="P304">
        <f t="shared" si="375"/>
        <v>8.74</v>
      </c>
      <c r="Q304">
        <f t="shared" si="376"/>
        <v>8.7424999999999997</v>
      </c>
      <c r="R304">
        <f t="shared" si="377"/>
        <v>8.745000000000001</v>
      </c>
      <c r="S304">
        <f t="shared" si="378"/>
        <v>8.7475000000000023</v>
      </c>
      <c r="T304">
        <f t="shared" si="379"/>
        <v>8.7487500000000011</v>
      </c>
      <c r="U304" s="3">
        <v>8.75</v>
      </c>
      <c r="V304">
        <f t="shared" si="380"/>
        <v>8.7512499999999989</v>
      </c>
      <c r="W304">
        <f t="shared" ref="W304:X304" si="440">2*V304-U304</f>
        <v>8.7524999999999977</v>
      </c>
      <c r="X304">
        <f t="shared" si="440"/>
        <v>8.7537499999999966</v>
      </c>
      <c r="Y304">
        <f t="shared" si="382"/>
        <v>8.7618749999999981</v>
      </c>
      <c r="Z304">
        <f t="shared" si="383"/>
        <v>8.77</v>
      </c>
      <c r="AA304">
        <f t="shared" si="384"/>
        <v>8.7781250000000011</v>
      </c>
      <c r="AB304">
        <f t="shared" si="385"/>
        <v>8.7810937500000001</v>
      </c>
      <c r="AC304">
        <f t="shared" si="386"/>
        <v>8.784062500000001</v>
      </c>
      <c r="AD304">
        <f t="shared" si="387"/>
        <v>8.7870312500000001</v>
      </c>
      <c r="AE304" s="3">
        <v>8.7899999999999991</v>
      </c>
      <c r="AF304">
        <f t="shared" si="388"/>
        <v>8.7929687499999982</v>
      </c>
      <c r="AG304">
        <f t="shared" si="389"/>
        <v>8.7959765624999982</v>
      </c>
      <c r="AH304">
        <f t="shared" si="390"/>
        <v>8.7989843749999999</v>
      </c>
      <c r="AI304">
        <f t="shared" si="391"/>
        <v>8.8019921874999998</v>
      </c>
      <c r="AJ304">
        <f t="shared" si="392"/>
        <v>8.8049999999999997</v>
      </c>
      <c r="AK304">
        <f t="shared" si="393"/>
        <v>8.8080078124999996</v>
      </c>
      <c r="AL304">
        <f t="shared" si="394"/>
        <v>8.8110058593750011</v>
      </c>
      <c r="AM304">
        <f t="shared" si="395"/>
        <v>8.8140039062500009</v>
      </c>
      <c r="AN304">
        <f t="shared" si="396"/>
        <v>8.8170019531250006</v>
      </c>
      <c r="AO304" s="3">
        <v>8.82</v>
      </c>
      <c r="AP304" s="3">
        <v>8.81</v>
      </c>
    </row>
    <row r="305" spans="1:42" x14ac:dyDescent="0.2">
      <c r="A305" s="2">
        <v>42692</v>
      </c>
      <c r="B305" s="3">
        <v>9.06</v>
      </c>
      <c r="C305" s="3">
        <v>8.8699999999999992</v>
      </c>
      <c r="D305" s="3">
        <f t="shared" si="368"/>
        <v>8.8149999999999995</v>
      </c>
      <c r="E305" s="3">
        <v>8.76</v>
      </c>
      <c r="F305" s="3">
        <f t="shared" si="369"/>
        <v>8.7650000000000006</v>
      </c>
      <c r="G305" s="3">
        <v>8.77</v>
      </c>
      <c r="H305" s="3">
        <f t="shared" si="370"/>
        <v>8.8000000000000007</v>
      </c>
      <c r="I305" s="3">
        <v>8.83</v>
      </c>
      <c r="J305" s="3">
        <f t="shared" si="371"/>
        <v>8.8049999999999997</v>
      </c>
      <c r="K305" s="3">
        <v>8.7799999999999994</v>
      </c>
      <c r="L305">
        <f t="shared" si="372"/>
        <v>8.7749999999999986</v>
      </c>
      <c r="M305">
        <f t="shared" si="373"/>
        <v>8.77</v>
      </c>
      <c r="N305">
        <f t="shared" si="374"/>
        <v>8.7650000000000006</v>
      </c>
      <c r="O305" s="3">
        <v>8.76</v>
      </c>
      <c r="P305">
        <f t="shared" si="375"/>
        <v>8.754999999999999</v>
      </c>
      <c r="Q305">
        <f t="shared" si="376"/>
        <v>8.76</v>
      </c>
      <c r="R305">
        <f t="shared" si="377"/>
        <v>8.7650000000000006</v>
      </c>
      <c r="S305">
        <f t="shared" si="378"/>
        <v>8.7700000000000014</v>
      </c>
      <c r="T305">
        <f t="shared" si="379"/>
        <v>8.77</v>
      </c>
      <c r="U305" s="3">
        <v>8.77</v>
      </c>
      <c r="V305">
        <f t="shared" si="380"/>
        <v>8.77</v>
      </c>
      <c r="W305">
        <f t="shared" ref="W305:X305" si="441">2*V305-U305</f>
        <v>8.77</v>
      </c>
      <c r="X305">
        <f t="shared" si="441"/>
        <v>8.77</v>
      </c>
      <c r="Y305">
        <f t="shared" si="382"/>
        <v>8.7850000000000001</v>
      </c>
      <c r="Z305">
        <f t="shared" si="383"/>
        <v>8.8000000000000007</v>
      </c>
      <c r="AA305">
        <f t="shared" si="384"/>
        <v>8.8150000000000013</v>
      </c>
      <c r="AB305">
        <f t="shared" si="385"/>
        <v>8.8187500000000014</v>
      </c>
      <c r="AC305">
        <f t="shared" si="386"/>
        <v>8.8225000000000016</v>
      </c>
      <c r="AD305">
        <f t="shared" si="387"/>
        <v>8.8262500000000017</v>
      </c>
      <c r="AE305" s="3">
        <v>8.83</v>
      </c>
      <c r="AF305">
        <f t="shared" si="388"/>
        <v>8.8337499999999984</v>
      </c>
      <c r="AG305">
        <f t="shared" si="389"/>
        <v>8.8378124999999983</v>
      </c>
      <c r="AH305">
        <f t="shared" si="390"/>
        <v>8.8418749999999982</v>
      </c>
      <c r="AI305">
        <f t="shared" si="391"/>
        <v>8.845937499999998</v>
      </c>
      <c r="AJ305">
        <f t="shared" si="392"/>
        <v>8.85</v>
      </c>
      <c r="AK305">
        <f t="shared" si="393"/>
        <v>8.8540625000000013</v>
      </c>
      <c r="AL305">
        <f t="shared" si="394"/>
        <v>8.8580468750000012</v>
      </c>
      <c r="AM305">
        <f t="shared" si="395"/>
        <v>8.8620312500000011</v>
      </c>
      <c r="AN305">
        <f t="shared" si="396"/>
        <v>8.8660156249999993</v>
      </c>
      <c r="AO305" s="3">
        <v>8.8699999999999992</v>
      </c>
      <c r="AP305" s="3">
        <v>8.8800000000000008</v>
      </c>
    </row>
    <row r="306" spans="1:42" x14ac:dyDescent="0.2">
      <c r="A306" s="2">
        <v>42691</v>
      </c>
      <c r="B306" s="3">
        <v>9.01</v>
      </c>
      <c r="C306" s="3">
        <v>8.8000000000000007</v>
      </c>
      <c r="D306" s="3">
        <f t="shared" si="368"/>
        <v>8.7750000000000004</v>
      </c>
      <c r="E306" s="3">
        <v>8.75</v>
      </c>
      <c r="F306" s="3">
        <f t="shared" si="369"/>
        <v>8.7650000000000006</v>
      </c>
      <c r="G306" s="3">
        <v>8.7799999999999994</v>
      </c>
      <c r="H306" s="3">
        <f t="shared" si="370"/>
        <v>8.8049999999999997</v>
      </c>
      <c r="I306" s="3">
        <v>8.83</v>
      </c>
      <c r="J306" s="3">
        <f t="shared" si="371"/>
        <v>8.8099999999999987</v>
      </c>
      <c r="K306" s="3">
        <v>8.7899999999999991</v>
      </c>
      <c r="L306">
        <f t="shared" si="372"/>
        <v>8.7899999999999991</v>
      </c>
      <c r="M306">
        <f t="shared" si="373"/>
        <v>8.7899999999999991</v>
      </c>
      <c r="N306">
        <f t="shared" si="374"/>
        <v>8.7899999999999991</v>
      </c>
      <c r="O306" s="3">
        <v>8.7899999999999991</v>
      </c>
      <c r="P306">
        <f t="shared" si="375"/>
        <v>8.7899999999999991</v>
      </c>
      <c r="Q306">
        <f t="shared" si="376"/>
        <v>8.7874999999999996</v>
      </c>
      <c r="R306">
        <f t="shared" si="377"/>
        <v>8.7850000000000001</v>
      </c>
      <c r="S306">
        <f t="shared" si="378"/>
        <v>8.7825000000000006</v>
      </c>
      <c r="T306">
        <f t="shared" si="379"/>
        <v>8.78125</v>
      </c>
      <c r="U306" s="3">
        <v>8.7799999999999994</v>
      </c>
      <c r="V306">
        <f t="shared" si="380"/>
        <v>8.7787499999999987</v>
      </c>
      <c r="W306">
        <f t="shared" ref="W306:X306" si="442">2*V306-U306</f>
        <v>8.7774999999999981</v>
      </c>
      <c r="X306">
        <f t="shared" si="442"/>
        <v>8.7762499999999974</v>
      </c>
      <c r="Y306">
        <f t="shared" si="382"/>
        <v>8.7906249999999986</v>
      </c>
      <c r="Z306">
        <f t="shared" si="383"/>
        <v>8.8049999999999997</v>
      </c>
      <c r="AA306">
        <f t="shared" si="384"/>
        <v>8.8193750000000009</v>
      </c>
      <c r="AB306">
        <f t="shared" si="385"/>
        <v>8.8220312500000002</v>
      </c>
      <c r="AC306">
        <f t="shared" si="386"/>
        <v>8.8246874999999996</v>
      </c>
      <c r="AD306">
        <f t="shared" si="387"/>
        <v>8.8273437500000007</v>
      </c>
      <c r="AE306" s="3">
        <v>8.83</v>
      </c>
      <c r="AF306">
        <f t="shared" si="388"/>
        <v>8.8326562499999994</v>
      </c>
      <c r="AG306">
        <f t="shared" si="389"/>
        <v>8.8357421874999993</v>
      </c>
      <c r="AH306">
        <f t="shared" si="390"/>
        <v>8.8388281249999991</v>
      </c>
      <c r="AI306">
        <f t="shared" si="391"/>
        <v>8.841914062499999</v>
      </c>
      <c r="AJ306">
        <f t="shared" si="392"/>
        <v>8.8449999999999989</v>
      </c>
      <c r="AK306">
        <f t="shared" si="393"/>
        <v>8.8480859374999987</v>
      </c>
      <c r="AL306">
        <f t="shared" si="394"/>
        <v>8.851064453124998</v>
      </c>
      <c r="AM306">
        <f t="shared" si="395"/>
        <v>8.8540429687499991</v>
      </c>
      <c r="AN306">
        <f t="shared" si="396"/>
        <v>8.8570214843750001</v>
      </c>
      <c r="AO306" s="3">
        <v>8.86</v>
      </c>
      <c r="AP306" s="3">
        <v>8.8699999999999992</v>
      </c>
    </row>
    <row r="307" spans="1:42" x14ac:dyDescent="0.2">
      <c r="A307" s="2">
        <v>42690</v>
      </c>
      <c r="B307" s="3">
        <v>9.14</v>
      </c>
      <c r="C307" s="3">
        <v>8.89</v>
      </c>
      <c r="D307" s="3">
        <f t="shared" si="368"/>
        <v>8.84</v>
      </c>
      <c r="E307" s="3">
        <v>8.7899999999999991</v>
      </c>
      <c r="F307" s="3">
        <f t="shared" si="369"/>
        <v>8.8099999999999987</v>
      </c>
      <c r="G307" s="3">
        <v>8.83</v>
      </c>
      <c r="H307" s="3">
        <f t="shared" si="370"/>
        <v>8.870000000000001</v>
      </c>
      <c r="I307" s="3">
        <v>8.91</v>
      </c>
      <c r="J307" s="3">
        <f t="shared" si="371"/>
        <v>8.89</v>
      </c>
      <c r="K307" s="3">
        <v>8.8699999999999992</v>
      </c>
      <c r="L307">
        <f t="shared" si="372"/>
        <v>8.8674999999999997</v>
      </c>
      <c r="M307">
        <f t="shared" si="373"/>
        <v>8.8649999999999984</v>
      </c>
      <c r="N307">
        <f t="shared" si="374"/>
        <v>8.8624999999999989</v>
      </c>
      <c r="O307" s="3">
        <v>8.86</v>
      </c>
      <c r="P307">
        <f t="shared" si="375"/>
        <v>8.8574999999999999</v>
      </c>
      <c r="Q307">
        <f t="shared" si="376"/>
        <v>8.8587500000000006</v>
      </c>
      <c r="R307">
        <f t="shared" si="377"/>
        <v>8.86</v>
      </c>
      <c r="S307">
        <f t="shared" si="378"/>
        <v>8.8612499999999983</v>
      </c>
      <c r="T307">
        <f t="shared" si="379"/>
        <v>8.8606249999999989</v>
      </c>
      <c r="U307" s="3">
        <v>8.86</v>
      </c>
      <c r="V307">
        <f t="shared" si="380"/>
        <v>8.859375</v>
      </c>
      <c r="W307">
        <f t="shared" ref="W307:X307" si="443">2*V307-U307</f>
        <v>8.8587500000000006</v>
      </c>
      <c r="X307">
        <f t="shared" si="443"/>
        <v>8.8581250000000011</v>
      </c>
      <c r="Y307">
        <f t="shared" si="382"/>
        <v>8.8715624999999996</v>
      </c>
      <c r="Z307">
        <f t="shared" si="383"/>
        <v>8.8849999999999998</v>
      </c>
      <c r="AA307">
        <f t="shared" si="384"/>
        <v>8.8984375</v>
      </c>
      <c r="AB307">
        <f t="shared" si="385"/>
        <v>8.9013281249999991</v>
      </c>
      <c r="AC307">
        <f t="shared" si="386"/>
        <v>8.9042187500000001</v>
      </c>
      <c r="AD307">
        <f t="shared" si="387"/>
        <v>8.907109375000001</v>
      </c>
      <c r="AE307" s="3">
        <v>8.91</v>
      </c>
      <c r="AF307">
        <f t="shared" si="388"/>
        <v>8.9128906249999993</v>
      </c>
      <c r="AG307">
        <f t="shared" si="389"/>
        <v>8.9159179687499996</v>
      </c>
      <c r="AH307">
        <f t="shared" si="390"/>
        <v>8.9189453125</v>
      </c>
      <c r="AI307">
        <f t="shared" si="391"/>
        <v>8.9219726562500004</v>
      </c>
      <c r="AJ307">
        <f t="shared" si="392"/>
        <v>8.9250000000000007</v>
      </c>
      <c r="AK307">
        <f t="shared" si="393"/>
        <v>8.9280273437500011</v>
      </c>
      <c r="AL307">
        <f t="shared" si="394"/>
        <v>8.9310205078125016</v>
      </c>
      <c r="AM307">
        <f t="shared" si="395"/>
        <v>8.9340136718750003</v>
      </c>
      <c r="AN307">
        <f t="shared" si="396"/>
        <v>8.937006835937499</v>
      </c>
      <c r="AO307" s="3">
        <v>8.94</v>
      </c>
      <c r="AP307" s="3">
        <v>8.9499999999999993</v>
      </c>
    </row>
    <row r="308" spans="1:42" x14ac:dyDescent="0.2">
      <c r="A308" s="2">
        <v>42689</v>
      </c>
      <c r="B308" s="3">
        <v>9.1300000000000008</v>
      </c>
      <c r="C308" s="3">
        <v>8.8699999999999992</v>
      </c>
      <c r="D308" s="3">
        <f t="shared" si="368"/>
        <v>8.82</v>
      </c>
      <c r="E308" s="3">
        <v>8.77</v>
      </c>
      <c r="F308" s="3">
        <f t="shared" si="369"/>
        <v>8.7799999999999994</v>
      </c>
      <c r="G308" s="3">
        <v>8.7899999999999991</v>
      </c>
      <c r="H308" s="3">
        <f t="shared" si="370"/>
        <v>8.8000000000000007</v>
      </c>
      <c r="I308" s="3">
        <v>8.81</v>
      </c>
      <c r="J308" s="3">
        <f t="shared" si="371"/>
        <v>8.8150000000000013</v>
      </c>
      <c r="K308" s="3">
        <v>8.82</v>
      </c>
      <c r="L308">
        <f t="shared" si="372"/>
        <v>8.8175000000000008</v>
      </c>
      <c r="M308">
        <f t="shared" si="373"/>
        <v>8.8150000000000013</v>
      </c>
      <c r="N308">
        <f t="shared" si="374"/>
        <v>8.8125</v>
      </c>
      <c r="O308" s="3">
        <v>8.81</v>
      </c>
      <c r="P308">
        <f t="shared" si="375"/>
        <v>8.807500000000001</v>
      </c>
      <c r="Q308">
        <f t="shared" si="376"/>
        <v>8.8062500000000004</v>
      </c>
      <c r="R308">
        <f t="shared" si="377"/>
        <v>8.8049999999999997</v>
      </c>
      <c r="S308">
        <f t="shared" si="378"/>
        <v>8.8037499999999991</v>
      </c>
      <c r="T308">
        <f t="shared" si="379"/>
        <v>8.801874999999999</v>
      </c>
      <c r="U308" s="3">
        <v>8.8000000000000007</v>
      </c>
      <c r="V308">
        <f t="shared" si="380"/>
        <v>8.7981250000000024</v>
      </c>
      <c r="W308">
        <f t="shared" ref="W308:X308" si="444">2*V308-U308</f>
        <v>8.7962500000000041</v>
      </c>
      <c r="X308">
        <f t="shared" si="444"/>
        <v>8.7943750000000058</v>
      </c>
      <c r="Y308">
        <f t="shared" si="382"/>
        <v>8.7996875000000028</v>
      </c>
      <c r="Z308">
        <f t="shared" si="383"/>
        <v>8.8049999999999997</v>
      </c>
      <c r="AA308">
        <f t="shared" si="384"/>
        <v>8.8103124999999967</v>
      </c>
      <c r="AB308">
        <f t="shared" si="385"/>
        <v>8.8102343749999967</v>
      </c>
      <c r="AC308">
        <f t="shared" si="386"/>
        <v>8.8101562499999986</v>
      </c>
      <c r="AD308">
        <f t="shared" si="387"/>
        <v>8.8100781250000004</v>
      </c>
      <c r="AE308" s="3">
        <v>8.81</v>
      </c>
      <c r="AF308">
        <f t="shared" si="388"/>
        <v>8.8099218750000006</v>
      </c>
      <c r="AG308">
        <f t="shared" si="389"/>
        <v>8.8124414062500005</v>
      </c>
      <c r="AH308">
        <f t="shared" si="390"/>
        <v>8.8149609375000004</v>
      </c>
      <c r="AI308">
        <f t="shared" si="391"/>
        <v>8.8174804687500004</v>
      </c>
      <c r="AJ308">
        <f t="shared" si="392"/>
        <v>8.82</v>
      </c>
      <c r="AK308">
        <f t="shared" si="393"/>
        <v>8.8225195312500002</v>
      </c>
      <c r="AL308">
        <f t="shared" si="394"/>
        <v>8.8243896484374993</v>
      </c>
      <c r="AM308">
        <f t="shared" si="395"/>
        <v>8.8262597656250001</v>
      </c>
      <c r="AN308">
        <f t="shared" si="396"/>
        <v>8.828129882812501</v>
      </c>
      <c r="AO308" s="3">
        <v>8.83</v>
      </c>
      <c r="AP308" s="3">
        <v>8.84</v>
      </c>
    </row>
    <row r="309" spans="1:42" x14ac:dyDescent="0.2">
      <c r="A309" s="2">
        <v>42688</v>
      </c>
      <c r="B309" s="3">
        <v>9.17</v>
      </c>
      <c r="C309" s="3">
        <v>8.98</v>
      </c>
      <c r="D309" s="3">
        <f t="shared" si="368"/>
        <v>8.9</v>
      </c>
      <c r="E309" s="3">
        <v>8.82</v>
      </c>
      <c r="F309" s="3">
        <f t="shared" si="369"/>
        <v>8.83</v>
      </c>
      <c r="G309" s="3">
        <v>8.84</v>
      </c>
      <c r="H309" s="3">
        <f t="shared" si="370"/>
        <v>8.8949999999999996</v>
      </c>
      <c r="I309" s="3">
        <v>8.9499999999999993</v>
      </c>
      <c r="J309" s="3">
        <f t="shared" si="371"/>
        <v>8.92</v>
      </c>
      <c r="K309" s="3">
        <v>8.89</v>
      </c>
      <c r="L309">
        <f t="shared" si="372"/>
        <v>8.8975000000000009</v>
      </c>
      <c r="M309">
        <f t="shared" si="373"/>
        <v>8.9050000000000011</v>
      </c>
      <c r="N309">
        <f t="shared" si="374"/>
        <v>8.9125000000000014</v>
      </c>
      <c r="O309" s="3">
        <v>8.92</v>
      </c>
      <c r="P309">
        <f t="shared" si="375"/>
        <v>8.9274999999999984</v>
      </c>
      <c r="Q309">
        <f t="shared" si="376"/>
        <v>8.9262499999999996</v>
      </c>
      <c r="R309">
        <f t="shared" si="377"/>
        <v>8.9250000000000007</v>
      </c>
      <c r="S309">
        <f t="shared" si="378"/>
        <v>8.9237500000000018</v>
      </c>
      <c r="T309">
        <f t="shared" si="379"/>
        <v>8.9268750000000008</v>
      </c>
      <c r="U309" s="3">
        <v>8.93</v>
      </c>
      <c r="V309">
        <f t="shared" si="380"/>
        <v>8.9331249999999986</v>
      </c>
      <c r="W309">
        <f t="shared" ref="W309:X309" si="445">2*V309-U309</f>
        <v>8.9362499999999976</v>
      </c>
      <c r="X309">
        <f t="shared" si="445"/>
        <v>8.9393749999999965</v>
      </c>
      <c r="Y309">
        <f t="shared" si="382"/>
        <v>8.939687499999998</v>
      </c>
      <c r="Z309">
        <f t="shared" si="383"/>
        <v>8.94</v>
      </c>
      <c r="AA309">
        <f t="shared" si="384"/>
        <v>8.940312500000001</v>
      </c>
      <c r="AB309">
        <f t="shared" si="385"/>
        <v>8.9427343750000006</v>
      </c>
      <c r="AC309">
        <f t="shared" si="386"/>
        <v>8.9451562500000001</v>
      </c>
      <c r="AD309">
        <f t="shared" si="387"/>
        <v>8.9475781249999997</v>
      </c>
      <c r="AE309" s="3">
        <v>8.9499999999999993</v>
      </c>
      <c r="AF309">
        <f t="shared" si="388"/>
        <v>8.9524218749999989</v>
      </c>
      <c r="AG309">
        <f t="shared" si="389"/>
        <v>8.9543164062499994</v>
      </c>
      <c r="AH309">
        <f t="shared" si="390"/>
        <v>8.9562109374999999</v>
      </c>
      <c r="AI309">
        <f t="shared" si="391"/>
        <v>8.9581054687500004</v>
      </c>
      <c r="AJ309">
        <f t="shared" si="392"/>
        <v>8.9600000000000009</v>
      </c>
      <c r="AK309">
        <f t="shared" si="393"/>
        <v>8.9618945312500014</v>
      </c>
      <c r="AL309">
        <f t="shared" si="394"/>
        <v>8.9639208984375003</v>
      </c>
      <c r="AM309">
        <f t="shared" si="395"/>
        <v>8.965947265625001</v>
      </c>
      <c r="AN309">
        <f t="shared" si="396"/>
        <v>8.9679736328125017</v>
      </c>
      <c r="AO309" s="3">
        <v>8.9700000000000006</v>
      </c>
      <c r="AP309" s="3">
        <v>8.98</v>
      </c>
    </row>
    <row r="310" spans="1:42" x14ac:dyDescent="0.2">
      <c r="A310" s="2">
        <v>42685</v>
      </c>
      <c r="B310" s="3">
        <v>9.36</v>
      </c>
      <c r="C310" s="3">
        <v>9.01</v>
      </c>
      <c r="D310" s="3">
        <f t="shared" si="368"/>
        <v>8.9149999999999991</v>
      </c>
      <c r="E310" s="3">
        <v>8.82</v>
      </c>
      <c r="F310" s="3">
        <f t="shared" si="369"/>
        <v>8.8249999999999993</v>
      </c>
      <c r="G310" s="3">
        <v>8.83</v>
      </c>
      <c r="H310" s="3">
        <f t="shared" si="370"/>
        <v>8.9149999999999991</v>
      </c>
      <c r="I310" s="3">
        <v>9</v>
      </c>
      <c r="J310" s="3">
        <f t="shared" si="371"/>
        <v>8.9450000000000003</v>
      </c>
      <c r="K310" s="3">
        <v>8.89</v>
      </c>
      <c r="L310">
        <f t="shared" si="372"/>
        <v>8.9</v>
      </c>
      <c r="M310">
        <f t="shared" si="373"/>
        <v>8.91</v>
      </c>
      <c r="N310">
        <f t="shared" si="374"/>
        <v>8.92</v>
      </c>
      <c r="O310" s="3">
        <v>8.93</v>
      </c>
      <c r="P310">
        <f t="shared" si="375"/>
        <v>8.94</v>
      </c>
      <c r="Q310">
        <f t="shared" si="376"/>
        <v>8.942499999999999</v>
      </c>
      <c r="R310">
        <f t="shared" si="377"/>
        <v>8.9450000000000003</v>
      </c>
      <c r="S310">
        <f t="shared" si="378"/>
        <v>8.9475000000000016</v>
      </c>
      <c r="T310">
        <f t="shared" si="379"/>
        <v>8.9537500000000012</v>
      </c>
      <c r="U310" s="3">
        <v>8.9600000000000009</v>
      </c>
      <c r="V310">
        <f t="shared" si="380"/>
        <v>8.9662500000000005</v>
      </c>
      <c r="W310">
        <f t="shared" ref="W310:X310" si="446">2*V310-U310</f>
        <v>8.9725000000000001</v>
      </c>
      <c r="X310">
        <f t="shared" si="446"/>
        <v>8.9787499999999998</v>
      </c>
      <c r="Y310">
        <f t="shared" si="382"/>
        <v>8.979375000000001</v>
      </c>
      <c r="Z310">
        <f t="shared" si="383"/>
        <v>8.98</v>
      </c>
      <c r="AA310">
        <f t="shared" si="384"/>
        <v>8.9806249999999999</v>
      </c>
      <c r="AB310">
        <f t="shared" si="385"/>
        <v>8.985468749999999</v>
      </c>
      <c r="AC310">
        <f t="shared" si="386"/>
        <v>8.9903124999999999</v>
      </c>
      <c r="AD310">
        <f t="shared" si="387"/>
        <v>8.9951562500000009</v>
      </c>
      <c r="AE310" s="3">
        <v>9</v>
      </c>
      <c r="AF310">
        <f t="shared" si="388"/>
        <v>9.0048437499999991</v>
      </c>
      <c r="AG310">
        <f t="shared" si="389"/>
        <v>9.0073828124999995</v>
      </c>
      <c r="AH310">
        <f t="shared" si="390"/>
        <v>9.0099218749999999</v>
      </c>
      <c r="AI310">
        <f t="shared" si="391"/>
        <v>9.0124609375000002</v>
      </c>
      <c r="AJ310">
        <f t="shared" si="392"/>
        <v>9.0150000000000006</v>
      </c>
      <c r="AK310">
        <f t="shared" si="393"/>
        <v>9.0175390625000009</v>
      </c>
      <c r="AL310">
        <f t="shared" si="394"/>
        <v>9.0206542968750014</v>
      </c>
      <c r="AM310">
        <f t="shared" si="395"/>
        <v>9.0237695312500001</v>
      </c>
      <c r="AN310">
        <f t="shared" si="396"/>
        <v>9.0268847656249989</v>
      </c>
      <c r="AO310" s="3">
        <v>9.0299999999999994</v>
      </c>
      <c r="AP310" s="3">
        <v>9.0299999999999994</v>
      </c>
    </row>
    <row r="311" spans="1:42" x14ac:dyDescent="0.2">
      <c r="A311" s="2">
        <v>42684</v>
      </c>
      <c r="B311" s="3">
        <v>9.34</v>
      </c>
      <c r="C311" s="3">
        <v>8.9700000000000006</v>
      </c>
      <c r="D311" s="3">
        <f t="shared" si="368"/>
        <v>8.8650000000000002</v>
      </c>
      <c r="E311" s="3">
        <v>8.76</v>
      </c>
      <c r="F311" s="3">
        <f t="shared" si="369"/>
        <v>8.75</v>
      </c>
      <c r="G311" s="3">
        <v>8.74</v>
      </c>
      <c r="H311" s="3">
        <f t="shared" si="370"/>
        <v>8.74</v>
      </c>
      <c r="I311" s="3">
        <v>8.74</v>
      </c>
      <c r="J311" s="3">
        <f t="shared" si="371"/>
        <v>8.74</v>
      </c>
      <c r="K311" s="3">
        <v>8.74</v>
      </c>
      <c r="L311">
        <f t="shared" si="372"/>
        <v>8.7349999999999994</v>
      </c>
      <c r="M311">
        <f t="shared" si="373"/>
        <v>8.73</v>
      </c>
      <c r="N311">
        <f t="shared" si="374"/>
        <v>8.7250000000000014</v>
      </c>
      <c r="O311" s="3">
        <v>8.7200000000000006</v>
      </c>
      <c r="P311">
        <f t="shared" si="375"/>
        <v>8.7149999999999999</v>
      </c>
      <c r="Q311">
        <f t="shared" si="376"/>
        <v>8.7175000000000011</v>
      </c>
      <c r="R311">
        <f t="shared" si="377"/>
        <v>8.7200000000000006</v>
      </c>
      <c r="S311">
        <f t="shared" si="378"/>
        <v>8.7225000000000001</v>
      </c>
      <c r="T311">
        <f t="shared" si="379"/>
        <v>8.7212500000000013</v>
      </c>
      <c r="U311" s="3">
        <v>8.7200000000000006</v>
      </c>
      <c r="V311">
        <f t="shared" si="380"/>
        <v>8.71875</v>
      </c>
      <c r="W311">
        <f t="shared" ref="W311:X311" si="447">2*V311-U311</f>
        <v>8.7174999999999994</v>
      </c>
      <c r="X311">
        <f t="shared" si="447"/>
        <v>8.7162499999999987</v>
      </c>
      <c r="Y311">
        <f t="shared" si="382"/>
        <v>8.7231249999999996</v>
      </c>
      <c r="Z311">
        <f t="shared" si="383"/>
        <v>8.73</v>
      </c>
      <c r="AA311">
        <f t="shared" si="384"/>
        <v>8.7368750000000013</v>
      </c>
      <c r="AB311">
        <f t="shared" si="385"/>
        <v>8.7376562500000006</v>
      </c>
      <c r="AC311">
        <f t="shared" si="386"/>
        <v>8.7384374999999999</v>
      </c>
      <c r="AD311">
        <f t="shared" si="387"/>
        <v>8.7392187499999991</v>
      </c>
      <c r="AE311" s="3">
        <v>8.74</v>
      </c>
      <c r="AF311">
        <f t="shared" si="388"/>
        <v>8.7407812500000013</v>
      </c>
      <c r="AG311">
        <f t="shared" si="389"/>
        <v>8.7418359375000012</v>
      </c>
      <c r="AH311">
        <f t="shared" si="390"/>
        <v>8.7428906250000011</v>
      </c>
      <c r="AI311">
        <f t="shared" si="391"/>
        <v>8.7439453125000011</v>
      </c>
      <c r="AJ311">
        <f t="shared" si="392"/>
        <v>8.745000000000001</v>
      </c>
      <c r="AK311">
        <f t="shared" si="393"/>
        <v>8.7460546875000009</v>
      </c>
      <c r="AL311">
        <f t="shared" si="394"/>
        <v>8.7470410156250011</v>
      </c>
      <c r="AM311">
        <f t="shared" si="395"/>
        <v>8.7480273437499996</v>
      </c>
      <c r="AN311">
        <f t="shared" si="396"/>
        <v>8.7490136718749998</v>
      </c>
      <c r="AO311" s="3">
        <v>8.75</v>
      </c>
      <c r="AP311" s="3">
        <v>8.74</v>
      </c>
    </row>
    <row r="312" spans="1:42" x14ac:dyDescent="0.2">
      <c r="A312" s="2">
        <v>42683</v>
      </c>
      <c r="B312" s="3">
        <v>9.36</v>
      </c>
      <c r="C312" s="3">
        <v>9.0299999999999994</v>
      </c>
      <c r="D312" s="3">
        <f t="shared" si="368"/>
        <v>8.879999999999999</v>
      </c>
      <c r="E312" s="3">
        <v>8.73</v>
      </c>
      <c r="F312" s="3">
        <f t="shared" si="369"/>
        <v>8.6950000000000003</v>
      </c>
      <c r="G312" s="3">
        <v>8.66</v>
      </c>
      <c r="H312" s="3">
        <f t="shared" si="370"/>
        <v>8.6050000000000004</v>
      </c>
      <c r="I312" s="3">
        <v>8.5500000000000007</v>
      </c>
      <c r="J312" s="3">
        <f t="shared" si="371"/>
        <v>8.58</v>
      </c>
      <c r="K312" s="3">
        <v>8.61</v>
      </c>
      <c r="L312">
        <f t="shared" si="372"/>
        <v>8.6024999999999991</v>
      </c>
      <c r="M312">
        <f t="shared" si="373"/>
        <v>8.5949999999999989</v>
      </c>
      <c r="N312">
        <f t="shared" si="374"/>
        <v>8.5874999999999986</v>
      </c>
      <c r="O312" s="3">
        <v>8.58</v>
      </c>
      <c r="P312">
        <f t="shared" si="375"/>
        <v>8.5725000000000016</v>
      </c>
      <c r="Q312">
        <f t="shared" si="376"/>
        <v>8.5687500000000014</v>
      </c>
      <c r="R312">
        <f t="shared" si="377"/>
        <v>8.5650000000000013</v>
      </c>
      <c r="S312">
        <f t="shared" si="378"/>
        <v>8.5612500000000011</v>
      </c>
      <c r="T312">
        <f t="shared" si="379"/>
        <v>8.5556250000000009</v>
      </c>
      <c r="U312" s="3">
        <v>8.5500000000000007</v>
      </c>
      <c r="V312">
        <f t="shared" si="380"/>
        <v>8.5443750000000005</v>
      </c>
      <c r="W312">
        <f t="shared" ref="W312:X312" si="448">2*V312-U312</f>
        <v>8.5387500000000003</v>
      </c>
      <c r="X312">
        <f t="shared" si="448"/>
        <v>8.5331250000000001</v>
      </c>
      <c r="Y312">
        <f t="shared" si="382"/>
        <v>8.5415625000000013</v>
      </c>
      <c r="Z312">
        <f t="shared" si="383"/>
        <v>8.5500000000000007</v>
      </c>
      <c r="AA312">
        <f t="shared" si="384"/>
        <v>8.5584375000000001</v>
      </c>
      <c r="AB312">
        <f t="shared" si="385"/>
        <v>8.5563281250000003</v>
      </c>
      <c r="AC312">
        <f t="shared" si="386"/>
        <v>8.5542187500000004</v>
      </c>
      <c r="AD312">
        <f t="shared" si="387"/>
        <v>8.5521093750000006</v>
      </c>
      <c r="AE312" s="3">
        <v>8.5500000000000007</v>
      </c>
      <c r="AF312">
        <f t="shared" si="388"/>
        <v>8.5478906250000009</v>
      </c>
      <c r="AG312">
        <f t="shared" si="389"/>
        <v>8.5496679687500006</v>
      </c>
      <c r="AH312">
        <f t="shared" si="390"/>
        <v>8.5514453125000003</v>
      </c>
      <c r="AI312">
        <f t="shared" si="391"/>
        <v>8.55322265625</v>
      </c>
      <c r="AJ312">
        <f t="shared" si="392"/>
        <v>8.5549999999999997</v>
      </c>
      <c r="AK312">
        <f t="shared" si="393"/>
        <v>8.5567773437499994</v>
      </c>
      <c r="AL312">
        <f t="shared" si="394"/>
        <v>8.5575830078125001</v>
      </c>
      <c r="AM312">
        <f t="shared" si="395"/>
        <v>8.5583886718750009</v>
      </c>
      <c r="AN312">
        <f t="shared" si="396"/>
        <v>8.5591943359375016</v>
      </c>
      <c r="AO312" s="3">
        <v>8.56</v>
      </c>
      <c r="AP312" s="3">
        <v>8.57</v>
      </c>
    </row>
    <row r="313" spans="1:42" x14ac:dyDescent="0.2">
      <c r="A313" s="2">
        <v>42682</v>
      </c>
      <c r="B313" s="3">
        <v>9.5299999999999994</v>
      </c>
      <c r="C313" s="3">
        <v>9.0500000000000007</v>
      </c>
      <c r="D313" s="3">
        <f t="shared" si="368"/>
        <v>8.86</v>
      </c>
      <c r="E313" s="3">
        <v>8.67</v>
      </c>
      <c r="F313" s="3">
        <f t="shared" si="369"/>
        <v>8.629999999999999</v>
      </c>
      <c r="G313" s="3">
        <v>8.59</v>
      </c>
      <c r="H313" s="3">
        <f t="shared" si="370"/>
        <v>8.5549999999999997</v>
      </c>
      <c r="I313" s="3">
        <v>8.52</v>
      </c>
      <c r="J313" s="3">
        <f t="shared" si="371"/>
        <v>8.5449999999999999</v>
      </c>
      <c r="K313" s="3">
        <v>8.57</v>
      </c>
      <c r="L313">
        <f t="shared" si="372"/>
        <v>8.5650000000000013</v>
      </c>
      <c r="M313">
        <f t="shared" si="373"/>
        <v>8.56</v>
      </c>
      <c r="N313">
        <f t="shared" si="374"/>
        <v>8.5549999999999997</v>
      </c>
      <c r="O313" s="3">
        <v>8.5500000000000007</v>
      </c>
      <c r="P313">
        <f t="shared" si="375"/>
        <v>8.5450000000000017</v>
      </c>
      <c r="Q313">
        <f t="shared" si="376"/>
        <v>8.5425000000000004</v>
      </c>
      <c r="R313">
        <f t="shared" si="377"/>
        <v>8.5399999999999991</v>
      </c>
      <c r="S313">
        <f t="shared" si="378"/>
        <v>8.5374999999999979</v>
      </c>
      <c r="T313">
        <f t="shared" si="379"/>
        <v>8.5337499999999977</v>
      </c>
      <c r="U313" s="3">
        <v>8.5299999999999994</v>
      </c>
      <c r="V313">
        <f t="shared" si="380"/>
        <v>8.526250000000001</v>
      </c>
      <c r="W313">
        <f t="shared" ref="W313:X313" si="449">2*V313-U313</f>
        <v>8.5225000000000026</v>
      </c>
      <c r="X313">
        <f t="shared" si="449"/>
        <v>8.5187500000000043</v>
      </c>
      <c r="Y313">
        <f t="shared" si="382"/>
        <v>8.5218750000000014</v>
      </c>
      <c r="Z313">
        <f t="shared" si="383"/>
        <v>8.5249999999999986</v>
      </c>
      <c r="AA313">
        <f t="shared" si="384"/>
        <v>8.5281249999999957</v>
      </c>
      <c r="AB313">
        <f t="shared" si="385"/>
        <v>8.5260937499999976</v>
      </c>
      <c r="AC313">
        <f t="shared" si="386"/>
        <v>8.5240624999999977</v>
      </c>
      <c r="AD313">
        <f t="shared" si="387"/>
        <v>8.5220312499999977</v>
      </c>
      <c r="AE313" s="3">
        <v>8.52</v>
      </c>
      <c r="AF313">
        <f t="shared" si="388"/>
        <v>8.5179687500000014</v>
      </c>
      <c r="AG313">
        <f t="shared" si="389"/>
        <v>8.5197265625000007</v>
      </c>
      <c r="AH313">
        <f t="shared" si="390"/>
        <v>8.521484375</v>
      </c>
      <c r="AI313">
        <f t="shared" si="391"/>
        <v>8.5232421874999993</v>
      </c>
      <c r="AJ313">
        <f t="shared" si="392"/>
        <v>8.5249999999999986</v>
      </c>
      <c r="AK313">
        <f t="shared" si="393"/>
        <v>8.5267578124999979</v>
      </c>
      <c r="AL313">
        <f t="shared" si="394"/>
        <v>8.5275683593749978</v>
      </c>
      <c r="AM313">
        <f t="shared" si="395"/>
        <v>8.5283789062499977</v>
      </c>
      <c r="AN313">
        <f t="shared" si="396"/>
        <v>8.5291894531249994</v>
      </c>
      <c r="AO313" s="3">
        <v>8.5299999999999994</v>
      </c>
      <c r="AP313" s="3">
        <v>8.5399999999999991</v>
      </c>
    </row>
    <row r="314" spans="1:42" x14ac:dyDescent="0.2">
      <c r="A314" s="2">
        <v>42681</v>
      </c>
      <c r="B314" s="3">
        <v>9.5299999999999994</v>
      </c>
      <c r="C314" s="3">
        <v>9.0299999999999994</v>
      </c>
      <c r="D314" s="3">
        <f t="shared" si="368"/>
        <v>8.8449999999999989</v>
      </c>
      <c r="E314" s="3">
        <v>8.66</v>
      </c>
      <c r="F314" s="3">
        <f t="shared" si="369"/>
        <v>8.629999999999999</v>
      </c>
      <c r="G314" s="3">
        <v>8.6</v>
      </c>
      <c r="H314" s="3">
        <f t="shared" si="370"/>
        <v>8.5749999999999993</v>
      </c>
      <c r="I314" s="3">
        <v>8.5500000000000007</v>
      </c>
      <c r="J314" s="3">
        <f t="shared" si="371"/>
        <v>8.5650000000000013</v>
      </c>
      <c r="K314" s="3">
        <v>8.58</v>
      </c>
      <c r="L314">
        <f t="shared" si="372"/>
        <v>8.5749999999999993</v>
      </c>
      <c r="M314">
        <f t="shared" si="373"/>
        <v>8.57</v>
      </c>
      <c r="N314">
        <f t="shared" si="374"/>
        <v>8.5650000000000013</v>
      </c>
      <c r="O314" s="3">
        <v>8.56</v>
      </c>
      <c r="P314">
        <f t="shared" si="375"/>
        <v>8.5549999999999997</v>
      </c>
      <c r="Q314">
        <f t="shared" si="376"/>
        <v>8.5549999999999997</v>
      </c>
      <c r="R314">
        <f t="shared" si="377"/>
        <v>8.5549999999999997</v>
      </c>
      <c r="S314">
        <f t="shared" si="378"/>
        <v>8.5549999999999997</v>
      </c>
      <c r="T314">
        <f t="shared" si="379"/>
        <v>8.5525000000000002</v>
      </c>
      <c r="U314" s="3">
        <v>8.5500000000000007</v>
      </c>
      <c r="V314">
        <f t="shared" si="380"/>
        <v>8.5475000000000012</v>
      </c>
      <c r="W314">
        <f t="shared" ref="W314:X314" si="450">2*V314-U314</f>
        <v>8.5450000000000017</v>
      </c>
      <c r="X314">
        <f t="shared" si="450"/>
        <v>8.5425000000000022</v>
      </c>
      <c r="Y314">
        <f t="shared" si="382"/>
        <v>8.5462500000000006</v>
      </c>
      <c r="Z314">
        <f t="shared" si="383"/>
        <v>8.5500000000000007</v>
      </c>
      <c r="AA314">
        <f t="shared" si="384"/>
        <v>8.5537500000000009</v>
      </c>
      <c r="AB314">
        <f t="shared" si="385"/>
        <v>8.5528125000000017</v>
      </c>
      <c r="AC314">
        <f t="shared" si="386"/>
        <v>8.5518750000000008</v>
      </c>
      <c r="AD314">
        <f t="shared" si="387"/>
        <v>8.5509374999999999</v>
      </c>
      <c r="AE314" s="3">
        <v>8.5500000000000007</v>
      </c>
      <c r="AF314">
        <f t="shared" si="388"/>
        <v>8.5490625000000016</v>
      </c>
      <c r="AG314">
        <f t="shared" si="389"/>
        <v>8.550546875000002</v>
      </c>
      <c r="AH314">
        <f t="shared" si="390"/>
        <v>8.5520312500000006</v>
      </c>
      <c r="AI314">
        <f t="shared" si="391"/>
        <v>8.5535156249999993</v>
      </c>
      <c r="AJ314">
        <f t="shared" si="392"/>
        <v>8.5549999999999997</v>
      </c>
      <c r="AK314">
        <f t="shared" si="393"/>
        <v>8.5564843750000001</v>
      </c>
      <c r="AL314">
        <f t="shared" si="394"/>
        <v>8.5573632812499998</v>
      </c>
      <c r="AM314">
        <f t="shared" si="395"/>
        <v>8.5582421874999994</v>
      </c>
      <c r="AN314">
        <f t="shared" si="396"/>
        <v>8.5591210937500009</v>
      </c>
      <c r="AO314" s="3">
        <v>8.56</v>
      </c>
      <c r="AP314" s="3">
        <v>8.58</v>
      </c>
    </row>
    <row r="315" spans="1:42" x14ac:dyDescent="0.2">
      <c r="A315" s="2">
        <v>42677</v>
      </c>
      <c r="B315" s="3">
        <v>9.5399999999999991</v>
      </c>
      <c r="C315" s="3">
        <v>9.01</v>
      </c>
      <c r="D315" s="3">
        <f t="shared" si="368"/>
        <v>8.86</v>
      </c>
      <c r="E315" s="3">
        <v>8.7100000000000009</v>
      </c>
      <c r="F315" s="3">
        <f t="shared" si="369"/>
        <v>8.7050000000000001</v>
      </c>
      <c r="G315" s="3">
        <v>8.6999999999999993</v>
      </c>
      <c r="H315" s="3">
        <f t="shared" si="370"/>
        <v>8.6849999999999987</v>
      </c>
      <c r="I315" s="3">
        <v>8.67</v>
      </c>
      <c r="J315" s="3">
        <f t="shared" si="371"/>
        <v>8.6900000000000013</v>
      </c>
      <c r="K315" s="3">
        <v>8.7100000000000009</v>
      </c>
      <c r="L315">
        <f t="shared" si="372"/>
        <v>8.7025000000000006</v>
      </c>
      <c r="M315">
        <f t="shared" si="373"/>
        <v>8.6950000000000003</v>
      </c>
      <c r="N315">
        <f t="shared" si="374"/>
        <v>8.6875</v>
      </c>
      <c r="O315" s="3">
        <v>8.68</v>
      </c>
      <c r="P315">
        <f t="shared" si="375"/>
        <v>8.6724999999999994</v>
      </c>
      <c r="Q315">
        <f t="shared" si="376"/>
        <v>8.6712500000000006</v>
      </c>
      <c r="R315">
        <f t="shared" si="377"/>
        <v>8.67</v>
      </c>
      <c r="S315">
        <f t="shared" si="378"/>
        <v>8.6687499999999993</v>
      </c>
      <c r="T315">
        <f t="shared" si="379"/>
        <v>8.6643749999999997</v>
      </c>
      <c r="U315" s="3">
        <v>8.66</v>
      </c>
      <c r="V315">
        <f t="shared" si="380"/>
        <v>8.6556250000000006</v>
      </c>
      <c r="W315">
        <f t="shared" ref="W315:X315" si="451">2*V315-U315</f>
        <v>8.651250000000001</v>
      </c>
      <c r="X315">
        <f t="shared" si="451"/>
        <v>8.6468750000000014</v>
      </c>
      <c r="Y315">
        <f t="shared" si="382"/>
        <v>8.6559375000000003</v>
      </c>
      <c r="Z315">
        <f t="shared" si="383"/>
        <v>8.6649999999999991</v>
      </c>
      <c r="AA315">
        <f t="shared" si="384"/>
        <v>8.674062499999998</v>
      </c>
      <c r="AB315">
        <f t="shared" si="385"/>
        <v>8.6730468749999989</v>
      </c>
      <c r="AC315">
        <f t="shared" si="386"/>
        <v>8.6720312499999999</v>
      </c>
      <c r="AD315">
        <f t="shared" si="387"/>
        <v>8.671015624999999</v>
      </c>
      <c r="AE315" s="3">
        <v>8.67</v>
      </c>
      <c r="AF315">
        <f t="shared" si="388"/>
        <v>8.6689843750000009</v>
      </c>
      <c r="AG315">
        <f t="shared" si="389"/>
        <v>8.6704882812500017</v>
      </c>
      <c r="AH315">
        <f t="shared" si="390"/>
        <v>8.6719921875000008</v>
      </c>
      <c r="AI315">
        <f t="shared" si="391"/>
        <v>8.6734960937499999</v>
      </c>
      <c r="AJ315">
        <f t="shared" si="392"/>
        <v>8.6750000000000007</v>
      </c>
      <c r="AK315">
        <f t="shared" si="393"/>
        <v>8.6765039062500016</v>
      </c>
      <c r="AL315">
        <f t="shared" si="394"/>
        <v>8.677377929687502</v>
      </c>
      <c r="AM315">
        <f t="shared" si="395"/>
        <v>8.6782519531250006</v>
      </c>
      <c r="AN315">
        <f t="shared" si="396"/>
        <v>8.6791259765624993</v>
      </c>
      <c r="AO315" s="3">
        <v>8.68</v>
      </c>
      <c r="AP315" s="3">
        <v>8.7100000000000009</v>
      </c>
    </row>
    <row r="316" spans="1:42" x14ac:dyDescent="0.2">
      <c r="A316" s="2">
        <v>42676</v>
      </c>
      <c r="B316" s="3">
        <v>9.4499999999999993</v>
      </c>
      <c r="C316" s="3">
        <v>8.9499999999999993</v>
      </c>
      <c r="D316" s="3">
        <f t="shared" si="368"/>
        <v>8.82</v>
      </c>
      <c r="E316" s="3">
        <v>8.69</v>
      </c>
      <c r="F316" s="3">
        <f t="shared" si="369"/>
        <v>8.7050000000000001</v>
      </c>
      <c r="G316" s="3">
        <v>8.7200000000000006</v>
      </c>
      <c r="H316" s="3">
        <f t="shared" si="370"/>
        <v>8.7250000000000014</v>
      </c>
      <c r="I316" s="3">
        <v>8.73</v>
      </c>
      <c r="J316" s="3">
        <f t="shared" si="371"/>
        <v>8.745000000000001</v>
      </c>
      <c r="K316" s="3">
        <v>8.76</v>
      </c>
      <c r="L316">
        <f t="shared" si="372"/>
        <v>8.754999999999999</v>
      </c>
      <c r="M316">
        <f t="shared" si="373"/>
        <v>8.75</v>
      </c>
      <c r="N316">
        <f t="shared" si="374"/>
        <v>8.745000000000001</v>
      </c>
      <c r="O316" s="3">
        <v>8.74</v>
      </c>
      <c r="P316">
        <f t="shared" si="375"/>
        <v>8.7349999999999994</v>
      </c>
      <c r="Q316">
        <f t="shared" si="376"/>
        <v>8.7324999999999999</v>
      </c>
      <c r="R316">
        <f t="shared" si="377"/>
        <v>8.73</v>
      </c>
      <c r="S316">
        <f t="shared" si="378"/>
        <v>8.7275000000000009</v>
      </c>
      <c r="T316">
        <f t="shared" si="379"/>
        <v>8.7237500000000008</v>
      </c>
      <c r="U316" s="3">
        <v>8.7200000000000006</v>
      </c>
      <c r="V316">
        <f t="shared" si="380"/>
        <v>8.7162500000000005</v>
      </c>
      <c r="W316">
        <f t="shared" ref="W316:X316" si="452">2*V316-U316</f>
        <v>8.7125000000000004</v>
      </c>
      <c r="X316">
        <f t="shared" si="452"/>
        <v>8.7087500000000002</v>
      </c>
      <c r="Y316">
        <f t="shared" si="382"/>
        <v>8.7168750000000017</v>
      </c>
      <c r="Z316">
        <f t="shared" si="383"/>
        <v>8.7250000000000014</v>
      </c>
      <c r="AA316">
        <f t="shared" si="384"/>
        <v>8.7331250000000011</v>
      </c>
      <c r="AB316">
        <f t="shared" si="385"/>
        <v>8.7323437500000018</v>
      </c>
      <c r="AC316">
        <f t="shared" si="386"/>
        <v>8.7315625000000008</v>
      </c>
      <c r="AD316">
        <f t="shared" si="387"/>
        <v>8.7307812499999997</v>
      </c>
      <c r="AE316" s="3">
        <v>8.73</v>
      </c>
      <c r="AF316">
        <f t="shared" si="388"/>
        <v>8.7292187500000011</v>
      </c>
      <c r="AG316">
        <f t="shared" si="389"/>
        <v>8.7306640625000007</v>
      </c>
      <c r="AH316">
        <f t="shared" si="390"/>
        <v>8.7321093750000003</v>
      </c>
      <c r="AI316">
        <f t="shared" si="391"/>
        <v>8.7335546874999999</v>
      </c>
      <c r="AJ316">
        <f t="shared" si="392"/>
        <v>8.7349999999999994</v>
      </c>
      <c r="AK316">
        <f t="shared" si="393"/>
        <v>8.736445312499999</v>
      </c>
      <c r="AL316">
        <f t="shared" si="394"/>
        <v>8.7373339843749989</v>
      </c>
      <c r="AM316">
        <f t="shared" si="395"/>
        <v>8.7382226562499987</v>
      </c>
      <c r="AN316">
        <f t="shared" si="396"/>
        <v>8.7391113281249986</v>
      </c>
      <c r="AO316" s="3">
        <v>8.74</v>
      </c>
      <c r="AP316" s="3">
        <v>8.76</v>
      </c>
    </row>
    <row r="317" spans="1:42" x14ac:dyDescent="0.2">
      <c r="A317" s="2">
        <v>42675</v>
      </c>
      <c r="B317" s="3">
        <v>9.48</v>
      </c>
      <c r="C317" s="3">
        <v>8.9700000000000006</v>
      </c>
      <c r="D317" s="3">
        <f t="shared" si="368"/>
        <v>8.82</v>
      </c>
      <c r="E317" s="3">
        <v>8.67</v>
      </c>
      <c r="F317" s="3">
        <f t="shared" si="369"/>
        <v>8.6750000000000007</v>
      </c>
      <c r="G317" s="3">
        <v>8.68</v>
      </c>
      <c r="H317" s="3">
        <f t="shared" si="370"/>
        <v>8.6649999999999991</v>
      </c>
      <c r="I317" s="3">
        <v>8.65</v>
      </c>
      <c r="J317" s="3">
        <f t="shared" si="371"/>
        <v>8.6750000000000007</v>
      </c>
      <c r="K317" s="3">
        <v>8.6999999999999993</v>
      </c>
      <c r="L317">
        <f t="shared" si="372"/>
        <v>8.692499999999999</v>
      </c>
      <c r="M317">
        <f t="shared" si="373"/>
        <v>8.6849999999999987</v>
      </c>
      <c r="N317">
        <f t="shared" si="374"/>
        <v>8.6774999999999984</v>
      </c>
      <c r="O317" s="3">
        <v>8.67</v>
      </c>
      <c r="P317">
        <f t="shared" si="375"/>
        <v>8.6625000000000014</v>
      </c>
      <c r="Q317">
        <f t="shared" si="376"/>
        <v>8.6612500000000008</v>
      </c>
      <c r="R317">
        <f t="shared" si="377"/>
        <v>8.66</v>
      </c>
      <c r="S317">
        <f t="shared" si="378"/>
        <v>8.6587499999999995</v>
      </c>
      <c r="T317">
        <f t="shared" si="379"/>
        <v>8.6543749999999999</v>
      </c>
      <c r="U317" s="3">
        <v>8.65</v>
      </c>
      <c r="V317">
        <f t="shared" si="380"/>
        <v>8.6456250000000008</v>
      </c>
      <c r="W317">
        <f t="shared" ref="W317:X317" si="453">2*V317-U317</f>
        <v>8.6412500000000012</v>
      </c>
      <c r="X317">
        <f t="shared" si="453"/>
        <v>8.6368750000000016</v>
      </c>
      <c r="Y317">
        <f t="shared" si="382"/>
        <v>8.643437500000001</v>
      </c>
      <c r="Z317">
        <f t="shared" si="383"/>
        <v>8.65</v>
      </c>
      <c r="AA317">
        <f t="shared" si="384"/>
        <v>8.6565624999999997</v>
      </c>
      <c r="AB317">
        <f t="shared" si="385"/>
        <v>8.6549218749999994</v>
      </c>
      <c r="AC317">
        <f t="shared" si="386"/>
        <v>8.6532812499999991</v>
      </c>
      <c r="AD317">
        <f t="shared" si="387"/>
        <v>8.6516406249999989</v>
      </c>
      <c r="AE317" s="3">
        <v>8.65</v>
      </c>
      <c r="AF317">
        <f t="shared" si="388"/>
        <v>8.6483593750000018</v>
      </c>
      <c r="AG317">
        <f t="shared" si="389"/>
        <v>8.6512695312500014</v>
      </c>
      <c r="AH317">
        <f t="shared" si="390"/>
        <v>8.654179687500001</v>
      </c>
      <c r="AI317">
        <f t="shared" si="391"/>
        <v>8.6570898437500006</v>
      </c>
      <c r="AJ317">
        <f t="shared" si="392"/>
        <v>8.66</v>
      </c>
      <c r="AK317">
        <f t="shared" si="393"/>
        <v>8.6629101562499997</v>
      </c>
      <c r="AL317">
        <f t="shared" si="394"/>
        <v>8.6646826171875002</v>
      </c>
      <c r="AM317">
        <f t="shared" si="395"/>
        <v>8.6664550781250007</v>
      </c>
      <c r="AN317">
        <f t="shared" si="396"/>
        <v>8.6682275390624994</v>
      </c>
      <c r="AO317" s="3">
        <v>8.67</v>
      </c>
      <c r="AP317" s="3">
        <v>8.69</v>
      </c>
    </row>
    <row r="318" spans="1:42" x14ac:dyDescent="0.2">
      <c r="A318" s="2">
        <v>42674</v>
      </c>
      <c r="B318" s="3">
        <v>9.4499999999999993</v>
      </c>
      <c r="C318" s="3">
        <v>8.99</v>
      </c>
      <c r="D318" s="3">
        <f t="shared" si="368"/>
        <v>8.8449999999999989</v>
      </c>
      <c r="E318" s="3">
        <v>8.6999999999999993</v>
      </c>
      <c r="F318" s="3">
        <f t="shared" si="369"/>
        <v>8.7050000000000001</v>
      </c>
      <c r="G318" s="3">
        <v>8.7100000000000009</v>
      </c>
      <c r="H318" s="3">
        <f t="shared" si="370"/>
        <v>8.6900000000000013</v>
      </c>
      <c r="I318" s="3">
        <v>8.67</v>
      </c>
      <c r="J318" s="3">
        <f t="shared" si="371"/>
        <v>8.6999999999999993</v>
      </c>
      <c r="K318" s="3">
        <v>8.73</v>
      </c>
      <c r="L318">
        <f t="shared" si="372"/>
        <v>8.7250000000000014</v>
      </c>
      <c r="M318">
        <f t="shared" si="373"/>
        <v>8.7200000000000006</v>
      </c>
      <c r="N318">
        <f t="shared" si="374"/>
        <v>8.7149999999999999</v>
      </c>
      <c r="O318" s="3">
        <v>8.7100000000000009</v>
      </c>
      <c r="P318">
        <f t="shared" si="375"/>
        <v>8.7050000000000018</v>
      </c>
      <c r="Q318">
        <f t="shared" si="376"/>
        <v>8.7000000000000011</v>
      </c>
      <c r="R318">
        <f t="shared" si="377"/>
        <v>8.6950000000000003</v>
      </c>
      <c r="S318">
        <f t="shared" si="378"/>
        <v>8.69</v>
      </c>
      <c r="T318">
        <f t="shared" si="379"/>
        <v>8.6849999999999987</v>
      </c>
      <c r="U318" s="3">
        <v>8.68</v>
      </c>
      <c r="V318">
        <f t="shared" si="380"/>
        <v>8.6750000000000007</v>
      </c>
      <c r="W318">
        <f t="shared" ref="W318:X318" si="454">2*V318-U318</f>
        <v>8.6700000000000017</v>
      </c>
      <c r="X318">
        <f t="shared" si="454"/>
        <v>8.6650000000000027</v>
      </c>
      <c r="Y318">
        <f t="shared" si="382"/>
        <v>8.6700000000000017</v>
      </c>
      <c r="Z318">
        <f t="shared" si="383"/>
        <v>8.6750000000000007</v>
      </c>
      <c r="AA318">
        <f t="shared" si="384"/>
        <v>8.68</v>
      </c>
      <c r="AB318">
        <f t="shared" si="385"/>
        <v>8.6775000000000002</v>
      </c>
      <c r="AC318">
        <f t="shared" si="386"/>
        <v>8.6750000000000007</v>
      </c>
      <c r="AD318">
        <f t="shared" si="387"/>
        <v>8.6724999999999994</v>
      </c>
      <c r="AE318" s="3">
        <v>8.67</v>
      </c>
      <c r="AF318">
        <f t="shared" si="388"/>
        <v>8.6675000000000004</v>
      </c>
      <c r="AG318">
        <f t="shared" si="389"/>
        <v>8.6693750000000005</v>
      </c>
      <c r="AH318">
        <f t="shared" si="390"/>
        <v>8.6712500000000006</v>
      </c>
      <c r="AI318">
        <f t="shared" si="391"/>
        <v>8.6731250000000006</v>
      </c>
      <c r="AJ318">
        <f t="shared" si="392"/>
        <v>8.6750000000000007</v>
      </c>
      <c r="AK318">
        <f t="shared" si="393"/>
        <v>8.6768750000000008</v>
      </c>
      <c r="AL318">
        <f t="shared" si="394"/>
        <v>8.6776562500000018</v>
      </c>
      <c r="AM318">
        <f t="shared" si="395"/>
        <v>8.6784375000000011</v>
      </c>
      <c r="AN318">
        <f t="shared" si="396"/>
        <v>8.6792187500000004</v>
      </c>
      <c r="AO318" s="3">
        <v>8.68</v>
      </c>
      <c r="AP318" s="3">
        <v>8.6999999999999993</v>
      </c>
    </row>
    <row r="319" spans="1:42" x14ac:dyDescent="0.2">
      <c r="A319" s="2">
        <v>42671</v>
      </c>
      <c r="B319" s="3">
        <v>9.27</v>
      </c>
      <c r="C319" s="3">
        <v>8.91</v>
      </c>
      <c r="D319" s="3">
        <f t="shared" si="368"/>
        <v>8.82</v>
      </c>
      <c r="E319" s="3">
        <v>8.73</v>
      </c>
      <c r="F319" s="3">
        <f t="shared" si="369"/>
        <v>8.7250000000000014</v>
      </c>
      <c r="G319" s="3">
        <v>8.7200000000000006</v>
      </c>
      <c r="H319" s="3">
        <f t="shared" si="370"/>
        <v>8.66</v>
      </c>
      <c r="I319" s="3">
        <v>8.6</v>
      </c>
      <c r="J319" s="3">
        <f t="shared" si="371"/>
        <v>8.6499999999999986</v>
      </c>
      <c r="K319" s="3">
        <v>8.6999999999999993</v>
      </c>
      <c r="L319">
        <f t="shared" si="372"/>
        <v>8.6875</v>
      </c>
      <c r="M319">
        <f t="shared" si="373"/>
        <v>8.6750000000000007</v>
      </c>
      <c r="N319">
        <f t="shared" si="374"/>
        <v>8.6625000000000014</v>
      </c>
      <c r="O319" s="3">
        <v>8.65</v>
      </c>
      <c r="P319">
        <f t="shared" si="375"/>
        <v>8.6374999999999993</v>
      </c>
      <c r="Q319">
        <f t="shared" si="376"/>
        <v>8.6337499999999991</v>
      </c>
      <c r="R319">
        <f t="shared" si="377"/>
        <v>8.629999999999999</v>
      </c>
      <c r="S319">
        <f t="shared" si="378"/>
        <v>8.6262499999999989</v>
      </c>
      <c r="T319">
        <f t="shared" si="379"/>
        <v>8.6181249999999991</v>
      </c>
      <c r="U319" s="3">
        <v>8.61</v>
      </c>
      <c r="V319">
        <f t="shared" si="380"/>
        <v>8.6018749999999997</v>
      </c>
      <c r="W319">
        <f t="shared" ref="W319:X319" si="455">2*V319-U319</f>
        <v>8.59375</v>
      </c>
      <c r="X319">
        <f t="shared" si="455"/>
        <v>8.5856250000000003</v>
      </c>
      <c r="Y319">
        <f t="shared" si="382"/>
        <v>8.5953125000000004</v>
      </c>
      <c r="Z319">
        <f t="shared" si="383"/>
        <v>8.6050000000000004</v>
      </c>
      <c r="AA319">
        <f t="shared" si="384"/>
        <v>8.6146875000000005</v>
      </c>
      <c r="AB319">
        <f t="shared" si="385"/>
        <v>8.6110156250000003</v>
      </c>
      <c r="AC319">
        <f t="shared" si="386"/>
        <v>8.6073437500000001</v>
      </c>
      <c r="AD319">
        <f t="shared" si="387"/>
        <v>8.6036718749999999</v>
      </c>
      <c r="AE319" s="3">
        <v>8.6</v>
      </c>
      <c r="AF319">
        <f t="shared" si="388"/>
        <v>8.5963281249999994</v>
      </c>
      <c r="AG319">
        <f t="shared" si="389"/>
        <v>8.5997460937499994</v>
      </c>
      <c r="AH319">
        <f t="shared" si="390"/>
        <v>8.6031640624999994</v>
      </c>
      <c r="AI319">
        <f t="shared" si="391"/>
        <v>8.6065820312499994</v>
      </c>
      <c r="AJ319">
        <f t="shared" si="392"/>
        <v>8.61</v>
      </c>
      <c r="AK319">
        <f t="shared" si="393"/>
        <v>8.6134179687499994</v>
      </c>
      <c r="AL319">
        <f t="shared" si="394"/>
        <v>8.6150634765624989</v>
      </c>
      <c r="AM319">
        <f t="shared" si="395"/>
        <v>8.6167089843749984</v>
      </c>
      <c r="AN319">
        <f t="shared" si="396"/>
        <v>8.6183544921874997</v>
      </c>
      <c r="AO319" s="3">
        <v>8.6199999999999992</v>
      </c>
      <c r="AP319" s="3">
        <v>8.64</v>
      </c>
    </row>
    <row r="320" spans="1:42" x14ac:dyDescent="0.2">
      <c r="A320" s="2">
        <v>42670</v>
      </c>
      <c r="B320" s="3">
        <v>9.26</v>
      </c>
      <c r="C320" s="3">
        <v>8.91</v>
      </c>
      <c r="D320" s="3">
        <f t="shared" si="368"/>
        <v>8.7949999999999999</v>
      </c>
      <c r="E320" s="3">
        <v>8.68</v>
      </c>
      <c r="F320" s="3">
        <f t="shared" si="369"/>
        <v>8.6750000000000007</v>
      </c>
      <c r="G320" s="3">
        <v>8.67</v>
      </c>
      <c r="H320" s="3">
        <f t="shared" si="370"/>
        <v>8.620000000000001</v>
      </c>
      <c r="I320" s="3">
        <v>8.57</v>
      </c>
      <c r="J320" s="3">
        <f t="shared" si="371"/>
        <v>8.61</v>
      </c>
      <c r="K320" s="3">
        <v>8.65</v>
      </c>
      <c r="L320">
        <f t="shared" si="372"/>
        <v>8.6425000000000001</v>
      </c>
      <c r="M320">
        <f t="shared" si="373"/>
        <v>8.6349999999999998</v>
      </c>
      <c r="N320">
        <f t="shared" si="374"/>
        <v>8.6274999999999995</v>
      </c>
      <c r="O320" s="3">
        <v>8.6199999999999992</v>
      </c>
      <c r="P320">
        <f t="shared" si="375"/>
        <v>8.6124999999999989</v>
      </c>
      <c r="Q320">
        <f t="shared" si="376"/>
        <v>8.6062499999999993</v>
      </c>
      <c r="R320">
        <f t="shared" si="377"/>
        <v>8.6</v>
      </c>
      <c r="S320">
        <f t="shared" si="378"/>
        <v>8.59375</v>
      </c>
      <c r="T320">
        <f t="shared" si="379"/>
        <v>8.5868749999999991</v>
      </c>
      <c r="U320" s="3">
        <v>8.58</v>
      </c>
      <c r="V320">
        <f t="shared" si="380"/>
        <v>8.573125000000001</v>
      </c>
      <c r="W320">
        <f t="shared" ref="W320:X320" si="456">2*V320-U320</f>
        <v>8.5662500000000019</v>
      </c>
      <c r="X320">
        <f t="shared" si="456"/>
        <v>8.5593750000000028</v>
      </c>
      <c r="Y320">
        <f t="shared" si="382"/>
        <v>8.5671875000000011</v>
      </c>
      <c r="Z320">
        <f t="shared" si="383"/>
        <v>8.5749999999999993</v>
      </c>
      <c r="AA320">
        <f t="shared" si="384"/>
        <v>8.5828124999999975</v>
      </c>
      <c r="AB320">
        <f t="shared" si="385"/>
        <v>8.5796093749999969</v>
      </c>
      <c r="AC320">
        <f t="shared" si="386"/>
        <v>8.576406249999998</v>
      </c>
      <c r="AD320">
        <f t="shared" si="387"/>
        <v>8.5732031249999991</v>
      </c>
      <c r="AE320" s="3">
        <v>8.57</v>
      </c>
      <c r="AF320">
        <f t="shared" si="388"/>
        <v>8.5667968750000014</v>
      </c>
      <c r="AG320">
        <f t="shared" si="389"/>
        <v>8.56884765625</v>
      </c>
      <c r="AH320">
        <f t="shared" si="390"/>
        <v>8.5708984375000004</v>
      </c>
      <c r="AI320">
        <f t="shared" si="391"/>
        <v>8.5729492187500007</v>
      </c>
      <c r="AJ320">
        <f t="shared" si="392"/>
        <v>8.5749999999999993</v>
      </c>
      <c r="AK320">
        <f t="shared" si="393"/>
        <v>8.5770507812499979</v>
      </c>
      <c r="AL320">
        <f t="shared" si="394"/>
        <v>8.5777880859374989</v>
      </c>
      <c r="AM320">
        <f t="shared" si="395"/>
        <v>8.5785253906249999</v>
      </c>
      <c r="AN320">
        <f t="shared" si="396"/>
        <v>8.5792626953125009</v>
      </c>
      <c r="AO320" s="3">
        <v>8.58</v>
      </c>
      <c r="AP320" s="3">
        <v>8.59</v>
      </c>
    </row>
    <row r="321" spans="1:42" x14ac:dyDescent="0.2">
      <c r="A321" s="2">
        <v>42669</v>
      </c>
      <c r="B321" s="3">
        <v>9.27</v>
      </c>
      <c r="C321" s="3">
        <v>8.8800000000000008</v>
      </c>
      <c r="D321" s="3">
        <f t="shared" si="368"/>
        <v>8.7800000000000011</v>
      </c>
      <c r="E321" s="3">
        <v>8.68</v>
      </c>
      <c r="F321" s="3">
        <f t="shared" si="369"/>
        <v>8.67</v>
      </c>
      <c r="G321" s="3">
        <v>8.66</v>
      </c>
      <c r="H321" s="3">
        <f t="shared" si="370"/>
        <v>8.5749999999999993</v>
      </c>
      <c r="I321" s="3">
        <v>8.49</v>
      </c>
      <c r="J321" s="3">
        <f t="shared" si="371"/>
        <v>8.5500000000000007</v>
      </c>
      <c r="K321" s="3">
        <v>8.61</v>
      </c>
      <c r="L321">
        <f t="shared" si="372"/>
        <v>8.5949999999999989</v>
      </c>
      <c r="M321">
        <f t="shared" si="373"/>
        <v>8.58</v>
      </c>
      <c r="N321">
        <f t="shared" si="374"/>
        <v>8.5650000000000013</v>
      </c>
      <c r="O321" s="3">
        <v>8.5500000000000007</v>
      </c>
      <c r="P321">
        <f t="shared" si="375"/>
        <v>8.5350000000000001</v>
      </c>
      <c r="Q321">
        <f t="shared" si="376"/>
        <v>8.5300000000000011</v>
      </c>
      <c r="R321">
        <f t="shared" si="377"/>
        <v>8.5250000000000004</v>
      </c>
      <c r="S321">
        <f t="shared" si="378"/>
        <v>8.52</v>
      </c>
      <c r="T321">
        <f t="shared" si="379"/>
        <v>8.51</v>
      </c>
      <c r="U321" s="3">
        <v>8.5</v>
      </c>
      <c r="V321">
        <f t="shared" si="380"/>
        <v>8.49</v>
      </c>
      <c r="W321">
        <f t="shared" ref="W321:X321" si="457">2*V321-U321</f>
        <v>8.48</v>
      </c>
      <c r="X321">
        <f t="shared" si="457"/>
        <v>8.4700000000000006</v>
      </c>
      <c r="Y321">
        <f t="shared" si="382"/>
        <v>8.4825000000000017</v>
      </c>
      <c r="Z321">
        <f t="shared" si="383"/>
        <v>8.495000000000001</v>
      </c>
      <c r="AA321">
        <f t="shared" si="384"/>
        <v>8.5075000000000003</v>
      </c>
      <c r="AB321">
        <f t="shared" si="385"/>
        <v>8.5031250000000007</v>
      </c>
      <c r="AC321">
        <f t="shared" si="386"/>
        <v>8.4987500000000011</v>
      </c>
      <c r="AD321">
        <f t="shared" si="387"/>
        <v>8.4943750000000016</v>
      </c>
      <c r="AE321" s="3">
        <v>8.49</v>
      </c>
      <c r="AF321">
        <f t="shared" si="388"/>
        <v>8.4856249999999989</v>
      </c>
      <c r="AG321">
        <f t="shared" si="389"/>
        <v>8.4879687500000003</v>
      </c>
      <c r="AH321">
        <f t="shared" si="390"/>
        <v>8.4903124999999999</v>
      </c>
      <c r="AI321">
        <f t="shared" si="391"/>
        <v>8.4926562499999996</v>
      </c>
      <c r="AJ321">
        <f t="shared" si="392"/>
        <v>8.495000000000001</v>
      </c>
      <c r="AK321">
        <f t="shared" si="393"/>
        <v>8.4973437500000024</v>
      </c>
      <c r="AL321">
        <f t="shared" si="394"/>
        <v>8.4980078125000027</v>
      </c>
      <c r="AM321">
        <f t="shared" si="395"/>
        <v>8.4986718750000012</v>
      </c>
      <c r="AN321">
        <f t="shared" si="396"/>
        <v>8.4993359374999997</v>
      </c>
      <c r="AO321" s="3">
        <v>8.5</v>
      </c>
      <c r="AP321" s="3">
        <v>8.51</v>
      </c>
    </row>
    <row r="322" spans="1:42" x14ac:dyDescent="0.2">
      <c r="A322" s="2">
        <v>42668</v>
      </c>
      <c r="B322" s="3">
        <v>9.44</v>
      </c>
      <c r="C322" s="3">
        <v>8.9499999999999993</v>
      </c>
      <c r="D322" s="3">
        <f t="shared" si="368"/>
        <v>8.7899999999999991</v>
      </c>
      <c r="E322" s="3">
        <v>8.6300000000000008</v>
      </c>
      <c r="F322" s="3">
        <f t="shared" si="369"/>
        <v>8.61</v>
      </c>
      <c r="G322" s="3">
        <v>8.59</v>
      </c>
      <c r="H322" s="3">
        <f t="shared" si="370"/>
        <v>8.52</v>
      </c>
      <c r="I322" s="3">
        <v>8.4499999999999993</v>
      </c>
      <c r="J322" s="3">
        <f t="shared" si="371"/>
        <v>8.5</v>
      </c>
      <c r="K322" s="3">
        <v>8.5500000000000007</v>
      </c>
      <c r="L322">
        <f t="shared" si="372"/>
        <v>8.5400000000000009</v>
      </c>
      <c r="M322">
        <f t="shared" si="373"/>
        <v>8.5300000000000011</v>
      </c>
      <c r="N322">
        <f t="shared" si="374"/>
        <v>8.52</v>
      </c>
      <c r="O322" s="3">
        <v>8.51</v>
      </c>
      <c r="P322">
        <f t="shared" si="375"/>
        <v>8.5</v>
      </c>
      <c r="Q322">
        <f t="shared" si="376"/>
        <v>8.495000000000001</v>
      </c>
      <c r="R322">
        <f t="shared" si="377"/>
        <v>8.49</v>
      </c>
      <c r="S322">
        <f t="shared" si="378"/>
        <v>8.4849999999999994</v>
      </c>
      <c r="T322">
        <f t="shared" si="379"/>
        <v>8.4774999999999991</v>
      </c>
      <c r="U322" s="3">
        <v>8.4700000000000006</v>
      </c>
      <c r="V322">
        <f t="shared" si="380"/>
        <v>8.4625000000000021</v>
      </c>
      <c r="W322">
        <f t="shared" ref="W322:X322" si="458">2*V322-U322</f>
        <v>8.4550000000000036</v>
      </c>
      <c r="X322">
        <f t="shared" si="458"/>
        <v>8.4475000000000051</v>
      </c>
      <c r="Y322">
        <f t="shared" si="382"/>
        <v>8.453750000000003</v>
      </c>
      <c r="Z322">
        <f t="shared" si="383"/>
        <v>8.4600000000000009</v>
      </c>
      <c r="AA322">
        <f t="shared" si="384"/>
        <v>8.4662499999999987</v>
      </c>
      <c r="AB322">
        <f t="shared" si="385"/>
        <v>8.4621874999999989</v>
      </c>
      <c r="AC322">
        <f t="shared" si="386"/>
        <v>8.458124999999999</v>
      </c>
      <c r="AD322">
        <f t="shared" si="387"/>
        <v>8.4540624999999991</v>
      </c>
      <c r="AE322" s="3">
        <v>8.4499999999999993</v>
      </c>
      <c r="AF322">
        <f t="shared" si="388"/>
        <v>8.4459374999999994</v>
      </c>
      <c r="AG322">
        <f t="shared" si="389"/>
        <v>8.4482031249999991</v>
      </c>
      <c r="AH322">
        <f t="shared" si="390"/>
        <v>8.4504687499999989</v>
      </c>
      <c r="AI322">
        <f t="shared" si="391"/>
        <v>8.4527343749999986</v>
      </c>
      <c r="AJ322">
        <f t="shared" si="392"/>
        <v>8.4550000000000001</v>
      </c>
      <c r="AK322">
        <f t="shared" si="393"/>
        <v>8.4572656250000016</v>
      </c>
      <c r="AL322">
        <f t="shared" si="394"/>
        <v>8.4579492187500023</v>
      </c>
      <c r="AM322">
        <f t="shared" si="395"/>
        <v>8.4586328125000012</v>
      </c>
      <c r="AN322">
        <f t="shared" si="396"/>
        <v>8.4593164062500001</v>
      </c>
      <c r="AO322" s="3">
        <v>8.4600000000000009</v>
      </c>
      <c r="AP322" s="3">
        <v>8.4700000000000006</v>
      </c>
    </row>
    <row r="323" spans="1:42" x14ac:dyDescent="0.2">
      <c r="A323" s="2">
        <v>42667</v>
      </c>
      <c r="B323" s="3">
        <v>9.44</v>
      </c>
      <c r="C323" s="3">
        <v>8.9700000000000006</v>
      </c>
      <c r="D323" s="3">
        <f t="shared" si="368"/>
        <v>8.8049999999999997</v>
      </c>
      <c r="E323" s="3">
        <v>8.64</v>
      </c>
      <c r="F323" s="3">
        <f t="shared" si="369"/>
        <v>8.620000000000001</v>
      </c>
      <c r="G323" s="3">
        <v>8.6</v>
      </c>
      <c r="H323" s="3">
        <f t="shared" si="370"/>
        <v>8.5</v>
      </c>
      <c r="I323" s="3">
        <v>8.4</v>
      </c>
      <c r="J323" s="3">
        <f t="shared" si="371"/>
        <v>8.4750000000000014</v>
      </c>
      <c r="K323" s="3">
        <v>8.5500000000000007</v>
      </c>
      <c r="L323">
        <f t="shared" si="372"/>
        <v>8.5325000000000006</v>
      </c>
      <c r="M323">
        <f t="shared" si="373"/>
        <v>8.5150000000000006</v>
      </c>
      <c r="N323">
        <f t="shared" si="374"/>
        <v>8.4975000000000005</v>
      </c>
      <c r="O323" s="3">
        <v>8.48</v>
      </c>
      <c r="P323">
        <f t="shared" si="375"/>
        <v>8.4625000000000004</v>
      </c>
      <c r="Q323">
        <f t="shared" si="376"/>
        <v>8.4562500000000007</v>
      </c>
      <c r="R323">
        <f t="shared" si="377"/>
        <v>8.4499999999999993</v>
      </c>
      <c r="S323">
        <f t="shared" si="378"/>
        <v>8.4437499999999979</v>
      </c>
      <c r="T323">
        <f t="shared" si="379"/>
        <v>8.431874999999998</v>
      </c>
      <c r="U323" s="3">
        <v>8.42</v>
      </c>
      <c r="V323">
        <f t="shared" si="380"/>
        <v>8.4081250000000018</v>
      </c>
      <c r="W323">
        <f t="shared" ref="W323:X323" si="459">2*V323-U323</f>
        <v>8.3962500000000038</v>
      </c>
      <c r="X323">
        <f t="shared" si="459"/>
        <v>8.3843750000000057</v>
      </c>
      <c r="Y323">
        <f t="shared" si="382"/>
        <v>8.3971875000000029</v>
      </c>
      <c r="Z323">
        <f t="shared" si="383"/>
        <v>8.41</v>
      </c>
      <c r="AA323">
        <f t="shared" si="384"/>
        <v>8.4228124999999974</v>
      </c>
      <c r="AB323">
        <f t="shared" si="385"/>
        <v>8.417109374999999</v>
      </c>
      <c r="AC323">
        <f t="shared" si="386"/>
        <v>8.4114062499999989</v>
      </c>
      <c r="AD323">
        <f t="shared" si="387"/>
        <v>8.4057031249999987</v>
      </c>
      <c r="AE323" s="3">
        <v>8.4</v>
      </c>
      <c r="AF323">
        <f t="shared" si="388"/>
        <v>8.394296875000002</v>
      </c>
      <c r="AG323">
        <f t="shared" si="389"/>
        <v>8.3969726562500018</v>
      </c>
      <c r="AH323">
        <f t="shared" si="390"/>
        <v>8.3996484375000016</v>
      </c>
      <c r="AI323">
        <f t="shared" si="391"/>
        <v>8.4023242187500014</v>
      </c>
      <c r="AJ323">
        <f t="shared" si="392"/>
        <v>8.4050000000000011</v>
      </c>
      <c r="AK323">
        <f t="shared" si="393"/>
        <v>8.4076757812500009</v>
      </c>
      <c r="AL323">
        <f t="shared" si="394"/>
        <v>8.4082568359375003</v>
      </c>
      <c r="AM323">
        <f t="shared" si="395"/>
        <v>8.4088378906250014</v>
      </c>
      <c r="AN323">
        <f t="shared" si="396"/>
        <v>8.4094189453125008</v>
      </c>
      <c r="AO323" s="3">
        <v>8.41</v>
      </c>
      <c r="AP323" s="3">
        <v>8.42</v>
      </c>
    </row>
    <row r="324" spans="1:42" x14ac:dyDescent="0.2">
      <c r="A324" s="2">
        <v>42664</v>
      </c>
      <c r="B324" s="3">
        <v>9.5</v>
      </c>
      <c r="C324" s="3">
        <v>9.0299999999999994</v>
      </c>
      <c r="D324" s="3">
        <f t="shared" ref="D324:D387" si="460">AVERAGE(C324,E324)</f>
        <v>8.8649999999999984</v>
      </c>
      <c r="E324" s="3">
        <v>8.6999999999999993</v>
      </c>
      <c r="F324" s="3">
        <f t="shared" ref="F324:F387" si="461">AVERAGE(G324,E324)</f>
        <v>8.66</v>
      </c>
      <c r="G324" s="3">
        <v>8.6199999999999992</v>
      </c>
      <c r="H324" s="3">
        <f t="shared" ref="H324:H387" si="462">AVERAGE(I324,G324)</f>
        <v>8.5</v>
      </c>
      <c r="I324" s="3">
        <v>8.3800000000000008</v>
      </c>
      <c r="J324" s="3">
        <f t="shared" ref="J324:J387" si="463">AVERAGE(I324,K324)</f>
        <v>8.4600000000000009</v>
      </c>
      <c r="K324" s="3">
        <v>8.5399999999999991</v>
      </c>
      <c r="L324">
        <f t="shared" ref="L324:L387" si="464">AVERAGE(K324,M324)</f>
        <v>8.52</v>
      </c>
      <c r="M324">
        <f t="shared" ref="M324:M387" si="465">AVERAGE(K324,O324)</f>
        <v>8.5</v>
      </c>
      <c r="N324">
        <f t="shared" ref="N324:N387" si="466">AVERAGE(M324,O324)</f>
        <v>8.48</v>
      </c>
      <c r="O324" s="3">
        <v>8.4600000000000009</v>
      </c>
      <c r="P324">
        <f t="shared" ref="P324:P387" si="467">2*O324-N324</f>
        <v>8.4400000000000013</v>
      </c>
      <c r="Q324">
        <f t="shared" ref="Q324:Q387" si="468">AVERAGE(P324,R324)</f>
        <v>8.4350000000000005</v>
      </c>
      <c r="R324">
        <f t="shared" ref="R324:R387" si="469">AVERAGE(O324,U324)</f>
        <v>8.43</v>
      </c>
      <c r="S324">
        <f t="shared" ref="S324:S387" si="470">2*R324-Q324</f>
        <v>8.4249999999999989</v>
      </c>
      <c r="T324">
        <f t="shared" ref="T324:T387" si="471">AVERAGE(S324,U324)</f>
        <v>8.4124999999999996</v>
      </c>
      <c r="U324" s="3">
        <v>8.4</v>
      </c>
      <c r="V324">
        <f t="shared" ref="V324:V387" si="472">2*U324-T324</f>
        <v>8.3875000000000011</v>
      </c>
      <c r="W324">
        <f t="shared" ref="W324:X324" si="473">2*V324-U324</f>
        <v>8.3750000000000018</v>
      </c>
      <c r="X324">
        <f t="shared" si="473"/>
        <v>8.3625000000000025</v>
      </c>
      <c r="Y324">
        <f t="shared" ref="Y324:Y387" si="474">AVERAGE(X324,Z324)</f>
        <v>8.3762500000000024</v>
      </c>
      <c r="Z324">
        <f t="shared" ref="Z324:Z387" si="475">AVERAGE(U324,AE324)</f>
        <v>8.39</v>
      </c>
      <c r="AA324">
        <f t="shared" ref="AA324:AA387" si="476">2*Z324-Y324</f>
        <v>8.4037499999999987</v>
      </c>
      <c r="AB324">
        <f t="shared" ref="AB324:AB387" si="477">AVERAGE(AA324,AC324)</f>
        <v>8.3978124999999988</v>
      </c>
      <c r="AC324">
        <f t="shared" ref="AC324:AC387" si="478">AVERAGE(AA324,AE324)</f>
        <v>8.3918749999999989</v>
      </c>
      <c r="AD324">
        <f t="shared" ref="AD324:AD387" si="479">AVERAGE(AC324,AE324)</f>
        <v>8.3859375000000007</v>
      </c>
      <c r="AE324" s="3">
        <v>8.3800000000000008</v>
      </c>
      <c r="AF324">
        <f t="shared" ref="AF324:AF387" si="480">2*AE324-AD324</f>
        <v>8.3740625000000009</v>
      </c>
      <c r="AG324">
        <f t="shared" ref="AG324:AG387" si="481">AVERAGE(AF324,AH324)</f>
        <v>8.3755468750000013</v>
      </c>
      <c r="AH324">
        <f t="shared" ref="AH324:AH387" si="482">AVERAGE(AF324,AJ324)</f>
        <v>8.3770312500000017</v>
      </c>
      <c r="AI324">
        <f t="shared" ref="AI324:AI387" si="483">AVERAGE(AH324,AJ324)</f>
        <v>8.3785156250000021</v>
      </c>
      <c r="AJ324">
        <f t="shared" ref="AJ324:AJ387" si="484">AVERAGE(AE324,AO324)</f>
        <v>8.3800000000000008</v>
      </c>
      <c r="AK324">
        <f t="shared" ref="AK324:AK387" si="485">2*AJ324-AI324</f>
        <v>8.3814843749999994</v>
      </c>
      <c r="AL324">
        <f t="shared" ref="AL324:AL387" si="486">AVERAGE(AK324,AM324)</f>
        <v>8.3811132812500002</v>
      </c>
      <c r="AM324">
        <f t="shared" ref="AM324:AM387" si="487">AVERAGE(AK324,AO324)</f>
        <v>8.380742187500001</v>
      </c>
      <c r="AN324">
        <f t="shared" ref="AN324:AN387" si="488">AVERAGE(AM324,AO324)</f>
        <v>8.38037109375</v>
      </c>
      <c r="AO324" s="3">
        <v>8.3800000000000008</v>
      </c>
      <c r="AP324" s="3">
        <v>8.39</v>
      </c>
    </row>
    <row r="325" spans="1:42" x14ac:dyDescent="0.2">
      <c r="A325" s="2">
        <v>42663</v>
      </c>
      <c r="B325" s="3">
        <v>9.44</v>
      </c>
      <c r="C325" s="3">
        <v>9</v>
      </c>
      <c r="D325" s="3">
        <f t="shared" si="460"/>
        <v>8.84</v>
      </c>
      <c r="E325" s="3">
        <v>8.68</v>
      </c>
      <c r="F325" s="3">
        <f t="shared" si="461"/>
        <v>8.66</v>
      </c>
      <c r="G325" s="3">
        <v>8.64</v>
      </c>
      <c r="H325" s="3">
        <f t="shared" si="462"/>
        <v>8.5449999999999999</v>
      </c>
      <c r="I325" s="3">
        <v>8.4499999999999993</v>
      </c>
      <c r="J325" s="3">
        <f t="shared" si="463"/>
        <v>8.5249999999999986</v>
      </c>
      <c r="K325" s="3">
        <v>8.6</v>
      </c>
      <c r="L325">
        <f t="shared" si="464"/>
        <v>8.5824999999999996</v>
      </c>
      <c r="M325">
        <f t="shared" si="465"/>
        <v>8.5649999999999995</v>
      </c>
      <c r="N325">
        <f t="shared" si="466"/>
        <v>8.5474999999999994</v>
      </c>
      <c r="O325" s="3">
        <v>8.5299999999999994</v>
      </c>
      <c r="P325">
        <f t="shared" si="467"/>
        <v>8.5124999999999993</v>
      </c>
      <c r="Q325">
        <f t="shared" si="468"/>
        <v>8.5062499999999996</v>
      </c>
      <c r="R325">
        <f t="shared" si="469"/>
        <v>8.5</v>
      </c>
      <c r="S325">
        <f t="shared" si="470"/>
        <v>8.4937500000000004</v>
      </c>
      <c r="T325">
        <f t="shared" si="471"/>
        <v>8.4818750000000005</v>
      </c>
      <c r="U325" s="3">
        <v>8.4700000000000006</v>
      </c>
      <c r="V325">
        <f t="shared" si="472"/>
        <v>8.4581250000000008</v>
      </c>
      <c r="W325">
        <f t="shared" ref="W325:X325" si="489">2*V325-U325</f>
        <v>8.4462500000000009</v>
      </c>
      <c r="X325">
        <f t="shared" si="489"/>
        <v>8.4343750000000011</v>
      </c>
      <c r="Y325">
        <f t="shared" si="474"/>
        <v>8.4471875000000018</v>
      </c>
      <c r="Z325">
        <f t="shared" si="475"/>
        <v>8.4600000000000009</v>
      </c>
      <c r="AA325">
        <f t="shared" si="476"/>
        <v>8.4728124999999999</v>
      </c>
      <c r="AB325">
        <f t="shared" si="477"/>
        <v>8.4671093749999997</v>
      </c>
      <c r="AC325">
        <f t="shared" si="478"/>
        <v>8.4614062499999996</v>
      </c>
      <c r="AD325">
        <f t="shared" si="479"/>
        <v>8.4557031249999994</v>
      </c>
      <c r="AE325" s="3">
        <v>8.4499999999999993</v>
      </c>
      <c r="AF325">
        <f t="shared" si="480"/>
        <v>8.4442968749999991</v>
      </c>
      <c r="AG325">
        <f t="shared" si="481"/>
        <v>8.4457226562499983</v>
      </c>
      <c r="AH325">
        <f t="shared" si="482"/>
        <v>8.4471484374999992</v>
      </c>
      <c r="AI325">
        <f t="shared" si="483"/>
        <v>8.4485742187500001</v>
      </c>
      <c r="AJ325">
        <f t="shared" si="484"/>
        <v>8.4499999999999993</v>
      </c>
      <c r="AK325">
        <f t="shared" si="485"/>
        <v>8.4514257812499984</v>
      </c>
      <c r="AL325">
        <f t="shared" si="486"/>
        <v>8.4510693359374986</v>
      </c>
      <c r="AM325">
        <f t="shared" si="487"/>
        <v>8.4507128906249989</v>
      </c>
      <c r="AN325">
        <f t="shared" si="488"/>
        <v>8.4503564453124991</v>
      </c>
      <c r="AO325" s="3">
        <v>8.4499999999999993</v>
      </c>
      <c r="AP325" s="3">
        <v>8.4600000000000009</v>
      </c>
    </row>
    <row r="326" spans="1:42" x14ac:dyDescent="0.2">
      <c r="A326" s="2">
        <v>42662</v>
      </c>
      <c r="B326" s="3">
        <v>9.43</v>
      </c>
      <c r="C326" s="3">
        <v>9.01</v>
      </c>
      <c r="D326" s="3">
        <f t="shared" si="460"/>
        <v>8.85</v>
      </c>
      <c r="E326" s="3">
        <v>8.69</v>
      </c>
      <c r="F326" s="3">
        <f t="shared" si="461"/>
        <v>8.66</v>
      </c>
      <c r="G326" s="3">
        <v>8.6300000000000008</v>
      </c>
      <c r="H326" s="3">
        <f t="shared" si="462"/>
        <v>8.5500000000000007</v>
      </c>
      <c r="I326" s="3">
        <v>8.4700000000000006</v>
      </c>
      <c r="J326" s="3">
        <f t="shared" si="463"/>
        <v>8.5250000000000004</v>
      </c>
      <c r="K326" s="3">
        <v>8.58</v>
      </c>
      <c r="L326">
        <f t="shared" si="464"/>
        <v>8.5650000000000013</v>
      </c>
      <c r="M326">
        <f t="shared" si="465"/>
        <v>8.5500000000000007</v>
      </c>
      <c r="N326">
        <f t="shared" si="466"/>
        <v>8.5350000000000001</v>
      </c>
      <c r="O326" s="3">
        <v>8.52</v>
      </c>
      <c r="P326">
        <f t="shared" si="467"/>
        <v>8.504999999999999</v>
      </c>
      <c r="Q326">
        <f t="shared" si="468"/>
        <v>8.5024999999999995</v>
      </c>
      <c r="R326">
        <f t="shared" si="469"/>
        <v>8.5</v>
      </c>
      <c r="S326">
        <f t="shared" si="470"/>
        <v>8.4975000000000005</v>
      </c>
      <c r="T326">
        <f t="shared" si="471"/>
        <v>8.4887499999999996</v>
      </c>
      <c r="U326" s="3">
        <v>8.48</v>
      </c>
      <c r="V326">
        <f t="shared" si="472"/>
        <v>8.4712500000000013</v>
      </c>
      <c r="W326">
        <f t="shared" ref="W326:X326" si="490">2*V326-U326</f>
        <v>8.4625000000000021</v>
      </c>
      <c r="X326">
        <f t="shared" si="490"/>
        <v>8.453750000000003</v>
      </c>
      <c r="Y326">
        <f t="shared" si="474"/>
        <v>8.4643750000000022</v>
      </c>
      <c r="Z326">
        <f t="shared" si="475"/>
        <v>8.4750000000000014</v>
      </c>
      <c r="AA326">
        <f t="shared" si="476"/>
        <v>8.4856250000000006</v>
      </c>
      <c r="AB326">
        <f t="shared" si="477"/>
        <v>8.4817187500000006</v>
      </c>
      <c r="AC326">
        <f t="shared" si="478"/>
        <v>8.4778125000000006</v>
      </c>
      <c r="AD326">
        <f t="shared" si="479"/>
        <v>8.4739062500000006</v>
      </c>
      <c r="AE326" s="3">
        <v>8.4700000000000006</v>
      </c>
      <c r="AF326">
        <f t="shared" si="480"/>
        <v>8.4660937500000006</v>
      </c>
      <c r="AG326">
        <f t="shared" si="481"/>
        <v>8.4670703125000006</v>
      </c>
      <c r="AH326">
        <f t="shared" si="482"/>
        <v>8.4680468750000006</v>
      </c>
      <c r="AI326">
        <f t="shared" si="483"/>
        <v>8.4690234375000006</v>
      </c>
      <c r="AJ326">
        <f t="shared" si="484"/>
        <v>8.4700000000000006</v>
      </c>
      <c r="AK326">
        <f t="shared" si="485"/>
        <v>8.4709765625000006</v>
      </c>
      <c r="AL326">
        <f t="shared" si="486"/>
        <v>8.4707324218750006</v>
      </c>
      <c r="AM326">
        <f t="shared" si="487"/>
        <v>8.4704882812500006</v>
      </c>
      <c r="AN326">
        <f t="shared" si="488"/>
        <v>8.4702441406250006</v>
      </c>
      <c r="AO326" s="3">
        <v>8.4700000000000006</v>
      </c>
      <c r="AP326" s="3">
        <v>8.48</v>
      </c>
    </row>
    <row r="327" spans="1:42" x14ac:dyDescent="0.2">
      <c r="A327" s="2">
        <v>42661</v>
      </c>
      <c r="B327" s="3">
        <v>9.4600000000000009</v>
      </c>
      <c r="C327" s="3">
        <v>9.06</v>
      </c>
      <c r="D327" s="3">
        <f t="shared" si="460"/>
        <v>8.9250000000000007</v>
      </c>
      <c r="E327" s="3">
        <v>8.7899999999999991</v>
      </c>
      <c r="F327" s="3">
        <f t="shared" si="461"/>
        <v>8.77</v>
      </c>
      <c r="G327" s="3">
        <v>8.75</v>
      </c>
      <c r="H327" s="3">
        <f t="shared" si="462"/>
        <v>8.66</v>
      </c>
      <c r="I327" s="3">
        <v>8.57</v>
      </c>
      <c r="J327" s="3">
        <f t="shared" si="463"/>
        <v>8.6349999999999998</v>
      </c>
      <c r="K327" s="3">
        <v>8.6999999999999993</v>
      </c>
      <c r="L327">
        <f t="shared" si="464"/>
        <v>8.6849999999999987</v>
      </c>
      <c r="M327">
        <f t="shared" si="465"/>
        <v>8.67</v>
      </c>
      <c r="N327">
        <f t="shared" si="466"/>
        <v>8.6550000000000011</v>
      </c>
      <c r="O327" s="3">
        <v>8.64</v>
      </c>
      <c r="P327">
        <f t="shared" si="467"/>
        <v>8.625</v>
      </c>
      <c r="Q327">
        <f t="shared" si="468"/>
        <v>8.6174999999999997</v>
      </c>
      <c r="R327">
        <f t="shared" si="469"/>
        <v>8.61</v>
      </c>
      <c r="S327">
        <f t="shared" si="470"/>
        <v>8.6024999999999991</v>
      </c>
      <c r="T327">
        <f t="shared" si="471"/>
        <v>8.5912499999999987</v>
      </c>
      <c r="U327" s="3">
        <v>8.58</v>
      </c>
      <c r="V327">
        <f t="shared" si="472"/>
        <v>8.5687500000000014</v>
      </c>
      <c r="W327">
        <f t="shared" ref="W327:X327" si="491">2*V327-U327</f>
        <v>8.5575000000000028</v>
      </c>
      <c r="X327">
        <f t="shared" si="491"/>
        <v>8.5462500000000041</v>
      </c>
      <c r="Y327">
        <f t="shared" si="474"/>
        <v>8.5606250000000017</v>
      </c>
      <c r="Z327">
        <f t="shared" si="475"/>
        <v>8.5749999999999993</v>
      </c>
      <c r="AA327">
        <f t="shared" si="476"/>
        <v>8.5893749999999969</v>
      </c>
      <c r="AB327">
        <f t="shared" si="477"/>
        <v>8.5845312499999977</v>
      </c>
      <c r="AC327">
        <f t="shared" si="478"/>
        <v>8.5796874999999986</v>
      </c>
      <c r="AD327">
        <f t="shared" si="479"/>
        <v>8.5748437499999994</v>
      </c>
      <c r="AE327" s="3">
        <v>8.57</v>
      </c>
      <c r="AF327">
        <f t="shared" si="480"/>
        <v>8.5651562500000011</v>
      </c>
      <c r="AG327">
        <f t="shared" si="481"/>
        <v>8.5676171875000016</v>
      </c>
      <c r="AH327">
        <f t="shared" si="482"/>
        <v>8.5700781250000002</v>
      </c>
      <c r="AI327">
        <f t="shared" si="483"/>
        <v>8.5725390624999989</v>
      </c>
      <c r="AJ327">
        <f t="shared" si="484"/>
        <v>8.5749999999999993</v>
      </c>
      <c r="AK327">
        <f t="shared" si="485"/>
        <v>8.5774609374999997</v>
      </c>
      <c r="AL327">
        <f t="shared" si="486"/>
        <v>8.5780957031249994</v>
      </c>
      <c r="AM327">
        <f t="shared" si="487"/>
        <v>8.578730468749999</v>
      </c>
      <c r="AN327">
        <f t="shared" si="488"/>
        <v>8.5793652343750004</v>
      </c>
      <c r="AO327" s="3">
        <v>8.58</v>
      </c>
      <c r="AP327" s="3">
        <v>8.59</v>
      </c>
    </row>
    <row r="328" spans="1:42" x14ac:dyDescent="0.2">
      <c r="A328" s="2">
        <v>42660</v>
      </c>
      <c r="B328" s="3">
        <v>9.5399999999999991</v>
      </c>
      <c r="C328" s="3">
        <v>9.06</v>
      </c>
      <c r="D328" s="3">
        <f t="shared" si="460"/>
        <v>8.91</v>
      </c>
      <c r="E328" s="3">
        <v>8.76</v>
      </c>
      <c r="F328" s="3">
        <f t="shared" si="461"/>
        <v>8.745000000000001</v>
      </c>
      <c r="G328" s="3">
        <v>8.73</v>
      </c>
      <c r="H328" s="3">
        <f t="shared" si="462"/>
        <v>8.6550000000000011</v>
      </c>
      <c r="I328" s="3">
        <v>8.58</v>
      </c>
      <c r="J328" s="3">
        <f t="shared" si="463"/>
        <v>8.64</v>
      </c>
      <c r="K328" s="3">
        <v>8.6999999999999993</v>
      </c>
      <c r="L328">
        <f t="shared" si="464"/>
        <v>8.6875</v>
      </c>
      <c r="M328">
        <f t="shared" si="465"/>
        <v>8.6750000000000007</v>
      </c>
      <c r="N328">
        <f t="shared" si="466"/>
        <v>8.6625000000000014</v>
      </c>
      <c r="O328" s="3">
        <v>8.65</v>
      </c>
      <c r="P328">
        <f t="shared" si="467"/>
        <v>8.6374999999999993</v>
      </c>
      <c r="Q328">
        <f t="shared" si="468"/>
        <v>8.6312499999999996</v>
      </c>
      <c r="R328">
        <f t="shared" si="469"/>
        <v>8.625</v>
      </c>
      <c r="S328">
        <f t="shared" si="470"/>
        <v>8.6187500000000004</v>
      </c>
      <c r="T328">
        <f t="shared" si="471"/>
        <v>8.609375</v>
      </c>
      <c r="U328" s="3">
        <v>8.6</v>
      </c>
      <c r="V328">
        <f t="shared" si="472"/>
        <v>8.5906249999999993</v>
      </c>
      <c r="W328">
        <f t="shared" ref="W328:X328" si="492">2*V328-U328</f>
        <v>8.5812499999999989</v>
      </c>
      <c r="X328">
        <f t="shared" si="492"/>
        <v>8.5718749999999986</v>
      </c>
      <c r="Y328">
        <f t="shared" si="474"/>
        <v>8.5809374999999992</v>
      </c>
      <c r="Z328">
        <f t="shared" si="475"/>
        <v>8.59</v>
      </c>
      <c r="AA328">
        <f t="shared" si="476"/>
        <v>8.5990625000000005</v>
      </c>
      <c r="AB328">
        <f t="shared" si="477"/>
        <v>8.5942968750000013</v>
      </c>
      <c r="AC328">
        <f t="shared" si="478"/>
        <v>8.5895312500000003</v>
      </c>
      <c r="AD328">
        <f t="shared" si="479"/>
        <v>8.5847656249999993</v>
      </c>
      <c r="AE328" s="3">
        <v>8.58</v>
      </c>
      <c r="AF328">
        <f t="shared" si="480"/>
        <v>8.5752343750000009</v>
      </c>
      <c r="AG328">
        <f t="shared" si="481"/>
        <v>8.5776757812500009</v>
      </c>
      <c r="AH328">
        <f t="shared" si="482"/>
        <v>8.5801171875000009</v>
      </c>
      <c r="AI328">
        <f t="shared" si="483"/>
        <v>8.5825585937500009</v>
      </c>
      <c r="AJ328">
        <f t="shared" si="484"/>
        <v>8.5850000000000009</v>
      </c>
      <c r="AK328">
        <f t="shared" si="485"/>
        <v>8.5874414062500009</v>
      </c>
      <c r="AL328">
        <f t="shared" si="486"/>
        <v>8.5880810546874997</v>
      </c>
      <c r="AM328">
        <f t="shared" si="487"/>
        <v>8.5887207031250004</v>
      </c>
      <c r="AN328">
        <f t="shared" si="488"/>
        <v>8.589360351562501</v>
      </c>
      <c r="AO328" s="3">
        <v>8.59</v>
      </c>
      <c r="AP328" s="3">
        <v>8.61</v>
      </c>
    </row>
    <row r="329" spans="1:42" x14ac:dyDescent="0.2">
      <c r="A329" s="2">
        <v>42657</v>
      </c>
      <c r="B329" s="3">
        <v>9.5299999999999994</v>
      </c>
      <c r="C329" s="3">
        <v>9.0399999999999991</v>
      </c>
      <c r="D329" s="3">
        <f t="shared" si="460"/>
        <v>8.8550000000000004</v>
      </c>
      <c r="E329" s="3">
        <v>8.67</v>
      </c>
      <c r="F329" s="3">
        <f t="shared" si="461"/>
        <v>8.6349999999999998</v>
      </c>
      <c r="G329" s="3">
        <v>8.6</v>
      </c>
      <c r="H329" s="3">
        <f t="shared" si="462"/>
        <v>8.48</v>
      </c>
      <c r="I329" s="3">
        <v>8.36</v>
      </c>
      <c r="J329" s="3">
        <f t="shared" si="463"/>
        <v>8.4550000000000001</v>
      </c>
      <c r="K329" s="3">
        <v>8.5500000000000007</v>
      </c>
      <c r="L329">
        <f t="shared" si="464"/>
        <v>8.5350000000000001</v>
      </c>
      <c r="M329">
        <f t="shared" si="465"/>
        <v>8.52</v>
      </c>
      <c r="N329">
        <f t="shared" si="466"/>
        <v>8.504999999999999</v>
      </c>
      <c r="O329" s="3">
        <v>8.49</v>
      </c>
      <c r="P329">
        <f t="shared" si="467"/>
        <v>8.4750000000000014</v>
      </c>
      <c r="Q329">
        <f t="shared" si="468"/>
        <v>8.4600000000000009</v>
      </c>
      <c r="R329">
        <f t="shared" si="469"/>
        <v>8.4450000000000003</v>
      </c>
      <c r="S329">
        <f t="shared" si="470"/>
        <v>8.43</v>
      </c>
      <c r="T329">
        <f t="shared" si="471"/>
        <v>8.4149999999999991</v>
      </c>
      <c r="U329" s="3">
        <v>8.4</v>
      </c>
      <c r="V329">
        <f t="shared" si="472"/>
        <v>8.3850000000000016</v>
      </c>
      <c r="W329">
        <f t="shared" ref="W329:X329" si="493">2*V329-U329</f>
        <v>8.3700000000000028</v>
      </c>
      <c r="X329">
        <f t="shared" si="493"/>
        <v>8.355000000000004</v>
      </c>
      <c r="Y329">
        <f t="shared" si="474"/>
        <v>8.3675000000000015</v>
      </c>
      <c r="Z329">
        <f t="shared" si="475"/>
        <v>8.379999999999999</v>
      </c>
      <c r="AA329">
        <f t="shared" si="476"/>
        <v>8.3924999999999965</v>
      </c>
      <c r="AB329">
        <f t="shared" si="477"/>
        <v>8.3843749999999986</v>
      </c>
      <c r="AC329">
        <f t="shared" si="478"/>
        <v>8.3762499999999989</v>
      </c>
      <c r="AD329">
        <f t="shared" si="479"/>
        <v>8.3681249999999991</v>
      </c>
      <c r="AE329" s="3">
        <v>8.36</v>
      </c>
      <c r="AF329">
        <f t="shared" si="480"/>
        <v>8.3518749999999997</v>
      </c>
      <c r="AG329">
        <f t="shared" si="481"/>
        <v>8.3551562500000003</v>
      </c>
      <c r="AH329">
        <f t="shared" si="482"/>
        <v>8.3584374999999991</v>
      </c>
      <c r="AI329">
        <f t="shared" si="483"/>
        <v>8.3617187499999979</v>
      </c>
      <c r="AJ329">
        <f t="shared" si="484"/>
        <v>8.3649999999999984</v>
      </c>
      <c r="AK329">
        <f t="shared" si="485"/>
        <v>8.368281249999999</v>
      </c>
      <c r="AL329">
        <f t="shared" si="486"/>
        <v>8.3687109374999995</v>
      </c>
      <c r="AM329">
        <f t="shared" si="487"/>
        <v>8.369140625</v>
      </c>
      <c r="AN329">
        <f t="shared" si="488"/>
        <v>8.3695703124999987</v>
      </c>
      <c r="AO329" s="3">
        <v>8.3699999999999992</v>
      </c>
      <c r="AP329" s="3">
        <v>8.3800000000000008</v>
      </c>
    </row>
    <row r="330" spans="1:42" x14ac:dyDescent="0.2">
      <c r="A330" s="2">
        <v>42656</v>
      </c>
      <c r="B330" s="3">
        <v>9.5</v>
      </c>
      <c r="C330" s="3">
        <v>9.0399999999999991</v>
      </c>
      <c r="D330" s="3">
        <f t="shared" si="460"/>
        <v>8.879999999999999</v>
      </c>
      <c r="E330" s="3">
        <v>8.7200000000000006</v>
      </c>
      <c r="F330" s="3">
        <f t="shared" si="461"/>
        <v>8.6900000000000013</v>
      </c>
      <c r="G330" s="3">
        <v>8.66</v>
      </c>
      <c r="H330" s="3">
        <f t="shared" si="462"/>
        <v>8.504999999999999</v>
      </c>
      <c r="I330" s="3">
        <v>8.35</v>
      </c>
      <c r="J330" s="3">
        <f t="shared" si="463"/>
        <v>8.4749999999999996</v>
      </c>
      <c r="K330" s="3">
        <v>8.6</v>
      </c>
      <c r="L330">
        <f t="shared" si="464"/>
        <v>8.5799999999999983</v>
      </c>
      <c r="M330">
        <f t="shared" si="465"/>
        <v>8.5599999999999987</v>
      </c>
      <c r="N330">
        <f t="shared" si="466"/>
        <v>8.5399999999999991</v>
      </c>
      <c r="O330" s="3">
        <v>8.52</v>
      </c>
      <c r="P330">
        <f t="shared" si="467"/>
        <v>8.5</v>
      </c>
      <c r="Q330">
        <f t="shared" si="468"/>
        <v>8.48</v>
      </c>
      <c r="R330">
        <f t="shared" si="469"/>
        <v>8.4600000000000009</v>
      </c>
      <c r="S330">
        <f t="shared" si="470"/>
        <v>8.4400000000000013</v>
      </c>
      <c r="T330">
        <f t="shared" si="471"/>
        <v>8.4200000000000017</v>
      </c>
      <c r="U330" s="3">
        <v>8.4</v>
      </c>
      <c r="V330">
        <f t="shared" si="472"/>
        <v>8.379999999999999</v>
      </c>
      <c r="W330">
        <f t="shared" ref="W330:X330" si="494">2*V330-U330</f>
        <v>8.3599999999999977</v>
      </c>
      <c r="X330">
        <f t="shared" si="494"/>
        <v>8.3399999999999963</v>
      </c>
      <c r="Y330">
        <f t="shared" si="474"/>
        <v>8.3574999999999982</v>
      </c>
      <c r="Z330">
        <f t="shared" si="475"/>
        <v>8.375</v>
      </c>
      <c r="AA330">
        <f t="shared" si="476"/>
        <v>8.3925000000000018</v>
      </c>
      <c r="AB330">
        <f t="shared" si="477"/>
        <v>8.3818750000000009</v>
      </c>
      <c r="AC330">
        <f t="shared" si="478"/>
        <v>8.3712499999999999</v>
      </c>
      <c r="AD330">
        <f t="shared" si="479"/>
        <v>8.3606249999999989</v>
      </c>
      <c r="AE330" s="3">
        <v>8.35</v>
      </c>
      <c r="AF330">
        <f t="shared" si="480"/>
        <v>8.3393750000000004</v>
      </c>
      <c r="AG330">
        <f t="shared" si="481"/>
        <v>8.3432812500000004</v>
      </c>
      <c r="AH330">
        <f t="shared" si="482"/>
        <v>8.3471875000000004</v>
      </c>
      <c r="AI330">
        <f t="shared" si="483"/>
        <v>8.3510937500000004</v>
      </c>
      <c r="AJ330">
        <f t="shared" si="484"/>
        <v>8.3550000000000004</v>
      </c>
      <c r="AK330">
        <f t="shared" si="485"/>
        <v>8.3589062500000004</v>
      </c>
      <c r="AL330">
        <f t="shared" si="486"/>
        <v>8.3591796874999993</v>
      </c>
      <c r="AM330">
        <f t="shared" si="487"/>
        <v>8.3594531249999999</v>
      </c>
      <c r="AN330">
        <f t="shared" si="488"/>
        <v>8.3597265625000006</v>
      </c>
      <c r="AO330" s="3">
        <v>8.36</v>
      </c>
      <c r="AP330" s="3">
        <v>8.39</v>
      </c>
    </row>
    <row r="331" spans="1:42" x14ac:dyDescent="0.2">
      <c r="A331" s="2">
        <v>42655</v>
      </c>
      <c r="B331" s="3">
        <v>9.4499999999999993</v>
      </c>
      <c r="C331" s="3">
        <v>9.0500000000000007</v>
      </c>
      <c r="D331" s="3">
        <f t="shared" si="460"/>
        <v>8.89</v>
      </c>
      <c r="E331" s="3">
        <v>8.73</v>
      </c>
      <c r="F331" s="3">
        <f t="shared" si="461"/>
        <v>8.68</v>
      </c>
      <c r="G331" s="3">
        <v>8.6300000000000008</v>
      </c>
      <c r="H331" s="3">
        <f t="shared" si="462"/>
        <v>8.5100000000000016</v>
      </c>
      <c r="I331" s="3">
        <v>8.39</v>
      </c>
      <c r="J331" s="3">
        <f t="shared" si="463"/>
        <v>8.4600000000000009</v>
      </c>
      <c r="K331" s="3">
        <v>8.5299999999999994</v>
      </c>
      <c r="L331">
        <f t="shared" si="464"/>
        <v>8.5150000000000006</v>
      </c>
      <c r="M331">
        <f t="shared" si="465"/>
        <v>8.5</v>
      </c>
      <c r="N331">
        <f t="shared" si="466"/>
        <v>8.4849999999999994</v>
      </c>
      <c r="O331" s="3">
        <v>8.4700000000000006</v>
      </c>
      <c r="P331">
        <f t="shared" si="467"/>
        <v>8.4550000000000018</v>
      </c>
      <c r="Q331">
        <f t="shared" si="468"/>
        <v>8.4500000000000011</v>
      </c>
      <c r="R331">
        <f t="shared" si="469"/>
        <v>8.4450000000000003</v>
      </c>
      <c r="S331">
        <f t="shared" si="470"/>
        <v>8.44</v>
      </c>
      <c r="T331">
        <f t="shared" si="471"/>
        <v>8.43</v>
      </c>
      <c r="U331" s="3">
        <v>8.42</v>
      </c>
      <c r="V331">
        <f t="shared" si="472"/>
        <v>8.41</v>
      </c>
      <c r="W331">
        <f t="shared" ref="W331:X331" si="495">2*V331-U331</f>
        <v>8.4</v>
      </c>
      <c r="X331">
        <f t="shared" si="495"/>
        <v>8.39</v>
      </c>
      <c r="Y331">
        <f t="shared" si="474"/>
        <v>8.3975000000000009</v>
      </c>
      <c r="Z331">
        <f t="shared" si="475"/>
        <v>8.4050000000000011</v>
      </c>
      <c r="AA331">
        <f t="shared" si="476"/>
        <v>8.4125000000000014</v>
      </c>
      <c r="AB331">
        <f t="shared" si="477"/>
        <v>8.4068750000000012</v>
      </c>
      <c r="AC331">
        <f t="shared" si="478"/>
        <v>8.401250000000001</v>
      </c>
      <c r="AD331">
        <f t="shared" si="479"/>
        <v>8.3956250000000008</v>
      </c>
      <c r="AE331" s="3">
        <v>8.39</v>
      </c>
      <c r="AF331">
        <f t="shared" si="480"/>
        <v>8.3843750000000004</v>
      </c>
      <c r="AG331">
        <f t="shared" si="481"/>
        <v>8.3857812500000009</v>
      </c>
      <c r="AH331">
        <f t="shared" si="482"/>
        <v>8.3871874999999996</v>
      </c>
      <c r="AI331">
        <f t="shared" si="483"/>
        <v>8.3885937500000001</v>
      </c>
      <c r="AJ331">
        <f t="shared" si="484"/>
        <v>8.39</v>
      </c>
      <c r="AK331">
        <f t="shared" si="485"/>
        <v>8.3914062500000011</v>
      </c>
      <c r="AL331">
        <f t="shared" si="486"/>
        <v>8.3910546875000023</v>
      </c>
      <c r="AM331">
        <f t="shared" si="487"/>
        <v>8.3907031250000017</v>
      </c>
      <c r="AN331">
        <f t="shared" si="488"/>
        <v>8.3903515625000011</v>
      </c>
      <c r="AO331" s="3">
        <v>8.39</v>
      </c>
      <c r="AP331" s="3">
        <v>8.39</v>
      </c>
    </row>
    <row r="332" spans="1:42" x14ac:dyDescent="0.2">
      <c r="A332" s="2">
        <v>42654</v>
      </c>
      <c r="B332" s="3">
        <v>9.48</v>
      </c>
      <c r="C332" s="3">
        <v>9.0500000000000007</v>
      </c>
      <c r="D332" s="3">
        <f t="shared" si="460"/>
        <v>8.8850000000000016</v>
      </c>
      <c r="E332" s="3">
        <v>8.7200000000000006</v>
      </c>
      <c r="F332" s="3">
        <f t="shared" si="461"/>
        <v>8.68</v>
      </c>
      <c r="G332" s="3">
        <v>8.64</v>
      </c>
      <c r="H332" s="3">
        <f t="shared" si="462"/>
        <v>8.4649999999999999</v>
      </c>
      <c r="I332" s="3">
        <v>8.2899999999999991</v>
      </c>
      <c r="J332" s="3">
        <f t="shared" si="463"/>
        <v>8.4149999999999991</v>
      </c>
      <c r="K332" s="3">
        <v>8.5399999999999991</v>
      </c>
      <c r="L332">
        <f t="shared" si="464"/>
        <v>8.5149999999999988</v>
      </c>
      <c r="M332">
        <f t="shared" si="465"/>
        <v>8.4899999999999984</v>
      </c>
      <c r="N332">
        <f t="shared" si="466"/>
        <v>8.4649999999999999</v>
      </c>
      <c r="O332" s="3">
        <v>8.44</v>
      </c>
      <c r="P332">
        <f t="shared" si="467"/>
        <v>8.4149999999999991</v>
      </c>
      <c r="Q332">
        <f t="shared" si="468"/>
        <v>8.3999999999999986</v>
      </c>
      <c r="R332">
        <f t="shared" si="469"/>
        <v>8.3849999999999998</v>
      </c>
      <c r="S332">
        <f t="shared" si="470"/>
        <v>8.370000000000001</v>
      </c>
      <c r="T332">
        <f t="shared" si="471"/>
        <v>8.3500000000000014</v>
      </c>
      <c r="U332" s="3">
        <v>8.33</v>
      </c>
      <c r="V332">
        <f t="shared" si="472"/>
        <v>8.3099999999999987</v>
      </c>
      <c r="W332">
        <f t="shared" ref="W332:X332" si="496">2*V332-U332</f>
        <v>8.2899999999999974</v>
      </c>
      <c r="X332">
        <f t="shared" si="496"/>
        <v>8.269999999999996</v>
      </c>
      <c r="Y332">
        <f t="shared" si="474"/>
        <v>8.2899999999999974</v>
      </c>
      <c r="Z332">
        <f t="shared" si="475"/>
        <v>8.3099999999999987</v>
      </c>
      <c r="AA332">
        <f t="shared" si="476"/>
        <v>8.33</v>
      </c>
      <c r="AB332">
        <f t="shared" si="477"/>
        <v>8.32</v>
      </c>
      <c r="AC332">
        <f t="shared" si="478"/>
        <v>8.3099999999999987</v>
      </c>
      <c r="AD332">
        <f t="shared" si="479"/>
        <v>8.2999999999999989</v>
      </c>
      <c r="AE332" s="3">
        <v>8.2899999999999991</v>
      </c>
      <c r="AF332">
        <f t="shared" si="480"/>
        <v>8.2799999999999994</v>
      </c>
      <c r="AG332">
        <f t="shared" si="481"/>
        <v>8.2837499999999995</v>
      </c>
      <c r="AH332">
        <f t="shared" si="482"/>
        <v>8.2874999999999996</v>
      </c>
      <c r="AI332">
        <f t="shared" si="483"/>
        <v>8.2912499999999998</v>
      </c>
      <c r="AJ332">
        <f t="shared" si="484"/>
        <v>8.2949999999999999</v>
      </c>
      <c r="AK332">
        <f t="shared" si="485"/>
        <v>8.2987500000000001</v>
      </c>
      <c r="AL332">
        <f t="shared" si="486"/>
        <v>8.2990625000000016</v>
      </c>
      <c r="AM332">
        <f t="shared" si="487"/>
        <v>8.2993750000000013</v>
      </c>
      <c r="AN332">
        <f t="shared" si="488"/>
        <v>8.299687500000001</v>
      </c>
      <c r="AO332" s="3">
        <v>8.3000000000000007</v>
      </c>
      <c r="AP332" s="3">
        <v>8.31</v>
      </c>
    </row>
    <row r="333" spans="1:42" x14ac:dyDescent="0.2">
      <c r="A333" s="2">
        <v>42653</v>
      </c>
      <c r="B333" s="3">
        <v>9.44</v>
      </c>
      <c r="C333" s="3">
        <v>9.0399999999999991</v>
      </c>
      <c r="D333" s="3">
        <f t="shared" si="460"/>
        <v>8.85</v>
      </c>
      <c r="E333" s="3">
        <v>8.66</v>
      </c>
      <c r="F333" s="3">
        <f t="shared" si="461"/>
        <v>8.6150000000000002</v>
      </c>
      <c r="G333" s="3">
        <v>8.57</v>
      </c>
      <c r="H333" s="3">
        <f t="shared" si="462"/>
        <v>8.4149999999999991</v>
      </c>
      <c r="I333" s="3">
        <v>8.26</v>
      </c>
      <c r="J333" s="3">
        <f t="shared" si="463"/>
        <v>8.370000000000001</v>
      </c>
      <c r="K333" s="3">
        <v>8.48</v>
      </c>
      <c r="L333">
        <f t="shared" si="464"/>
        <v>8.4574999999999996</v>
      </c>
      <c r="M333">
        <f t="shared" si="465"/>
        <v>8.4350000000000005</v>
      </c>
      <c r="N333">
        <f t="shared" si="466"/>
        <v>8.4125000000000014</v>
      </c>
      <c r="O333" s="3">
        <v>8.39</v>
      </c>
      <c r="P333">
        <f t="shared" si="467"/>
        <v>8.3674999999999997</v>
      </c>
      <c r="Q333">
        <f t="shared" si="468"/>
        <v>8.3537499999999998</v>
      </c>
      <c r="R333">
        <f t="shared" si="469"/>
        <v>8.34</v>
      </c>
      <c r="S333">
        <f t="shared" si="470"/>
        <v>8.3262499999999999</v>
      </c>
      <c r="T333">
        <f t="shared" si="471"/>
        <v>8.3081250000000004</v>
      </c>
      <c r="U333" s="3">
        <v>8.2899999999999991</v>
      </c>
      <c r="V333">
        <f t="shared" si="472"/>
        <v>8.2718749999999979</v>
      </c>
      <c r="W333">
        <f t="shared" ref="W333:X333" si="497">2*V333-U333</f>
        <v>8.2537499999999966</v>
      </c>
      <c r="X333">
        <f t="shared" si="497"/>
        <v>8.2356249999999953</v>
      </c>
      <c r="Y333">
        <f t="shared" si="474"/>
        <v>8.2553124999999969</v>
      </c>
      <c r="Z333">
        <f t="shared" si="475"/>
        <v>8.2749999999999986</v>
      </c>
      <c r="AA333">
        <f t="shared" si="476"/>
        <v>8.2946875000000002</v>
      </c>
      <c r="AB333">
        <f t="shared" si="477"/>
        <v>8.286015625000001</v>
      </c>
      <c r="AC333">
        <f t="shared" si="478"/>
        <v>8.27734375</v>
      </c>
      <c r="AD333">
        <f t="shared" si="479"/>
        <v>8.268671874999999</v>
      </c>
      <c r="AE333" s="3">
        <v>8.26</v>
      </c>
      <c r="AF333">
        <f t="shared" si="480"/>
        <v>8.2513281250000006</v>
      </c>
      <c r="AG333">
        <f t="shared" si="481"/>
        <v>8.2547460937500006</v>
      </c>
      <c r="AH333">
        <f t="shared" si="482"/>
        <v>8.2581640625000006</v>
      </c>
      <c r="AI333">
        <f t="shared" si="483"/>
        <v>8.2615820312500006</v>
      </c>
      <c r="AJ333">
        <f t="shared" si="484"/>
        <v>8.2650000000000006</v>
      </c>
      <c r="AK333">
        <f t="shared" si="485"/>
        <v>8.2684179687500006</v>
      </c>
      <c r="AL333">
        <f t="shared" si="486"/>
        <v>8.2688134765624994</v>
      </c>
      <c r="AM333">
        <f t="shared" si="487"/>
        <v>8.2692089843750001</v>
      </c>
      <c r="AN333">
        <f t="shared" si="488"/>
        <v>8.2696044921875007</v>
      </c>
      <c r="AO333" s="3">
        <v>8.27</v>
      </c>
      <c r="AP333" s="3">
        <v>8.2799999999999994</v>
      </c>
    </row>
    <row r="334" spans="1:42" x14ac:dyDescent="0.2">
      <c r="A334" s="2">
        <v>42650</v>
      </c>
      <c r="B334" s="3">
        <v>9.5500000000000007</v>
      </c>
      <c r="C334" s="3">
        <v>9.0399999999999991</v>
      </c>
      <c r="D334" s="3">
        <f t="shared" si="460"/>
        <v>8.8350000000000009</v>
      </c>
      <c r="E334" s="3">
        <v>8.6300000000000008</v>
      </c>
      <c r="F334" s="3">
        <f t="shared" si="461"/>
        <v>8.58</v>
      </c>
      <c r="G334" s="3">
        <v>8.5299999999999994</v>
      </c>
      <c r="H334" s="3">
        <f t="shared" si="462"/>
        <v>8.370000000000001</v>
      </c>
      <c r="I334" s="3">
        <v>8.2100000000000009</v>
      </c>
      <c r="J334" s="3">
        <f t="shared" si="463"/>
        <v>8.3249999999999993</v>
      </c>
      <c r="K334" s="3">
        <v>8.44</v>
      </c>
      <c r="L334">
        <f t="shared" si="464"/>
        <v>8.4175000000000004</v>
      </c>
      <c r="M334">
        <f t="shared" si="465"/>
        <v>8.3949999999999996</v>
      </c>
      <c r="N334">
        <f t="shared" si="466"/>
        <v>8.3724999999999987</v>
      </c>
      <c r="O334" s="3">
        <v>8.35</v>
      </c>
      <c r="P334">
        <f t="shared" si="467"/>
        <v>8.3275000000000006</v>
      </c>
      <c r="Q334">
        <f t="shared" si="468"/>
        <v>8.3137500000000006</v>
      </c>
      <c r="R334">
        <f t="shared" si="469"/>
        <v>8.3000000000000007</v>
      </c>
      <c r="S334">
        <f t="shared" si="470"/>
        <v>8.2862500000000008</v>
      </c>
      <c r="T334">
        <f t="shared" si="471"/>
        <v>8.2681250000000013</v>
      </c>
      <c r="U334" s="3">
        <v>8.25</v>
      </c>
      <c r="V334">
        <f t="shared" si="472"/>
        <v>8.2318749999999987</v>
      </c>
      <c r="W334">
        <f t="shared" ref="W334:X334" si="498">2*V334-U334</f>
        <v>8.2137499999999974</v>
      </c>
      <c r="X334">
        <f t="shared" si="498"/>
        <v>8.1956249999999962</v>
      </c>
      <c r="Y334">
        <f t="shared" si="474"/>
        <v>8.2128124999999983</v>
      </c>
      <c r="Z334">
        <f t="shared" si="475"/>
        <v>8.23</v>
      </c>
      <c r="AA334">
        <f t="shared" si="476"/>
        <v>8.2471875000000026</v>
      </c>
      <c r="AB334">
        <f t="shared" si="477"/>
        <v>8.2378906250000021</v>
      </c>
      <c r="AC334">
        <f t="shared" si="478"/>
        <v>8.2285937500000017</v>
      </c>
      <c r="AD334">
        <f t="shared" si="479"/>
        <v>8.2192968750000013</v>
      </c>
      <c r="AE334" s="3">
        <v>8.2100000000000009</v>
      </c>
      <c r="AF334">
        <f t="shared" si="480"/>
        <v>8.2007031250000004</v>
      </c>
      <c r="AG334">
        <f t="shared" si="481"/>
        <v>8.2042773437500003</v>
      </c>
      <c r="AH334">
        <f t="shared" si="482"/>
        <v>8.2078515625000001</v>
      </c>
      <c r="AI334">
        <f t="shared" si="483"/>
        <v>8.21142578125</v>
      </c>
      <c r="AJ334">
        <f t="shared" si="484"/>
        <v>8.2149999999999999</v>
      </c>
      <c r="AK334">
        <f t="shared" si="485"/>
        <v>8.2185742187499997</v>
      </c>
      <c r="AL334">
        <f t="shared" si="486"/>
        <v>8.2189306640624995</v>
      </c>
      <c r="AM334">
        <f t="shared" si="487"/>
        <v>8.2192871093749993</v>
      </c>
      <c r="AN334">
        <f t="shared" si="488"/>
        <v>8.2196435546875009</v>
      </c>
      <c r="AO334" s="3">
        <v>8.2200000000000006</v>
      </c>
      <c r="AP334" s="3">
        <v>8.23</v>
      </c>
    </row>
    <row r="335" spans="1:42" x14ac:dyDescent="0.2">
      <c r="A335" s="2">
        <v>42649</v>
      </c>
      <c r="B335" s="3">
        <v>9.4499999999999993</v>
      </c>
      <c r="C335" s="3">
        <v>9.08</v>
      </c>
      <c r="D335" s="3">
        <f t="shared" si="460"/>
        <v>8.875</v>
      </c>
      <c r="E335" s="3">
        <v>8.67</v>
      </c>
      <c r="F335" s="3">
        <f t="shared" si="461"/>
        <v>8.6</v>
      </c>
      <c r="G335" s="3">
        <v>8.5299999999999994</v>
      </c>
      <c r="H335" s="3">
        <f t="shared" si="462"/>
        <v>8.3649999999999984</v>
      </c>
      <c r="I335" s="3">
        <v>8.1999999999999993</v>
      </c>
      <c r="J335" s="3">
        <f t="shared" si="463"/>
        <v>8.3000000000000007</v>
      </c>
      <c r="K335" s="3">
        <v>8.4</v>
      </c>
      <c r="L335">
        <f t="shared" si="464"/>
        <v>8.3775000000000013</v>
      </c>
      <c r="M335">
        <f t="shared" si="465"/>
        <v>8.3550000000000004</v>
      </c>
      <c r="N335">
        <f t="shared" si="466"/>
        <v>8.3324999999999996</v>
      </c>
      <c r="O335" s="3">
        <v>8.31</v>
      </c>
      <c r="P335">
        <f t="shared" si="467"/>
        <v>8.2875000000000014</v>
      </c>
      <c r="Q335">
        <f t="shared" si="468"/>
        <v>8.2787500000000005</v>
      </c>
      <c r="R335">
        <f t="shared" si="469"/>
        <v>8.27</v>
      </c>
      <c r="S335">
        <f t="shared" si="470"/>
        <v>8.2612499999999986</v>
      </c>
      <c r="T335">
        <f t="shared" si="471"/>
        <v>8.2456250000000004</v>
      </c>
      <c r="U335" s="3">
        <v>8.23</v>
      </c>
      <c r="V335">
        <f t="shared" si="472"/>
        <v>8.2143750000000004</v>
      </c>
      <c r="W335">
        <f t="shared" ref="W335:X335" si="499">2*V335-U335</f>
        <v>8.1987500000000004</v>
      </c>
      <c r="X335">
        <f t="shared" si="499"/>
        <v>8.1831250000000004</v>
      </c>
      <c r="Y335">
        <f t="shared" si="474"/>
        <v>8.1990625000000001</v>
      </c>
      <c r="Z335">
        <f t="shared" si="475"/>
        <v>8.2149999999999999</v>
      </c>
      <c r="AA335">
        <f t="shared" si="476"/>
        <v>8.2309374999999996</v>
      </c>
      <c r="AB335">
        <f t="shared" si="477"/>
        <v>8.2232031249999995</v>
      </c>
      <c r="AC335">
        <f t="shared" si="478"/>
        <v>8.2154687499999994</v>
      </c>
      <c r="AD335">
        <f t="shared" si="479"/>
        <v>8.2077343749999994</v>
      </c>
      <c r="AE335" s="3">
        <v>8.1999999999999993</v>
      </c>
      <c r="AF335">
        <f t="shared" si="480"/>
        <v>8.1922656249999992</v>
      </c>
      <c r="AG335">
        <f t="shared" si="481"/>
        <v>8.1941992187500006</v>
      </c>
      <c r="AH335">
        <f t="shared" si="482"/>
        <v>8.1961328125000001</v>
      </c>
      <c r="AI335">
        <f t="shared" si="483"/>
        <v>8.1980664062499997</v>
      </c>
      <c r="AJ335">
        <f t="shared" si="484"/>
        <v>8.1999999999999993</v>
      </c>
      <c r="AK335">
        <f t="shared" si="485"/>
        <v>8.2019335937499989</v>
      </c>
      <c r="AL335">
        <f t="shared" si="486"/>
        <v>8.2014501953124999</v>
      </c>
      <c r="AM335">
        <f t="shared" si="487"/>
        <v>8.2009667968749991</v>
      </c>
      <c r="AN335">
        <f t="shared" si="488"/>
        <v>8.2004833984374983</v>
      </c>
      <c r="AO335" s="3">
        <v>8.1999999999999993</v>
      </c>
      <c r="AP335" s="3">
        <v>8.2100000000000009</v>
      </c>
    </row>
    <row r="336" spans="1:42" x14ac:dyDescent="0.2">
      <c r="A336" s="2">
        <v>42648</v>
      </c>
      <c r="B336" s="3">
        <v>9.4499999999999993</v>
      </c>
      <c r="C336" s="3">
        <v>9.01</v>
      </c>
      <c r="D336" s="3">
        <f t="shared" si="460"/>
        <v>8.8149999999999995</v>
      </c>
      <c r="E336" s="3">
        <v>8.6199999999999992</v>
      </c>
      <c r="F336" s="3">
        <f t="shared" si="461"/>
        <v>8.5500000000000007</v>
      </c>
      <c r="G336" s="3">
        <v>8.48</v>
      </c>
      <c r="H336" s="3">
        <f t="shared" si="462"/>
        <v>8.3249999999999993</v>
      </c>
      <c r="I336" s="3">
        <v>8.17</v>
      </c>
      <c r="J336" s="3">
        <f t="shared" si="463"/>
        <v>8.26</v>
      </c>
      <c r="K336" s="3">
        <v>8.35</v>
      </c>
      <c r="L336">
        <f t="shared" si="464"/>
        <v>8.3275000000000006</v>
      </c>
      <c r="M336">
        <f t="shared" si="465"/>
        <v>8.3049999999999997</v>
      </c>
      <c r="N336">
        <f t="shared" si="466"/>
        <v>8.2824999999999989</v>
      </c>
      <c r="O336" s="3">
        <v>8.26</v>
      </c>
      <c r="P336">
        <f t="shared" si="467"/>
        <v>8.2375000000000007</v>
      </c>
      <c r="Q336">
        <f t="shared" si="468"/>
        <v>8.2337500000000006</v>
      </c>
      <c r="R336">
        <f t="shared" si="469"/>
        <v>8.23</v>
      </c>
      <c r="S336">
        <f t="shared" si="470"/>
        <v>8.2262500000000003</v>
      </c>
      <c r="T336">
        <f t="shared" si="471"/>
        <v>8.2131249999999998</v>
      </c>
      <c r="U336" s="3">
        <v>8.1999999999999993</v>
      </c>
      <c r="V336">
        <f t="shared" si="472"/>
        <v>8.1868749999999988</v>
      </c>
      <c r="W336">
        <f t="shared" ref="W336:X336" si="500">2*V336-U336</f>
        <v>8.1737499999999983</v>
      </c>
      <c r="X336">
        <f t="shared" si="500"/>
        <v>8.1606249999999978</v>
      </c>
      <c r="Y336">
        <f t="shared" si="474"/>
        <v>8.1728124999999991</v>
      </c>
      <c r="Z336">
        <f t="shared" si="475"/>
        <v>8.1849999999999987</v>
      </c>
      <c r="AA336">
        <f t="shared" si="476"/>
        <v>8.1971874999999983</v>
      </c>
      <c r="AB336">
        <f t="shared" si="477"/>
        <v>8.1903906249999991</v>
      </c>
      <c r="AC336">
        <f t="shared" si="478"/>
        <v>8.18359375</v>
      </c>
      <c r="AD336">
        <f t="shared" si="479"/>
        <v>8.1767968750000009</v>
      </c>
      <c r="AE336" s="3">
        <v>8.17</v>
      </c>
      <c r="AF336">
        <f t="shared" si="480"/>
        <v>8.163203124999999</v>
      </c>
      <c r="AG336">
        <f t="shared" si="481"/>
        <v>8.1649023437499988</v>
      </c>
      <c r="AH336">
        <f t="shared" si="482"/>
        <v>8.1666015624999986</v>
      </c>
      <c r="AI336">
        <f t="shared" si="483"/>
        <v>8.1683007812500001</v>
      </c>
      <c r="AJ336">
        <f t="shared" si="484"/>
        <v>8.17</v>
      </c>
      <c r="AK336">
        <f t="shared" si="485"/>
        <v>8.1716992187499997</v>
      </c>
      <c r="AL336">
        <f t="shared" si="486"/>
        <v>8.1712744140625002</v>
      </c>
      <c r="AM336">
        <f t="shared" si="487"/>
        <v>8.1708496093750007</v>
      </c>
      <c r="AN336">
        <f t="shared" si="488"/>
        <v>8.1704248046874994</v>
      </c>
      <c r="AO336" s="3">
        <v>8.17</v>
      </c>
      <c r="AP336" s="3">
        <v>8.17</v>
      </c>
    </row>
    <row r="337" spans="1:42" x14ac:dyDescent="0.2">
      <c r="A337" s="2">
        <v>42647</v>
      </c>
      <c r="B337" s="3">
        <v>9.43</v>
      </c>
      <c r="C337" s="3">
        <v>8.98</v>
      </c>
      <c r="D337" s="3">
        <f t="shared" si="460"/>
        <v>8.754999999999999</v>
      </c>
      <c r="E337" s="3">
        <v>8.5299999999999994</v>
      </c>
      <c r="F337" s="3">
        <f t="shared" si="461"/>
        <v>8.4550000000000001</v>
      </c>
      <c r="G337" s="3">
        <v>8.3800000000000008</v>
      </c>
      <c r="H337" s="3">
        <f t="shared" si="462"/>
        <v>8.245000000000001</v>
      </c>
      <c r="I337" s="3">
        <v>8.11</v>
      </c>
      <c r="J337" s="3">
        <f t="shared" si="463"/>
        <v>8.1849999999999987</v>
      </c>
      <c r="K337" s="3">
        <v>8.26</v>
      </c>
      <c r="L337">
        <f t="shared" si="464"/>
        <v>8.2424999999999997</v>
      </c>
      <c r="M337">
        <f t="shared" si="465"/>
        <v>8.2249999999999996</v>
      </c>
      <c r="N337">
        <f t="shared" si="466"/>
        <v>8.2074999999999996</v>
      </c>
      <c r="O337" s="3">
        <v>8.19</v>
      </c>
      <c r="P337">
        <f t="shared" si="467"/>
        <v>8.1724999999999994</v>
      </c>
      <c r="Q337">
        <f t="shared" si="468"/>
        <v>8.1662499999999998</v>
      </c>
      <c r="R337">
        <f t="shared" si="469"/>
        <v>8.16</v>
      </c>
      <c r="S337">
        <f t="shared" si="470"/>
        <v>8.1537500000000005</v>
      </c>
      <c r="T337">
        <f t="shared" si="471"/>
        <v>8.1418750000000006</v>
      </c>
      <c r="U337" s="3">
        <v>8.1300000000000008</v>
      </c>
      <c r="V337">
        <f t="shared" si="472"/>
        <v>8.1181250000000009</v>
      </c>
      <c r="W337">
        <f t="shared" ref="W337:X337" si="501">2*V337-U337</f>
        <v>8.1062500000000011</v>
      </c>
      <c r="X337">
        <f t="shared" si="501"/>
        <v>8.0943750000000012</v>
      </c>
      <c r="Y337">
        <f t="shared" si="474"/>
        <v>8.107187500000002</v>
      </c>
      <c r="Z337">
        <f t="shared" si="475"/>
        <v>8.120000000000001</v>
      </c>
      <c r="AA337">
        <f t="shared" si="476"/>
        <v>8.1328125</v>
      </c>
      <c r="AB337">
        <f t="shared" si="477"/>
        <v>8.1271093749999999</v>
      </c>
      <c r="AC337">
        <f t="shared" si="478"/>
        <v>8.1214062499999997</v>
      </c>
      <c r="AD337">
        <f t="shared" si="479"/>
        <v>8.1157031249999996</v>
      </c>
      <c r="AE337" s="3">
        <v>8.11</v>
      </c>
      <c r="AF337">
        <f t="shared" si="480"/>
        <v>8.1042968749999993</v>
      </c>
      <c r="AG337">
        <f t="shared" si="481"/>
        <v>8.1057226562499984</v>
      </c>
      <c r="AH337">
        <f t="shared" si="482"/>
        <v>8.1071484374999994</v>
      </c>
      <c r="AI337">
        <f t="shared" si="483"/>
        <v>8.1085742187500003</v>
      </c>
      <c r="AJ337">
        <f t="shared" si="484"/>
        <v>8.11</v>
      </c>
      <c r="AK337">
        <f t="shared" si="485"/>
        <v>8.1114257812499986</v>
      </c>
      <c r="AL337">
        <f t="shared" si="486"/>
        <v>8.1110693359374988</v>
      </c>
      <c r="AM337">
        <f t="shared" si="487"/>
        <v>8.110712890624999</v>
      </c>
      <c r="AN337">
        <f t="shared" si="488"/>
        <v>8.1103564453124992</v>
      </c>
      <c r="AO337" s="3">
        <v>8.11</v>
      </c>
      <c r="AP337" s="3">
        <v>8.11</v>
      </c>
    </row>
    <row r="338" spans="1:42" x14ac:dyDescent="0.2">
      <c r="A338" s="2">
        <v>42646</v>
      </c>
      <c r="B338" s="3">
        <v>9.42</v>
      </c>
      <c r="C338" s="3">
        <v>8.9499999999999993</v>
      </c>
      <c r="D338" s="3">
        <f t="shared" si="460"/>
        <v>8.73</v>
      </c>
      <c r="E338" s="3">
        <v>8.51</v>
      </c>
      <c r="F338" s="3">
        <f t="shared" si="461"/>
        <v>8.4349999999999987</v>
      </c>
      <c r="G338" s="3">
        <v>8.36</v>
      </c>
      <c r="H338" s="3">
        <f t="shared" si="462"/>
        <v>8.2249999999999996</v>
      </c>
      <c r="I338" s="3">
        <v>8.09</v>
      </c>
      <c r="J338" s="3">
        <f t="shared" si="463"/>
        <v>8.1649999999999991</v>
      </c>
      <c r="K338" s="3">
        <v>8.24</v>
      </c>
      <c r="L338">
        <f t="shared" si="464"/>
        <v>8.2225000000000001</v>
      </c>
      <c r="M338">
        <f t="shared" si="465"/>
        <v>8.2050000000000001</v>
      </c>
      <c r="N338">
        <f t="shared" si="466"/>
        <v>8.1875</v>
      </c>
      <c r="O338" s="3">
        <v>8.17</v>
      </c>
      <c r="P338">
        <f t="shared" si="467"/>
        <v>8.1524999999999999</v>
      </c>
      <c r="Q338">
        <f t="shared" si="468"/>
        <v>8.1462500000000002</v>
      </c>
      <c r="R338">
        <f t="shared" si="469"/>
        <v>8.14</v>
      </c>
      <c r="S338">
        <f t="shared" si="470"/>
        <v>8.1337500000000009</v>
      </c>
      <c r="T338">
        <f t="shared" si="471"/>
        <v>8.1218749999999993</v>
      </c>
      <c r="U338" s="3">
        <v>8.11</v>
      </c>
      <c r="V338">
        <f t="shared" si="472"/>
        <v>8.0981249999999996</v>
      </c>
      <c r="W338">
        <f t="shared" ref="W338:X338" si="502">2*V338-U338</f>
        <v>8.0862499999999997</v>
      </c>
      <c r="X338">
        <f t="shared" si="502"/>
        <v>8.0743749999999999</v>
      </c>
      <c r="Y338">
        <f t="shared" si="474"/>
        <v>8.0871874999999989</v>
      </c>
      <c r="Z338">
        <f t="shared" si="475"/>
        <v>8.1</v>
      </c>
      <c r="AA338">
        <f t="shared" si="476"/>
        <v>8.1128125000000004</v>
      </c>
      <c r="AB338">
        <f t="shared" si="477"/>
        <v>8.1071093750000003</v>
      </c>
      <c r="AC338">
        <f t="shared" si="478"/>
        <v>8.1014062500000001</v>
      </c>
      <c r="AD338">
        <f t="shared" si="479"/>
        <v>8.095703125</v>
      </c>
      <c r="AE338" s="3">
        <v>8.09</v>
      </c>
      <c r="AF338">
        <f t="shared" si="480"/>
        <v>8.0842968749999997</v>
      </c>
      <c r="AG338">
        <f t="shared" si="481"/>
        <v>8.0869726562499995</v>
      </c>
      <c r="AH338">
        <f t="shared" si="482"/>
        <v>8.0896484374999993</v>
      </c>
      <c r="AI338">
        <f t="shared" si="483"/>
        <v>8.0923242187499991</v>
      </c>
      <c r="AJ338">
        <f t="shared" si="484"/>
        <v>8.0949999999999989</v>
      </c>
      <c r="AK338">
        <f t="shared" si="485"/>
        <v>8.0976757812499986</v>
      </c>
      <c r="AL338">
        <f t="shared" si="486"/>
        <v>8.098256835937498</v>
      </c>
      <c r="AM338">
        <f t="shared" si="487"/>
        <v>8.0988378906249991</v>
      </c>
      <c r="AN338">
        <f t="shared" si="488"/>
        <v>8.0994189453125003</v>
      </c>
      <c r="AO338" s="3">
        <v>8.1</v>
      </c>
      <c r="AP338" s="3">
        <v>8.1</v>
      </c>
    </row>
    <row r="339" spans="1:42" x14ac:dyDescent="0.2">
      <c r="A339" s="2">
        <v>42643</v>
      </c>
      <c r="B339" s="3">
        <v>9.3800000000000008</v>
      </c>
      <c r="C339" s="3">
        <v>8.9600000000000009</v>
      </c>
      <c r="D339" s="3">
        <f t="shared" si="460"/>
        <v>8.77</v>
      </c>
      <c r="E339" s="3">
        <v>8.58</v>
      </c>
      <c r="F339" s="3">
        <f t="shared" si="461"/>
        <v>8.52</v>
      </c>
      <c r="G339" s="3">
        <v>8.4600000000000009</v>
      </c>
      <c r="H339" s="3">
        <f t="shared" si="462"/>
        <v>8.3049999999999997</v>
      </c>
      <c r="I339" s="3">
        <v>8.15</v>
      </c>
      <c r="J339" s="3">
        <f t="shared" si="463"/>
        <v>8.245000000000001</v>
      </c>
      <c r="K339" s="3">
        <v>8.34</v>
      </c>
      <c r="L339">
        <f t="shared" si="464"/>
        <v>8.317499999999999</v>
      </c>
      <c r="M339">
        <f t="shared" si="465"/>
        <v>8.2949999999999999</v>
      </c>
      <c r="N339">
        <f t="shared" si="466"/>
        <v>8.2725000000000009</v>
      </c>
      <c r="O339" s="3">
        <v>8.25</v>
      </c>
      <c r="P339">
        <f t="shared" si="467"/>
        <v>8.2274999999999991</v>
      </c>
      <c r="Q339">
        <f t="shared" si="468"/>
        <v>8.2212499999999995</v>
      </c>
      <c r="R339">
        <f t="shared" si="469"/>
        <v>8.2149999999999999</v>
      </c>
      <c r="S339">
        <f t="shared" si="470"/>
        <v>8.2087500000000002</v>
      </c>
      <c r="T339">
        <f t="shared" si="471"/>
        <v>8.1943750000000009</v>
      </c>
      <c r="U339" s="3">
        <v>8.18</v>
      </c>
      <c r="V339">
        <f t="shared" si="472"/>
        <v>8.1656249999999986</v>
      </c>
      <c r="W339">
        <f t="shared" ref="W339:X339" si="503">2*V339-U339</f>
        <v>8.1512499999999974</v>
      </c>
      <c r="X339">
        <f t="shared" si="503"/>
        <v>8.1368749999999963</v>
      </c>
      <c r="Y339">
        <f t="shared" si="474"/>
        <v>8.1509374999999977</v>
      </c>
      <c r="Z339">
        <f t="shared" si="475"/>
        <v>8.1649999999999991</v>
      </c>
      <c r="AA339">
        <f t="shared" si="476"/>
        <v>8.1790625000000006</v>
      </c>
      <c r="AB339">
        <f t="shared" si="477"/>
        <v>8.1717968750000001</v>
      </c>
      <c r="AC339">
        <f t="shared" si="478"/>
        <v>8.1645312499999996</v>
      </c>
      <c r="AD339">
        <f t="shared" si="479"/>
        <v>8.1572656250000009</v>
      </c>
      <c r="AE339" s="3">
        <v>8.15</v>
      </c>
      <c r="AF339">
        <f t="shared" si="480"/>
        <v>8.1427343749999999</v>
      </c>
      <c r="AG339">
        <f t="shared" si="481"/>
        <v>8.1445507812500004</v>
      </c>
      <c r="AH339">
        <f t="shared" si="482"/>
        <v>8.146367187500001</v>
      </c>
      <c r="AI339">
        <f t="shared" si="483"/>
        <v>8.1481835937500016</v>
      </c>
      <c r="AJ339">
        <f t="shared" si="484"/>
        <v>8.15</v>
      </c>
      <c r="AK339">
        <f t="shared" si="485"/>
        <v>8.1518164062499991</v>
      </c>
      <c r="AL339">
        <f t="shared" si="486"/>
        <v>8.151362304687499</v>
      </c>
      <c r="AM339">
        <f t="shared" si="487"/>
        <v>8.1509082031249989</v>
      </c>
      <c r="AN339">
        <f t="shared" si="488"/>
        <v>8.1504541015624987</v>
      </c>
      <c r="AO339" s="3">
        <v>8.15</v>
      </c>
      <c r="AP339" s="3">
        <v>8.15</v>
      </c>
    </row>
    <row r="340" spans="1:42" x14ac:dyDescent="0.2">
      <c r="A340" s="2">
        <v>42642</v>
      </c>
      <c r="B340" s="3">
        <v>9.39</v>
      </c>
      <c r="C340" s="3">
        <v>8.99</v>
      </c>
      <c r="D340" s="3">
        <f t="shared" si="460"/>
        <v>8.7949999999999999</v>
      </c>
      <c r="E340" s="3">
        <v>8.6</v>
      </c>
      <c r="F340" s="3">
        <f t="shared" si="461"/>
        <v>8.5300000000000011</v>
      </c>
      <c r="G340" s="3">
        <v>8.4600000000000009</v>
      </c>
      <c r="H340" s="3">
        <f t="shared" si="462"/>
        <v>8.3000000000000007</v>
      </c>
      <c r="I340" s="3">
        <v>8.14</v>
      </c>
      <c r="J340" s="3">
        <f t="shared" si="463"/>
        <v>8.2349999999999994</v>
      </c>
      <c r="K340" s="3">
        <v>8.33</v>
      </c>
      <c r="L340">
        <f t="shared" si="464"/>
        <v>8.307500000000001</v>
      </c>
      <c r="M340">
        <f t="shared" si="465"/>
        <v>8.2850000000000001</v>
      </c>
      <c r="N340">
        <f t="shared" si="466"/>
        <v>8.2624999999999993</v>
      </c>
      <c r="O340" s="3">
        <v>8.24</v>
      </c>
      <c r="P340">
        <f t="shared" si="467"/>
        <v>8.2175000000000011</v>
      </c>
      <c r="Q340">
        <f t="shared" si="468"/>
        <v>8.2087500000000002</v>
      </c>
      <c r="R340">
        <f t="shared" si="469"/>
        <v>8.1999999999999993</v>
      </c>
      <c r="S340">
        <f t="shared" si="470"/>
        <v>8.1912499999999984</v>
      </c>
      <c r="T340">
        <f t="shared" si="471"/>
        <v>8.1756250000000001</v>
      </c>
      <c r="U340" s="3">
        <v>8.16</v>
      </c>
      <c r="V340">
        <f t="shared" si="472"/>
        <v>8.1443750000000001</v>
      </c>
      <c r="W340">
        <f t="shared" ref="W340:X340" si="504">2*V340-U340</f>
        <v>8.1287500000000001</v>
      </c>
      <c r="X340">
        <f t="shared" si="504"/>
        <v>8.1131250000000001</v>
      </c>
      <c r="Y340">
        <f t="shared" si="474"/>
        <v>8.1315625000000011</v>
      </c>
      <c r="Z340">
        <f t="shared" si="475"/>
        <v>8.15</v>
      </c>
      <c r="AA340">
        <f t="shared" si="476"/>
        <v>8.1684374999999996</v>
      </c>
      <c r="AB340">
        <f t="shared" si="477"/>
        <v>8.1613281250000007</v>
      </c>
      <c r="AC340">
        <f t="shared" si="478"/>
        <v>8.1542187500000001</v>
      </c>
      <c r="AD340">
        <f t="shared" si="479"/>
        <v>8.1471093749999994</v>
      </c>
      <c r="AE340" s="3">
        <v>8.14</v>
      </c>
      <c r="AF340">
        <f t="shared" si="480"/>
        <v>8.1328906250000017</v>
      </c>
      <c r="AG340">
        <f t="shared" si="481"/>
        <v>8.1359179687500003</v>
      </c>
      <c r="AH340">
        <f t="shared" si="482"/>
        <v>8.1389453125000006</v>
      </c>
      <c r="AI340">
        <f t="shared" si="483"/>
        <v>8.141972656250001</v>
      </c>
      <c r="AJ340">
        <f t="shared" si="484"/>
        <v>8.1449999999999996</v>
      </c>
      <c r="AK340">
        <f t="shared" si="485"/>
        <v>8.1480273437499982</v>
      </c>
      <c r="AL340">
        <f t="shared" si="486"/>
        <v>8.1485205078124991</v>
      </c>
      <c r="AM340">
        <f t="shared" si="487"/>
        <v>8.1490136718750001</v>
      </c>
      <c r="AN340">
        <f t="shared" si="488"/>
        <v>8.1495068359375011</v>
      </c>
      <c r="AO340" s="3">
        <v>8.15</v>
      </c>
      <c r="AP340" s="3">
        <v>8.15</v>
      </c>
    </row>
    <row r="341" spans="1:42" x14ac:dyDescent="0.2">
      <c r="A341" s="2">
        <v>42641</v>
      </c>
      <c r="B341" s="3">
        <v>9.4499999999999993</v>
      </c>
      <c r="C341" s="3">
        <v>9.07</v>
      </c>
      <c r="D341" s="3">
        <f t="shared" si="460"/>
        <v>8.870000000000001</v>
      </c>
      <c r="E341" s="3">
        <v>8.67</v>
      </c>
      <c r="F341" s="3">
        <f t="shared" si="461"/>
        <v>8.5949999999999989</v>
      </c>
      <c r="G341" s="3">
        <v>8.52</v>
      </c>
      <c r="H341" s="3">
        <f t="shared" si="462"/>
        <v>8.3650000000000002</v>
      </c>
      <c r="I341" s="3">
        <v>8.2100000000000009</v>
      </c>
      <c r="J341" s="3">
        <f t="shared" si="463"/>
        <v>8.2899999999999991</v>
      </c>
      <c r="K341" s="3">
        <v>8.3699999999999992</v>
      </c>
      <c r="L341">
        <f t="shared" si="464"/>
        <v>8.3524999999999991</v>
      </c>
      <c r="M341">
        <f t="shared" si="465"/>
        <v>8.3350000000000009</v>
      </c>
      <c r="N341">
        <f t="shared" si="466"/>
        <v>8.3175000000000008</v>
      </c>
      <c r="O341" s="3">
        <v>8.3000000000000007</v>
      </c>
      <c r="P341">
        <f t="shared" si="467"/>
        <v>8.2825000000000006</v>
      </c>
      <c r="Q341">
        <f t="shared" si="468"/>
        <v>8.276250000000001</v>
      </c>
      <c r="R341">
        <f t="shared" si="469"/>
        <v>8.27</v>
      </c>
      <c r="S341">
        <f t="shared" si="470"/>
        <v>8.2637499999999982</v>
      </c>
      <c r="T341">
        <f t="shared" si="471"/>
        <v>8.2518749999999983</v>
      </c>
      <c r="U341" s="3">
        <v>8.24</v>
      </c>
      <c r="V341">
        <f t="shared" si="472"/>
        <v>8.2281250000000021</v>
      </c>
      <c r="W341">
        <f t="shared" ref="W341:X341" si="505">2*V341-U341</f>
        <v>8.2162500000000041</v>
      </c>
      <c r="X341">
        <f t="shared" si="505"/>
        <v>8.204375000000006</v>
      </c>
      <c r="Y341">
        <f t="shared" si="474"/>
        <v>8.2146875000000037</v>
      </c>
      <c r="Z341">
        <f t="shared" si="475"/>
        <v>8.2250000000000014</v>
      </c>
      <c r="AA341">
        <f t="shared" si="476"/>
        <v>8.2353124999999991</v>
      </c>
      <c r="AB341">
        <f t="shared" si="477"/>
        <v>8.2289843749999996</v>
      </c>
      <c r="AC341">
        <f t="shared" si="478"/>
        <v>8.22265625</v>
      </c>
      <c r="AD341">
        <f t="shared" si="479"/>
        <v>8.2163281250000004</v>
      </c>
      <c r="AE341" s="3">
        <v>8.2100000000000009</v>
      </c>
      <c r="AF341">
        <f t="shared" si="480"/>
        <v>8.2036718750000013</v>
      </c>
      <c r="AG341">
        <f t="shared" si="481"/>
        <v>8.2052539062500003</v>
      </c>
      <c r="AH341">
        <f t="shared" si="482"/>
        <v>8.2068359375000011</v>
      </c>
      <c r="AI341">
        <f t="shared" si="483"/>
        <v>8.2084179687500018</v>
      </c>
      <c r="AJ341">
        <f t="shared" si="484"/>
        <v>8.2100000000000009</v>
      </c>
      <c r="AK341">
        <f t="shared" si="485"/>
        <v>8.2115820312499999</v>
      </c>
      <c r="AL341">
        <f t="shared" si="486"/>
        <v>8.211186523437501</v>
      </c>
      <c r="AM341">
        <f t="shared" si="487"/>
        <v>8.2107910156250004</v>
      </c>
      <c r="AN341">
        <f t="shared" si="488"/>
        <v>8.2103955078124997</v>
      </c>
      <c r="AO341" s="3">
        <v>8.2100000000000009</v>
      </c>
      <c r="AP341" s="3">
        <v>8.2100000000000009</v>
      </c>
    </row>
    <row r="342" spans="1:42" x14ac:dyDescent="0.2">
      <c r="A342" s="2">
        <v>42640</v>
      </c>
      <c r="B342" s="3">
        <v>9.51</v>
      </c>
      <c r="C342" s="3">
        <v>9.1199999999999992</v>
      </c>
      <c r="D342" s="3">
        <f t="shared" si="460"/>
        <v>8.9149999999999991</v>
      </c>
      <c r="E342" s="3">
        <v>8.7100000000000009</v>
      </c>
      <c r="F342" s="3">
        <f t="shared" si="461"/>
        <v>8.6300000000000008</v>
      </c>
      <c r="G342" s="3">
        <v>8.5500000000000007</v>
      </c>
      <c r="H342" s="3">
        <f t="shared" si="462"/>
        <v>8.4</v>
      </c>
      <c r="I342" s="3">
        <v>8.25</v>
      </c>
      <c r="J342" s="3">
        <f t="shared" si="463"/>
        <v>8.33</v>
      </c>
      <c r="K342" s="3">
        <v>8.41</v>
      </c>
      <c r="L342">
        <f t="shared" si="464"/>
        <v>8.39</v>
      </c>
      <c r="M342">
        <f t="shared" si="465"/>
        <v>8.370000000000001</v>
      </c>
      <c r="N342">
        <f t="shared" si="466"/>
        <v>8.3500000000000014</v>
      </c>
      <c r="O342" s="3">
        <v>8.33</v>
      </c>
      <c r="P342">
        <f t="shared" si="467"/>
        <v>8.3099999999999987</v>
      </c>
      <c r="Q342">
        <f t="shared" si="468"/>
        <v>8.3049999999999997</v>
      </c>
      <c r="R342">
        <f t="shared" si="469"/>
        <v>8.3000000000000007</v>
      </c>
      <c r="S342">
        <f t="shared" si="470"/>
        <v>8.2950000000000017</v>
      </c>
      <c r="T342">
        <f t="shared" si="471"/>
        <v>8.2825000000000006</v>
      </c>
      <c r="U342" s="3">
        <v>8.27</v>
      </c>
      <c r="V342">
        <f t="shared" si="472"/>
        <v>8.2574999999999985</v>
      </c>
      <c r="W342">
        <f t="shared" ref="W342:X342" si="506">2*V342-U342</f>
        <v>8.2449999999999974</v>
      </c>
      <c r="X342">
        <f t="shared" si="506"/>
        <v>8.2324999999999964</v>
      </c>
      <c r="Y342">
        <f t="shared" si="474"/>
        <v>8.2462499999999981</v>
      </c>
      <c r="Z342">
        <f t="shared" si="475"/>
        <v>8.26</v>
      </c>
      <c r="AA342">
        <f t="shared" si="476"/>
        <v>8.2737500000000015</v>
      </c>
      <c r="AB342">
        <f t="shared" si="477"/>
        <v>8.2678125000000016</v>
      </c>
      <c r="AC342">
        <f t="shared" si="478"/>
        <v>8.2618749999999999</v>
      </c>
      <c r="AD342">
        <f t="shared" si="479"/>
        <v>8.2559374999999999</v>
      </c>
      <c r="AE342" s="3">
        <v>8.25</v>
      </c>
      <c r="AF342">
        <f t="shared" si="480"/>
        <v>8.2440625000000001</v>
      </c>
      <c r="AG342">
        <f t="shared" si="481"/>
        <v>8.2455468749999987</v>
      </c>
      <c r="AH342">
        <f t="shared" si="482"/>
        <v>8.2470312499999991</v>
      </c>
      <c r="AI342">
        <f t="shared" si="483"/>
        <v>8.2485156249999996</v>
      </c>
      <c r="AJ342">
        <f t="shared" si="484"/>
        <v>8.25</v>
      </c>
      <c r="AK342">
        <f t="shared" si="485"/>
        <v>8.2514843750000004</v>
      </c>
      <c r="AL342">
        <f t="shared" si="486"/>
        <v>8.2511132812499994</v>
      </c>
      <c r="AM342">
        <f t="shared" si="487"/>
        <v>8.2507421875000002</v>
      </c>
      <c r="AN342">
        <f t="shared" si="488"/>
        <v>8.250371093750001</v>
      </c>
      <c r="AO342" s="3">
        <v>8.25</v>
      </c>
      <c r="AP342" s="3">
        <v>8.26</v>
      </c>
    </row>
    <row r="343" spans="1:42" x14ac:dyDescent="0.2">
      <c r="A343" s="2">
        <v>42639</v>
      </c>
      <c r="B343" s="3">
        <v>9.48</v>
      </c>
      <c r="C343" s="3">
        <v>9.1</v>
      </c>
      <c r="D343" s="3">
        <f t="shared" si="460"/>
        <v>8.8949999999999996</v>
      </c>
      <c r="E343" s="3">
        <v>8.69</v>
      </c>
      <c r="F343" s="3">
        <f t="shared" si="461"/>
        <v>8.6149999999999984</v>
      </c>
      <c r="G343" s="3">
        <v>8.5399999999999991</v>
      </c>
      <c r="H343" s="3">
        <f t="shared" si="462"/>
        <v>8.379999999999999</v>
      </c>
      <c r="I343" s="3">
        <v>8.2200000000000006</v>
      </c>
      <c r="J343" s="3">
        <f t="shared" si="463"/>
        <v>8.3000000000000007</v>
      </c>
      <c r="K343" s="3">
        <v>8.3800000000000008</v>
      </c>
      <c r="L343">
        <f t="shared" si="464"/>
        <v>8.3575000000000017</v>
      </c>
      <c r="M343">
        <f t="shared" si="465"/>
        <v>8.3350000000000009</v>
      </c>
      <c r="N343">
        <f t="shared" si="466"/>
        <v>8.3125</v>
      </c>
      <c r="O343" s="3">
        <v>8.2899999999999991</v>
      </c>
      <c r="P343">
        <f t="shared" si="467"/>
        <v>8.2674999999999983</v>
      </c>
      <c r="Q343">
        <f t="shared" si="468"/>
        <v>8.2637499999999982</v>
      </c>
      <c r="R343">
        <f t="shared" si="469"/>
        <v>8.26</v>
      </c>
      <c r="S343">
        <f t="shared" si="470"/>
        <v>8.2562500000000014</v>
      </c>
      <c r="T343">
        <f t="shared" si="471"/>
        <v>8.2431250000000009</v>
      </c>
      <c r="U343" s="3">
        <v>8.23</v>
      </c>
      <c r="V343">
        <f t="shared" si="472"/>
        <v>8.2168749999999999</v>
      </c>
      <c r="W343">
        <f t="shared" ref="W343:X343" si="507">2*V343-U343</f>
        <v>8.2037499999999994</v>
      </c>
      <c r="X343">
        <f t="shared" si="507"/>
        <v>8.1906249999999989</v>
      </c>
      <c r="Y343">
        <f t="shared" si="474"/>
        <v>8.2078124999999993</v>
      </c>
      <c r="Z343">
        <f t="shared" si="475"/>
        <v>8.2250000000000014</v>
      </c>
      <c r="AA343">
        <f t="shared" si="476"/>
        <v>8.2421875000000036</v>
      </c>
      <c r="AB343">
        <f t="shared" si="477"/>
        <v>8.2366406250000033</v>
      </c>
      <c r="AC343">
        <f t="shared" si="478"/>
        <v>8.231093750000003</v>
      </c>
      <c r="AD343">
        <f t="shared" si="479"/>
        <v>8.2255468750000027</v>
      </c>
      <c r="AE343" s="3">
        <v>8.2200000000000006</v>
      </c>
      <c r="AF343">
        <f t="shared" si="480"/>
        <v>8.2144531249999986</v>
      </c>
      <c r="AG343">
        <f t="shared" si="481"/>
        <v>8.2170898437499993</v>
      </c>
      <c r="AH343">
        <f t="shared" si="482"/>
        <v>8.2197265625</v>
      </c>
      <c r="AI343">
        <f t="shared" si="483"/>
        <v>8.2223632812500007</v>
      </c>
      <c r="AJ343">
        <f t="shared" si="484"/>
        <v>8.2250000000000014</v>
      </c>
      <c r="AK343">
        <f t="shared" si="485"/>
        <v>8.2276367187500021</v>
      </c>
      <c r="AL343">
        <f t="shared" si="486"/>
        <v>8.2282275390625017</v>
      </c>
      <c r="AM343">
        <f t="shared" si="487"/>
        <v>8.2288183593750013</v>
      </c>
      <c r="AN343">
        <f t="shared" si="488"/>
        <v>8.2294091796875009</v>
      </c>
      <c r="AO343" s="3">
        <v>8.23</v>
      </c>
      <c r="AP343" s="3">
        <v>8.25</v>
      </c>
    </row>
    <row r="344" spans="1:42" x14ac:dyDescent="0.2">
      <c r="A344" s="2">
        <v>42636</v>
      </c>
      <c r="B344" s="3">
        <v>9.52</v>
      </c>
      <c r="C344" s="3">
        <v>9.09</v>
      </c>
      <c r="D344" s="3">
        <f t="shared" si="460"/>
        <v>8.8650000000000002</v>
      </c>
      <c r="E344" s="3">
        <v>8.64</v>
      </c>
      <c r="F344" s="3">
        <f t="shared" si="461"/>
        <v>8.5549999999999997</v>
      </c>
      <c r="G344" s="3">
        <v>8.4700000000000006</v>
      </c>
      <c r="H344" s="3">
        <f t="shared" si="462"/>
        <v>8.3500000000000014</v>
      </c>
      <c r="I344" s="3">
        <v>8.23</v>
      </c>
      <c r="J344" s="3">
        <f t="shared" si="463"/>
        <v>8.2899999999999991</v>
      </c>
      <c r="K344" s="3">
        <v>8.35</v>
      </c>
      <c r="L344">
        <f t="shared" si="464"/>
        <v>8.3324999999999996</v>
      </c>
      <c r="M344">
        <f t="shared" si="465"/>
        <v>8.3149999999999995</v>
      </c>
      <c r="N344">
        <f t="shared" si="466"/>
        <v>8.2974999999999994</v>
      </c>
      <c r="O344" s="3">
        <v>8.2799999999999994</v>
      </c>
      <c r="P344">
        <f t="shared" si="467"/>
        <v>8.2624999999999993</v>
      </c>
      <c r="Q344">
        <f t="shared" si="468"/>
        <v>8.2562499999999996</v>
      </c>
      <c r="R344">
        <f t="shared" si="469"/>
        <v>8.25</v>
      </c>
      <c r="S344">
        <f t="shared" si="470"/>
        <v>8.2437500000000004</v>
      </c>
      <c r="T344">
        <f t="shared" si="471"/>
        <v>8.2318750000000005</v>
      </c>
      <c r="U344" s="3">
        <v>8.2200000000000006</v>
      </c>
      <c r="V344">
        <f t="shared" si="472"/>
        <v>8.2081250000000008</v>
      </c>
      <c r="W344">
        <f t="shared" ref="W344:X344" si="508">2*V344-U344</f>
        <v>8.1962500000000009</v>
      </c>
      <c r="X344">
        <f t="shared" si="508"/>
        <v>8.1843750000000011</v>
      </c>
      <c r="Y344">
        <f t="shared" si="474"/>
        <v>8.2046875000000021</v>
      </c>
      <c r="Z344">
        <f t="shared" si="475"/>
        <v>8.2250000000000014</v>
      </c>
      <c r="AA344">
        <f t="shared" si="476"/>
        <v>8.2453125000000007</v>
      </c>
      <c r="AB344">
        <f t="shared" si="477"/>
        <v>8.2414843750000006</v>
      </c>
      <c r="AC344">
        <f t="shared" si="478"/>
        <v>8.2376562500000006</v>
      </c>
      <c r="AD344">
        <f t="shared" si="479"/>
        <v>8.2338281250000005</v>
      </c>
      <c r="AE344" s="3">
        <v>8.23</v>
      </c>
      <c r="AF344">
        <f t="shared" si="480"/>
        <v>8.2261718750000004</v>
      </c>
      <c r="AG344">
        <f t="shared" si="481"/>
        <v>8.2321289062500007</v>
      </c>
      <c r="AH344">
        <f t="shared" si="482"/>
        <v>8.2380859374999993</v>
      </c>
      <c r="AI344">
        <f t="shared" si="483"/>
        <v>8.2440429687499996</v>
      </c>
      <c r="AJ344">
        <f t="shared" si="484"/>
        <v>8.25</v>
      </c>
      <c r="AK344">
        <f t="shared" si="485"/>
        <v>8.2559570312500004</v>
      </c>
      <c r="AL344">
        <f t="shared" si="486"/>
        <v>8.2594677734374997</v>
      </c>
      <c r="AM344">
        <f t="shared" si="487"/>
        <v>8.2629785156250009</v>
      </c>
      <c r="AN344">
        <f t="shared" si="488"/>
        <v>8.2664892578125002</v>
      </c>
      <c r="AO344" s="3">
        <v>8.27</v>
      </c>
      <c r="AP344" s="3">
        <v>8.33</v>
      </c>
    </row>
    <row r="345" spans="1:42" x14ac:dyDescent="0.2">
      <c r="A345" s="2">
        <v>42635</v>
      </c>
      <c r="B345" s="3">
        <v>9.44</v>
      </c>
      <c r="C345" s="3">
        <v>9.08</v>
      </c>
      <c r="D345" s="3">
        <f t="shared" si="460"/>
        <v>8.8550000000000004</v>
      </c>
      <c r="E345" s="3">
        <v>8.6300000000000008</v>
      </c>
      <c r="F345" s="3">
        <f t="shared" si="461"/>
        <v>8.5450000000000017</v>
      </c>
      <c r="G345" s="3">
        <v>8.4600000000000009</v>
      </c>
      <c r="H345" s="3">
        <f t="shared" si="462"/>
        <v>8.36</v>
      </c>
      <c r="I345" s="3">
        <v>8.26</v>
      </c>
      <c r="J345" s="3">
        <f t="shared" si="463"/>
        <v>8.2650000000000006</v>
      </c>
      <c r="K345" s="3">
        <v>8.27</v>
      </c>
      <c r="L345">
        <f t="shared" si="464"/>
        <v>8.2449999999999992</v>
      </c>
      <c r="M345">
        <f t="shared" si="465"/>
        <v>8.2199999999999989</v>
      </c>
      <c r="N345">
        <f t="shared" si="466"/>
        <v>8.1950000000000003</v>
      </c>
      <c r="O345" s="3">
        <v>8.17</v>
      </c>
      <c r="P345">
        <f t="shared" si="467"/>
        <v>8.1449999999999996</v>
      </c>
      <c r="Q345">
        <f t="shared" si="468"/>
        <v>8.1549999999999994</v>
      </c>
      <c r="R345">
        <f t="shared" si="469"/>
        <v>8.1649999999999991</v>
      </c>
      <c r="S345">
        <f t="shared" si="470"/>
        <v>8.1749999999999989</v>
      </c>
      <c r="T345">
        <f t="shared" si="471"/>
        <v>8.1675000000000004</v>
      </c>
      <c r="U345" s="3">
        <v>8.16</v>
      </c>
      <c r="V345">
        <f t="shared" si="472"/>
        <v>8.1524999999999999</v>
      </c>
      <c r="W345">
        <f t="shared" ref="W345:X345" si="509">2*V345-U345</f>
        <v>8.1449999999999996</v>
      </c>
      <c r="X345">
        <f t="shared" si="509"/>
        <v>8.1374999999999993</v>
      </c>
      <c r="Y345">
        <f t="shared" si="474"/>
        <v>8.1737500000000001</v>
      </c>
      <c r="Z345">
        <f t="shared" si="475"/>
        <v>8.2100000000000009</v>
      </c>
      <c r="AA345">
        <f t="shared" si="476"/>
        <v>8.2462500000000016</v>
      </c>
      <c r="AB345">
        <f t="shared" si="477"/>
        <v>8.2496875000000003</v>
      </c>
      <c r="AC345">
        <f t="shared" si="478"/>
        <v>8.2531250000000007</v>
      </c>
      <c r="AD345">
        <f t="shared" si="479"/>
        <v>8.2565625000000011</v>
      </c>
      <c r="AE345" s="3">
        <v>8.26</v>
      </c>
      <c r="AF345">
        <f t="shared" si="480"/>
        <v>8.2634374999999984</v>
      </c>
      <c r="AG345">
        <f t="shared" si="481"/>
        <v>8.2750781249999985</v>
      </c>
      <c r="AH345">
        <f t="shared" si="482"/>
        <v>8.2867187499999986</v>
      </c>
      <c r="AI345">
        <f t="shared" si="483"/>
        <v>8.2983593749999986</v>
      </c>
      <c r="AJ345">
        <f t="shared" si="484"/>
        <v>8.3099999999999987</v>
      </c>
      <c r="AK345">
        <f t="shared" si="485"/>
        <v>8.3216406249999988</v>
      </c>
      <c r="AL345">
        <f t="shared" si="486"/>
        <v>8.3312304687500003</v>
      </c>
      <c r="AM345">
        <f t="shared" si="487"/>
        <v>8.3408203125</v>
      </c>
      <c r="AN345">
        <f t="shared" si="488"/>
        <v>8.3504101562499997</v>
      </c>
      <c r="AO345" s="3">
        <v>8.36</v>
      </c>
      <c r="AP345" s="3">
        <v>8.48</v>
      </c>
    </row>
    <row r="346" spans="1:42" x14ac:dyDescent="0.2">
      <c r="A346" s="2">
        <v>42634</v>
      </c>
      <c r="B346" s="3">
        <v>9.36</v>
      </c>
      <c r="C346" s="3">
        <v>9.06</v>
      </c>
      <c r="D346" s="3">
        <f t="shared" si="460"/>
        <v>8.86</v>
      </c>
      <c r="E346" s="3">
        <v>8.66</v>
      </c>
      <c r="F346" s="3">
        <f t="shared" si="461"/>
        <v>8.59</v>
      </c>
      <c r="G346" s="3">
        <v>8.52</v>
      </c>
      <c r="H346" s="3">
        <f t="shared" si="462"/>
        <v>8.4149999999999991</v>
      </c>
      <c r="I346" s="3">
        <v>8.31</v>
      </c>
      <c r="J346" s="3">
        <f t="shared" si="463"/>
        <v>8.32</v>
      </c>
      <c r="K346" s="3">
        <v>8.33</v>
      </c>
      <c r="L346">
        <f t="shared" si="464"/>
        <v>8.3025000000000002</v>
      </c>
      <c r="M346">
        <f t="shared" si="465"/>
        <v>8.2750000000000004</v>
      </c>
      <c r="N346">
        <f t="shared" si="466"/>
        <v>8.2475000000000005</v>
      </c>
      <c r="O346" s="3">
        <v>8.2200000000000006</v>
      </c>
      <c r="P346">
        <f t="shared" si="467"/>
        <v>8.1925000000000008</v>
      </c>
      <c r="Q346">
        <f t="shared" si="468"/>
        <v>8.2012500000000017</v>
      </c>
      <c r="R346">
        <f t="shared" si="469"/>
        <v>8.2100000000000009</v>
      </c>
      <c r="S346">
        <f t="shared" si="470"/>
        <v>8.21875</v>
      </c>
      <c r="T346">
        <f t="shared" si="471"/>
        <v>8.2093749999999996</v>
      </c>
      <c r="U346" s="3">
        <v>8.1999999999999993</v>
      </c>
      <c r="V346">
        <f t="shared" si="472"/>
        <v>8.1906249999999989</v>
      </c>
      <c r="W346">
        <f t="shared" ref="W346:X346" si="510">2*V346-U346</f>
        <v>8.1812499999999986</v>
      </c>
      <c r="X346">
        <f t="shared" si="510"/>
        <v>8.1718749999999982</v>
      </c>
      <c r="Y346">
        <f t="shared" si="474"/>
        <v>8.2134374999999977</v>
      </c>
      <c r="Z346">
        <f t="shared" si="475"/>
        <v>8.254999999999999</v>
      </c>
      <c r="AA346">
        <f t="shared" si="476"/>
        <v>8.2965625000000003</v>
      </c>
      <c r="AB346">
        <f t="shared" si="477"/>
        <v>8.2999218750000008</v>
      </c>
      <c r="AC346">
        <f t="shared" si="478"/>
        <v>8.3032812500000013</v>
      </c>
      <c r="AD346">
        <f t="shared" si="479"/>
        <v>8.306640625</v>
      </c>
      <c r="AE346" s="3">
        <v>8.31</v>
      </c>
      <c r="AF346">
        <f t="shared" si="480"/>
        <v>8.313359375000001</v>
      </c>
      <c r="AG346">
        <f t="shared" si="481"/>
        <v>8.327519531250001</v>
      </c>
      <c r="AH346">
        <f t="shared" si="482"/>
        <v>8.341679687500001</v>
      </c>
      <c r="AI346">
        <f t="shared" si="483"/>
        <v>8.355839843750001</v>
      </c>
      <c r="AJ346">
        <f t="shared" si="484"/>
        <v>8.370000000000001</v>
      </c>
      <c r="AK346">
        <f t="shared" si="485"/>
        <v>8.384160156250001</v>
      </c>
      <c r="AL346">
        <f t="shared" si="486"/>
        <v>8.3956201171875016</v>
      </c>
      <c r="AM346">
        <f t="shared" si="487"/>
        <v>8.4070800781250004</v>
      </c>
      <c r="AN346">
        <f t="shared" si="488"/>
        <v>8.4185400390624991</v>
      </c>
      <c r="AO346" s="3">
        <v>8.43</v>
      </c>
      <c r="AP346" s="3">
        <v>8.59</v>
      </c>
    </row>
    <row r="347" spans="1:42" x14ac:dyDescent="0.2">
      <c r="A347" s="2">
        <v>42633</v>
      </c>
      <c r="B347" s="3">
        <v>9.41</v>
      </c>
      <c r="C347" s="3">
        <v>9.17</v>
      </c>
      <c r="D347" s="3">
        <f t="shared" si="460"/>
        <v>8.995000000000001</v>
      </c>
      <c r="E347" s="3">
        <v>8.82</v>
      </c>
      <c r="F347" s="3">
        <f t="shared" si="461"/>
        <v>8.74</v>
      </c>
      <c r="G347" s="3">
        <v>8.66</v>
      </c>
      <c r="H347" s="3">
        <f t="shared" si="462"/>
        <v>8.51</v>
      </c>
      <c r="I347" s="3">
        <v>8.36</v>
      </c>
      <c r="J347" s="3">
        <f t="shared" si="463"/>
        <v>8.3999999999999986</v>
      </c>
      <c r="K347" s="3">
        <v>8.44</v>
      </c>
      <c r="L347">
        <f t="shared" si="464"/>
        <v>8.41</v>
      </c>
      <c r="M347">
        <f t="shared" si="465"/>
        <v>8.379999999999999</v>
      </c>
      <c r="N347">
        <f t="shared" si="466"/>
        <v>8.35</v>
      </c>
      <c r="O347" s="3">
        <v>8.32</v>
      </c>
      <c r="P347">
        <f t="shared" si="467"/>
        <v>8.2900000000000009</v>
      </c>
      <c r="Q347">
        <f t="shared" si="468"/>
        <v>8.2925000000000004</v>
      </c>
      <c r="R347">
        <f t="shared" si="469"/>
        <v>8.2949999999999999</v>
      </c>
      <c r="S347">
        <f t="shared" si="470"/>
        <v>8.2974999999999994</v>
      </c>
      <c r="T347">
        <f t="shared" si="471"/>
        <v>8.2837499999999995</v>
      </c>
      <c r="U347" s="3">
        <v>8.27</v>
      </c>
      <c r="V347">
        <f t="shared" si="472"/>
        <v>8.2562499999999996</v>
      </c>
      <c r="W347">
        <f t="shared" ref="W347:X347" si="511">2*V347-U347</f>
        <v>8.2424999999999997</v>
      </c>
      <c r="X347">
        <f t="shared" si="511"/>
        <v>8.2287499999999998</v>
      </c>
      <c r="Y347">
        <f t="shared" si="474"/>
        <v>8.2718749999999996</v>
      </c>
      <c r="Z347">
        <f t="shared" si="475"/>
        <v>8.3149999999999995</v>
      </c>
      <c r="AA347">
        <f t="shared" si="476"/>
        <v>8.3581249999999994</v>
      </c>
      <c r="AB347">
        <f t="shared" si="477"/>
        <v>8.3585937500000007</v>
      </c>
      <c r="AC347">
        <f t="shared" si="478"/>
        <v>8.3590625000000003</v>
      </c>
      <c r="AD347">
        <f t="shared" si="479"/>
        <v>8.3595312499999999</v>
      </c>
      <c r="AE347" s="3">
        <v>8.36</v>
      </c>
      <c r="AF347">
        <f t="shared" si="480"/>
        <v>8.360468749999999</v>
      </c>
      <c r="AG347">
        <f t="shared" si="481"/>
        <v>8.3753515624999988</v>
      </c>
      <c r="AH347">
        <f t="shared" si="482"/>
        <v>8.3902343749999986</v>
      </c>
      <c r="AI347">
        <f t="shared" si="483"/>
        <v>8.4051171875000001</v>
      </c>
      <c r="AJ347">
        <f t="shared" si="484"/>
        <v>8.42</v>
      </c>
      <c r="AK347">
        <f t="shared" si="485"/>
        <v>8.4348828124999997</v>
      </c>
      <c r="AL347">
        <f t="shared" si="486"/>
        <v>8.446162109374999</v>
      </c>
      <c r="AM347">
        <f t="shared" si="487"/>
        <v>8.4574414062500001</v>
      </c>
      <c r="AN347">
        <f t="shared" si="488"/>
        <v>8.4687207031250011</v>
      </c>
      <c r="AO347" s="3">
        <v>8.48</v>
      </c>
      <c r="AP347" s="3">
        <v>8.65</v>
      </c>
    </row>
    <row r="348" spans="1:42" x14ac:dyDescent="0.2">
      <c r="A348" s="2">
        <v>42632</v>
      </c>
      <c r="B348" s="3">
        <v>9.34</v>
      </c>
      <c r="C348" s="3">
        <v>9.08</v>
      </c>
      <c r="D348" s="3">
        <f t="shared" si="460"/>
        <v>8.92</v>
      </c>
      <c r="E348" s="3">
        <v>8.76</v>
      </c>
      <c r="F348" s="3">
        <f t="shared" si="461"/>
        <v>8.68</v>
      </c>
      <c r="G348" s="3">
        <v>8.6</v>
      </c>
      <c r="H348" s="3">
        <f t="shared" si="462"/>
        <v>8.4749999999999996</v>
      </c>
      <c r="I348" s="3">
        <v>8.35</v>
      </c>
      <c r="J348" s="3">
        <f t="shared" si="463"/>
        <v>8.375</v>
      </c>
      <c r="K348" s="3">
        <v>8.4</v>
      </c>
      <c r="L348">
        <f t="shared" si="464"/>
        <v>8.3724999999999987</v>
      </c>
      <c r="M348">
        <f t="shared" si="465"/>
        <v>8.3449999999999989</v>
      </c>
      <c r="N348">
        <f t="shared" si="466"/>
        <v>8.317499999999999</v>
      </c>
      <c r="O348" s="3">
        <v>8.2899999999999991</v>
      </c>
      <c r="P348">
        <f t="shared" si="467"/>
        <v>8.2624999999999993</v>
      </c>
      <c r="Q348">
        <f t="shared" si="468"/>
        <v>8.2662499999999994</v>
      </c>
      <c r="R348">
        <f t="shared" si="469"/>
        <v>8.27</v>
      </c>
      <c r="S348">
        <f t="shared" si="470"/>
        <v>8.2737499999999997</v>
      </c>
      <c r="T348">
        <f t="shared" si="471"/>
        <v>8.2618749999999999</v>
      </c>
      <c r="U348" s="3">
        <v>8.25</v>
      </c>
      <c r="V348">
        <f t="shared" si="472"/>
        <v>8.2381250000000001</v>
      </c>
      <c r="W348">
        <f t="shared" ref="W348:X348" si="512">2*V348-U348</f>
        <v>8.2262500000000003</v>
      </c>
      <c r="X348">
        <f t="shared" si="512"/>
        <v>8.2143750000000004</v>
      </c>
      <c r="Y348">
        <f t="shared" si="474"/>
        <v>8.2571875000000006</v>
      </c>
      <c r="Z348">
        <f t="shared" si="475"/>
        <v>8.3000000000000007</v>
      </c>
      <c r="AA348">
        <f t="shared" si="476"/>
        <v>8.3428125000000009</v>
      </c>
      <c r="AB348">
        <f t="shared" si="477"/>
        <v>8.344609375000001</v>
      </c>
      <c r="AC348">
        <f t="shared" si="478"/>
        <v>8.3464062500000011</v>
      </c>
      <c r="AD348">
        <f t="shared" si="479"/>
        <v>8.3482031250000013</v>
      </c>
      <c r="AE348" s="3">
        <v>8.35</v>
      </c>
      <c r="AF348">
        <f t="shared" si="480"/>
        <v>8.351796874999998</v>
      </c>
      <c r="AG348">
        <f t="shared" si="481"/>
        <v>8.3688476562499989</v>
      </c>
      <c r="AH348">
        <f t="shared" si="482"/>
        <v>8.3858984374999999</v>
      </c>
      <c r="AI348">
        <f t="shared" si="483"/>
        <v>8.402949218749999</v>
      </c>
      <c r="AJ348">
        <f t="shared" si="484"/>
        <v>8.42</v>
      </c>
      <c r="AK348">
        <f t="shared" si="485"/>
        <v>8.4370507812500009</v>
      </c>
      <c r="AL348">
        <f t="shared" si="486"/>
        <v>8.4502880859375011</v>
      </c>
      <c r="AM348">
        <f t="shared" si="487"/>
        <v>8.4635253906250014</v>
      </c>
      <c r="AN348">
        <f t="shared" si="488"/>
        <v>8.4767626953125017</v>
      </c>
      <c r="AO348" s="3">
        <v>8.49</v>
      </c>
      <c r="AP348" s="3">
        <v>8.66</v>
      </c>
    </row>
    <row r="349" spans="1:42" x14ac:dyDescent="0.2">
      <c r="A349" s="2">
        <v>42629</v>
      </c>
      <c r="B349" s="3">
        <v>9.34</v>
      </c>
      <c r="C349" s="3">
        <v>9.06</v>
      </c>
      <c r="D349" s="3">
        <f t="shared" si="460"/>
        <v>8.875</v>
      </c>
      <c r="E349" s="3">
        <v>8.69</v>
      </c>
      <c r="F349" s="3">
        <f t="shared" si="461"/>
        <v>8.6050000000000004</v>
      </c>
      <c r="G349" s="3">
        <v>8.52</v>
      </c>
      <c r="H349" s="3">
        <f t="shared" si="462"/>
        <v>8.4550000000000001</v>
      </c>
      <c r="I349" s="3">
        <v>8.39</v>
      </c>
      <c r="J349" s="3">
        <f t="shared" si="463"/>
        <v>8.370000000000001</v>
      </c>
      <c r="K349" s="3">
        <v>8.35</v>
      </c>
      <c r="L349">
        <f t="shared" si="464"/>
        <v>8.3299999999999983</v>
      </c>
      <c r="M349">
        <f t="shared" si="465"/>
        <v>8.3099999999999987</v>
      </c>
      <c r="N349">
        <f t="shared" si="466"/>
        <v>8.2899999999999991</v>
      </c>
      <c r="O349" s="3">
        <v>8.27</v>
      </c>
      <c r="P349">
        <f t="shared" si="467"/>
        <v>8.25</v>
      </c>
      <c r="Q349">
        <f t="shared" si="468"/>
        <v>8.254999999999999</v>
      </c>
      <c r="R349">
        <f t="shared" si="469"/>
        <v>8.26</v>
      </c>
      <c r="S349">
        <f t="shared" si="470"/>
        <v>8.2650000000000006</v>
      </c>
      <c r="T349">
        <f t="shared" si="471"/>
        <v>8.2575000000000003</v>
      </c>
      <c r="U349" s="3">
        <v>8.25</v>
      </c>
      <c r="V349">
        <f t="shared" si="472"/>
        <v>8.2424999999999997</v>
      </c>
      <c r="W349">
        <f t="shared" ref="W349:X349" si="513">2*V349-U349</f>
        <v>8.2349999999999994</v>
      </c>
      <c r="X349">
        <f t="shared" si="513"/>
        <v>8.2274999999999991</v>
      </c>
      <c r="Y349">
        <f t="shared" si="474"/>
        <v>8.2737499999999997</v>
      </c>
      <c r="Z349">
        <f t="shared" si="475"/>
        <v>8.32</v>
      </c>
      <c r="AA349">
        <f t="shared" si="476"/>
        <v>8.3662500000000009</v>
      </c>
      <c r="AB349">
        <f t="shared" si="477"/>
        <v>8.3721875000000008</v>
      </c>
      <c r="AC349">
        <f t="shared" si="478"/>
        <v>8.3781250000000007</v>
      </c>
      <c r="AD349">
        <f t="shared" si="479"/>
        <v>8.3840625000000006</v>
      </c>
      <c r="AE349" s="3">
        <v>8.39</v>
      </c>
      <c r="AF349">
        <f t="shared" si="480"/>
        <v>8.3959375000000005</v>
      </c>
      <c r="AG349">
        <f t="shared" si="481"/>
        <v>8.4119531250000001</v>
      </c>
      <c r="AH349">
        <f t="shared" si="482"/>
        <v>8.4279687500000016</v>
      </c>
      <c r="AI349">
        <f t="shared" si="483"/>
        <v>8.4439843750000012</v>
      </c>
      <c r="AJ349">
        <f t="shared" si="484"/>
        <v>8.4600000000000009</v>
      </c>
      <c r="AK349">
        <f t="shared" si="485"/>
        <v>8.4760156250000005</v>
      </c>
      <c r="AL349">
        <f t="shared" si="486"/>
        <v>8.4895117187500002</v>
      </c>
      <c r="AM349">
        <f t="shared" si="487"/>
        <v>8.5030078124999999</v>
      </c>
      <c r="AN349">
        <f t="shared" si="488"/>
        <v>8.5165039062499996</v>
      </c>
      <c r="AO349" s="3">
        <v>8.5299999999999994</v>
      </c>
      <c r="AP349" s="3">
        <v>8.7100000000000009</v>
      </c>
    </row>
    <row r="350" spans="1:42" x14ac:dyDescent="0.2">
      <c r="A350" s="2">
        <v>42628</v>
      </c>
      <c r="B350" s="3">
        <v>9.1199999999999992</v>
      </c>
      <c r="C350" s="3">
        <v>8.8800000000000008</v>
      </c>
      <c r="D350" s="3">
        <f t="shared" si="460"/>
        <v>8.7100000000000009</v>
      </c>
      <c r="E350" s="3">
        <v>8.5399999999999991</v>
      </c>
      <c r="F350" s="3">
        <f t="shared" si="461"/>
        <v>8.4600000000000009</v>
      </c>
      <c r="G350" s="3">
        <v>8.3800000000000008</v>
      </c>
      <c r="H350" s="3">
        <f t="shared" si="462"/>
        <v>8.3350000000000009</v>
      </c>
      <c r="I350" s="3">
        <v>8.2899999999999991</v>
      </c>
      <c r="J350" s="3">
        <f t="shared" si="463"/>
        <v>8.2449999999999992</v>
      </c>
      <c r="K350" s="3">
        <v>8.1999999999999993</v>
      </c>
      <c r="L350">
        <f t="shared" si="464"/>
        <v>8.1824999999999992</v>
      </c>
      <c r="M350">
        <f t="shared" si="465"/>
        <v>8.1649999999999991</v>
      </c>
      <c r="N350">
        <f t="shared" si="466"/>
        <v>8.1475000000000009</v>
      </c>
      <c r="O350" s="3">
        <v>8.1300000000000008</v>
      </c>
      <c r="P350">
        <f t="shared" si="467"/>
        <v>8.1125000000000007</v>
      </c>
      <c r="Q350">
        <f t="shared" si="468"/>
        <v>8.1237500000000011</v>
      </c>
      <c r="R350">
        <f t="shared" si="469"/>
        <v>8.1350000000000016</v>
      </c>
      <c r="S350">
        <f t="shared" si="470"/>
        <v>8.146250000000002</v>
      </c>
      <c r="T350">
        <f t="shared" si="471"/>
        <v>8.1431250000000013</v>
      </c>
      <c r="U350" s="3">
        <v>8.14</v>
      </c>
      <c r="V350">
        <f t="shared" si="472"/>
        <v>8.1368749999999999</v>
      </c>
      <c r="W350">
        <f t="shared" ref="W350:X350" si="514">2*V350-U350</f>
        <v>8.1337499999999991</v>
      </c>
      <c r="X350">
        <f t="shared" si="514"/>
        <v>8.1306249999999984</v>
      </c>
      <c r="Y350">
        <f t="shared" si="474"/>
        <v>8.1728124999999991</v>
      </c>
      <c r="Z350">
        <f t="shared" si="475"/>
        <v>8.2149999999999999</v>
      </c>
      <c r="AA350">
        <f t="shared" si="476"/>
        <v>8.2571875000000006</v>
      </c>
      <c r="AB350">
        <f t="shared" si="477"/>
        <v>8.2653906250000002</v>
      </c>
      <c r="AC350">
        <f t="shared" si="478"/>
        <v>8.2735937499999999</v>
      </c>
      <c r="AD350">
        <f t="shared" si="479"/>
        <v>8.2817968749999995</v>
      </c>
      <c r="AE350" s="3">
        <v>8.2899999999999991</v>
      </c>
      <c r="AF350">
        <f t="shared" si="480"/>
        <v>8.2982031249999988</v>
      </c>
      <c r="AG350">
        <f t="shared" si="481"/>
        <v>8.316152343749998</v>
      </c>
      <c r="AH350">
        <f t="shared" si="482"/>
        <v>8.334101562499999</v>
      </c>
      <c r="AI350">
        <f t="shared" si="483"/>
        <v>8.35205078125</v>
      </c>
      <c r="AJ350">
        <f t="shared" si="484"/>
        <v>8.3699999999999992</v>
      </c>
      <c r="AK350">
        <f t="shared" si="485"/>
        <v>8.3879492187499984</v>
      </c>
      <c r="AL350">
        <f t="shared" si="486"/>
        <v>8.4034619140624986</v>
      </c>
      <c r="AM350">
        <f t="shared" si="487"/>
        <v>8.4189746093749989</v>
      </c>
      <c r="AN350">
        <f t="shared" si="488"/>
        <v>8.4344873046874991</v>
      </c>
      <c r="AO350" s="3">
        <v>8.4499999999999993</v>
      </c>
      <c r="AP350" s="3">
        <v>8.66</v>
      </c>
    </row>
    <row r="351" spans="1:42" x14ac:dyDescent="0.2">
      <c r="A351" s="2">
        <v>42627</v>
      </c>
      <c r="B351" s="3">
        <v>9.1</v>
      </c>
      <c r="C351" s="3">
        <v>8.86</v>
      </c>
      <c r="D351" s="3">
        <f t="shared" si="460"/>
        <v>8.69</v>
      </c>
      <c r="E351" s="3">
        <v>8.52</v>
      </c>
      <c r="F351" s="3">
        <f t="shared" si="461"/>
        <v>8.44</v>
      </c>
      <c r="G351" s="3">
        <v>8.36</v>
      </c>
      <c r="H351" s="3">
        <f t="shared" si="462"/>
        <v>8.3249999999999993</v>
      </c>
      <c r="I351" s="3">
        <v>8.2899999999999991</v>
      </c>
      <c r="J351" s="3">
        <f t="shared" si="463"/>
        <v>8.25</v>
      </c>
      <c r="K351" s="3">
        <v>8.2100000000000009</v>
      </c>
      <c r="L351">
        <f t="shared" si="464"/>
        <v>8.1950000000000003</v>
      </c>
      <c r="M351">
        <f t="shared" si="465"/>
        <v>8.18</v>
      </c>
      <c r="N351">
        <f t="shared" si="466"/>
        <v>8.1649999999999991</v>
      </c>
      <c r="O351" s="3">
        <v>8.15</v>
      </c>
      <c r="P351">
        <f t="shared" si="467"/>
        <v>8.1350000000000016</v>
      </c>
      <c r="Q351">
        <f t="shared" si="468"/>
        <v>8.14</v>
      </c>
      <c r="R351">
        <f t="shared" si="469"/>
        <v>8.1449999999999996</v>
      </c>
      <c r="S351">
        <f t="shared" si="470"/>
        <v>8.1499999999999986</v>
      </c>
      <c r="T351">
        <f t="shared" si="471"/>
        <v>8.1449999999999996</v>
      </c>
      <c r="U351" s="3">
        <v>8.14</v>
      </c>
      <c r="V351">
        <f t="shared" si="472"/>
        <v>8.1350000000000016</v>
      </c>
      <c r="W351">
        <f t="shared" ref="W351:X351" si="515">2*V351-U351</f>
        <v>8.1300000000000026</v>
      </c>
      <c r="X351">
        <f t="shared" si="515"/>
        <v>8.1250000000000036</v>
      </c>
      <c r="Y351">
        <f t="shared" si="474"/>
        <v>8.1700000000000017</v>
      </c>
      <c r="Z351">
        <f t="shared" si="475"/>
        <v>8.2149999999999999</v>
      </c>
      <c r="AA351">
        <f t="shared" si="476"/>
        <v>8.259999999999998</v>
      </c>
      <c r="AB351">
        <f t="shared" si="477"/>
        <v>8.2674999999999983</v>
      </c>
      <c r="AC351">
        <f t="shared" si="478"/>
        <v>8.2749999999999986</v>
      </c>
      <c r="AD351">
        <f t="shared" si="479"/>
        <v>8.2824999999999989</v>
      </c>
      <c r="AE351" s="3">
        <v>8.2899999999999991</v>
      </c>
      <c r="AF351">
        <f t="shared" si="480"/>
        <v>8.2974999999999994</v>
      </c>
      <c r="AG351">
        <f t="shared" si="481"/>
        <v>8.3168749999999996</v>
      </c>
      <c r="AH351">
        <f t="shared" si="482"/>
        <v>8.3362499999999997</v>
      </c>
      <c r="AI351">
        <f t="shared" si="483"/>
        <v>8.3556249999999999</v>
      </c>
      <c r="AJ351">
        <f t="shared" si="484"/>
        <v>8.375</v>
      </c>
      <c r="AK351">
        <f t="shared" si="485"/>
        <v>8.3943750000000001</v>
      </c>
      <c r="AL351">
        <f t="shared" si="486"/>
        <v>8.4107812499999994</v>
      </c>
      <c r="AM351">
        <f t="shared" si="487"/>
        <v>8.4271875000000005</v>
      </c>
      <c r="AN351">
        <f t="shared" si="488"/>
        <v>8.4435937500000016</v>
      </c>
      <c r="AO351" s="3">
        <v>8.4600000000000009</v>
      </c>
      <c r="AP351" s="3">
        <v>8.6999999999999993</v>
      </c>
    </row>
    <row r="352" spans="1:42" x14ac:dyDescent="0.2">
      <c r="A352" s="2">
        <v>42626</v>
      </c>
      <c r="B352" s="3">
        <v>9.14</v>
      </c>
      <c r="C352" s="3">
        <v>8.9</v>
      </c>
      <c r="D352" s="3">
        <f t="shared" si="460"/>
        <v>8.7349999999999994</v>
      </c>
      <c r="E352" s="3">
        <v>8.57</v>
      </c>
      <c r="F352" s="3">
        <f t="shared" si="461"/>
        <v>8.495000000000001</v>
      </c>
      <c r="G352" s="3">
        <v>8.42</v>
      </c>
      <c r="H352" s="3">
        <f t="shared" si="462"/>
        <v>8.34</v>
      </c>
      <c r="I352" s="3">
        <v>8.26</v>
      </c>
      <c r="J352" s="3">
        <f t="shared" si="463"/>
        <v>8.245000000000001</v>
      </c>
      <c r="K352" s="3">
        <v>8.23</v>
      </c>
      <c r="L352">
        <f t="shared" si="464"/>
        <v>8.2050000000000001</v>
      </c>
      <c r="M352">
        <f t="shared" si="465"/>
        <v>8.18</v>
      </c>
      <c r="N352">
        <f t="shared" si="466"/>
        <v>8.1550000000000011</v>
      </c>
      <c r="O352" s="3">
        <v>8.1300000000000008</v>
      </c>
      <c r="P352">
        <f t="shared" si="467"/>
        <v>8.1050000000000004</v>
      </c>
      <c r="Q352">
        <f t="shared" si="468"/>
        <v>8.1125000000000007</v>
      </c>
      <c r="R352">
        <f t="shared" si="469"/>
        <v>8.120000000000001</v>
      </c>
      <c r="S352">
        <f t="shared" si="470"/>
        <v>8.1275000000000013</v>
      </c>
      <c r="T352">
        <f t="shared" si="471"/>
        <v>8.1187500000000004</v>
      </c>
      <c r="U352" s="3">
        <v>8.11</v>
      </c>
      <c r="V352">
        <f t="shared" si="472"/>
        <v>8.1012499999999985</v>
      </c>
      <c r="W352">
        <f t="shared" ref="W352:X352" si="516">2*V352-U352</f>
        <v>8.0924999999999976</v>
      </c>
      <c r="X352">
        <f t="shared" si="516"/>
        <v>8.0837499999999967</v>
      </c>
      <c r="Y352">
        <f t="shared" si="474"/>
        <v>8.1343749999999986</v>
      </c>
      <c r="Z352">
        <f t="shared" si="475"/>
        <v>8.1849999999999987</v>
      </c>
      <c r="AA352">
        <f t="shared" si="476"/>
        <v>8.2356249999999989</v>
      </c>
      <c r="AB352">
        <f t="shared" si="477"/>
        <v>8.2417187499999986</v>
      </c>
      <c r="AC352">
        <f t="shared" si="478"/>
        <v>8.2478124999999984</v>
      </c>
      <c r="AD352">
        <f t="shared" si="479"/>
        <v>8.25390625</v>
      </c>
      <c r="AE352" s="3">
        <v>8.26</v>
      </c>
      <c r="AF352">
        <f t="shared" si="480"/>
        <v>8.2660937499999996</v>
      </c>
      <c r="AG352">
        <f t="shared" si="481"/>
        <v>8.2870703124999991</v>
      </c>
      <c r="AH352">
        <f t="shared" si="482"/>
        <v>8.3080468749999987</v>
      </c>
      <c r="AI352">
        <f t="shared" si="483"/>
        <v>8.3290234374999983</v>
      </c>
      <c r="AJ352">
        <f t="shared" si="484"/>
        <v>8.35</v>
      </c>
      <c r="AK352">
        <f t="shared" si="485"/>
        <v>8.370976562500001</v>
      </c>
      <c r="AL352">
        <f t="shared" si="486"/>
        <v>8.3882324218750011</v>
      </c>
      <c r="AM352">
        <f t="shared" si="487"/>
        <v>8.4054882812500011</v>
      </c>
      <c r="AN352">
        <f t="shared" si="488"/>
        <v>8.4227441406249994</v>
      </c>
      <c r="AO352" s="3">
        <v>8.44</v>
      </c>
      <c r="AP352" s="3">
        <v>8.6999999999999993</v>
      </c>
    </row>
    <row r="353" spans="1:42" x14ac:dyDescent="0.2">
      <c r="A353" s="2">
        <v>42625</v>
      </c>
      <c r="B353" s="3">
        <v>9.2200000000000006</v>
      </c>
      <c r="C353" s="3">
        <v>8.9700000000000006</v>
      </c>
      <c r="D353" s="3">
        <f t="shared" si="460"/>
        <v>8.8000000000000007</v>
      </c>
      <c r="E353" s="3">
        <v>8.6300000000000008</v>
      </c>
      <c r="F353" s="3">
        <f t="shared" si="461"/>
        <v>8.5450000000000017</v>
      </c>
      <c r="G353" s="3">
        <v>8.4600000000000009</v>
      </c>
      <c r="H353" s="3">
        <f t="shared" si="462"/>
        <v>8.3500000000000014</v>
      </c>
      <c r="I353" s="3">
        <v>8.24</v>
      </c>
      <c r="J353" s="3">
        <f t="shared" si="463"/>
        <v>8.2349999999999994</v>
      </c>
      <c r="K353" s="3">
        <v>8.23</v>
      </c>
      <c r="L353">
        <f t="shared" si="464"/>
        <v>8.1974999999999998</v>
      </c>
      <c r="M353">
        <f t="shared" si="465"/>
        <v>8.1649999999999991</v>
      </c>
      <c r="N353">
        <f t="shared" si="466"/>
        <v>8.1325000000000003</v>
      </c>
      <c r="O353" s="3">
        <v>8.1</v>
      </c>
      <c r="P353">
        <f t="shared" si="467"/>
        <v>8.067499999999999</v>
      </c>
      <c r="Q353">
        <f t="shared" si="468"/>
        <v>8.0787499999999994</v>
      </c>
      <c r="R353">
        <f t="shared" si="469"/>
        <v>8.09</v>
      </c>
      <c r="S353">
        <f t="shared" si="470"/>
        <v>8.1012500000000003</v>
      </c>
      <c r="T353">
        <f t="shared" si="471"/>
        <v>8.0906249999999993</v>
      </c>
      <c r="U353" s="3">
        <v>8.08</v>
      </c>
      <c r="V353">
        <f t="shared" si="472"/>
        <v>8.0693750000000009</v>
      </c>
      <c r="W353">
        <f t="shared" ref="W353:X353" si="517">2*V353-U353</f>
        <v>8.0587500000000016</v>
      </c>
      <c r="X353">
        <f t="shared" si="517"/>
        <v>8.0481250000000024</v>
      </c>
      <c r="Y353">
        <f t="shared" si="474"/>
        <v>8.1040625000000013</v>
      </c>
      <c r="Z353">
        <f t="shared" si="475"/>
        <v>8.16</v>
      </c>
      <c r="AA353">
        <f t="shared" si="476"/>
        <v>8.215937499999999</v>
      </c>
      <c r="AB353">
        <f t="shared" si="477"/>
        <v>8.2219531249999989</v>
      </c>
      <c r="AC353">
        <f t="shared" si="478"/>
        <v>8.2279687499999987</v>
      </c>
      <c r="AD353">
        <f t="shared" si="479"/>
        <v>8.2339843749999986</v>
      </c>
      <c r="AE353" s="3">
        <v>8.24</v>
      </c>
      <c r="AF353">
        <f t="shared" si="480"/>
        <v>8.2460156250000018</v>
      </c>
      <c r="AG353">
        <f t="shared" si="481"/>
        <v>8.2682617187500007</v>
      </c>
      <c r="AH353">
        <f t="shared" si="482"/>
        <v>8.2905078125000014</v>
      </c>
      <c r="AI353">
        <f t="shared" si="483"/>
        <v>8.312753906250002</v>
      </c>
      <c r="AJ353">
        <f t="shared" si="484"/>
        <v>8.3350000000000009</v>
      </c>
      <c r="AK353">
        <f t="shared" si="485"/>
        <v>8.3572460937499997</v>
      </c>
      <c r="AL353">
        <f t="shared" si="486"/>
        <v>8.3754345703124997</v>
      </c>
      <c r="AM353">
        <f t="shared" si="487"/>
        <v>8.3936230468749997</v>
      </c>
      <c r="AN353">
        <f t="shared" si="488"/>
        <v>8.4118115234374997</v>
      </c>
      <c r="AO353" s="3">
        <v>8.43</v>
      </c>
      <c r="AP353" s="3">
        <v>8.7100000000000009</v>
      </c>
    </row>
    <row r="354" spans="1:42" x14ac:dyDescent="0.2">
      <c r="A354" s="2">
        <v>42622</v>
      </c>
      <c r="B354" s="3">
        <v>9.24</v>
      </c>
      <c r="C354" s="3">
        <v>8.99</v>
      </c>
      <c r="D354" s="3">
        <f t="shared" si="460"/>
        <v>8.82</v>
      </c>
      <c r="E354" s="3">
        <v>8.65</v>
      </c>
      <c r="F354" s="3">
        <f t="shared" si="461"/>
        <v>8.5650000000000013</v>
      </c>
      <c r="G354" s="3">
        <v>8.48</v>
      </c>
      <c r="H354" s="3">
        <f t="shared" si="462"/>
        <v>8.3650000000000002</v>
      </c>
      <c r="I354" s="3">
        <v>8.25</v>
      </c>
      <c r="J354" s="3">
        <f t="shared" si="463"/>
        <v>8.25</v>
      </c>
      <c r="K354" s="3">
        <v>8.25</v>
      </c>
      <c r="L354">
        <f t="shared" si="464"/>
        <v>8.2149999999999999</v>
      </c>
      <c r="M354">
        <f t="shared" si="465"/>
        <v>8.18</v>
      </c>
      <c r="N354">
        <f t="shared" si="466"/>
        <v>8.1449999999999996</v>
      </c>
      <c r="O354" s="3">
        <v>8.11</v>
      </c>
      <c r="P354">
        <f t="shared" si="467"/>
        <v>8.0749999999999993</v>
      </c>
      <c r="Q354">
        <f t="shared" si="468"/>
        <v>8.0874999999999986</v>
      </c>
      <c r="R354">
        <f t="shared" si="469"/>
        <v>8.1</v>
      </c>
      <c r="S354">
        <f t="shared" si="470"/>
        <v>8.1125000000000007</v>
      </c>
      <c r="T354">
        <f t="shared" si="471"/>
        <v>8.1012500000000003</v>
      </c>
      <c r="U354" s="3">
        <v>8.09</v>
      </c>
      <c r="V354">
        <f t="shared" si="472"/>
        <v>8.0787499999999994</v>
      </c>
      <c r="W354">
        <f t="shared" ref="W354:X354" si="518">2*V354-U354</f>
        <v>8.067499999999999</v>
      </c>
      <c r="X354">
        <f t="shared" si="518"/>
        <v>8.0562499999999986</v>
      </c>
      <c r="Y354">
        <f t="shared" si="474"/>
        <v>8.1131250000000001</v>
      </c>
      <c r="Z354">
        <f t="shared" si="475"/>
        <v>8.17</v>
      </c>
      <c r="AA354">
        <f t="shared" si="476"/>
        <v>8.2268749999999997</v>
      </c>
      <c r="AB354">
        <f t="shared" si="477"/>
        <v>8.2326562499999998</v>
      </c>
      <c r="AC354">
        <f t="shared" si="478"/>
        <v>8.2384374999999999</v>
      </c>
      <c r="AD354">
        <f t="shared" si="479"/>
        <v>8.2442187499999999</v>
      </c>
      <c r="AE354" s="3">
        <v>8.25</v>
      </c>
      <c r="AF354">
        <f t="shared" si="480"/>
        <v>8.2557812500000001</v>
      </c>
      <c r="AG354">
        <f t="shared" si="481"/>
        <v>8.2793359375000009</v>
      </c>
      <c r="AH354">
        <f t="shared" si="482"/>
        <v>8.3028906249999999</v>
      </c>
      <c r="AI354">
        <f t="shared" si="483"/>
        <v>8.3264453124999989</v>
      </c>
      <c r="AJ354">
        <f t="shared" si="484"/>
        <v>8.35</v>
      </c>
      <c r="AK354">
        <f t="shared" si="485"/>
        <v>8.3735546875000004</v>
      </c>
      <c r="AL354">
        <f t="shared" si="486"/>
        <v>8.3926660156250001</v>
      </c>
      <c r="AM354">
        <f t="shared" si="487"/>
        <v>8.4117773437499999</v>
      </c>
      <c r="AN354">
        <f t="shared" si="488"/>
        <v>8.4308886718749996</v>
      </c>
      <c r="AO354" s="3">
        <v>8.4499999999999993</v>
      </c>
      <c r="AP354" s="3">
        <v>8.74</v>
      </c>
    </row>
    <row r="355" spans="1:42" x14ac:dyDescent="0.2">
      <c r="A355" s="2">
        <v>42621</v>
      </c>
      <c r="B355" s="3">
        <v>9.2799999999999994</v>
      </c>
      <c r="C355" s="3">
        <v>8.98</v>
      </c>
      <c r="D355" s="3">
        <f t="shared" si="460"/>
        <v>8.77</v>
      </c>
      <c r="E355" s="3">
        <v>8.56</v>
      </c>
      <c r="F355" s="3">
        <f t="shared" si="461"/>
        <v>8.4600000000000009</v>
      </c>
      <c r="G355" s="3">
        <v>8.36</v>
      </c>
      <c r="H355" s="3">
        <f t="shared" si="462"/>
        <v>8.2349999999999994</v>
      </c>
      <c r="I355" s="3">
        <v>8.11</v>
      </c>
      <c r="J355" s="3">
        <f t="shared" si="463"/>
        <v>8.1050000000000004</v>
      </c>
      <c r="K355" s="3">
        <v>8.1</v>
      </c>
      <c r="L355">
        <f t="shared" si="464"/>
        <v>8.067499999999999</v>
      </c>
      <c r="M355">
        <f t="shared" si="465"/>
        <v>8.0350000000000001</v>
      </c>
      <c r="N355">
        <f t="shared" si="466"/>
        <v>8.0024999999999995</v>
      </c>
      <c r="O355" s="3">
        <v>7.97</v>
      </c>
      <c r="P355">
        <f t="shared" si="467"/>
        <v>7.9375</v>
      </c>
      <c r="Q355">
        <f t="shared" si="468"/>
        <v>7.94625</v>
      </c>
      <c r="R355">
        <f t="shared" si="469"/>
        <v>7.9550000000000001</v>
      </c>
      <c r="S355">
        <f t="shared" si="470"/>
        <v>7.9637500000000001</v>
      </c>
      <c r="T355">
        <f t="shared" si="471"/>
        <v>7.9518750000000002</v>
      </c>
      <c r="U355" s="3">
        <v>7.94</v>
      </c>
      <c r="V355">
        <f t="shared" si="472"/>
        <v>7.9281250000000005</v>
      </c>
      <c r="W355">
        <f t="shared" ref="W355:X355" si="519">2*V355-U355</f>
        <v>7.9162500000000007</v>
      </c>
      <c r="X355">
        <f t="shared" si="519"/>
        <v>7.9043750000000008</v>
      </c>
      <c r="Y355">
        <f t="shared" si="474"/>
        <v>7.9646875000000001</v>
      </c>
      <c r="Z355">
        <f t="shared" si="475"/>
        <v>8.0250000000000004</v>
      </c>
      <c r="AA355">
        <f t="shared" si="476"/>
        <v>8.0853125000000006</v>
      </c>
      <c r="AB355">
        <f t="shared" si="477"/>
        <v>8.0914843750000003</v>
      </c>
      <c r="AC355">
        <f t="shared" si="478"/>
        <v>8.09765625</v>
      </c>
      <c r="AD355">
        <f t="shared" si="479"/>
        <v>8.1038281249999997</v>
      </c>
      <c r="AE355" s="3">
        <v>8.11</v>
      </c>
      <c r="AF355">
        <f t="shared" si="480"/>
        <v>8.1161718749999991</v>
      </c>
      <c r="AG355">
        <f t="shared" si="481"/>
        <v>8.1408789062499984</v>
      </c>
      <c r="AH355">
        <f t="shared" si="482"/>
        <v>8.1655859374999995</v>
      </c>
      <c r="AI355">
        <f t="shared" si="483"/>
        <v>8.1902929687500006</v>
      </c>
      <c r="AJ355">
        <f t="shared" si="484"/>
        <v>8.2149999999999999</v>
      </c>
      <c r="AK355">
        <f t="shared" si="485"/>
        <v>8.2397070312499991</v>
      </c>
      <c r="AL355">
        <f t="shared" si="486"/>
        <v>8.2597802734374994</v>
      </c>
      <c r="AM355">
        <f t="shared" si="487"/>
        <v>8.2798535156249997</v>
      </c>
      <c r="AN355">
        <f t="shared" si="488"/>
        <v>8.2999267578125</v>
      </c>
      <c r="AO355" s="3">
        <v>8.32</v>
      </c>
      <c r="AP355" s="3">
        <v>8.61</v>
      </c>
    </row>
    <row r="356" spans="1:42" x14ac:dyDescent="0.2">
      <c r="A356" s="2">
        <v>42620</v>
      </c>
      <c r="B356" s="3">
        <v>9.23</v>
      </c>
      <c r="C356" s="3">
        <v>8.9700000000000006</v>
      </c>
      <c r="D356" s="3">
        <f t="shared" si="460"/>
        <v>8.7850000000000001</v>
      </c>
      <c r="E356" s="3">
        <v>8.6</v>
      </c>
      <c r="F356" s="3">
        <f t="shared" si="461"/>
        <v>8.51</v>
      </c>
      <c r="G356" s="3">
        <v>8.42</v>
      </c>
      <c r="H356" s="3">
        <f t="shared" si="462"/>
        <v>8.2850000000000001</v>
      </c>
      <c r="I356" s="3">
        <v>8.15</v>
      </c>
      <c r="J356" s="3">
        <f t="shared" si="463"/>
        <v>8.17</v>
      </c>
      <c r="K356" s="3">
        <v>8.19</v>
      </c>
      <c r="L356">
        <f t="shared" si="464"/>
        <v>8.1574999999999989</v>
      </c>
      <c r="M356">
        <f t="shared" si="465"/>
        <v>8.125</v>
      </c>
      <c r="N356">
        <f t="shared" si="466"/>
        <v>8.0925000000000011</v>
      </c>
      <c r="O356" s="3">
        <v>8.06</v>
      </c>
      <c r="P356">
        <f t="shared" si="467"/>
        <v>8.0274999999999999</v>
      </c>
      <c r="Q356">
        <f t="shared" si="468"/>
        <v>8.03125</v>
      </c>
      <c r="R356">
        <f t="shared" si="469"/>
        <v>8.0350000000000001</v>
      </c>
      <c r="S356">
        <f t="shared" si="470"/>
        <v>8.0387500000000003</v>
      </c>
      <c r="T356">
        <f t="shared" si="471"/>
        <v>8.0243749999999991</v>
      </c>
      <c r="U356" s="3">
        <v>8.01</v>
      </c>
      <c r="V356">
        <f t="shared" si="472"/>
        <v>7.9956250000000004</v>
      </c>
      <c r="W356">
        <f t="shared" ref="W356:X356" si="520">2*V356-U356</f>
        <v>7.9812500000000011</v>
      </c>
      <c r="X356">
        <f t="shared" si="520"/>
        <v>7.9668750000000017</v>
      </c>
      <c r="Y356">
        <f t="shared" si="474"/>
        <v>8.0234375</v>
      </c>
      <c r="Z356">
        <f t="shared" si="475"/>
        <v>8.08</v>
      </c>
      <c r="AA356">
        <f t="shared" si="476"/>
        <v>8.1365625000000001</v>
      </c>
      <c r="AB356">
        <f t="shared" si="477"/>
        <v>8.1399218750000006</v>
      </c>
      <c r="AC356">
        <f t="shared" si="478"/>
        <v>8.1432812500000011</v>
      </c>
      <c r="AD356">
        <f t="shared" si="479"/>
        <v>8.1466406249999999</v>
      </c>
      <c r="AE356" s="3">
        <v>8.15</v>
      </c>
      <c r="AF356">
        <f t="shared" si="480"/>
        <v>8.1533593750000009</v>
      </c>
      <c r="AG356">
        <f t="shared" si="481"/>
        <v>8.1775195312500006</v>
      </c>
      <c r="AH356">
        <f t="shared" si="482"/>
        <v>8.2016796875000004</v>
      </c>
      <c r="AI356">
        <f t="shared" si="483"/>
        <v>8.2258398437500002</v>
      </c>
      <c r="AJ356">
        <f t="shared" si="484"/>
        <v>8.25</v>
      </c>
      <c r="AK356">
        <f t="shared" si="485"/>
        <v>8.2741601562499998</v>
      </c>
      <c r="AL356">
        <f t="shared" si="486"/>
        <v>8.2931201171874989</v>
      </c>
      <c r="AM356">
        <f t="shared" si="487"/>
        <v>8.3120800781249997</v>
      </c>
      <c r="AN356">
        <f t="shared" si="488"/>
        <v>8.3310400390625006</v>
      </c>
      <c r="AO356" s="3">
        <v>8.35</v>
      </c>
      <c r="AP356" s="3">
        <v>8.66</v>
      </c>
    </row>
    <row r="357" spans="1:42" x14ac:dyDescent="0.2">
      <c r="A357" s="2">
        <v>42619</v>
      </c>
      <c r="B357" s="3">
        <v>9.27</v>
      </c>
      <c r="C357" s="3">
        <v>9.01</v>
      </c>
      <c r="D357" s="3">
        <f t="shared" si="460"/>
        <v>8.82</v>
      </c>
      <c r="E357" s="3">
        <v>8.6300000000000008</v>
      </c>
      <c r="F357" s="3">
        <f t="shared" si="461"/>
        <v>8.5500000000000007</v>
      </c>
      <c r="G357" s="3">
        <v>8.4700000000000006</v>
      </c>
      <c r="H357" s="3">
        <f t="shared" si="462"/>
        <v>8.32</v>
      </c>
      <c r="I357" s="3">
        <v>8.17</v>
      </c>
      <c r="J357" s="3">
        <f t="shared" si="463"/>
        <v>8.2050000000000001</v>
      </c>
      <c r="K357" s="3">
        <v>8.24</v>
      </c>
      <c r="L357">
        <f t="shared" si="464"/>
        <v>8.2050000000000001</v>
      </c>
      <c r="M357">
        <f t="shared" si="465"/>
        <v>8.17</v>
      </c>
      <c r="N357">
        <f t="shared" si="466"/>
        <v>8.1349999999999998</v>
      </c>
      <c r="O357" s="3">
        <v>8.1</v>
      </c>
      <c r="P357">
        <f t="shared" si="467"/>
        <v>8.0649999999999995</v>
      </c>
      <c r="Q357">
        <f t="shared" si="468"/>
        <v>8.067499999999999</v>
      </c>
      <c r="R357">
        <f t="shared" si="469"/>
        <v>8.07</v>
      </c>
      <c r="S357">
        <f t="shared" si="470"/>
        <v>8.0725000000000016</v>
      </c>
      <c r="T357">
        <f t="shared" si="471"/>
        <v>8.0562500000000004</v>
      </c>
      <c r="U357" s="3">
        <v>8.0399999999999991</v>
      </c>
      <c r="V357">
        <f t="shared" si="472"/>
        <v>8.0237499999999979</v>
      </c>
      <c r="W357">
        <f t="shared" ref="W357:X357" si="521">2*V357-U357</f>
        <v>8.0074999999999967</v>
      </c>
      <c r="X357">
        <f t="shared" si="521"/>
        <v>7.9912499999999955</v>
      </c>
      <c r="Y357">
        <f t="shared" si="474"/>
        <v>8.0481249999999989</v>
      </c>
      <c r="Z357">
        <f t="shared" si="475"/>
        <v>8.1050000000000004</v>
      </c>
      <c r="AA357">
        <f t="shared" si="476"/>
        <v>8.161875000000002</v>
      </c>
      <c r="AB357">
        <f t="shared" si="477"/>
        <v>8.1639062500000019</v>
      </c>
      <c r="AC357">
        <f t="shared" si="478"/>
        <v>8.1659375000000018</v>
      </c>
      <c r="AD357">
        <f t="shared" si="479"/>
        <v>8.16796875</v>
      </c>
      <c r="AE357" s="3">
        <v>8.17</v>
      </c>
      <c r="AF357">
        <f t="shared" si="480"/>
        <v>8.1720312499999999</v>
      </c>
      <c r="AG357">
        <f t="shared" si="481"/>
        <v>8.1965234374999998</v>
      </c>
      <c r="AH357">
        <f t="shared" si="482"/>
        <v>8.2210156249999997</v>
      </c>
      <c r="AI357">
        <f t="shared" si="483"/>
        <v>8.2455078124999996</v>
      </c>
      <c r="AJ357">
        <f t="shared" si="484"/>
        <v>8.27</v>
      </c>
      <c r="AK357">
        <f t="shared" si="485"/>
        <v>8.2944921874999995</v>
      </c>
      <c r="AL357">
        <f t="shared" si="486"/>
        <v>8.3133691406249994</v>
      </c>
      <c r="AM357">
        <f t="shared" si="487"/>
        <v>8.3322460937499994</v>
      </c>
      <c r="AN357">
        <f t="shared" si="488"/>
        <v>8.3511230468749993</v>
      </c>
      <c r="AO357" s="3">
        <v>8.3699999999999992</v>
      </c>
      <c r="AP357" s="3">
        <v>8.69</v>
      </c>
    </row>
    <row r="358" spans="1:42" x14ac:dyDescent="0.2">
      <c r="A358" s="2">
        <v>42618</v>
      </c>
      <c r="B358" s="3">
        <v>9.2100000000000009</v>
      </c>
      <c r="C358" s="3">
        <v>9.02</v>
      </c>
      <c r="D358" s="3">
        <f t="shared" si="460"/>
        <v>8.870000000000001</v>
      </c>
      <c r="E358" s="3">
        <v>8.7200000000000006</v>
      </c>
      <c r="F358" s="3">
        <f t="shared" si="461"/>
        <v>8.629999999999999</v>
      </c>
      <c r="G358" s="3">
        <v>8.5399999999999991</v>
      </c>
      <c r="H358" s="3">
        <f t="shared" si="462"/>
        <v>8.3699999999999992</v>
      </c>
      <c r="I358" s="3">
        <v>8.1999999999999993</v>
      </c>
      <c r="J358" s="3">
        <f t="shared" si="463"/>
        <v>8.254999999999999</v>
      </c>
      <c r="K358" s="3">
        <v>8.31</v>
      </c>
      <c r="L358">
        <f t="shared" si="464"/>
        <v>8.2750000000000004</v>
      </c>
      <c r="M358">
        <f t="shared" si="465"/>
        <v>8.24</v>
      </c>
      <c r="N358">
        <f t="shared" si="466"/>
        <v>8.2050000000000001</v>
      </c>
      <c r="O358" s="3">
        <v>8.17</v>
      </c>
      <c r="P358">
        <f t="shared" si="467"/>
        <v>8.1349999999999998</v>
      </c>
      <c r="Q358">
        <f t="shared" si="468"/>
        <v>8.1349999999999998</v>
      </c>
      <c r="R358">
        <f t="shared" si="469"/>
        <v>8.1349999999999998</v>
      </c>
      <c r="S358">
        <f t="shared" si="470"/>
        <v>8.1349999999999998</v>
      </c>
      <c r="T358">
        <f t="shared" si="471"/>
        <v>8.1174999999999997</v>
      </c>
      <c r="U358" s="3">
        <v>8.1</v>
      </c>
      <c r="V358">
        <f t="shared" si="472"/>
        <v>8.0824999999999996</v>
      </c>
      <c r="W358">
        <f t="shared" ref="W358:X358" si="522">2*V358-U358</f>
        <v>8.0649999999999995</v>
      </c>
      <c r="X358">
        <f t="shared" si="522"/>
        <v>8.0474999999999994</v>
      </c>
      <c r="Y358">
        <f t="shared" si="474"/>
        <v>8.098749999999999</v>
      </c>
      <c r="Z358">
        <f t="shared" si="475"/>
        <v>8.1499999999999986</v>
      </c>
      <c r="AA358">
        <f t="shared" si="476"/>
        <v>8.2012499999999982</v>
      </c>
      <c r="AB358">
        <f t="shared" si="477"/>
        <v>8.2009374999999984</v>
      </c>
      <c r="AC358">
        <f t="shared" si="478"/>
        <v>8.2006249999999987</v>
      </c>
      <c r="AD358">
        <f t="shared" si="479"/>
        <v>8.200312499999999</v>
      </c>
      <c r="AE358" s="3">
        <v>8.1999999999999993</v>
      </c>
      <c r="AF358">
        <f t="shared" si="480"/>
        <v>8.1996874999999996</v>
      </c>
      <c r="AG358">
        <f t="shared" si="481"/>
        <v>8.2235156249999992</v>
      </c>
      <c r="AH358">
        <f t="shared" si="482"/>
        <v>8.2473437499999989</v>
      </c>
      <c r="AI358">
        <f t="shared" si="483"/>
        <v>8.2711718750000003</v>
      </c>
      <c r="AJ358">
        <f t="shared" si="484"/>
        <v>8.2949999999999999</v>
      </c>
      <c r="AK358">
        <f t="shared" si="485"/>
        <v>8.3188281249999996</v>
      </c>
      <c r="AL358">
        <f t="shared" si="486"/>
        <v>8.3366210937500007</v>
      </c>
      <c r="AM358">
        <f t="shared" si="487"/>
        <v>8.3544140625000001</v>
      </c>
      <c r="AN358">
        <f t="shared" si="488"/>
        <v>8.3722070312499994</v>
      </c>
      <c r="AO358" s="3">
        <v>8.39</v>
      </c>
      <c r="AP358" s="3">
        <v>8.7100000000000009</v>
      </c>
    </row>
    <row r="359" spans="1:42" x14ac:dyDescent="0.2">
      <c r="A359" s="2">
        <v>42615</v>
      </c>
      <c r="B359" s="3">
        <v>9.1300000000000008</v>
      </c>
      <c r="C359" s="3">
        <v>8.99</v>
      </c>
      <c r="D359" s="3">
        <f t="shared" si="460"/>
        <v>8.879999999999999</v>
      </c>
      <c r="E359" s="3">
        <v>8.77</v>
      </c>
      <c r="F359" s="3">
        <f t="shared" si="461"/>
        <v>8.69</v>
      </c>
      <c r="G359" s="3">
        <v>8.61</v>
      </c>
      <c r="H359" s="3">
        <f t="shared" si="462"/>
        <v>8.41</v>
      </c>
      <c r="I359" s="3">
        <v>8.2100000000000009</v>
      </c>
      <c r="J359" s="3">
        <f t="shared" si="463"/>
        <v>8.2899999999999991</v>
      </c>
      <c r="K359" s="3">
        <v>8.3699999999999992</v>
      </c>
      <c r="L359">
        <f t="shared" si="464"/>
        <v>8.3324999999999996</v>
      </c>
      <c r="M359">
        <f t="shared" si="465"/>
        <v>8.2949999999999999</v>
      </c>
      <c r="N359">
        <f t="shared" si="466"/>
        <v>8.2575000000000003</v>
      </c>
      <c r="O359" s="3">
        <v>8.2200000000000006</v>
      </c>
      <c r="P359">
        <f t="shared" si="467"/>
        <v>8.182500000000001</v>
      </c>
      <c r="Q359">
        <f t="shared" si="468"/>
        <v>8.1762499999999996</v>
      </c>
      <c r="R359">
        <f t="shared" si="469"/>
        <v>8.17</v>
      </c>
      <c r="S359">
        <f t="shared" si="470"/>
        <v>8.1637500000000003</v>
      </c>
      <c r="T359">
        <f t="shared" si="471"/>
        <v>8.1418749999999989</v>
      </c>
      <c r="U359" s="3">
        <v>8.1199999999999992</v>
      </c>
      <c r="V359">
        <f t="shared" si="472"/>
        <v>8.0981249999999996</v>
      </c>
      <c r="W359">
        <f t="shared" ref="W359:X359" si="523">2*V359-U359</f>
        <v>8.0762499999999999</v>
      </c>
      <c r="X359">
        <f t="shared" si="523"/>
        <v>8.0543750000000003</v>
      </c>
      <c r="Y359">
        <f t="shared" si="474"/>
        <v>8.1096874999999997</v>
      </c>
      <c r="Z359">
        <f t="shared" si="475"/>
        <v>8.1649999999999991</v>
      </c>
      <c r="AA359">
        <f t="shared" si="476"/>
        <v>8.2203124999999986</v>
      </c>
      <c r="AB359">
        <f t="shared" si="477"/>
        <v>8.2177343749999991</v>
      </c>
      <c r="AC359">
        <f t="shared" si="478"/>
        <v>8.2151562499999997</v>
      </c>
      <c r="AD359">
        <f t="shared" si="479"/>
        <v>8.2125781250000003</v>
      </c>
      <c r="AE359" s="3">
        <v>8.2100000000000009</v>
      </c>
      <c r="AF359">
        <f t="shared" si="480"/>
        <v>8.2074218750000014</v>
      </c>
      <c r="AG359">
        <f t="shared" si="481"/>
        <v>8.2293164062500015</v>
      </c>
      <c r="AH359">
        <f t="shared" si="482"/>
        <v>8.2512109375000016</v>
      </c>
      <c r="AI359">
        <f t="shared" si="483"/>
        <v>8.2731054687500016</v>
      </c>
      <c r="AJ359">
        <f t="shared" si="484"/>
        <v>8.2950000000000017</v>
      </c>
      <c r="AK359">
        <f t="shared" si="485"/>
        <v>8.3168945312500018</v>
      </c>
      <c r="AL359">
        <f t="shared" si="486"/>
        <v>8.3326708984375024</v>
      </c>
      <c r="AM359">
        <f t="shared" si="487"/>
        <v>8.3484472656250013</v>
      </c>
      <c r="AN359">
        <f t="shared" si="488"/>
        <v>8.3642236328125001</v>
      </c>
      <c r="AO359" s="3">
        <v>8.3800000000000008</v>
      </c>
      <c r="AP359" s="3">
        <v>8.68</v>
      </c>
    </row>
    <row r="360" spans="1:42" x14ac:dyDescent="0.2">
      <c r="A360" s="2">
        <v>42614</v>
      </c>
      <c r="B360" s="3">
        <v>9.08</v>
      </c>
      <c r="C360" s="3">
        <v>8.98</v>
      </c>
      <c r="D360" s="3">
        <f t="shared" si="460"/>
        <v>8.9</v>
      </c>
      <c r="E360" s="3">
        <v>8.82</v>
      </c>
      <c r="F360" s="3">
        <f t="shared" si="461"/>
        <v>8.745000000000001</v>
      </c>
      <c r="G360" s="3">
        <v>8.67</v>
      </c>
      <c r="H360" s="3">
        <f t="shared" si="462"/>
        <v>8.4499999999999993</v>
      </c>
      <c r="I360" s="3">
        <v>8.23</v>
      </c>
      <c r="J360" s="3">
        <f t="shared" si="463"/>
        <v>8.3249999999999993</v>
      </c>
      <c r="K360" s="3">
        <v>8.42</v>
      </c>
      <c r="L360">
        <f t="shared" si="464"/>
        <v>8.379999999999999</v>
      </c>
      <c r="M360">
        <f t="shared" si="465"/>
        <v>8.34</v>
      </c>
      <c r="N360">
        <f t="shared" si="466"/>
        <v>8.3000000000000007</v>
      </c>
      <c r="O360" s="3">
        <v>8.26</v>
      </c>
      <c r="P360">
        <f t="shared" si="467"/>
        <v>8.2199999999999989</v>
      </c>
      <c r="Q360">
        <f t="shared" si="468"/>
        <v>8.2149999999999999</v>
      </c>
      <c r="R360">
        <f t="shared" si="469"/>
        <v>8.2100000000000009</v>
      </c>
      <c r="S360">
        <f t="shared" si="470"/>
        <v>8.2050000000000018</v>
      </c>
      <c r="T360">
        <f t="shared" si="471"/>
        <v>8.182500000000001</v>
      </c>
      <c r="U360" s="3">
        <v>8.16</v>
      </c>
      <c r="V360">
        <f t="shared" si="472"/>
        <v>8.1374999999999993</v>
      </c>
      <c r="W360">
        <f t="shared" ref="W360:X360" si="524">2*V360-U360</f>
        <v>8.1149999999999984</v>
      </c>
      <c r="X360">
        <f t="shared" si="524"/>
        <v>8.0924999999999976</v>
      </c>
      <c r="Y360">
        <f t="shared" si="474"/>
        <v>8.1437499999999989</v>
      </c>
      <c r="Z360">
        <f t="shared" si="475"/>
        <v>8.1950000000000003</v>
      </c>
      <c r="AA360">
        <f t="shared" si="476"/>
        <v>8.2462500000000016</v>
      </c>
      <c r="AB360">
        <f t="shared" si="477"/>
        <v>8.2421875</v>
      </c>
      <c r="AC360">
        <f t="shared" si="478"/>
        <v>8.2381250000000001</v>
      </c>
      <c r="AD360">
        <f t="shared" si="479"/>
        <v>8.2340625000000003</v>
      </c>
      <c r="AE360" s="3">
        <v>8.23</v>
      </c>
      <c r="AF360">
        <f t="shared" si="480"/>
        <v>8.2259375000000006</v>
      </c>
      <c r="AG360">
        <f t="shared" si="481"/>
        <v>8.2444531249999997</v>
      </c>
      <c r="AH360">
        <f t="shared" si="482"/>
        <v>8.2629687500000006</v>
      </c>
      <c r="AI360">
        <f t="shared" si="483"/>
        <v>8.2814843750000016</v>
      </c>
      <c r="AJ360">
        <f t="shared" si="484"/>
        <v>8.3000000000000007</v>
      </c>
      <c r="AK360">
        <f t="shared" si="485"/>
        <v>8.3185156249999999</v>
      </c>
      <c r="AL360">
        <f t="shared" si="486"/>
        <v>8.3313867187500001</v>
      </c>
      <c r="AM360">
        <f t="shared" si="487"/>
        <v>8.3442578125000004</v>
      </c>
      <c r="AN360">
        <f t="shared" si="488"/>
        <v>8.3571289062500007</v>
      </c>
      <c r="AO360" s="3">
        <v>8.3699999999999992</v>
      </c>
      <c r="AP360" s="3">
        <v>8.65</v>
      </c>
    </row>
    <row r="361" spans="1:42" x14ac:dyDescent="0.2">
      <c r="A361" s="2">
        <v>42613</v>
      </c>
      <c r="B361" s="3">
        <v>9.1199999999999992</v>
      </c>
      <c r="C361" s="3">
        <v>9.01</v>
      </c>
      <c r="D361" s="3">
        <f t="shared" si="460"/>
        <v>8.92</v>
      </c>
      <c r="E361" s="3">
        <v>8.83</v>
      </c>
      <c r="F361" s="3">
        <f t="shared" si="461"/>
        <v>8.754999999999999</v>
      </c>
      <c r="G361" s="3">
        <v>8.68</v>
      </c>
      <c r="H361" s="3">
        <f t="shared" si="462"/>
        <v>8.4499999999999993</v>
      </c>
      <c r="I361" s="3">
        <v>8.2200000000000006</v>
      </c>
      <c r="J361" s="3">
        <f t="shared" si="463"/>
        <v>8.3249999999999993</v>
      </c>
      <c r="K361" s="3">
        <v>8.43</v>
      </c>
      <c r="L361">
        <f t="shared" si="464"/>
        <v>8.39</v>
      </c>
      <c r="M361">
        <f t="shared" si="465"/>
        <v>8.35</v>
      </c>
      <c r="N361">
        <f t="shared" si="466"/>
        <v>8.3099999999999987</v>
      </c>
      <c r="O361" s="3">
        <v>8.27</v>
      </c>
      <c r="P361">
        <f t="shared" si="467"/>
        <v>8.23</v>
      </c>
      <c r="Q361">
        <f t="shared" si="468"/>
        <v>8.2249999999999996</v>
      </c>
      <c r="R361">
        <f t="shared" si="469"/>
        <v>8.2199999999999989</v>
      </c>
      <c r="S361">
        <f t="shared" si="470"/>
        <v>8.2149999999999981</v>
      </c>
      <c r="T361">
        <f t="shared" si="471"/>
        <v>8.192499999999999</v>
      </c>
      <c r="U361" s="3">
        <v>8.17</v>
      </c>
      <c r="V361">
        <f t="shared" si="472"/>
        <v>8.1475000000000009</v>
      </c>
      <c r="W361">
        <f t="shared" ref="W361:X361" si="525">2*V361-U361</f>
        <v>8.1250000000000018</v>
      </c>
      <c r="X361">
        <f t="shared" si="525"/>
        <v>8.1025000000000027</v>
      </c>
      <c r="Y361">
        <f t="shared" si="474"/>
        <v>8.1487500000000015</v>
      </c>
      <c r="Z361">
        <f t="shared" si="475"/>
        <v>8.1950000000000003</v>
      </c>
      <c r="AA361">
        <f t="shared" si="476"/>
        <v>8.2412499999999991</v>
      </c>
      <c r="AB361">
        <f t="shared" si="477"/>
        <v>8.2359374999999986</v>
      </c>
      <c r="AC361">
        <f t="shared" si="478"/>
        <v>8.2306249999999999</v>
      </c>
      <c r="AD361">
        <f t="shared" si="479"/>
        <v>8.2253125000000011</v>
      </c>
      <c r="AE361" s="3">
        <v>8.2200000000000006</v>
      </c>
      <c r="AF361">
        <f t="shared" si="480"/>
        <v>8.2146875000000001</v>
      </c>
      <c r="AG361">
        <f t="shared" si="481"/>
        <v>8.2310156250000013</v>
      </c>
      <c r="AH361">
        <f t="shared" si="482"/>
        <v>8.2473437500000006</v>
      </c>
      <c r="AI361">
        <f t="shared" si="483"/>
        <v>8.263671875</v>
      </c>
      <c r="AJ361">
        <f t="shared" si="484"/>
        <v>8.2800000000000011</v>
      </c>
      <c r="AK361">
        <f t="shared" si="485"/>
        <v>8.2963281250000023</v>
      </c>
      <c r="AL361">
        <f t="shared" si="486"/>
        <v>8.3072460937500026</v>
      </c>
      <c r="AM361">
        <f t="shared" si="487"/>
        <v>8.3181640625000011</v>
      </c>
      <c r="AN361">
        <f t="shared" si="488"/>
        <v>8.3290820312499996</v>
      </c>
      <c r="AO361" s="3">
        <v>8.34</v>
      </c>
      <c r="AP361" s="3">
        <v>8.59</v>
      </c>
    </row>
    <row r="362" spans="1:42" x14ac:dyDescent="0.2">
      <c r="A362" s="2">
        <v>42612</v>
      </c>
      <c r="B362" s="3">
        <v>9.18</v>
      </c>
      <c r="C362" s="3">
        <v>9.07</v>
      </c>
      <c r="D362" s="3">
        <f t="shared" si="460"/>
        <v>8.99</v>
      </c>
      <c r="E362" s="3">
        <v>8.91</v>
      </c>
      <c r="F362" s="3">
        <f t="shared" si="461"/>
        <v>8.84</v>
      </c>
      <c r="G362" s="3">
        <v>8.77</v>
      </c>
      <c r="H362" s="3">
        <f t="shared" si="462"/>
        <v>8.504999999999999</v>
      </c>
      <c r="I362" s="3">
        <v>8.24</v>
      </c>
      <c r="J362" s="3">
        <f t="shared" si="463"/>
        <v>8.375</v>
      </c>
      <c r="K362" s="3">
        <v>8.51</v>
      </c>
      <c r="L362">
        <f t="shared" si="464"/>
        <v>8.4649999999999999</v>
      </c>
      <c r="M362">
        <f t="shared" si="465"/>
        <v>8.42</v>
      </c>
      <c r="N362">
        <f t="shared" si="466"/>
        <v>8.375</v>
      </c>
      <c r="O362" s="3">
        <v>8.33</v>
      </c>
      <c r="P362">
        <f t="shared" si="467"/>
        <v>8.2850000000000001</v>
      </c>
      <c r="Q362">
        <f t="shared" si="468"/>
        <v>8.2800000000000011</v>
      </c>
      <c r="R362">
        <f t="shared" si="469"/>
        <v>8.2750000000000004</v>
      </c>
      <c r="S362">
        <f t="shared" si="470"/>
        <v>8.27</v>
      </c>
      <c r="T362">
        <f t="shared" si="471"/>
        <v>8.245000000000001</v>
      </c>
      <c r="U362" s="3">
        <v>8.2200000000000006</v>
      </c>
      <c r="V362">
        <f t="shared" si="472"/>
        <v>8.1950000000000003</v>
      </c>
      <c r="W362">
        <f t="shared" ref="W362:X362" si="526">2*V362-U362</f>
        <v>8.17</v>
      </c>
      <c r="X362">
        <f t="shared" si="526"/>
        <v>8.1449999999999996</v>
      </c>
      <c r="Y362">
        <f t="shared" si="474"/>
        <v>8.1875</v>
      </c>
      <c r="Z362">
        <f t="shared" si="475"/>
        <v>8.23</v>
      </c>
      <c r="AA362">
        <f t="shared" si="476"/>
        <v>8.2725000000000009</v>
      </c>
      <c r="AB362">
        <f t="shared" si="477"/>
        <v>8.2643750000000011</v>
      </c>
      <c r="AC362">
        <f t="shared" si="478"/>
        <v>8.2562500000000014</v>
      </c>
      <c r="AD362">
        <f t="shared" si="479"/>
        <v>8.2481250000000017</v>
      </c>
      <c r="AE362" s="3">
        <v>8.24</v>
      </c>
      <c r="AF362">
        <f t="shared" si="480"/>
        <v>8.2318749999999987</v>
      </c>
      <c r="AG362">
        <f t="shared" si="481"/>
        <v>8.2489062499999992</v>
      </c>
      <c r="AH362">
        <f t="shared" si="482"/>
        <v>8.2659374999999997</v>
      </c>
      <c r="AI362">
        <f t="shared" si="483"/>
        <v>8.2829687500000002</v>
      </c>
      <c r="AJ362">
        <f t="shared" si="484"/>
        <v>8.3000000000000007</v>
      </c>
      <c r="AK362">
        <f t="shared" si="485"/>
        <v>8.3170312500000012</v>
      </c>
      <c r="AL362">
        <f t="shared" si="486"/>
        <v>8.3277734374999994</v>
      </c>
      <c r="AM362">
        <f t="shared" si="487"/>
        <v>8.3385156249999994</v>
      </c>
      <c r="AN362">
        <f t="shared" si="488"/>
        <v>8.3492578124999994</v>
      </c>
      <c r="AO362" s="3">
        <v>8.36</v>
      </c>
      <c r="AP362" s="3">
        <v>8.61</v>
      </c>
    </row>
    <row r="363" spans="1:42" x14ac:dyDescent="0.2">
      <c r="A363" s="2">
        <v>42611</v>
      </c>
      <c r="B363" s="3">
        <v>9.1999999999999993</v>
      </c>
      <c r="C363" s="3">
        <v>9.1</v>
      </c>
      <c r="D363" s="3">
        <f t="shared" si="460"/>
        <v>9.0150000000000006</v>
      </c>
      <c r="E363" s="3">
        <v>8.93</v>
      </c>
      <c r="F363" s="3">
        <f t="shared" si="461"/>
        <v>8.86</v>
      </c>
      <c r="G363" s="3">
        <v>8.7899999999999991</v>
      </c>
      <c r="H363" s="3">
        <f t="shared" si="462"/>
        <v>8.52</v>
      </c>
      <c r="I363" s="3">
        <v>8.25</v>
      </c>
      <c r="J363" s="3">
        <f t="shared" si="463"/>
        <v>8.3949999999999996</v>
      </c>
      <c r="K363" s="3">
        <v>8.5399999999999991</v>
      </c>
      <c r="L363">
        <f t="shared" si="464"/>
        <v>8.4974999999999987</v>
      </c>
      <c r="M363">
        <f t="shared" si="465"/>
        <v>8.4549999999999983</v>
      </c>
      <c r="N363">
        <f t="shared" si="466"/>
        <v>8.4124999999999979</v>
      </c>
      <c r="O363" s="3">
        <v>8.3699999999999992</v>
      </c>
      <c r="P363">
        <f t="shared" si="467"/>
        <v>8.3275000000000006</v>
      </c>
      <c r="Q363">
        <f t="shared" si="468"/>
        <v>8.3162500000000001</v>
      </c>
      <c r="R363">
        <f t="shared" si="469"/>
        <v>8.3049999999999997</v>
      </c>
      <c r="S363">
        <f t="shared" si="470"/>
        <v>8.2937499999999993</v>
      </c>
      <c r="T363">
        <f t="shared" si="471"/>
        <v>8.2668749999999989</v>
      </c>
      <c r="U363" s="3">
        <v>8.24</v>
      </c>
      <c r="V363">
        <f t="shared" si="472"/>
        <v>8.2131250000000016</v>
      </c>
      <c r="W363">
        <f t="shared" ref="W363:X363" si="527">2*V363-U363</f>
        <v>8.1862500000000029</v>
      </c>
      <c r="X363">
        <f t="shared" si="527"/>
        <v>8.1593750000000043</v>
      </c>
      <c r="Y363">
        <f t="shared" si="474"/>
        <v>8.2021875000000026</v>
      </c>
      <c r="Z363">
        <f t="shared" si="475"/>
        <v>8.245000000000001</v>
      </c>
      <c r="AA363">
        <f t="shared" si="476"/>
        <v>8.2878124999999994</v>
      </c>
      <c r="AB363">
        <f t="shared" si="477"/>
        <v>8.2783593750000009</v>
      </c>
      <c r="AC363">
        <f t="shared" si="478"/>
        <v>8.2689062500000006</v>
      </c>
      <c r="AD363">
        <f t="shared" si="479"/>
        <v>8.2594531250000003</v>
      </c>
      <c r="AE363" s="3">
        <v>8.25</v>
      </c>
      <c r="AF363">
        <f t="shared" si="480"/>
        <v>8.2405468749999997</v>
      </c>
      <c r="AG363">
        <f t="shared" si="481"/>
        <v>8.2554101562500009</v>
      </c>
      <c r="AH363">
        <f t="shared" si="482"/>
        <v>8.2702734375000002</v>
      </c>
      <c r="AI363">
        <f t="shared" si="483"/>
        <v>8.2851367187499996</v>
      </c>
      <c r="AJ363">
        <f t="shared" si="484"/>
        <v>8.3000000000000007</v>
      </c>
      <c r="AK363">
        <f t="shared" si="485"/>
        <v>8.3148632812500018</v>
      </c>
      <c r="AL363">
        <f t="shared" si="486"/>
        <v>8.3236474609375009</v>
      </c>
      <c r="AM363">
        <f t="shared" si="487"/>
        <v>8.3324316406249999</v>
      </c>
      <c r="AN363">
        <f t="shared" si="488"/>
        <v>8.3412158203124989</v>
      </c>
      <c r="AO363" s="3">
        <v>8.35</v>
      </c>
      <c r="AP363" s="3">
        <v>8.6</v>
      </c>
    </row>
    <row r="364" spans="1:42" x14ac:dyDescent="0.2">
      <c r="A364" s="2">
        <v>42608</v>
      </c>
      <c r="B364" s="3">
        <v>9.2100000000000009</v>
      </c>
      <c r="C364" s="3">
        <v>9.11</v>
      </c>
      <c r="D364" s="3">
        <f t="shared" si="460"/>
        <v>9.0249999999999986</v>
      </c>
      <c r="E364" s="3">
        <v>8.94</v>
      </c>
      <c r="F364" s="3">
        <f t="shared" si="461"/>
        <v>8.8649999999999984</v>
      </c>
      <c r="G364" s="3">
        <v>8.7899999999999991</v>
      </c>
      <c r="H364" s="3">
        <f t="shared" si="462"/>
        <v>8.52</v>
      </c>
      <c r="I364" s="3">
        <v>8.25</v>
      </c>
      <c r="J364" s="3">
        <f t="shared" si="463"/>
        <v>8.39</v>
      </c>
      <c r="K364" s="3">
        <v>8.5299999999999994</v>
      </c>
      <c r="L364">
        <f t="shared" si="464"/>
        <v>8.4849999999999994</v>
      </c>
      <c r="M364">
        <f t="shared" si="465"/>
        <v>8.44</v>
      </c>
      <c r="N364">
        <f t="shared" si="466"/>
        <v>8.3949999999999996</v>
      </c>
      <c r="O364" s="3">
        <v>8.35</v>
      </c>
      <c r="P364">
        <f t="shared" si="467"/>
        <v>8.3049999999999997</v>
      </c>
      <c r="Q364">
        <f t="shared" si="468"/>
        <v>8.2974999999999994</v>
      </c>
      <c r="R364">
        <f t="shared" si="469"/>
        <v>8.2899999999999991</v>
      </c>
      <c r="S364">
        <f t="shared" si="470"/>
        <v>8.2824999999999989</v>
      </c>
      <c r="T364">
        <f t="shared" si="471"/>
        <v>8.2562499999999996</v>
      </c>
      <c r="U364" s="3">
        <v>8.23</v>
      </c>
      <c r="V364">
        <f t="shared" si="472"/>
        <v>8.2037500000000012</v>
      </c>
      <c r="W364">
        <f t="shared" ref="W364:X364" si="528">2*V364-U364</f>
        <v>8.177500000000002</v>
      </c>
      <c r="X364">
        <f t="shared" si="528"/>
        <v>8.1512500000000028</v>
      </c>
      <c r="Y364">
        <f t="shared" si="474"/>
        <v>8.1956250000000015</v>
      </c>
      <c r="Z364">
        <f t="shared" si="475"/>
        <v>8.24</v>
      </c>
      <c r="AA364">
        <f t="shared" si="476"/>
        <v>8.2843749999999989</v>
      </c>
      <c r="AB364">
        <f t="shared" si="477"/>
        <v>8.2757812499999979</v>
      </c>
      <c r="AC364">
        <f t="shared" si="478"/>
        <v>8.2671874999999986</v>
      </c>
      <c r="AD364">
        <f t="shared" si="479"/>
        <v>8.2585937499999993</v>
      </c>
      <c r="AE364" s="3">
        <v>8.25</v>
      </c>
      <c r="AF364">
        <f t="shared" si="480"/>
        <v>8.2414062500000007</v>
      </c>
      <c r="AG364">
        <f t="shared" si="481"/>
        <v>8.2573046874999996</v>
      </c>
      <c r="AH364">
        <f t="shared" si="482"/>
        <v>8.2732031250000002</v>
      </c>
      <c r="AI364">
        <f t="shared" si="483"/>
        <v>8.2891015625000009</v>
      </c>
      <c r="AJ364">
        <f t="shared" si="484"/>
        <v>8.3049999999999997</v>
      </c>
      <c r="AK364">
        <f t="shared" si="485"/>
        <v>8.3208984374999986</v>
      </c>
      <c r="AL364">
        <f t="shared" si="486"/>
        <v>8.3306738281249988</v>
      </c>
      <c r="AM364">
        <f t="shared" si="487"/>
        <v>8.340449218749999</v>
      </c>
      <c r="AN364">
        <f t="shared" si="488"/>
        <v>8.3502246093749992</v>
      </c>
      <c r="AO364" s="3">
        <v>8.36</v>
      </c>
      <c r="AP364" s="3">
        <v>8.59</v>
      </c>
    </row>
    <row r="365" spans="1:42" x14ac:dyDescent="0.2">
      <c r="A365" s="2">
        <v>42607</v>
      </c>
      <c r="B365" s="3">
        <v>9.33</v>
      </c>
      <c r="C365" s="3">
        <v>9.19</v>
      </c>
      <c r="D365" s="3">
        <f t="shared" si="460"/>
        <v>9.08</v>
      </c>
      <c r="E365" s="3">
        <v>8.9700000000000006</v>
      </c>
      <c r="F365" s="3">
        <f t="shared" si="461"/>
        <v>8.8949999999999996</v>
      </c>
      <c r="G365" s="3">
        <v>8.82</v>
      </c>
      <c r="H365" s="3">
        <f t="shared" si="462"/>
        <v>8.5350000000000001</v>
      </c>
      <c r="I365" s="3">
        <v>8.25</v>
      </c>
      <c r="J365" s="3">
        <f t="shared" si="463"/>
        <v>8.41</v>
      </c>
      <c r="K365" s="3">
        <v>8.57</v>
      </c>
      <c r="L365">
        <f t="shared" si="464"/>
        <v>8.5250000000000004</v>
      </c>
      <c r="M365">
        <f t="shared" si="465"/>
        <v>8.48</v>
      </c>
      <c r="N365">
        <f t="shared" si="466"/>
        <v>8.4350000000000005</v>
      </c>
      <c r="O365" s="3">
        <v>8.39</v>
      </c>
      <c r="P365">
        <f t="shared" si="467"/>
        <v>8.3450000000000006</v>
      </c>
      <c r="Q365">
        <f t="shared" si="468"/>
        <v>8.3350000000000009</v>
      </c>
      <c r="R365">
        <f t="shared" si="469"/>
        <v>8.3249999999999993</v>
      </c>
      <c r="S365">
        <f t="shared" si="470"/>
        <v>8.3149999999999977</v>
      </c>
      <c r="T365">
        <f t="shared" si="471"/>
        <v>8.2874999999999979</v>
      </c>
      <c r="U365" s="3">
        <v>8.26</v>
      </c>
      <c r="V365">
        <f t="shared" si="472"/>
        <v>8.2325000000000017</v>
      </c>
      <c r="W365">
        <f t="shared" ref="W365:X365" si="529">2*V365-U365</f>
        <v>8.2050000000000036</v>
      </c>
      <c r="X365">
        <f t="shared" si="529"/>
        <v>8.1775000000000055</v>
      </c>
      <c r="Y365">
        <f t="shared" si="474"/>
        <v>8.2162500000000023</v>
      </c>
      <c r="Z365">
        <f t="shared" si="475"/>
        <v>8.254999999999999</v>
      </c>
      <c r="AA365">
        <f t="shared" si="476"/>
        <v>8.2937499999999957</v>
      </c>
      <c r="AB365">
        <f t="shared" si="477"/>
        <v>8.2828124999999968</v>
      </c>
      <c r="AC365">
        <f t="shared" si="478"/>
        <v>8.2718749999999979</v>
      </c>
      <c r="AD365">
        <f t="shared" si="479"/>
        <v>8.2609374999999989</v>
      </c>
      <c r="AE365" s="3">
        <v>8.25</v>
      </c>
      <c r="AF365">
        <f t="shared" si="480"/>
        <v>8.2390625000000011</v>
      </c>
      <c r="AG365">
        <f t="shared" si="481"/>
        <v>8.2555468750000003</v>
      </c>
      <c r="AH365">
        <f t="shared" si="482"/>
        <v>8.2720312500000013</v>
      </c>
      <c r="AI365">
        <f t="shared" si="483"/>
        <v>8.2885156250000005</v>
      </c>
      <c r="AJ365">
        <f t="shared" si="484"/>
        <v>8.3049999999999997</v>
      </c>
      <c r="AK365">
        <f t="shared" si="485"/>
        <v>8.3214843749999989</v>
      </c>
      <c r="AL365">
        <f t="shared" si="486"/>
        <v>8.3311132812499977</v>
      </c>
      <c r="AM365">
        <f t="shared" si="487"/>
        <v>8.3407421874999983</v>
      </c>
      <c r="AN365">
        <f t="shared" si="488"/>
        <v>8.3503710937499989</v>
      </c>
      <c r="AO365" s="3">
        <v>8.36</v>
      </c>
      <c r="AP365" s="3">
        <v>8.6</v>
      </c>
    </row>
    <row r="366" spans="1:42" x14ac:dyDescent="0.2">
      <c r="A366" s="2">
        <v>42606</v>
      </c>
      <c r="B366" s="3">
        <v>9.42</v>
      </c>
      <c r="C366" s="3">
        <v>9.25</v>
      </c>
      <c r="D366" s="3">
        <f t="shared" si="460"/>
        <v>9.120000000000001</v>
      </c>
      <c r="E366" s="3">
        <v>8.99</v>
      </c>
      <c r="F366" s="3">
        <f t="shared" si="461"/>
        <v>8.9149999999999991</v>
      </c>
      <c r="G366" s="3">
        <v>8.84</v>
      </c>
      <c r="H366" s="3">
        <f t="shared" si="462"/>
        <v>8.58</v>
      </c>
      <c r="I366" s="3">
        <v>8.32</v>
      </c>
      <c r="J366" s="3">
        <f t="shared" si="463"/>
        <v>8.4600000000000009</v>
      </c>
      <c r="K366" s="3">
        <v>8.6</v>
      </c>
      <c r="L366">
        <f t="shared" si="464"/>
        <v>8.5549999999999997</v>
      </c>
      <c r="M366">
        <f t="shared" si="465"/>
        <v>8.51</v>
      </c>
      <c r="N366">
        <f t="shared" si="466"/>
        <v>8.4649999999999999</v>
      </c>
      <c r="O366" s="3">
        <v>8.42</v>
      </c>
      <c r="P366">
        <f t="shared" si="467"/>
        <v>8.375</v>
      </c>
      <c r="Q366">
        <f t="shared" si="468"/>
        <v>8.3674999999999997</v>
      </c>
      <c r="R366">
        <f t="shared" si="469"/>
        <v>8.36</v>
      </c>
      <c r="S366">
        <f t="shared" si="470"/>
        <v>8.3524999999999991</v>
      </c>
      <c r="T366">
        <f t="shared" si="471"/>
        <v>8.3262499999999999</v>
      </c>
      <c r="U366" s="3">
        <v>8.3000000000000007</v>
      </c>
      <c r="V366">
        <f t="shared" si="472"/>
        <v>8.2737500000000015</v>
      </c>
      <c r="W366">
        <f t="shared" ref="W366:X366" si="530">2*V366-U366</f>
        <v>8.2475000000000023</v>
      </c>
      <c r="X366">
        <f t="shared" si="530"/>
        <v>8.2212500000000031</v>
      </c>
      <c r="Y366">
        <f t="shared" si="474"/>
        <v>8.2656250000000018</v>
      </c>
      <c r="Z366">
        <f t="shared" si="475"/>
        <v>8.31</v>
      </c>
      <c r="AA366">
        <f t="shared" si="476"/>
        <v>8.3543749999999992</v>
      </c>
      <c r="AB366">
        <f t="shared" si="477"/>
        <v>8.3457812499999982</v>
      </c>
      <c r="AC366">
        <f t="shared" si="478"/>
        <v>8.3371874999999989</v>
      </c>
      <c r="AD366">
        <f t="shared" si="479"/>
        <v>8.3285937499999996</v>
      </c>
      <c r="AE366" s="3">
        <v>8.32</v>
      </c>
      <c r="AF366">
        <f t="shared" si="480"/>
        <v>8.311406250000001</v>
      </c>
      <c r="AG366">
        <f t="shared" si="481"/>
        <v>8.3273046874999999</v>
      </c>
      <c r="AH366">
        <f t="shared" si="482"/>
        <v>8.3432031250000005</v>
      </c>
      <c r="AI366">
        <f t="shared" si="483"/>
        <v>8.3591015625000011</v>
      </c>
      <c r="AJ366">
        <f t="shared" si="484"/>
        <v>8.375</v>
      </c>
      <c r="AK366">
        <f t="shared" si="485"/>
        <v>8.3908984374999989</v>
      </c>
      <c r="AL366">
        <f t="shared" si="486"/>
        <v>8.4006738281249991</v>
      </c>
      <c r="AM366">
        <f t="shared" si="487"/>
        <v>8.4104492187499993</v>
      </c>
      <c r="AN366">
        <f t="shared" si="488"/>
        <v>8.4202246093749995</v>
      </c>
      <c r="AO366" s="3">
        <v>8.43</v>
      </c>
      <c r="AP366" s="3">
        <v>8.67</v>
      </c>
    </row>
    <row r="367" spans="1:42" x14ac:dyDescent="0.2">
      <c r="A367" s="2">
        <v>42605</v>
      </c>
      <c r="B367" s="3">
        <v>9.44</v>
      </c>
      <c r="C367" s="3">
        <v>9.2799999999999994</v>
      </c>
      <c r="D367" s="3">
        <f t="shared" si="460"/>
        <v>9.1549999999999994</v>
      </c>
      <c r="E367" s="3">
        <v>9.0299999999999994</v>
      </c>
      <c r="F367" s="3">
        <f t="shared" si="461"/>
        <v>8.9450000000000003</v>
      </c>
      <c r="G367" s="3">
        <v>8.86</v>
      </c>
      <c r="H367" s="3">
        <f t="shared" si="462"/>
        <v>8.5599999999999987</v>
      </c>
      <c r="I367" s="3">
        <v>8.26</v>
      </c>
      <c r="J367" s="3">
        <f t="shared" si="463"/>
        <v>8.4149999999999991</v>
      </c>
      <c r="K367" s="3">
        <v>8.57</v>
      </c>
      <c r="L367">
        <f t="shared" si="464"/>
        <v>8.5225000000000009</v>
      </c>
      <c r="M367">
        <f t="shared" si="465"/>
        <v>8.4750000000000014</v>
      </c>
      <c r="N367">
        <f t="shared" si="466"/>
        <v>8.427500000000002</v>
      </c>
      <c r="O367" s="3">
        <v>8.3800000000000008</v>
      </c>
      <c r="P367">
        <f t="shared" si="467"/>
        <v>8.3324999999999996</v>
      </c>
      <c r="Q367">
        <f t="shared" si="468"/>
        <v>8.3237500000000004</v>
      </c>
      <c r="R367">
        <f t="shared" si="469"/>
        <v>8.3150000000000013</v>
      </c>
      <c r="S367">
        <f t="shared" si="470"/>
        <v>8.3062500000000021</v>
      </c>
      <c r="T367">
        <f t="shared" si="471"/>
        <v>8.2781250000000011</v>
      </c>
      <c r="U367" s="3">
        <v>8.25</v>
      </c>
      <c r="V367">
        <f t="shared" si="472"/>
        <v>8.2218749999999989</v>
      </c>
      <c r="W367">
        <f t="shared" ref="W367:X367" si="531">2*V367-U367</f>
        <v>8.1937499999999979</v>
      </c>
      <c r="X367">
        <f t="shared" si="531"/>
        <v>8.1656249999999968</v>
      </c>
      <c r="Y367">
        <f t="shared" si="474"/>
        <v>8.210312499999997</v>
      </c>
      <c r="Z367">
        <f t="shared" si="475"/>
        <v>8.254999999999999</v>
      </c>
      <c r="AA367">
        <f t="shared" si="476"/>
        <v>8.299687500000001</v>
      </c>
      <c r="AB367">
        <f t="shared" si="477"/>
        <v>8.2897656250000011</v>
      </c>
      <c r="AC367">
        <f t="shared" si="478"/>
        <v>8.2798437500000013</v>
      </c>
      <c r="AD367">
        <f t="shared" si="479"/>
        <v>8.2699218750000014</v>
      </c>
      <c r="AE367" s="3">
        <v>8.26</v>
      </c>
      <c r="AF367">
        <f t="shared" si="480"/>
        <v>8.2500781249999982</v>
      </c>
      <c r="AG367">
        <f t="shared" si="481"/>
        <v>8.2663085937499989</v>
      </c>
      <c r="AH367">
        <f t="shared" si="482"/>
        <v>8.2825390624999997</v>
      </c>
      <c r="AI367">
        <f t="shared" si="483"/>
        <v>8.2987695312499987</v>
      </c>
      <c r="AJ367">
        <f t="shared" si="484"/>
        <v>8.3149999999999995</v>
      </c>
      <c r="AK367">
        <f t="shared" si="485"/>
        <v>8.3312304687500003</v>
      </c>
      <c r="AL367">
        <f t="shared" si="486"/>
        <v>8.3409228515624996</v>
      </c>
      <c r="AM367">
        <f t="shared" si="487"/>
        <v>8.3506152343749989</v>
      </c>
      <c r="AN367">
        <f t="shared" si="488"/>
        <v>8.3603076171874982</v>
      </c>
      <c r="AO367" s="3">
        <v>8.3699999999999992</v>
      </c>
      <c r="AP367" s="3">
        <v>8.61</v>
      </c>
    </row>
    <row r="368" spans="1:42" x14ac:dyDescent="0.2">
      <c r="A368" s="2">
        <v>42604</v>
      </c>
      <c r="B368" s="3">
        <v>9.4</v>
      </c>
      <c r="C368" s="3">
        <v>9.27</v>
      </c>
      <c r="D368" s="3">
        <f t="shared" si="460"/>
        <v>9.16</v>
      </c>
      <c r="E368" s="3">
        <v>9.0500000000000007</v>
      </c>
      <c r="F368" s="3">
        <f t="shared" si="461"/>
        <v>8.9649999999999999</v>
      </c>
      <c r="G368" s="3">
        <v>8.8800000000000008</v>
      </c>
      <c r="H368" s="3">
        <f t="shared" si="462"/>
        <v>8.5950000000000006</v>
      </c>
      <c r="I368" s="3">
        <v>8.31</v>
      </c>
      <c r="J368" s="3">
        <f t="shared" si="463"/>
        <v>8.4600000000000009</v>
      </c>
      <c r="K368" s="3">
        <v>8.61</v>
      </c>
      <c r="L368">
        <f t="shared" si="464"/>
        <v>8.5625</v>
      </c>
      <c r="M368">
        <f t="shared" si="465"/>
        <v>8.5150000000000006</v>
      </c>
      <c r="N368">
        <f t="shared" si="466"/>
        <v>8.4675000000000011</v>
      </c>
      <c r="O368" s="3">
        <v>8.42</v>
      </c>
      <c r="P368">
        <f t="shared" si="467"/>
        <v>8.3724999999999987</v>
      </c>
      <c r="Q368">
        <f t="shared" si="468"/>
        <v>8.3662499999999991</v>
      </c>
      <c r="R368">
        <f t="shared" si="469"/>
        <v>8.36</v>
      </c>
      <c r="S368">
        <f t="shared" si="470"/>
        <v>8.3537499999999998</v>
      </c>
      <c r="T368">
        <f t="shared" si="471"/>
        <v>8.3268750000000011</v>
      </c>
      <c r="U368" s="3">
        <v>8.3000000000000007</v>
      </c>
      <c r="V368">
        <f t="shared" si="472"/>
        <v>8.2731250000000003</v>
      </c>
      <c r="W368">
        <f t="shared" ref="W368:X368" si="532">2*V368-U368</f>
        <v>8.2462499999999999</v>
      </c>
      <c r="X368">
        <f t="shared" si="532"/>
        <v>8.2193749999999994</v>
      </c>
      <c r="Y368">
        <f t="shared" si="474"/>
        <v>8.2621874999999996</v>
      </c>
      <c r="Z368">
        <f t="shared" si="475"/>
        <v>8.3049999999999997</v>
      </c>
      <c r="AA368">
        <f t="shared" si="476"/>
        <v>8.3478124999999999</v>
      </c>
      <c r="AB368">
        <f t="shared" si="477"/>
        <v>8.3383593749999996</v>
      </c>
      <c r="AC368">
        <f t="shared" si="478"/>
        <v>8.3289062499999993</v>
      </c>
      <c r="AD368">
        <f t="shared" si="479"/>
        <v>8.319453124999999</v>
      </c>
      <c r="AE368" s="3">
        <v>8.31</v>
      </c>
      <c r="AF368">
        <f t="shared" si="480"/>
        <v>8.300546875000002</v>
      </c>
      <c r="AG368">
        <f t="shared" si="481"/>
        <v>8.3179101562500009</v>
      </c>
      <c r="AH368">
        <f t="shared" si="482"/>
        <v>8.3352734375000015</v>
      </c>
      <c r="AI368">
        <f t="shared" si="483"/>
        <v>8.3526367187500021</v>
      </c>
      <c r="AJ368">
        <f t="shared" si="484"/>
        <v>8.370000000000001</v>
      </c>
      <c r="AK368">
        <f t="shared" si="485"/>
        <v>8.3873632812499999</v>
      </c>
      <c r="AL368">
        <f t="shared" si="486"/>
        <v>8.3980224609375007</v>
      </c>
      <c r="AM368">
        <f t="shared" si="487"/>
        <v>8.4086816406249998</v>
      </c>
      <c r="AN368">
        <f t="shared" si="488"/>
        <v>8.4193408203124989</v>
      </c>
      <c r="AO368" s="3">
        <v>8.43</v>
      </c>
      <c r="AP368" s="3">
        <v>8.66</v>
      </c>
    </row>
    <row r="369" spans="1:42" x14ac:dyDescent="0.2">
      <c r="A369" s="2">
        <v>42601</v>
      </c>
      <c r="B369" s="3">
        <v>9.42</v>
      </c>
      <c r="C369" s="3">
        <v>9.27</v>
      </c>
      <c r="D369" s="3">
        <f t="shared" si="460"/>
        <v>9.1549999999999994</v>
      </c>
      <c r="E369" s="3">
        <v>9.0399999999999991</v>
      </c>
      <c r="F369" s="3">
        <f t="shared" si="461"/>
        <v>8.9549999999999983</v>
      </c>
      <c r="G369" s="3">
        <v>8.8699999999999992</v>
      </c>
      <c r="H369" s="3">
        <f t="shared" si="462"/>
        <v>8.5850000000000009</v>
      </c>
      <c r="I369" s="3">
        <v>8.3000000000000007</v>
      </c>
      <c r="J369" s="3">
        <f t="shared" si="463"/>
        <v>8.4400000000000013</v>
      </c>
      <c r="K369" s="3">
        <v>8.58</v>
      </c>
      <c r="L369">
        <f t="shared" si="464"/>
        <v>8.5324999999999989</v>
      </c>
      <c r="M369">
        <f t="shared" si="465"/>
        <v>8.4849999999999994</v>
      </c>
      <c r="N369">
        <f t="shared" si="466"/>
        <v>8.4375</v>
      </c>
      <c r="O369" s="3">
        <v>8.39</v>
      </c>
      <c r="P369">
        <f t="shared" si="467"/>
        <v>8.3425000000000011</v>
      </c>
      <c r="Q369">
        <f t="shared" si="468"/>
        <v>8.3362499999999997</v>
      </c>
      <c r="R369">
        <f t="shared" si="469"/>
        <v>8.33</v>
      </c>
      <c r="S369">
        <f t="shared" si="470"/>
        <v>8.3237500000000004</v>
      </c>
      <c r="T369">
        <f t="shared" si="471"/>
        <v>8.296875</v>
      </c>
      <c r="U369" s="3">
        <v>8.27</v>
      </c>
      <c r="V369">
        <f t="shared" si="472"/>
        <v>8.2431249999999991</v>
      </c>
      <c r="W369">
        <f t="shared" ref="W369:X369" si="533">2*V369-U369</f>
        <v>8.2162499999999987</v>
      </c>
      <c r="X369">
        <f t="shared" si="533"/>
        <v>8.1893749999999983</v>
      </c>
      <c r="Y369">
        <f t="shared" si="474"/>
        <v>8.2371874999999992</v>
      </c>
      <c r="Z369">
        <f t="shared" si="475"/>
        <v>8.2850000000000001</v>
      </c>
      <c r="AA369">
        <f t="shared" si="476"/>
        <v>8.3328125000000011</v>
      </c>
      <c r="AB369">
        <f t="shared" si="477"/>
        <v>8.3246093750000014</v>
      </c>
      <c r="AC369">
        <f t="shared" si="478"/>
        <v>8.31640625</v>
      </c>
      <c r="AD369">
        <f t="shared" si="479"/>
        <v>8.3082031250000004</v>
      </c>
      <c r="AE369" s="3">
        <v>8.3000000000000007</v>
      </c>
      <c r="AF369">
        <f t="shared" si="480"/>
        <v>8.2917968750000011</v>
      </c>
      <c r="AG369">
        <f t="shared" si="481"/>
        <v>8.308847656250002</v>
      </c>
      <c r="AH369">
        <f t="shared" si="482"/>
        <v>8.3258984375000011</v>
      </c>
      <c r="AI369">
        <f t="shared" si="483"/>
        <v>8.3429492187500003</v>
      </c>
      <c r="AJ369">
        <f t="shared" si="484"/>
        <v>8.36</v>
      </c>
      <c r="AK369">
        <f t="shared" si="485"/>
        <v>8.3770507812499986</v>
      </c>
      <c r="AL369">
        <f t="shared" si="486"/>
        <v>8.3877880859374994</v>
      </c>
      <c r="AM369">
        <f t="shared" si="487"/>
        <v>8.3985253906250001</v>
      </c>
      <c r="AN369">
        <f t="shared" si="488"/>
        <v>8.4092626953124991</v>
      </c>
      <c r="AO369" s="3">
        <v>8.42</v>
      </c>
      <c r="AP369" s="3">
        <v>8.66</v>
      </c>
    </row>
    <row r="370" spans="1:42" x14ac:dyDescent="0.2">
      <c r="A370" s="2">
        <v>42600</v>
      </c>
      <c r="B370" s="3">
        <v>9.49</v>
      </c>
      <c r="C370" s="3">
        <v>9.31</v>
      </c>
      <c r="D370" s="3">
        <f t="shared" si="460"/>
        <v>9.18</v>
      </c>
      <c r="E370" s="3">
        <v>9.0500000000000007</v>
      </c>
      <c r="F370" s="3">
        <f t="shared" si="461"/>
        <v>8.9700000000000006</v>
      </c>
      <c r="G370" s="3">
        <v>8.89</v>
      </c>
      <c r="H370" s="3">
        <f t="shared" si="462"/>
        <v>8.5850000000000009</v>
      </c>
      <c r="I370" s="3">
        <v>8.2799999999999994</v>
      </c>
      <c r="J370" s="3">
        <f t="shared" si="463"/>
        <v>8.4450000000000003</v>
      </c>
      <c r="K370" s="3">
        <v>8.61</v>
      </c>
      <c r="L370">
        <f t="shared" si="464"/>
        <v>8.5574999999999992</v>
      </c>
      <c r="M370">
        <f t="shared" si="465"/>
        <v>8.504999999999999</v>
      </c>
      <c r="N370">
        <f t="shared" si="466"/>
        <v>8.4525000000000006</v>
      </c>
      <c r="O370" s="3">
        <v>8.4</v>
      </c>
      <c r="P370">
        <f t="shared" si="467"/>
        <v>8.3475000000000001</v>
      </c>
      <c r="Q370">
        <f t="shared" si="468"/>
        <v>8.338750000000001</v>
      </c>
      <c r="R370">
        <f t="shared" si="469"/>
        <v>8.33</v>
      </c>
      <c r="S370">
        <f t="shared" si="470"/>
        <v>8.3212499999999991</v>
      </c>
      <c r="T370">
        <f t="shared" si="471"/>
        <v>8.2906249999999986</v>
      </c>
      <c r="U370" s="3">
        <v>8.26</v>
      </c>
      <c r="V370">
        <f t="shared" si="472"/>
        <v>8.229375000000001</v>
      </c>
      <c r="W370">
        <f t="shared" ref="W370:X370" si="534">2*V370-U370</f>
        <v>8.1987500000000022</v>
      </c>
      <c r="X370">
        <f t="shared" si="534"/>
        <v>8.1681250000000034</v>
      </c>
      <c r="Y370">
        <f t="shared" si="474"/>
        <v>8.2190625000000015</v>
      </c>
      <c r="Z370">
        <f t="shared" si="475"/>
        <v>8.27</v>
      </c>
      <c r="AA370">
        <f t="shared" si="476"/>
        <v>8.3209374999999977</v>
      </c>
      <c r="AB370">
        <f t="shared" si="477"/>
        <v>8.3107031249999981</v>
      </c>
      <c r="AC370">
        <f t="shared" si="478"/>
        <v>8.3004687499999985</v>
      </c>
      <c r="AD370">
        <f t="shared" si="479"/>
        <v>8.2902343749999989</v>
      </c>
      <c r="AE370" s="3">
        <v>8.2799999999999994</v>
      </c>
      <c r="AF370">
        <f t="shared" si="480"/>
        <v>8.2697656249999998</v>
      </c>
      <c r="AG370">
        <f t="shared" si="481"/>
        <v>8.2860742187499987</v>
      </c>
      <c r="AH370">
        <f t="shared" si="482"/>
        <v>8.3023828124999994</v>
      </c>
      <c r="AI370">
        <f t="shared" si="483"/>
        <v>8.3186914062500001</v>
      </c>
      <c r="AJ370">
        <f t="shared" si="484"/>
        <v>8.3350000000000009</v>
      </c>
      <c r="AK370">
        <f t="shared" si="485"/>
        <v>8.3513085937500016</v>
      </c>
      <c r="AL370">
        <f t="shared" si="486"/>
        <v>8.3609814453125004</v>
      </c>
      <c r="AM370">
        <f t="shared" si="487"/>
        <v>8.3706542968750011</v>
      </c>
      <c r="AN370">
        <f t="shared" si="488"/>
        <v>8.3803271484375017</v>
      </c>
      <c r="AO370" s="3">
        <v>8.39</v>
      </c>
      <c r="AP370" s="3">
        <v>8.6</v>
      </c>
    </row>
    <row r="371" spans="1:42" x14ac:dyDescent="0.2">
      <c r="A371" s="2">
        <v>42599</v>
      </c>
      <c r="B371" s="3">
        <v>9.4600000000000009</v>
      </c>
      <c r="C371" s="3">
        <v>9.3000000000000007</v>
      </c>
      <c r="D371" s="3">
        <f t="shared" si="460"/>
        <v>9.1900000000000013</v>
      </c>
      <c r="E371" s="3">
        <v>9.08</v>
      </c>
      <c r="F371" s="3">
        <f t="shared" si="461"/>
        <v>9.0150000000000006</v>
      </c>
      <c r="G371" s="3">
        <v>8.9499999999999993</v>
      </c>
      <c r="H371" s="3">
        <f t="shared" si="462"/>
        <v>8.6199999999999992</v>
      </c>
      <c r="I371" s="3">
        <v>8.2899999999999991</v>
      </c>
      <c r="J371" s="3">
        <f t="shared" si="463"/>
        <v>8.48</v>
      </c>
      <c r="K371" s="3">
        <v>8.67</v>
      </c>
      <c r="L371">
        <f t="shared" si="464"/>
        <v>8.6149999999999984</v>
      </c>
      <c r="M371">
        <f t="shared" si="465"/>
        <v>8.5599999999999987</v>
      </c>
      <c r="N371">
        <f t="shared" si="466"/>
        <v>8.504999999999999</v>
      </c>
      <c r="O371" s="3">
        <v>8.4499999999999993</v>
      </c>
      <c r="P371">
        <f t="shared" si="467"/>
        <v>8.3949999999999996</v>
      </c>
      <c r="Q371">
        <f t="shared" si="468"/>
        <v>8.3849999999999998</v>
      </c>
      <c r="R371">
        <f t="shared" si="469"/>
        <v>8.375</v>
      </c>
      <c r="S371">
        <f t="shared" si="470"/>
        <v>8.3650000000000002</v>
      </c>
      <c r="T371">
        <f t="shared" si="471"/>
        <v>8.3324999999999996</v>
      </c>
      <c r="U371" s="3">
        <v>8.3000000000000007</v>
      </c>
      <c r="V371">
        <f t="shared" si="472"/>
        <v>8.2675000000000018</v>
      </c>
      <c r="W371">
        <f t="shared" ref="W371:X371" si="535">2*V371-U371</f>
        <v>8.235000000000003</v>
      </c>
      <c r="X371">
        <f t="shared" si="535"/>
        <v>8.2025000000000041</v>
      </c>
      <c r="Y371">
        <f t="shared" si="474"/>
        <v>8.2487500000000011</v>
      </c>
      <c r="Z371">
        <f t="shared" si="475"/>
        <v>8.2949999999999999</v>
      </c>
      <c r="AA371">
        <f t="shared" si="476"/>
        <v>8.3412499999999987</v>
      </c>
      <c r="AB371">
        <f t="shared" si="477"/>
        <v>8.3284374999999997</v>
      </c>
      <c r="AC371">
        <f t="shared" si="478"/>
        <v>8.3156249999999989</v>
      </c>
      <c r="AD371">
        <f t="shared" si="479"/>
        <v>8.3028124999999982</v>
      </c>
      <c r="AE371" s="3">
        <v>8.2899999999999991</v>
      </c>
      <c r="AF371">
        <f t="shared" si="480"/>
        <v>8.2771875000000001</v>
      </c>
      <c r="AG371">
        <f t="shared" si="481"/>
        <v>8.2903906250000006</v>
      </c>
      <c r="AH371">
        <f t="shared" si="482"/>
        <v>8.3035937499999992</v>
      </c>
      <c r="AI371">
        <f t="shared" si="483"/>
        <v>8.3167968749999979</v>
      </c>
      <c r="AJ371">
        <f t="shared" si="484"/>
        <v>8.3299999999999983</v>
      </c>
      <c r="AK371">
        <f t="shared" si="485"/>
        <v>8.3432031249999987</v>
      </c>
      <c r="AL371">
        <f t="shared" si="486"/>
        <v>8.3499023437499993</v>
      </c>
      <c r="AM371">
        <f t="shared" si="487"/>
        <v>8.3566015624999999</v>
      </c>
      <c r="AN371">
        <f t="shared" si="488"/>
        <v>8.3633007812500004</v>
      </c>
      <c r="AO371" s="3">
        <v>8.3699999999999992</v>
      </c>
      <c r="AP371" s="3">
        <v>8.58</v>
      </c>
    </row>
    <row r="372" spans="1:42" x14ac:dyDescent="0.2">
      <c r="A372" s="2">
        <v>42598</v>
      </c>
      <c r="B372" s="3">
        <v>9.44</v>
      </c>
      <c r="C372" s="3">
        <v>9.3000000000000007</v>
      </c>
      <c r="D372" s="3">
        <f t="shared" si="460"/>
        <v>9.1950000000000003</v>
      </c>
      <c r="E372" s="3">
        <v>9.09</v>
      </c>
      <c r="F372" s="3">
        <f t="shared" si="461"/>
        <v>9.02</v>
      </c>
      <c r="G372" s="3">
        <v>8.9499999999999993</v>
      </c>
      <c r="H372" s="3">
        <f t="shared" si="462"/>
        <v>8.61</v>
      </c>
      <c r="I372" s="3">
        <v>8.27</v>
      </c>
      <c r="J372" s="3">
        <f t="shared" si="463"/>
        <v>8.4450000000000003</v>
      </c>
      <c r="K372" s="3">
        <v>8.6199999999999992</v>
      </c>
      <c r="L372">
        <f t="shared" si="464"/>
        <v>8.5625</v>
      </c>
      <c r="M372">
        <f t="shared" si="465"/>
        <v>8.504999999999999</v>
      </c>
      <c r="N372">
        <f t="shared" si="466"/>
        <v>8.4474999999999998</v>
      </c>
      <c r="O372" s="3">
        <v>8.39</v>
      </c>
      <c r="P372">
        <f t="shared" si="467"/>
        <v>8.3325000000000014</v>
      </c>
      <c r="Q372">
        <f t="shared" si="468"/>
        <v>8.3287499999999994</v>
      </c>
      <c r="R372">
        <f t="shared" si="469"/>
        <v>8.3249999999999993</v>
      </c>
      <c r="S372">
        <f t="shared" si="470"/>
        <v>8.3212499999999991</v>
      </c>
      <c r="T372">
        <f t="shared" si="471"/>
        <v>8.2906249999999986</v>
      </c>
      <c r="U372" s="3">
        <v>8.26</v>
      </c>
      <c r="V372">
        <f t="shared" si="472"/>
        <v>8.229375000000001</v>
      </c>
      <c r="W372">
        <f t="shared" ref="W372:X372" si="536">2*V372-U372</f>
        <v>8.1987500000000022</v>
      </c>
      <c r="X372">
        <f t="shared" si="536"/>
        <v>8.1681250000000034</v>
      </c>
      <c r="Y372">
        <f t="shared" si="474"/>
        <v>8.216562500000002</v>
      </c>
      <c r="Z372">
        <f t="shared" si="475"/>
        <v>8.2650000000000006</v>
      </c>
      <c r="AA372">
        <f t="shared" si="476"/>
        <v>8.3134374999999991</v>
      </c>
      <c r="AB372">
        <f t="shared" si="477"/>
        <v>8.3025781250000001</v>
      </c>
      <c r="AC372">
        <f t="shared" si="478"/>
        <v>8.2917187499999994</v>
      </c>
      <c r="AD372">
        <f t="shared" si="479"/>
        <v>8.2808593749999986</v>
      </c>
      <c r="AE372" s="3">
        <v>8.27</v>
      </c>
      <c r="AF372">
        <f t="shared" si="480"/>
        <v>8.2591406250000006</v>
      </c>
      <c r="AG372">
        <f t="shared" si="481"/>
        <v>8.2731054687499999</v>
      </c>
      <c r="AH372">
        <f t="shared" si="482"/>
        <v>8.2870703124999991</v>
      </c>
      <c r="AI372">
        <f t="shared" si="483"/>
        <v>8.3010351562499984</v>
      </c>
      <c r="AJ372">
        <f t="shared" si="484"/>
        <v>8.3149999999999995</v>
      </c>
      <c r="AK372">
        <f t="shared" si="485"/>
        <v>8.3289648437500006</v>
      </c>
      <c r="AL372">
        <f t="shared" si="486"/>
        <v>8.3367236328125003</v>
      </c>
      <c r="AM372">
        <f t="shared" si="487"/>
        <v>8.344482421875</v>
      </c>
      <c r="AN372">
        <f t="shared" si="488"/>
        <v>8.3522412109374997</v>
      </c>
      <c r="AO372" s="3">
        <v>8.36</v>
      </c>
      <c r="AP372" s="3">
        <v>8.5500000000000007</v>
      </c>
    </row>
    <row r="373" spans="1:42" x14ac:dyDescent="0.2">
      <c r="A373" s="2">
        <v>42597</v>
      </c>
      <c r="B373" s="3">
        <v>9.4600000000000009</v>
      </c>
      <c r="C373" s="3">
        <v>9.3000000000000007</v>
      </c>
      <c r="D373" s="3">
        <f t="shared" si="460"/>
        <v>9.18</v>
      </c>
      <c r="E373" s="3">
        <v>9.06</v>
      </c>
      <c r="F373" s="3">
        <f t="shared" si="461"/>
        <v>8.99</v>
      </c>
      <c r="G373" s="3">
        <v>8.92</v>
      </c>
      <c r="H373" s="3">
        <f t="shared" si="462"/>
        <v>8.6050000000000004</v>
      </c>
      <c r="I373" s="3">
        <v>8.2899999999999991</v>
      </c>
      <c r="J373" s="3">
        <f t="shared" si="463"/>
        <v>8.4549999999999983</v>
      </c>
      <c r="K373" s="3">
        <v>8.6199999999999992</v>
      </c>
      <c r="L373">
        <f t="shared" si="464"/>
        <v>8.5649999999999995</v>
      </c>
      <c r="M373">
        <f t="shared" si="465"/>
        <v>8.51</v>
      </c>
      <c r="N373">
        <f t="shared" si="466"/>
        <v>8.4550000000000001</v>
      </c>
      <c r="O373" s="3">
        <v>8.4</v>
      </c>
      <c r="P373">
        <f t="shared" si="467"/>
        <v>8.3450000000000006</v>
      </c>
      <c r="Q373">
        <f t="shared" si="468"/>
        <v>8.34</v>
      </c>
      <c r="R373">
        <f t="shared" si="469"/>
        <v>8.3350000000000009</v>
      </c>
      <c r="S373">
        <f t="shared" si="470"/>
        <v>8.3300000000000018</v>
      </c>
      <c r="T373">
        <f t="shared" si="471"/>
        <v>8.3000000000000007</v>
      </c>
      <c r="U373" s="3">
        <v>8.27</v>
      </c>
      <c r="V373">
        <f t="shared" si="472"/>
        <v>8.2399999999999984</v>
      </c>
      <c r="W373">
        <f t="shared" ref="W373:X373" si="537">2*V373-U373</f>
        <v>8.2099999999999973</v>
      </c>
      <c r="X373">
        <f t="shared" si="537"/>
        <v>8.1799999999999962</v>
      </c>
      <c r="Y373">
        <f t="shared" si="474"/>
        <v>8.2299999999999969</v>
      </c>
      <c r="Z373">
        <f t="shared" si="475"/>
        <v>8.2799999999999994</v>
      </c>
      <c r="AA373">
        <f t="shared" si="476"/>
        <v>8.3300000000000018</v>
      </c>
      <c r="AB373">
        <f t="shared" si="477"/>
        <v>8.32</v>
      </c>
      <c r="AC373">
        <f t="shared" si="478"/>
        <v>8.31</v>
      </c>
      <c r="AD373">
        <f t="shared" si="479"/>
        <v>8.3000000000000007</v>
      </c>
      <c r="AE373" s="3">
        <v>8.2899999999999991</v>
      </c>
      <c r="AF373">
        <f t="shared" si="480"/>
        <v>8.2799999999999976</v>
      </c>
      <c r="AG373">
        <f t="shared" si="481"/>
        <v>8.2937499999999993</v>
      </c>
      <c r="AH373">
        <f t="shared" si="482"/>
        <v>8.3074999999999992</v>
      </c>
      <c r="AI373">
        <f t="shared" si="483"/>
        <v>8.3212499999999991</v>
      </c>
      <c r="AJ373">
        <f t="shared" si="484"/>
        <v>8.3350000000000009</v>
      </c>
      <c r="AK373">
        <f t="shared" si="485"/>
        <v>8.3487500000000026</v>
      </c>
      <c r="AL373">
        <f t="shared" si="486"/>
        <v>8.3565625000000026</v>
      </c>
      <c r="AM373">
        <f t="shared" si="487"/>
        <v>8.3643750000000026</v>
      </c>
      <c r="AN373">
        <f t="shared" si="488"/>
        <v>8.3721875000000026</v>
      </c>
      <c r="AO373" s="3">
        <v>8.3800000000000008</v>
      </c>
      <c r="AP373" s="3">
        <v>8.58</v>
      </c>
    </row>
    <row r="374" spans="1:42" x14ac:dyDescent="0.2">
      <c r="A374" s="2">
        <v>42594</v>
      </c>
      <c r="B374" s="3">
        <v>9.49</v>
      </c>
      <c r="C374" s="3">
        <v>9.33</v>
      </c>
      <c r="D374" s="3">
        <f t="shared" si="460"/>
        <v>9.2149999999999999</v>
      </c>
      <c r="E374" s="3">
        <v>9.1</v>
      </c>
      <c r="F374" s="3">
        <f t="shared" si="461"/>
        <v>9.0150000000000006</v>
      </c>
      <c r="G374" s="3">
        <v>8.93</v>
      </c>
      <c r="H374" s="3">
        <f t="shared" si="462"/>
        <v>8.64</v>
      </c>
      <c r="I374" s="3">
        <v>8.35</v>
      </c>
      <c r="J374" s="3">
        <f t="shared" si="463"/>
        <v>8.49</v>
      </c>
      <c r="K374" s="3">
        <v>8.6300000000000008</v>
      </c>
      <c r="L374">
        <f t="shared" si="464"/>
        <v>8.5775000000000006</v>
      </c>
      <c r="M374">
        <f t="shared" si="465"/>
        <v>8.5250000000000004</v>
      </c>
      <c r="N374">
        <f t="shared" si="466"/>
        <v>8.4725000000000001</v>
      </c>
      <c r="O374" s="3">
        <v>8.42</v>
      </c>
      <c r="P374">
        <f t="shared" si="467"/>
        <v>8.3674999999999997</v>
      </c>
      <c r="Q374">
        <f t="shared" si="468"/>
        <v>8.3662500000000009</v>
      </c>
      <c r="R374">
        <f t="shared" si="469"/>
        <v>8.3650000000000002</v>
      </c>
      <c r="S374">
        <f t="shared" si="470"/>
        <v>8.3637499999999996</v>
      </c>
      <c r="T374">
        <f t="shared" si="471"/>
        <v>8.3368749999999991</v>
      </c>
      <c r="U374" s="3">
        <v>8.31</v>
      </c>
      <c r="V374">
        <f t="shared" si="472"/>
        <v>8.2831250000000018</v>
      </c>
      <c r="W374">
        <f t="shared" ref="W374:X374" si="538">2*V374-U374</f>
        <v>8.2562500000000032</v>
      </c>
      <c r="X374">
        <f t="shared" si="538"/>
        <v>8.2293750000000045</v>
      </c>
      <c r="Y374">
        <f t="shared" si="474"/>
        <v>8.2796875000000014</v>
      </c>
      <c r="Z374">
        <f t="shared" si="475"/>
        <v>8.33</v>
      </c>
      <c r="AA374">
        <f t="shared" si="476"/>
        <v>8.3803124999999987</v>
      </c>
      <c r="AB374">
        <f t="shared" si="477"/>
        <v>8.3727343749999985</v>
      </c>
      <c r="AC374">
        <f t="shared" si="478"/>
        <v>8.3651562499999983</v>
      </c>
      <c r="AD374">
        <f t="shared" si="479"/>
        <v>8.3575781249999999</v>
      </c>
      <c r="AE374" s="3">
        <v>8.35</v>
      </c>
      <c r="AF374">
        <f t="shared" si="480"/>
        <v>8.3424218749999994</v>
      </c>
      <c r="AG374">
        <f t="shared" si="481"/>
        <v>8.3580664062499999</v>
      </c>
      <c r="AH374">
        <f t="shared" si="482"/>
        <v>8.3737109375000003</v>
      </c>
      <c r="AI374">
        <f t="shared" si="483"/>
        <v>8.3893554687500007</v>
      </c>
      <c r="AJ374">
        <f t="shared" si="484"/>
        <v>8.4050000000000011</v>
      </c>
      <c r="AK374">
        <f t="shared" si="485"/>
        <v>8.4206445312500016</v>
      </c>
      <c r="AL374">
        <f t="shared" si="486"/>
        <v>8.4304833984375023</v>
      </c>
      <c r="AM374">
        <f t="shared" si="487"/>
        <v>8.4403222656250012</v>
      </c>
      <c r="AN374">
        <f t="shared" si="488"/>
        <v>8.4501611328125001</v>
      </c>
      <c r="AO374" s="3">
        <v>8.4600000000000009</v>
      </c>
      <c r="AP374" s="3">
        <v>8.66</v>
      </c>
    </row>
    <row r="375" spans="1:42" x14ac:dyDescent="0.2">
      <c r="A375" s="2">
        <v>42593</v>
      </c>
      <c r="B375" s="3">
        <v>9.4600000000000009</v>
      </c>
      <c r="C375" s="3">
        <v>9.32</v>
      </c>
      <c r="D375" s="3">
        <f t="shared" si="460"/>
        <v>9.1950000000000003</v>
      </c>
      <c r="E375" s="3">
        <v>9.07</v>
      </c>
      <c r="F375" s="3">
        <f t="shared" si="461"/>
        <v>8.9649999999999999</v>
      </c>
      <c r="G375" s="3">
        <v>8.86</v>
      </c>
      <c r="H375" s="3">
        <f t="shared" si="462"/>
        <v>8.5549999999999997</v>
      </c>
      <c r="I375" s="3">
        <v>8.25</v>
      </c>
      <c r="J375" s="3">
        <f t="shared" si="463"/>
        <v>8.3949999999999996</v>
      </c>
      <c r="K375" s="3">
        <v>8.5399999999999991</v>
      </c>
      <c r="L375">
        <f t="shared" si="464"/>
        <v>8.4924999999999997</v>
      </c>
      <c r="M375">
        <f t="shared" si="465"/>
        <v>8.4450000000000003</v>
      </c>
      <c r="N375">
        <f t="shared" si="466"/>
        <v>8.3975000000000009</v>
      </c>
      <c r="O375" s="3">
        <v>8.35</v>
      </c>
      <c r="P375">
        <f t="shared" si="467"/>
        <v>8.3024999999999984</v>
      </c>
      <c r="Q375">
        <f t="shared" si="468"/>
        <v>8.2962499999999988</v>
      </c>
      <c r="R375">
        <f t="shared" si="469"/>
        <v>8.2899999999999991</v>
      </c>
      <c r="S375">
        <f t="shared" si="470"/>
        <v>8.2837499999999995</v>
      </c>
      <c r="T375">
        <f t="shared" si="471"/>
        <v>8.2568750000000009</v>
      </c>
      <c r="U375" s="3">
        <v>8.23</v>
      </c>
      <c r="V375">
        <f t="shared" si="472"/>
        <v>8.203125</v>
      </c>
      <c r="W375">
        <f t="shared" ref="W375:X375" si="539">2*V375-U375</f>
        <v>8.1762499999999996</v>
      </c>
      <c r="X375">
        <f t="shared" si="539"/>
        <v>8.1493749999999991</v>
      </c>
      <c r="Y375">
        <f t="shared" si="474"/>
        <v>8.1946875000000006</v>
      </c>
      <c r="Z375">
        <f t="shared" si="475"/>
        <v>8.24</v>
      </c>
      <c r="AA375">
        <f t="shared" si="476"/>
        <v>8.2853124999999999</v>
      </c>
      <c r="AB375">
        <f t="shared" si="477"/>
        <v>8.276484374999999</v>
      </c>
      <c r="AC375">
        <f t="shared" si="478"/>
        <v>8.2676562499999999</v>
      </c>
      <c r="AD375">
        <f t="shared" si="479"/>
        <v>8.2588281250000009</v>
      </c>
      <c r="AE375" s="3">
        <v>8.25</v>
      </c>
      <c r="AF375">
        <f t="shared" si="480"/>
        <v>8.2411718749999991</v>
      </c>
      <c r="AG375">
        <f t="shared" si="481"/>
        <v>8.2571289062499993</v>
      </c>
      <c r="AH375">
        <f t="shared" si="482"/>
        <v>8.2730859374999994</v>
      </c>
      <c r="AI375">
        <f t="shared" si="483"/>
        <v>8.2890429687499996</v>
      </c>
      <c r="AJ375">
        <f t="shared" si="484"/>
        <v>8.3049999999999997</v>
      </c>
      <c r="AK375">
        <f t="shared" si="485"/>
        <v>8.3209570312499999</v>
      </c>
      <c r="AL375">
        <f t="shared" si="486"/>
        <v>8.3307177734374989</v>
      </c>
      <c r="AM375">
        <f t="shared" si="487"/>
        <v>8.3404785156249996</v>
      </c>
      <c r="AN375">
        <f t="shared" si="488"/>
        <v>8.3502392578125004</v>
      </c>
      <c r="AO375" s="3">
        <v>8.36</v>
      </c>
      <c r="AP375" s="3">
        <v>8.5500000000000007</v>
      </c>
    </row>
    <row r="376" spans="1:42" x14ac:dyDescent="0.2">
      <c r="A376" s="2">
        <v>42592</v>
      </c>
      <c r="B376" s="3">
        <v>9.4499999999999993</v>
      </c>
      <c r="C376" s="3">
        <v>9.3000000000000007</v>
      </c>
      <c r="D376" s="3">
        <f t="shared" si="460"/>
        <v>9.18</v>
      </c>
      <c r="E376" s="3">
        <v>9.06</v>
      </c>
      <c r="F376" s="3">
        <f t="shared" si="461"/>
        <v>8.9600000000000009</v>
      </c>
      <c r="G376" s="3">
        <v>8.86</v>
      </c>
      <c r="H376" s="3">
        <f t="shared" si="462"/>
        <v>8.5599999999999987</v>
      </c>
      <c r="I376" s="3">
        <v>8.26</v>
      </c>
      <c r="J376" s="3">
        <f t="shared" si="463"/>
        <v>8.3999999999999986</v>
      </c>
      <c r="K376" s="3">
        <v>8.5399999999999991</v>
      </c>
      <c r="L376">
        <f t="shared" si="464"/>
        <v>8.4899999999999984</v>
      </c>
      <c r="M376">
        <f t="shared" si="465"/>
        <v>8.44</v>
      </c>
      <c r="N376">
        <f t="shared" si="466"/>
        <v>8.39</v>
      </c>
      <c r="O376" s="3">
        <v>8.34</v>
      </c>
      <c r="P376">
        <f t="shared" si="467"/>
        <v>8.2899999999999991</v>
      </c>
      <c r="Q376">
        <f t="shared" si="468"/>
        <v>8.2874999999999996</v>
      </c>
      <c r="R376">
        <f t="shared" si="469"/>
        <v>8.2850000000000001</v>
      </c>
      <c r="S376">
        <f t="shared" si="470"/>
        <v>8.2825000000000006</v>
      </c>
      <c r="T376">
        <f t="shared" si="471"/>
        <v>8.2562500000000014</v>
      </c>
      <c r="U376" s="3">
        <v>8.23</v>
      </c>
      <c r="V376">
        <f t="shared" si="472"/>
        <v>8.2037499999999994</v>
      </c>
      <c r="W376">
        <f t="shared" ref="W376:X376" si="540">2*V376-U376</f>
        <v>8.1774999999999984</v>
      </c>
      <c r="X376">
        <f t="shared" si="540"/>
        <v>8.1512499999999974</v>
      </c>
      <c r="Y376">
        <f t="shared" si="474"/>
        <v>8.1981249999999992</v>
      </c>
      <c r="Z376">
        <f t="shared" si="475"/>
        <v>8.245000000000001</v>
      </c>
      <c r="AA376">
        <f t="shared" si="476"/>
        <v>8.2918750000000028</v>
      </c>
      <c r="AB376">
        <f t="shared" si="477"/>
        <v>8.2839062500000011</v>
      </c>
      <c r="AC376">
        <f t="shared" si="478"/>
        <v>8.2759375000000013</v>
      </c>
      <c r="AD376">
        <f t="shared" si="479"/>
        <v>8.2679687500000014</v>
      </c>
      <c r="AE376" s="3">
        <v>8.26</v>
      </c>
      <c r="AF376">
        <f t="shared" si="480"/>
        <v>8.2520312499999982</v>
      </c>
      <c r="AG376">
        <f t="shared" si="481"/>
        <v>8.2665234374999983</v>
      </c>
      <c r="AH376">
        <f t="shared" si="482"/>
        <v>8.2810156249999984</v>
      </c>
      <c r="AI376">
        <f t="shared" si="483"/>
        <v>8.2955078124999986</v>
      </c>
      <c r="AJ376">
        <f t="shared" si="484"/>
        <v>8.3099999999999987</v>
      </c>
      <c r="AK376">
        <f t="shared" si="485"/>
        <v>8.3244921874999989</v>
      </c>
      <c r="AL376">
        <f t="shared" si="486"/>
        <v>8.333369140624999</v>
      </c>
      <c r="AM376">
        <f t="shared" si="487"/>
        <v>8.3422460937499991</v>
      </c>
      <c r="AN376">
        <f t="shared" si="488"/>
        <v>8.3511230468749993</v>
      </c>
      <c r="AO376" s="3">
        <v>8.36</v>
      </c>
      <c r="AP376" s="3">
        <v>8.5500000000000007</v>
      </c>
    </row>
    <row r="377" spans="1:42" x14ac:dyDescent="0.2">
      <c r="A377" s="2">
        <v>42591</v>
      </c>
      <c r="B377" s="3">
        <v>9.4499999999999993</v>
      </c>
      <c r="C377" s="3">
        <v>9.31</v>
      </c>
      <c r="D377" s="3">
        <f t="shared" si="460"/>
        <v>9.1999999999999993</v>
      </c>
      <c r="E377" s="3">
        <v>9.09</v>
      </c>
      <c r="F377" s="3">
        <f t="shared" si="461"/>
        <v>8.995000000000001</v>
      </c>
      <c r="G377" s="3">
        <v>8.9</v>
      </c>
      <c r="H377" s="3">
        <f t="shared" si="462"/>
        <v>8.5749999999999993</v>
      </c>
      <c r="I377" s="3">
        <v>8.25</v>
      </c>
      <c r="J377" s="3">
        <f t="shared" si="463"/>
        <v>8.4</v>
      </c>
      <c r="K377" s="3">
        <v>8.5500000000000007</v>
      </c>
      <c r="L377">
        <f t="shared" si="464"/>
        <v>8.4975000000000005</v>
      </c>
      <c r="M377">
        <f t="shared" si="465"/>
        <v>8.4450000000000003</v>
      </c>
      <c r="N377">
        <f t="shared" si="466"/>
        <v>8.3925000000000001</v>
      </c>
      <c r="O377" s="3">
        <v>8.34</v>
      </c>
      <c r="P377">
        <f t="shared" si="467"/>
        <v>8.2874999999999996</v>
      </c>
      <c r="Q377">
        <f t="shared" si="468"/>
        <v>8.286249999999999</v>
      </c>
      <c r="R377">
        <f t="shared" si="469"/>
        <v>8.2850000000000001</v>
      </c>
      <c r="S377">
        <f t="shared" si="470"/>
        <v>8.2837500000000013</v>
      </c>
      <c r="T377">
        <f t="shared" si="471"/>
        <v>8.2568750000000009</v>
      </c>
      <c r="U377" s="3">
        <v>8.23</v>
      </c>
      <c r="V377">
        <f t="shared" si="472"/>
        <v>8.203125</v>
      </c>
      <c r="W377">
        <f t="shared" ref="W377:X377" si="541">2*V377-U377</f>
        <v>8.1762499999999996</v>
      </c>
      <c r="X377">
        <f t="shared" si="541"/>
        <v>8.1493749999999991</v>
      </c>
      <c r="Y377">
        <f t="shared" si="474"/>
        <v>8.1946875000000006</v>
      </c>
      <c r="Z377">
        <f t="shared" si="475"/>
        <v>8.24</v>
      </c>
      <c r="AA377">
        <f t="shared" si="476"/>
        <v>8.2853124999999999</v>
      </c>
      <c r="AB377">
        <f t="shared" si="477"/>
        <v>8.276484374999999</v>
      </c>
      <c r="AC377">
        <f t="shared" si="478"/>
        <v>8.2676562499999999</v>
      </c>
      <c r="AD377">
        <f t="shared" si="479"/>
        <v>8.2588281250000009</v>
      </c>
      <c r="AE377" s="3">
        <v>8.25</v>
      </c>
      <c r="AF377">
        <f t="shared" si="480"/>
        <v>8.2411718749999991</v>
      </c>
      <c r="AG377">
        <f t="shared" si="481"/>
        <v>8.2533789062499991</v>
      </c>
      <c r="AH377">
        <f t="shared" si="482"/>
        <v>8.2655859374999991</v>
      </c>
      <c r="AI377">
        <f t="shared" si="483"/>
        <v>8.2777929687499991</v>
      </c>
      <c r="AJ377">
        <f t="shared" si="484"/>
        <v>8.2899999999999991</v>
      </c>
      <c r="AK377">
        <f t="shared" si="485"/>
        <v>8.3022070312499991</v>
      </c>
      <c r="AL377">
        <f t="shared" si="486"/>
        <v>8.3091552734374989</v>
      </c>
      <c r="AM377">
        <f t="shared" si="487"/>
        <v>8.3161035156249987</v>
      </c>
      <c r="AN377">
        <f t="shared" si="488"/>
        <v>8.3230517578125003</v>
      </c>
      <c r="AO377" s="3">
        <v>8.33</v>
      </c>
      <c r="AP377" s="3">
        <v>8.49</v>
      </c>
    </row>
    <row r="378" spans="1:42" x14ac:dyDescent="0.2">
      <c r="A378" s="2">
        <v>42590</v>
      </c>
      <c r="B378" s="3">
        <v>9.42</v>
      </c>
      <c r="C378" s="3">
        <v>9.2899999999999991</v>
      </c>
      <c r="D378" s="3">
        <f t="shared" si="460"/>
        <v>9.1950000000000003</v>
      </c>
      <c r="E378" s="3">
        <v>9.1</v>
      </c>
      <c r="F378" s="3">
        <f t="shared" si="461"/>
        <v>9.0150000000000006</v>
      </c>
      <c r="G378" s="3">
        <v>8.93</v>
      </c>
      <c r="H378" s="3">
        <f t="shared" si="462"/>
        <v>8.6050000000000004</v>
      </c>
      <c r="I378" s="3">
        <v>8.2799999999999994</v>
      </c>
      <c r="J378" s="3">
        <f t="shared" si="463"/>
        <v>8.4450000000000003</v>
      </c>
      <c r="K378" s="3">
        <v>8.61</v>
      </c>
      <c r="L378">
        <f t="shared" si="464"/>
        <v>8.5574999999999992</v>
      </c>
      <c r="M378">
        <f t="shared" si="465"/>
        <v>8.504999999999999</v>
      </c>
      <c r="N378">
        <f t="shared" si="466"/>
        <v>8.4525000000000006</v>
      </c>
      <c r="O378" s="3">
        <v>8.4</v>
      </c>
      <c r="P378">
        <f t="shared" si="467"/>
        <v>8.3475000000000001</v>
      </c>
      <c r="Q378">
        <f t="shared" si="468"/>
        <v>8.3462499999999995</v>
      </c>
      <c r="R378">
        <f t="shared" si="469"/>
        <v>8.3449999999999989</v>
      </c>
      <c r="S378">
        <f t="shared" si="470"/>
        <v>8.3437499999999982</v>
      </c>
      <c r="T378">
        <f t="shared" si="471"/>
        <v>8.3168749999999996</v>
      </c>
      <c r="U378" s="3">
        <v>8.2899999999999991</v>
      </c>
      <c r="V378">
        <f t="shared" si="472"/>
        <v>8.2631249999999987</v>
      </c>
      <c r="W378">
        <f t="shared" ref="W378:X378" si="542">2*V378-U378</f>
        <v>8.2362499999999983</v>
      </c>
      <c r="X378">
        <f t="shared" si="542"/>
        <v>8.2093749999999979</v>
      </c>
      <c r="Y378">
        <f t="shared" si="474"/>
        <v>8.247187499999999</v>
      </c>
      <c r="Z378">
        <f t="shared" si="475"/>
        <v>8.2850000000000001</v>
      </c>
      <c r="AA378">
        <f t="shared" si="476"/>
        <v>8.3228125000000013</v>
      </c>
      <c r="AB378">
        <f t="shared" si="477"/>
        <v>8.3121093750000004</v>
      </c>
      <c r="AC378">
        <f t="shared" si="478"/>
        <v>8.3014062499999994</v>
      </c>
      <c r="AD378">
        <f t="shared" si="479"/>
        <v>8.2907031250000003</v>
      </c>
      <c r="AE378" s="3">
        <v>8.2799999999999994</v>
      </c>
      <c r="AF378">
        <f t="shared" si="480"/>
        <v>8.2692968749999984</v>
      </c>
      <c r="AG378">
        <f t="shared" si="481"/>
        <v>8.2807226562499991</v>
      </c>
      <c r="AH378">
        <f t="shared" si="482"/>
        <v>8.2921484374999999</v>
      </c>
      <c r="AI378">
        <f t="shared" si="483"/>
        <v>8.3035742187500006</v>
      </c>
      <c r="AJ378">
        <f t="shared" si="484"/>
        <v>8.3149999999999995</v>
      </c>
      <c r="AK378">
        <f t="shared" si="485"/>
        <v>8.3264257812499984</v>
      </c>
      <c r="AL378">
        <f t="shared" si="486"/>
        <v>8.3323193359374983</v>
      </c>
      <c r="AM378">
        <f t="shared" si="487"/>
        <v>8.3382128906249982</v>
      </c>
      <c r="AN378">
        <f t="shared" si="488"/>
        <v>8.344106445312498</v>
      </c>
      <c r="AO378" s="3">
        <v>8.35</v>
      </c>
      <c r="AP378" s="3">
        <v>8.5</v>
      </c>
    </row>
    <row r="379" spans="1:42" x14ac:dyDescent="0.2">
      <c r="A379" s="2">
        <v>42587</v>
      </c>
      <c r="B379" s="3">
        <v>9.39</v>
      </c>
      <c r="C379" s="3">
        <v>9.2799999999999994</v>
      </c>
      <c r="D379" s="3">
        <f t="shared" si="460"/>
        <v>9.2050000000000001</v>
      </c>
      <c r="E379" s="3">
        <v>9.1300000000000008</v>
      </c>
      <c r="F379" s="3">
        <f t="shared" si="461"/>
        <v>9.0500000000000007</v>
      </c>
      <c r="G379" s="3">
        <v>8.9700000000000006</v>
      </c>
      <c r="H379" s="3">
        <f t="shared" si="462"/>
        <v>8.6750000000000007</v>
      </c>
      <c r="I379" s="3">
        <v>8.3800000000000008</v>
      </c>
      <c r="J379" s="3">
        <f t="shared" si="463"/>
        <v>8.52</v>
      </c>
      <c r="K379" s="3">
        <v>8.66</v>
      </c>
      <c r="L379">
        <f t="shared" si="464"/>
        <v>8.6074999999999999</v>
      </c>
      <c r="M379">
        <f t="shared" si="465"/>
        <v>8.5549999999999997</v>
      </c>
      <c r="N379">
        <f t="shared" si="466"/>
        <v>8.5024999999999995</v>
      </c>
      <c r="O379" s="3">
        <v>8.4499999999999993</v>
      </c>
      <c r="P379">
        <f t="shared" si="467"/>
        <v>8.3974999999999991</v>
      </c>
      <c r="Q379">
        <f t="shared" si="468"/>
        <v>8.4012499999999992</v>
      </c>
      <c r="R379">
        <f t="shared" si="469"/>
        <v>8.4049999999999994</v>
      </c>
      <c r="S379">
        <f t="shared" si="470"/>
        <v>8.4087499999999995</v>
      </c>
      <c r="T379">
        <f t="shared" si="471"/>
        <v>8.3843749999999986</v>
      </c>
      <c r="U379" s="3">
        <v>8.36</v>
      </c>
      <c r="V379">
        <f t="shared" si="472"/>
        <v>8.3356250000000003</v>
      </c>
      <c r="W379">
        <f t="shared" ref="W379:X379" si="543">2*V379-U379</f>
        <v>8.3112500000000011</v>
      </c>
      <c r="X379">
        <f t="shared" si="543"/>
        <v>8.286875000000002</v>
      </c>
      <c r="Y379">
        <f t="shared" si="474"/>
        <v>8.3284375000000015</v>
      </c>
      <c r="Z379">
        <f t="shared" si="475"/>
        <v>8.370000000000001</v>
      </c>
      <c r="AA379">
        <f t="shared" si="476"/>
        <v>8.4115625000000005</v>
      </c>
      <c r="AB379">
        <f t="shared" si="477"/>
        <v>8.4036718750000006</v>
      </c>
      <c r="AC379">
        <f t="shared" si="478"/>
        <v>8.3957812500000006</v>
      </c>
      <c r="AD379">
        <f t="shared" si="479"/>
        <v>8.3878906250000007</v>
      </c>
      <c r="AE379" s="3">
        <v>8.3800000000000008</v>
      </c>
      <c r="AF379">
        <f t="shared" si="480"/>
        <v>8.3721093750000009</v>
      </c>
      <c r="AG379">
        <f t="shared" si="481"/>
        <v>8.3828320312500004</v>
      </c>
      <c r="AH379">
        <f t="shared" si="482"/>
        <v>8.3935546875</v>
      </c>
      <c r="AI379">
        <f t="shared" si="483"/>
        <v>8.4042773437499996</v>
      </c>
      <c r="AJ379">
        <f t="shared" si="484"/>
        <v>8.4149999999999991</v>
      </c>
      <c r="AK379">
        <f t="shared" si="485"/>
        <v>8.4257226562499987</v>
      </c>
      <c r="AL379">
        <f t="shared" si="486"/>
        <v>8.4317919921874989</v>
      </c>
      <c r="AM379">
        <f t="shared" si="487"/>
        <v>8.437861328124999</v>
      </c>
      <c r="AN379">
        <f t="shared" si="488"/>
        <v>8.4439306640624991</v>
      </c>
      <c r="AO379" s="3">
        <v>8.4499999999999993</v>
      </c>
      <c r="AP379" s="3">
        <v>8.59</v>
      </c>
    </row>
    <row r="380" spans="1:42" x14ac:dyDescent="0.2">
      <c r="A380" s="2">
        <v>42586</v>
      </c>
      <c r="B380" s="3">
        <v>9.44</v>
      </c>
      <c r="C380" s="3">
        <v>9.34</v>
      </c>
      <c r="D380" s="3">
        <f t="shared" si="460"/>
        <v>9.26</v>
      </c>
      <c r="E380" s="3">
        <v>9.18</v>
      </c>
      <c r="F380" s="3">
        <f t="shared" si="461"/>
        <v>9.1</v>
      </c>
      <c r="G380" s="3">
        <v>9.02</v>
      </c>
      <c r="H380" s="3">
        <f t="shared" si="462"/>
        <v>8.74</v>
      </c>
      <c r="I380" s="3">
        <v>8.4600000000000009</v>
      </c>
      <c r="J380" s="3">
        <f t="shared" si="463"/>
        <v>8.5850000000000009</v>
      </c>
      <c r="K380" s="3">
        <v>8.7100000000000009</v>
      </c>
      <c r="L380">
        <f t="shared" si="464"/>
        <v>8.6625000000000014</v>
      </c>
      <c r="M380">
        <f t="shared" si="465"/>
        <v>8.6150000000000002</v>
      </c>
      <c r="N380">
        <f t="shared" si="466"/>
        <v>8.567499999999999</v>
      </c>
      <c r="O380" s="3">
        <v>8.52</v>
      </c>
      <c r="P380">
        <f t="shared" si="467"/>
        <v>8.4725000000000001</v>
      </c>
      <c r="Q380">
        <f t="shared" si="468"/>
        <v>8.473749999999999</v>
      </c>
      <c r="R380">
        <f t="shared" si="469"/>
        <v>8.4749999999999996</v>
      </c>
      <c r="S380">
        <f t="shared" si="470"/>
        <v>8.4762500000000003</v>
      </c>
      <c r="T380">
        <f t="shared" si="471"/>
        <v>8.453125</v>
      </c>
      <c r="U380" s="3">
        <v>8.43</v>
      </c>
      <c r="V380">
        <f t="shared" si="472"/>
        <v>8.4068749999999994</v>
      </c>
      <c r="W380">
        <f t="shared" ref="W380:X380" si="544">2*V380-U380</f>
        <v>8.3837499999999991</v>
      </c>
      <c r="X380">
        <f t="shared" si="544"/>
        <v>8.3606249999999989</v>
      </c>
      <c r="Y380">
        <f t="shared" si="474"/>
        <v>8.4028124999999996</v>
      </c>
      <c r="Z380">
        <f t="shared" si="475"/>
        <v>8.4450000000000003</v>
      </c>
      <c r="AA380">
        <f t="shared" si="476"/>
        <v>8.487187500000001</v>
      </c>
      <c r="AB380">
        <f t="shared" si="477"/>
        <v>8.4803906250000018</v>
      </c>
      <c r="AC380">
        <f t="shared" si="478"/>
        <v>8.4735937500000009</v>
      </c>
      <c r="AD380">
        <f t="shared" si="479"/>
        <v>8.466796875</v>
      </c>
      <c r="AE380" s="3">
        <v>8.4600000000000009</v>
      </c>
      <c r="AF380">
        <f t="shared" si="480"/>
        <v>8.4532031250000017</v>
      </c>
      <c r="AG380">
        <f t="shared" si="481"/>
        <v>8.4649023437500013</v>
      </c>
      <c r="AH380">
        <f t="shared" si="482"/>
        <v>8.4766015625000009</v>
      </c>
      <c r="AI380">
        <f t="shared" si="483"/>
        <v>8.4883007812500004</v>
      </c>
      <c r="AJ380">
        <f t="shared" si="484"/>
        <v>8.5</v>
      </c>
      <c r="AK380">
        <f t="shared" si="485"/>
        <v>8.5116992187499996</v>
      </c>
      <c r="AL380">
        <f t="shared" si="486"/>
        <v>8.5187744140624986</v>
      </c>
      <c r="AM380">
        <f t="shared" si="487"/>
        <v>8.5258496093749994</v>
      </c>
      <c r="AN380">
        <f t="shared" si="488"/>
        <v>8.5329248046875001</v>
      </c>
      <c r="AO380" s="3">
        <v>8.5399999999999991</v>
      </c>
      <c r="AP380" s="3">
        <v>8.67</v>
      </c>
    </row>
    <row r="381" spans="1:42" x14ac:dyDescent="0.2">
      <c r="A381" s="2">
        <v>42585</v>
      </c>
      <c r="B381" s="3">
        <v>9.5399999999999991</v>
      </c>
      <c r="C381" s="3">
        <v>9.41</v>
      </c>
      <c r="D381" s="3">
        <f t="shared" si="460"/>
        <v>9.31</v>
      </c>
      <c r="E381" s="3">
        <v>9.2100000000000009</v>
      </c>
      <c r="F381" s="3">
        <f t="shared" si="461"/>
        <v>9.125</v>
      </c>
      <c r="G381" s="3">
        <v>9.0399999999999991</v>
      </c>
      <c r="H381" s="3">
        <f t="shared" si="462"/>
        <v>8.7650000000000006</v>
      </c>
      <c r="I381" s="3">
        <v>8.49</v>
      </c>
      <c r="J381" s="3">
        <f t="shared" si="463"/>
        <v>8.625</v>
      </c>
      <c r="K381" s="3">
        <v>8.76</v>
      </c>
      <c r="L381">
        <f t="shared" si="464"/>
        <v>8.7149999999999999</v>
      </c>
      <c r="M381">
        <f t="shared" si="465"/>
        <v>8.67</v>
      </c>
      <c r="N381">
        <f t="shared" si="466"/>
        <v>8.625</v>
      </c>
      <c r="O381" s="3">
        <v>8.58</v>
      </c>
      <c r="P381">
        <f t="shared" si="467"/>
        <v>8.5350000000000001</v>
      </c>
      <c r="Q381">
        <f t="shared" si="468"/>
        <v>8.5325000000000006</v>
      </c>
      <c r="R381">
        <f t="shared" si="469"/>
        <v>8.5300000000000011</v>
      </c>
      <c r="S381">
        <f t="shared" si="470"/>
        <v>8.5275000000000016</v>
      </c>
      <c r="T381">
        <f t="shared" si="471"/>
        <v>8.5037500000000001</v>
      </c>
      <c r="U381" s="3">
        <v>8.48</v>
      </c>
      <c r="V381">
        <f t="shared" si="472"/>
        <v>8.4562500000000007</v>
      </c>
      <c r="W381">
        <f t="shared" ref="W381:X381" si="545">2*V381-U381</f>
        <v>8.432500000000001</v>
      </c>
      <c r="X381">
        <f t="shared" si="545"/>
        <v>8.4087500000000013</v>
      </c>
      <c r="Y381">
        <f t="shared" si="474"/>
        <v>8.4468750000000004</v>
      </c>
      <c r="Z381">
        <f t="shared" si="475"/>
        <v>8.4849999999999994</v>
      </c>
      <c r="AA381">
        <f t="shared" si="476"/>
        <v>8.5231249999999985</v>
      </c>
      <c r="AB381">
        <f t="shared" si="477"/>
        <v>8.5148437499999989</v>
      </c>
      <c r="AC381">
        <f t="shared" si="478"/>
        <v>8.5065624999999994</v>
      </c>
      <c r="AD381">
        <f t="shared" si="479"/>
        <v>8.4982812499999998</v>
      </c>
      <c r="AE381" s="3">
        <v>8.49</v>
      </c>
      <c r="AF381">
        <f t="shared" si="480"/>
        <v>8.4817187500000006</v>
      </c>
      <c r="AG381">
        <f t="shared" si="481"/>
        <v>8.4900390624999993</v>
      </c>
      <c r="AH381">
        <f t="shared" si="482"/>
        <v>8.4983593749999997</v>
      </c>
      <c r="AI381">
        <f t="shared" si="483"/>
        <v>8.5066796875000001</v>
      </c>
      <c r="AJ381">
        <f t="shared" si="484"/>
        <v>8.5150000000000006</v>
      </c>
      <c r="AK381">
        <f t="shared" si="485"/>
        <v>8.523320312500001</v>
      </c>
      <c r="AL381">
        <f t="shared" si="486"/>
        <v>8.5274902343750014</v>
      </c>
      <c r="AM381">
        <f t="shared" si="487"/>
        <v>8.5316601562500001</v>
      </c>
      <c r="AN381">
        <f t="shared" si="488"/>
        <v>8.5358300781249987</v>
      </c>
      <c r="AO381" s="3">
        <v>8.5399999999999991</v>
      </c>
      <c r="AP381" s="3">
        <v>8.66</v>
      </c>
    </row>
    <row r="382" spans="1:42" x14ac:dyDescent="0.2">
      <c r="A382" s="2">
        <v>42584</v>
      </c>
      <c r="B382" s="3">
        <v>9.6999999999999993</v>
      </c>
      <c r="C382" s="3">
        <v>9.49</v>
      </c>
      <c r="D382" s="3">
        <f t="shared" si="460"/>
        <v>9.33</v>
      </c>
      <c r="E382" s="3">
        <v>9.17</v>
      </c>
      <c r="F382" s="3">
        <f t="shared" si="461"/>
        <v>9.08</v>
      </c>
      <c r="G382" s="3">
        <v>8.99</v>
      </c>
      <c r="H382" s="3">
        <f t="shared" si="462"/>
        <v>8.73</v>
      </c>
      <c r="I382" s="3">
        <v>8.4700000000000006</v>
      </c>
      <c r="J382" s="3">
        <f t="shared" si="463"/>
        <v>8.59</v>
      </c>
      <c r="K382" s="3">
        <v>8.7100000000000009</v>
      </c>
      <c r="L382">
        <f t="shared" si="464"/>
        <v>8.6675000000000004</v>
      </c>
      <c r="M382">
        <f t="shared" si="465"/>
        <v>8.625</v>
      </c>
      <c r="N382">
        <f t="shared" si="466"/>
        <v>8.5824999999999996</v>
      </c>
      <c r="O382" s="3">
        <v>8.5399999999999991</v>
      </c>
      <c r="P382">
        <f t="shared" si="467"/>
        <v>8.4974999999999987</v>
      </c>
      <c r="Q382">
        <f t="shared" si="468"/>
        <v>8.4962499999999999</v>
      </c>
      <c r="R382">
        <f t="shared" si="469"/>
        <v>8.4949999999999992</v>
      </c>
      <c r="S382">
        <f t="shared" si="470"/>
        <v>8.4937499999999986</v>
      </c>
      <c r="T382">
        <f t="shared" si="471"/>
        <v>8.4718749999999989</v>
      </c>
      <c r="U382" s="3">
        <v>8.4499999999999993</v>
      </c>
      <c r="V382">
        <f t="shared" si="472"/>
        <v>8.4281249999999996</v>
      </c>
      <c r="W382">
        <f t="shared" ref="W382:X382" si="546">2*V382-U382</f>
        <v>8.40625</v>
      </c>
      <c r="X382">
        <f t="shared" si="546"/>
        <v>8.3843750000000004</v>
      </c>
      <c r="Y382">
        <f t="shared" si="474"/>
        <v>8.4221874999999997</v>
      </c>
      <c r="Z382">
        <f t="shared" si="475"/>
        <v>8.4600000000000009</v>
      </c>
      <c r="AA382">
        <f t="shared" si="476"/>
        <v>8.497812500000002</v>
      </c>
      <c r="AB382">
        <f t="shared" si="477"/>
        <v>8.4908593750000012</v>
      </c>
      <c r="AC382">
        <f t="shared" si="478"/>
        <v>8.4839062500000004</v>
      </c>
      <c r="AD382">
        <f t="shared" si="479"/>
        <v>8.4769531250000014</v>
      </c>
      <c r="AE382" s="3">
        <v>8.4700000000000006</v>
      </c>
      <c r="AF382">
        <f t="shared" si="480"/>
        <v>8.4630468749999999</v>
      </c>
      <c r="AG382">
        <f t="shared" si="481"/>
        <v>8.4735351562499996</v>
      </c>
      <c r="AH382">
        <f t="shared" si="482"/>
        <v>8.4840234374999994</v>
      </c>
      <c r="AI382">
        <f t="shared" si="483"/>
        <v>8.4945117187499992</v>
      </c>
      <c r="AJ382">
        <f t="shared" si="484"/>
        <v>8.504999999999999</v>
      </c>
      <c r="AK382">
        <f t="shared" si="485"/>
        <v>8.5154882812499988</v>
      </c>
      <c r="AL382">
        <f t="shared" si="486"/>
        <v>8.5216162109374984</v>
      </c>
      <c r="AM382">
        <f t="shared" si="487"/>
        <v>8.5277441406249999</v>
      </c>
      <c r="AN382">
        <f t="shared" si="488"/>
        <v>8.5338720703124995</v>
      </c>
      <c r="AO382" s="3">
        <v>8.5399999999999991</v>
      </c>
      <c r="AP382" s="3">
        <v>8.67</v>
      </c>
    </row>
    <row r="383" spans="1:42" x14ac:dyDescent="0.2">
      <c r="A383" s="2">
        <v>42583</v>
      </c>
      <c r="B383" s="3">
        <v>9.6999999999999993</v>
      </c>
      <c r="C383" s="3">
        <v>9.48</v>
      </c>
      <c r="D383" s="3">
        <f t="shared" si="460"/>
        <v>9.3249999999999993</v>
      </c>
      <c r="E383" s="3">
        <v>9.17</v>
      </c>
      <c r="F383" s="3">
        <f t="shared" si="461"/>
        <v>9.0650000000000013</v>
      </c>
      <c r="G383" s="3">
        <v>8.9600000000000009</v>
      </c>
      <c r="H383" s="3">
        <f t="shared" si="462"/>
        <v>8.7050000000000001</v>
      </c>
      <c r="I383" s="3">
        <v>8.4499999999999993</v>
      </c>
      <c r="J383" s="3">
        <f t="shared" si="463"/>
        <v>8.5599999999999987</v>
      </c>
      <c r="K383" s="3">
        <v>8.67</v>
      </c>
      <c r="L383">
        <f t="shared" si="464"/>
        <v>8.625</v>
      </c>
      <c r="M383">
        <f t="shared" si="465"/>
        <v>8.58</v>
      </c>
      <c r="N383">
        <f t="shared" si="466"/>
        <v>8.5350000000000001</v>
      </c>
      <c r="O383" s="3">
        <v>8.49</v>
      </c>
      <c r="P383">
        <f t="shared" si="467"/>
        <v>8.4450000000000003</v>
      </c>
      <c r="Q383">
        <f t="shared" si="468"/>
        <v>8.4474999999999998</v>
      </c>
      <c r="R383">
        <f t="shared" si="469"/>
        <v>8.4499999999999993</v>
      </c>
      <c r="S383">
        <f t="shared" si="470"/>
        <v>8.4524999999999988</v>
      </c>
      <c r="T383">
        <f t="shared" si="471"/>
        <v>8.4312499999999986</v>
      </c>
      <c r="U383" s="3">
        <v>8.41</v>
      </c>
      <c r="V383">
        <f t="shared" si="472"/>
        <v>8.3887500000000017</v>
      </c>
      <c r="W383">
        <f t="shared" ref="W383:X383" si="547">2*V383-U383</f>
        <v>8.3675000000000033</v>
      </c>
      <c r="X383">
        <f t="shared" si="547"/>
        <v>8.3462500000000048</v>
      </c>
      <c r="Y383">
        <f t="shared" si="474"/>
        <v>8.3881250000000023</v>
      </c>
      <c r="Z383">
        <f t="shared" si="475"/>
        <v>8.43</v>
      </c>
      <c r="AA383">
        <f t="shared" si="476"/>
        <v>8.4718749999999972</v>
      </c>
      <c r="AB383">
        <f t="shared" si="477"/>
        <v>8.4664062499999986</v>
      </c>
      <c r="AC383">
        <f t="shared" si="478"/>
        <v>8.4609374999999982</v>
      </c>
      <c r="AD383">
        <f t="shared" si="479"/>
        <v>8.4554687499999979</v>
      </c>
      <c r="AE383" s="3">
        <v>8.4499999999999993</v>
      </c>
      <c r="AF383">
        <f t="shared" si="480"/>
        <v>8.4445312500000007</v>
      </c>
      <c r="AG383">
        <f t="shared" si="481"/>
        <v>8.4571484375000008</v>
      </c>
      <c r="AH383">
        <f t="shared" si="482"/>
        <v>8.4697656250000009</v>
      </c>
      <c r="AI383">
        <f t="shared" si="483"/>
        <v>8.4823828124999991</v>
      </c>
      <c r="AJ383">
        <f t="shared" si="484"/>
        <v>8.4949999999999992</v>
      </c>
      <c r="AK383">
        <f t="shared" si="485"/>
        <v>8.5076171874999993</v>
      </c>
      <c r="AL383">
        <f t="shared" si="486"/>
        <v>8.5157128906250001</v>
      </c>
      <c r="AM383">
        <f t="shared" si="487"/>
        <v>8.5238085937499992</v>
      </c>
      <c r="AN383">
        <f t="shared" si="488"/>
        <v>8.5319042968749983</v>
      </c>
      <c r="AO383" s="3">
        <v>8.5399999999999991</v>
      </c>
      <c r="AP383" s="3">
        <v>8.67</v>
      </c>
    </row>
    <row r="384" spans="1:42" x14ac:dyDescent="0.2">
      <c r="A384" s="2">
        <v>42580</v>
      </c>
      <c r="B384" s="3">
        <v>9.7100000000000009</v>
      </c>
      <c r="C384" s="3">
        <v>9.4600000000000009</v>
      </c>
      <c r="D384" s="3">
        <f t="shared" si="460"/>
        <v>9.2850000000000001</v>
      </c>
      <c r="E384" s="3">
        <v>9.11</v>
      </c>
      <c r="F384" s="3">
        <f t="shared" si="461"/>
        <v>9.01</v>
      </c>
      <c r="G384" s="3">
        <v>8.91</v>
      </c>
      <c r="H384" s="3">
        <f t="shared" si="462"/>
        <v>8.7199999999999989</v>
      </c>
      <c r="I384" s="3">
        <v>8.5299999999999994</v>
      </c>
      <c r="J384" s="3">
        <f t="shared" si="463"/>
        <v>8.59</v>
      </c>
      <c r="K384" s="3">
        <v>8.65</v>
      </c>
      <c r="L384">
        <f t="shared" si="464"/>
        <v>8.6150000000000002</v>
      </c>
      <c r="M384">
        <f t="shared" si="465"/>
        <v>8.58</v>
      </c>
      <c r="N384">
        <f t="shared" si="466"/>
        <v>8.5449999999999999</v>
      </c>
      <c r="O384" s="3">
        <v>8.51</v>
      </c>
      <c r="P384">
        <f t="shared" si="467"/>
        <v>8.4749999999999996</v>
      </c>
      <c r="Q384">
        <f t="shared" si="468"/>
        <v>8.48</v>
      </c>
      <c r="R384">
        <f t="shared" si="469"/>
        <v>8.4849999999999994</v>
      </c>
      <c r="S384">
        <f t="shared" si="470"/>
        <v>8.4899999999999984</v>
      </c>
      <c r="T384">
        <f t="shared" si="471"/>
        <v>8.4749999999999996</v>
      </c>
      <c r="U384" s="3">
        <v>8.4600000000000009</v>
      </c>
      <c r="V384">
        <f t="shared" si="472"/>
        <v>8.4450000000000021</v>
      </c>
      <c r="W384">
        <f t="shared" ref="W384:X384" si="548">2*V384-U384</f>
        <v>8.4300000000000033</v>
      </c>
      <c r="X384">
        <f t="shared" si="548"/>
        <v>8.4150000000000045</v>
      </c>
      <c r="Y384">
        <f t="shared" si="474"/>
        <v>8.4550000000000018</v>
      </c>
      <c r="Z384">
        <f t="shared" si="475"/>
        <v>8.495000000000001</v>
      </c>
      <c r="AA384">
        <f t="shared" si="476"/>
        <v>8.5350000000000001</v>
      </c>
      <c r="AB384">
        <f t="shared" si="477"/>
        <v>8.5337499999999995</v>
      </c>
      <c r="AC384">
        <f t="shared" si="478"/>
        <v>8.5324999999999989</v>
      </c>
      <c r="AD384">
        <f t="shared" si="479"/>
        <v>8.53125</v>
      </c>
      <c r="AE384" s="3">
        <v>8.5299999999999994</v>
      </c>
      <c r="AF384">
        <f t="shared" si="480"/>
        <v>8.5287499999999987</v>
      </c>
      <c r="AG384">
        <f t="shared" si="481"/>
        <v>8.5415624999999995</v>
      </c>
      <c r="AH384">
        <f t="shared" si="482"/>
        <v>8.5543750000000003</v>
      </c>
      <c r="AI384">
        <f t="shared" si="483"/>
        <v>8.5671874999999993</v>
      </c>
      <c r="AJ384">
        <f t="shared" si="484"/>
        <v>8.58</v>
      </c>
      <c r="AK384">
        <f t="shared" si="485"/>
        <v>8.5928125000000009</v>
      </c>
      <c r="AL384">
        <f t="shared" si="486"/>
        <v>8.6021093750000013</v>
      </c>
      <c r="AM384">
        <f t="shared" si="487"/>
        <v>8.6114062500000017</v>
      </c>
      <c r="AN384">
        <f t="shared" si="488"/>
        <v>8.6207031250000021</v>
      </c>
      <c r="AO384" s="3">
        <v>8.6300000000000008</v>
      </c>
      <c r="AP384" s="3">
        <v>8.76</v>
      </c>
    </row>
    <row r="385" spans="1:42" x14ac:dyDescent="0.2">
      <c r="A385" s="2">
        <v>42579</v>
      </c>
      <c r="B385" s="3">
        <v>9.7799999999999994</v>
      </c>
      <c r="C385" s="3">
        <v>9.5299999999999994</v>
      </c>
      <c r="D385" s="3">
        <f t="shared" si="460"/>
        <v>9.34</v>
      </c>
      <c r="E385" s="3">
        <v>9.15</v>
      </c>
      <c r="F385" s="3">
        <f t="shared" si="461"/>
        <v>9.0500000000000007</v>
      </c>
      <c r="G385" s="3">
        <v>8.9499999999999993</v>
      </c>
      <c r="H385" s="3">
        <f t="shared" si="462"/>
        <v>8.8000000000000007</v>
      </c>
      <c r="I385" s="3">
        <v>8.65</v>
      </c>
      <c r="J385" s="3">
        <f t="shared" si="463"/>
        <v>8.6750000000000007</v>
      </c>
      <c r="K385" s="3">
        <v>8.6999999999999993</v>
      </c>
      <c r="L385">
        <f t="shared" si="464"/>
        <v>8.67</v>
      </c>
      <c r="M385">
        <f t="shared" si="465"/>
        <v>8.64</v>
      </c>
      <c r="N385">
        <f t="shared" si="466"/>
        <v>8.61</v>
      </c>
      <c r="O385" s="3">
        <v>8.58</v>
      </c>
      <c r="P385">
        <f t="shared" si="467"/>
        <v>8.5500000000000007</v>
      </c>
      <c r="Q385">
        <f t="shared" si="468"/>
        <v>8.56</v>
      </c>
      <c r="R385">
        <f t="shared" si="469"/>
        <v>8.57</v>
      </c>
      <c r="S385">
        <f t="shared" si="470"/>
        <v>8.58</v>
      </c>
      <c r="T385">
        <f t="shared" si="471"/>
        <v>8.57</v>
      </c>
      <c r="U385" s="3">
        <v>8.56</v>
      </c>
      <c r="V385">
        <f t="shared" si="472"/>
        <v>8.5500000000000007</v>
      </c>
      <c r="W385">
        <f t="shared" ref="W385:X385" si="549">2*V385-U385</f>
        <v>8.5400000000000009</v>
      </c>
      <c r="X385">
        <f t="shared" si="549"/>
        <v>8.5300000000000011</v>
      </c>
      <c r="Y385">
        <f t="shared" si="474"/>
        <v>8.5675000000000008</v>
      </c>
      <c r="Z385">
        <f t="shared" si="475"/>
        <v>8.6050000000000004</v>
      </c>
      <c r="AA385">
        <f t="shared" si="476"/>
        <v>8.6425000000000001</v>
      </c>
      <c r="AB385">
        <f t="shared" si="477"/>
        <v>8.6443750000000001</v>
      </c>
      <c r="AC385">
        <f t="shared" si="478"/>
        <v>8.6462500000000002</v>
      </c>
      <c r="AD385">
        <f t="shared" si="479"/>
        <v>8.6481250000000003</v>
      </c>
      <c r="AE385" s="3">
        <v>8.65</v>
      </c>
      <c r="AF385">
        <f t="shared" si="480"/>
        <v>8.6518750000000004</v>
      </c>
      <c r="AG385">
        <f t="shared" si="481"/>
        <v>8.6639062500000001</v>
      </c>
      <c r="AH385">
        <f t="shared" si="482"/>
        <v>8.6759374999999999</v>
      </c>
      <c r="AI385">
        <f t="shared" si="483"/>
        <v>8.6879687499999996</v>
      </c>
      <c r="AJ385">
        <f t="shared" si="484"/>
        <v>8.6999999999999993</v>
      </c>
      <c r="AK385">
        <f t="shared" si="485"/>
        <v>8.712031249999999</v>
      </c>
      <c r="AL385">
        <f t="shared" si="486"/>
        <v>8.7215234375000001</v>
      </c>
      <c r="AM385">
        <f t="shared" si="487"/>
        <v>8.7310156249999995</v>
      </c>
      <c r="AN385">
        <f t="shared" si="488"/>
        <v>8.7405078124999989</v>
      </c>
      <c r="AO385" s="3">
        <v>8.75</v>
      </c>
      <c r="AP385" s="3">
        <v>8.8800000000000008</v>
      </c>
    </row>
    <row r="386" spans="1:42" x14ac:dyDescent="0.2">
      <c r="A386" s="2">
        <v>42578</v>
      </c>
      <c r="B386" s="3">
        <v>9.82</v>
      </c>
      <c r="C386" s="3">
        <v>9.58</v>
      </c>
      <c r="D386" s="3">
        <f t="shared" si="460"/>
        <v>9.4050000000000011</v>
      </c>
      <c r="E386" s="3">
        <v>9.23</v>
      </c>
      <c r="F386" s="3">
        <f t="shared" si="461"/>
        <v>9.14</v>
      </c>
      <c r="G386" s="3">
        <v>9.0500000000000007</v>
      </c>
      <c r="H386" s="3">
        <f t="shared" si="462"/>
        <v>8.8550000000000004</v>
      </c>
      <c r="I386" s="3">
        <v>8.66</v>
      </c>
      <c r="J386" s="3">
        <f t="shared" si="463"/>
        <v>8.7199999999999989</v>
      </c>
      <c r="K386" s="3">
        <v>8.7799999999999994</v>
      </c>
      <c r="L386">
        <f t="shared" si="464"/>
        <v>8.745000000000001</v>
      </c>
      <c r="M386">
        <f t="shared" si="465"/>
        <v>8.7100000000000009</v>
      </c>
      <c r="N386">
        <f t="shared" si="466"/>
        <v>8.6750000000000007</v>
      </c>
      <c r="O386" s="3">
        <v>8.64</v>
      </c>
      <c r="P386">
        <f t="shared" si="467"/>
        <v>8.6050000000000004</v>
      </c>
      <c r="Q386">
        <f t="shared" si="468"/>
        <v>8.61</v>
      </c>
      <c r="R386">
        <f t="shared" si="469"/>
        <v>8.6150000000000002</v>
      </c>
      <c r="S386">
        <f t="shared" si="470"/>
        <v>8.620000000000001</v>
      </c>
      <c r="T386">
        <f t="shared" si="471"/>
        <v>8.6050000000000004</v>
      </c>
      <c r="U386" s="3">
        <v>8.59</v>
      </c>
      <c r="V386">
        <f t="shared" si="472"/>
        <v>8.5749999999999993</v>
      </c>
      <c r="W386">
        <f t="shared" ref="W386:X386" si="550">2*V386-U386</f>
        <v>8.5599999999999987</v>
      </c>
      <c r="X386">
        <f t="shared" si="550"/>
        <v>8.5449999999999982</v>
      </c>
      <c r="Y386">
        <f t="shared" si="474"/>
        <v>8.5849999999999991</v>
      </c>
      <c r="Z386">
        <f t="shared" si="475"/>
        <v>8.625</v>
      </c>
      <c r="AA386">
        <f t="shared" si="476"/>
        <v>8.6650000000000009</v>
      </c>
      <c r="AB386">
        <f t="shared" si="477"/>
        <v>8.6637500000000003</v>
      </c>
      <c r="AC386">
        <f t="shared" si="478"/>
        <v>8.6625000000000014</v>
      </c>
      <c r="AD386">
        <f t="shared" si="479"/>
        <v>8.6612500000000008</v>
      </c>
      <c r="AE386" s="3">
        <v>8.66</v>
      </c>
      <c r="AF386">
        <f t="shared" si="480"/>
        <v>8.6587499999999995</v>
      </c>
      <c r="AG386">
        <f t="shared" si="481"/>
        <v>8.6715625000000003</v>
      </c>
      <c r="AH386">
        <f t="shared" si="482"/>
        <v>8.6843749999999993</v>
      </c>
      <c r="AI386">
        <f t="shared" si="483"/>
        <v>8.6971875000000001</v>
      </c>
      <c r="AJ386">
        <f t="shared" si="484"/>
        <v>8.7100000000000009</v>
      </c>
      <c r="AK386">
        <f t="shared" si="485"/>
        <v>8.7228125000000016</v>
      </c>
      <c r="AL386">
        <f t="shared" si="486"/>
        <v>8.7321093750000003</v>
      </c>
      <c r="AM386">
        <f t="shared" si="487"/>
        <v>8.7414062500000007</v>
      </c>
      <c r="AN386">
        <f t="shared" si="488"/>
        <v>8.7507031250000011</v>
      </c>
      <c r="AO386" s="3">
        <v>8.76</v>
      </c>
      <c r="AP386" s="3">
        <v>8.9</v>
      </c>
    </row>
    <row r="387" spans="1:42" x14ac:dyDescent="0.2">
      <c r="A387" s="2">
        <v>42577</v>
      </c>
      <c r="B387" s="3">
        <v>9.83</v>
      </c>
      <c r="C387" s="3">
        <v>9.6</v>
      </c>
      <c r="D387" s="3">
        <f t="shared" si="460"/>
        <v>9.43</v>
      </c>
      <c r="E387" s="3">
        <v>9.26</v>
      </c>
      <c r="F387" s="3">
        <f t="shared" si="461"/>
        <v>9.1649999999999991</v>
      </c>
      <c r="G387" s="3">
        <v>9.07</v>
      </c>
      <c r="H387" s="3">
        <f t="shared" si="462"/>
        <v>8.9050000000000011</v>
      </c>
      <c r="I387" s="3">
        <v>8.74</v>
      </c>
      <c r="J387" s="3">
        <f t="shared" si="463"/>
        <v>8.7750000000000004</v>
      </c>
      <c r="K387" s="3">
        <v>8.81</v>
      </c>
      <c r="L387">
        <f t="shared" si="464"/>
        <v>8.7774999999999999</v>
      </c>
      <c r="M387">
        <f t="shared" si="465"/>
        <v>8.745000000000001</v>
      </c>
      <c r="N387">
        <f t="shared" si="466"/>
        <v>8.7125000000000004</v>
      </c>
      <c r="O387" s="3">
        <v>8.68</v>
      </c>
      <c r="P387">
        <f t="shared" si="467"/>
        <v>8.6474999999999991</v>
      </c>
      <c r="Q387">
        <f t="shared" si="468"/>
        <v>8.6587499999999995</v>
      </c>
      <c r="R387">
        <f t="shared" si="469"/>
        <v>8.67</v>
      </c>
      <c r="S387">
        <f t="shared" si="470"/>
        <v>8.6812500000000004</v>
      </c>
      <c r="T387">
        <f t="shared" si="471"/>
        <v>8.6706250000000011</v>
      </c>
      <c r="U387" s="3">
        <v>8.66</v>
      </c>
      <c r="V387">
        <f t="shared" si="472"/>
        <v>8.6493749999999991</v>
      </c>
      <c r="W387">
        <f t="shared" ref="W387:X387" si="551">2*V387-U387</f>
        <v>8.6387499999999982</v>
      </c>
      <c r="X387">
        <f t="shared" si="551"/>
        <v>8.6281249999999972</v>
      </c>
      <c r="Y387">
        <f t="shared" si="474"/>
        <v>8.6640624999999982</v>
      </c>
      <c r="Z387">
        <f t="shared" si="475"/>
        <v>8.6999999999999993</v>
      </c>
      <c r="AA387">
        <f t="shared" si="476"/>
        <v>8.7359375000000004</v>
      </c>
      <c r="AB387">
        <f t="shared" si="477"/>
        <v>8.7369531249999994</v>
      </c>
      <c r="AC387">
        <f t="shared" si="478"/>
        <v>8.7379687500000003</v>
      </c>
      <c r="AD387">
        <f t="shared" si="479"/>
        <v>8.7389843750000011</v>
      </c>
      <c r="AE387" s="3">
        <v>8.74</v>
      </c>
      <c r="AF387">
        <f t="shared" si="480"/>
        <v>8.7410156249999993</v>
      </c>
      <c r="AG387">
        <f t="shared" si="481"/>
        <v>8.754511718749999</v>
      </c>
      <c r="AH387">
        <f t="shared" si="482"/>
        <v>8.7680078124999987</v>
      </c>
      <c r="AI387">
        <f t="shared" si="483"/>
        <v>8.7815039062499984</v>
      </c>
      <c r="AJ387">
        <f t="shared" si="484"/>
        <v>8.7949999999999999</v>
      </c>
      <c r="AK387">
        <f t="shared" si="485"/>
        <v>8.8084960937500014</v>
      </c>
      <c r="AL387">
        <f t="shared" si="486"/>
        <v>8.8188720703125014</v>
      </c>
      <c r="AM387">
        <f t="shared" si="487"/>
        <v>8.8292480468750014</v>
      </c>
      <c r="AN387">
        <f t="shared" si="488"/>
        <v>8.8396240234375014</v>
      </c>
      <c r="AO387" s="3">
        <v>8.85</v>
      </c>
      <c r="AP387" s="3">
        <v>8.99</v>
      </c>
    </row>
    <row r="388" spans="1:42" x14ac:dyDescent="0.2">
      <c r="A388" s="2">
        <v>42576</v>
      </c>
      <c r="B388" s="3">
        <v>9.86</v>
      </c>
      <c r="C388" s="3">
        <v>9.6199999999999992</v>
      </c>
      <c r="D388" s="3">
        <f t="shared" ref="D388:D451" si="552">AVERAGE(C388,E388)</f>
        <v>9.44</v>
      </c>
      <c r="E388" s="3">
        <v>9.26</v>
      </c>
      <c r="F388" s="3">
        <f t="shared" ref="F388:F451" si="553">AVERAGE(G388,E388)</f>
        <v>9.14</v>
      </c>
      <c r="G388" s="3">
        <v>9.02</v>
      </c>
      <c r="H388" s="3">
        <f t="shared" ref="H388:H451" si="554">AVERAGE(I388,G388)</f>
        <v>8.86</v>
      </c>
      <c r="I388" s="3">
        <v>8.6999999999999993</v>
      </c>
      <c r="J388" s="3">
        <f t="shared" ref="J388:J451" si="555">AVERAGE(I388,K388)</f>
        <v>8.73</v>
      </c>
      <c r="K388" s="3">
        <v>8.76</v>
      </c>
      <c r="L388">
        <f t="shared" ref="L388:L451" si="556">AVERAGE(K388,M388)</f>
        <v>8.73</v>
      </c>
      <c r="M388">
        <f t="shared" ref="M388:M451" si="557">AVERAGE(K388,O388)</f>
        <v>8.6999999999999993</v>
      </c>
      <c r="N388">
        <f t="shared" ref="N388:N451" si="558">AVERAGE(M388,O388)</f>
        <v>8.67</v>
      </c>
      <c r="O388" s="3">
        <v>8.64</v>
      </c>
      <c r="P388">
        <f t="shared" ref="P388:P451" si="559">2*O388-N388</f>
        <v>8.6100000000000012</v>
      </c>
      <c r="Q388">
        <f t="shared" ref="Q388:Q451" si="560">AVERAGE(P388,R388)</f>
        <v>8.6174999999999997</v>
      </c>
      <c r="R388">
        <f t="shared" ref="R388:R451" si="561">AVERAGE(O388,U388)</f>
        <v>8.625</v>
      </c>
      <c r="S388">
        <f t="shared" ref="S388:S451" si="562">2*R388-Q388</f>
        <v>8.6325000000000003</v>
      </c>
      <c r="T388">
        <f t="shared" ref="T388:T451" si="563">AVERAGE(S388,U388)</f>
        <v>8.6212499999999999</v>
      </c>
      <c r="U388" s="3">
        <v>8.61</v>
      </c>
      <c r="V388">
        <f t="shared" ref="V388:V451" si="564">2*U388-T388</f>
        <v>8.598749999999999</v>
      </c>
      <c r="W388">
        <f t="shared" ref="W388:X388" si="565">2*V388-U388</f>
        <v>8.5874999999999986</v>
      </c>
      <c r="X388">
        <f t="shared" si="565"/>
        <v>8.5762499999999982</v>
      </c>
      <c r="Y388">
        <f t="shared" ref="Y388:Y451" si="566">AVERAGE(X388,Z388)</f>
        <v>8.6156249999999979</v>
      </c>
      <c r="Z388">
        <f t="shared" ref="Z388:Z451" si="567">AVERAGE(U388,AE388)</f>
        <v>8.6549999999999994</v>
      </c>
      <c r="AA388">
        <f t="shared" ref="AA388:AA451" si="568">2*Z388-Y388</f>
        <v>8.6943750000000009</v>
      </c>
      <c r="AB388">
        <f t="shared" ref="AB388:AB451" si="569">AVERAGE(AA388,AC388)</f>
        <v>8.6957812499999996</v>
      </c>
      <c r="AC388">
        <f t="shared" ref="AC388:AC451" si="570">AVERAGE(AA388,AE388)</f>
        <v>8.6971875000000001</v>
      </c>
      <c r="AD388">
        <f t="shared" ref="AD388:AD451" si="571">AVERAGE(AC388,AE388)</f>
        <v>8.6985937500000006</v>
      </c>
      <c r="AE388" s="3">
        <v>8.6999999999999993</v>
      </c>
      <c r="AF388">
        <f t="shared" ref="AF388:AF451" si="572">2*AE388-AD388</f>
        <v>8.701406249999998</v>
      </c>
      <c r="AG388">
        <f t="shared" ref="AG388:AG451" si="573">AVERAGE(AF388,AH388)</f>
        <v>8.7135546874999985</v>
      </c>
      <c r="AH388">
        <f t="shared" ref="AH388:AH451" si="574">AVERAGE(AF388,AJ388)</f>
        <v>8.725703124999999</v>
      </c>
      <c r="AI388">
        <f t="shared" ref="AI388:AI451" si="575">AVERAGE(AH388,AJ388)</f>
        <v>8.7378515624999995</v>
      </c>
      <c r="AJ388">
        <f t="shared" ref="AJ388:AJ451" si="576">AVERAGE(AE388,AO388)</f>
        <v>8.75</v>
      </c>
      <c r="AK388">
        <f t="shared" ref="AK388:AK451" si="577">2*AJ388-AI388</f>
        <v>8.7621484375000005</v>
      </c>
      <c r="AL388">
        <f t="shared" ref="AL388:AL451" si="578">AVERAGE(AK388,AM388)</f>
        <v>8.771611328125001</v>
      </c>
      <c r="AM388">
        <f t="shared" ref="AM388:AM451" si="579">AVERAGE(AK388,AO388)</f>
        <v>8.7810742187499997</v>
      </c>
      <c r="AN388">
        <f t="shared" ref="AN388:AN451" si="580">AVERAGE(AM388,AO388)</f>
        <v>8.7905371093750002</v>
      </c>
      <c r="AO388" s="3">
        <v>8.8000000000000007</v>
      </c>
      <c r="AP388" s="3">
        <v>8.93</v>
      </c>
    </row>
    <row r="389" spans="1:42" x14ac:dyDescent="0.2">
      <c r="A389" s="2">
        <v>42573</v>
      </c>
      <c r="B389" s="3">
        <v>9.86</v>
      </c>
      <c r="C389" s="3">
        <v>9.6199999999999992</v>
      </c>
      <c r="D389" s="3">
        <f t="shared" si="552"/>
        <v>9.44</v>
      </c>
      <c r="E389" s="3">
        <v>9.26</v>
      </c>
      <c r="F389" s="3">
        <f t="shared" si="553"/>
        <v>9.1649999999999991</v>
      </c>
      <c r="G389" s="3">
        <v>9.07</v>
      </c>
      <c r="H389" s="3">
        <f t="shared" si="554"/>
        <v>8.875</v>
      </c>
      <c r="I389" s="3">
        <v>8.68</v>
      </c>
      <c r="J389" s="3">
        <f t="shared" si="555"/>
        <v>8.74</v>
      </c>
      <c r="K389" s="3">
        <v>8.8000000000000007</v>
      </c>
      <c r="L389">
        <f t="shared" si="556"/>
        <v>8.7650000000000006</v>
      </c>
      <c r="M389">
        <f t="shared" si="557"/>
        <v>8.73</v>
      </c>
      <c r="N389">
        <f t="shared" si="558"/>
        <v>8.6950000000000003</v>
      </c>
      <c r="O389" s="3">
        <v>8.66</v>
      </c>
      <c r="P389">
        <f t="shared" si="559"/>
        <v>8.625</v>
      </c>
      <c r="Q389">
        <f t="shared" si="560"/>
        <v>8.6274999999999995</v>
      </c>
      <c r="R389">
        <f t="shared" si="561"/>
        <v>8.629999999999999</v>
      </c>
      <c r="S389">
        <f t="shared" si="562"/>
        <v>8.6324999999999985</v>
      </c>
      <c r="T389">
        <f t="shared" si="563"/>
        <v>8.6162499999999991</v>
      </c>
      <c r="U389" s="3">
        <v>8.6</v>
      </c>
      <c r="V389">
        <f t="shared" si="564"/>
        <v>8.5837500000000002</v>
      </c>
      <c r="W389">
        <f t="shared" ref="W389:X389" si="581">2*V389-U389</f>
        <v>8.5675000000000008</v>
      </c>
      <c r="X389">
        <f t="shared" si="581"/>
        <v>8.5512500000000014</v>
      </c>
      <c r="Y389">
        <f t="shared" si="566"/>
        <v>8.5956250000000018</v>
      </c>
      <c r="Z389">
        <f t="shared" si="567"/>
        <v>8.64</v>
      </c>
      <c r="AA389">
        <f t="shared" si="568"/>
        <v>8.6843749999999993</v>
      </c>
      <c r="AB389">
        <f t="shared" si="569"/>
        <v>8.6832812500000003</v>
      </c>
      <c r="AC389">
        <f t="shared" si="570"/>
        <v>8.6821874999999995</v>
      </c>
      <c r="AD389">
        <f t="shared" si="571"/>
        <v>8.6810937499999987</v>
      </c>
      <c r="AE389" s="3">
        <v>8.68</v>
      </c>
      <c r="AF389">
        <f t="shared" si="572"/>
        <v>8.6789062500000007</v>
      </c>
      <c r="AG389">
        <f t="shared" si="573"/>
        <v>8.6916796875000006</v>
      </c>
      <c r="AH389">
        <f t="shared" si="574"/>
        <v>8.7044531250000006</v>
      </c>
      <c r="AI389">
        <f t="shared" si="575"/>
        <v>8.7172265625000005</v>
      </c>
      <c r="AJ389">
        <f t="shared" si="576"/>
        <v>8.73</v>
      </c>
      <c r="AK389">
        <f t="shared" si="577"/>
        <v>8.7427734375000004</v>
      </c>
      <c r="AL389">
        <f t="shared" si="578"/>
        <v>8.752080078125001</v>
      </c>
      <c r="AM389">
        <f t="shared" si="579"/>
        <v>8.7613867187499999</v>
      </c>
      <c r="AN389">
        <f t="shared" si="580"/>
        <v>8.7706933593749987</v>
      </c>
      <c r="AO389" s="3">
        <v>8.7799999999999994</v>
      </c>
      <c r="AP389" s="3">
        <v>8.93</v>
      </c>
    </row>
    <row r="390" spans="1:42" x14ac:dyDescent="0.2">
      <c r="A390" s="2">
        <v>42572</v>
      </c>
      <c r="B390" s="3">
        <v>9.84</v>
      </c>
      <c r="C390" s="3">
        <v>9.59</v>
      </c>
      <c r="D390" s="3">
        <f t="shared" si="552"/>
        <v>9.41</v>
      </c>
      <c r="E390" s="3">
        <v>9.23</v>
      </c>
      <c r="F390" s="3">
        <f t="shared" si="553"/>
        <v>9.125</v>
      </c>
      <c r="G390" s="3">
        <v>9.02</v>
      </c>
      <c r="H390" s="3">
        <f t="shared" si="554"/>
        <v>8.8249999999999993</v>
      </c>
      <c r="I390" s="3">
        <v>8.6300000000000008</v>
      </c>
      <c r="J390" s="3">
        <f t="shared" si="555"/>
        <v>8.6900000000000013</v>
      </c>
      <c r="K390" s="3">
        <v>8.75</v>
      </c>
      <c r="L390">
        <f t="shared" si="556"/>
        <v>8.7125000000000004</v>
      </c>
      <c r="M390">
        <f t="shared" si="557"/>
        <v>8.6750000000000007</v>
      </c>
      <c r="N390">
        <f t="shared" si="558"/>
        <v>8.6374999999999993</v>
      </c>
      <c r="O390" s="3">
        <v>8.6</v>
      </c>
      <c r="P390">
        <f t="shared" si="559"/>
        <v>8.5625</v>
      </c>
      <c r="Q390">
        <f t="shared" si="560"/>
        <v>8.5687499999999996</v>
      </c>
      <c r="R390">
        <f t="shared" si="561"/>
        <v>8.5749999999999993</v>
      </c>
      <c r="S390">
        <f t="shared" si="562"/>
        <v>8.5812499999999989</v>
      </c>
      <c r="T390">
        <f t="shared" si="563"/>
        <v>8.5656250000000007</v>
      </c>
      <c r="U390" s="3">
        <v>8.5500000000000007</v>
      </c>
      <c r="V390">
        <f t="shared" si="564"/>
        <v>8.5343750000000007</v>
      </c>
      <c r="W390">
        <f t="shared" ref="W390:X390" si="582">2*V390-U390</f>
        <v>8.5187500000000007</v>
      </c>
      <c r="X390">
        <f t="shared" si="582"/>
        <v>8.5031250000000007</v>
      </c>
      <c r="Y390">
        <f t="shared" si="566"/>
        <v>8.5465625000000003</v>
      </c>
      <c r="Z390">
        <f t="shared" si="567"/>
        <v>8.59</v>
      </c>
      <c r="AA390">
        <f t="shared" si="568"/>
        <v>8.6334374999999994</v>
      </c>
      <c r="AB390">
        <f t="shared" si="569"/>
        <v>8.6325781250000002</v>
      </c>
      <c r="AC390">
        <f t="shared" si="570"/>
        <v>8.631718750000001</v>
      </c>
      <c r="AD390">
        <f t="shared" si="571"/>
        <v>8.630859375</v>
      </c>
      <c r="AE390" s="3">
        <v>8.6300000000000008</v>
      </c>
      <c r="AF390">
        <f t="shared" si="572"/>
        <v>8.6291406250000016</v>
      </c>
      <c r="AG390">
        <f t="shared" si="573"/>
        <v>8.6431054687500009</v>
      </c>
      <c r="AH390">
        <f t="shared" si="574"/>
        <v>8.6570703125000001</v>
      </c>
      <c r="AI390">
        <f t="shared" si="575"/>
        <v>8.6710351562499994</v>
      </c>
      <c r="AJ390">
        <f t="shared" si="576"/>
        <v>8.6850000000000005</v>
      </c>
      <c r="AK390">
        <f t="shared" si="577"/>
        <v>8.6989648437500016</v>
      </c>
      <c r="AL390">
        <f t="shared" si="578"/>
        <v>8.7092236328125008</v>
      </c>
      <c r="AM390">
        <f t="shared" si="579"/>
        <v>8.719482421875</v>
      </c>
      <c r="AN390">
        <f t="shared" si="580"/>
        <v>8.729741210937501</v>
      </c>
      <c r="AO390" s="3">
        <v>8.74</v>
      </c>
      <c r="AP390" s="3">
        <v>8.89</v>
      </c>
    </row>
    <row r="391" spans="1:42" x14ac:dyDescent="0.2">
      <c r="A391" s="2">
        <v>42571</v>
      </c>
      <c r="B391" s="3">
        <v>9.84</v>
      </c>
      <c r="C391" s="3">
        <v>9.59</v>
      </c>
      <c r="D391" s="3">
        <f t="shared" si="552"/>
        <v>9.3949999999999996</v>
      </c>
      <c r="E391" s="3">
        <v>9.1999999999999993</v>
      </c>
      <c r="F391" s="3">
        <f t="shared" si="553"/>
        <v>9.0850000000000009</v>
      </c>
      <c r="G391" s="3">
        <v>8.9700000000000006</v>
      </c>
      <c r="H391" s="3">
        <f t="shared" si="554"/>
        <v>8.7899999999999991</v>
      </c>
      <c r="I391" s="3">
        <v>8.61</v>
      </c>
      <c r="J391" s="3">
        <f t="shared" si="555"/>
        <v>8.6549999999999994</v>
      </c>
      <c r="K391" s="3">
        <v>8.6999999999999993</v>
      </c>
      <c r="L391">
        <f t="shared" si="556"/>
        <v>8.6649999999999991</v>
      </c>
      <c r="M391">
        <f t="shared" si="557"/>
        <v>8.629999999999999</v>
      </c>
      <c r="N391">
        <f t="shared" si="558"/>
        <v>8.5949999999999989</v>
      </c>
      <c r="O391" s="3">
        <v>8.56</v>
      </c>
      <c r="P391">
        <f t="shared" si="559"/>
        <v>8.5250000000000021</v>
      </c>
      <c r="Q391">
        <f t="shared" si="560"/>
        <v>8.5325000000000006</v>
      </c>
      <c r="R391">
        <f t="shared" si="561"/>
        <v>8.5399999999999991</v>
      </c>
      <c r="S391">
        <f t="shared" si="562"/>
        <v>8.5474999999999977</v>
      </c>
      <c r="T391">
        <f t="shared" si="563"/>
        <v>8.5337499999999977</v>
      </c>
      <c r="U391" s="3">
        <v>8.52</v>
      </c>
      <c r="V391">
        <f t="shared" si="564"/>
        <v>8.5062500000000014</v>
      </c>
      <c r="W391">
        <f t="shared" ref="W391:X391" si="583">2*V391-U391</f>
        <v>8.4925000000000033</v>
      </c>
      <c r="X391">
        <f t="shared" si="583"/>
        <v>8.4787500000000051</v>
      </c>
      <c r="Y391">
        <f t="shared" si="566"/>
        <v>8.5218750000000014</v>
      </c>
      <c r="Z391">
        <f t="shared" si="567"/>
        <v>8.5649999999999995</v>
      </c>
      <c r="AA391">
        <f t="shared" si="568"/>
        <v>8.6081249999999976</v>
      </c>
      <c r="AB391">
        <f t="shared" si="569"/>
        <v>8.6085937499999972</v>
      </c>
      <c r="AC391">
        <f t="shared" si="570"/>
        <v>8.6090624999999985</v>
      </c>
      <c r="AD391">
        <f t="shared" si="571"/>
        <v>8.6095312499999999</v>
      </c>
      <c r="AE391" s="3">
        <v>8.61</v>
      </c>
      <c r="AF391">
        <f t="shared" si="572"/>
        <v>8.610468749999999</v>
      </c>
      <c r="AG391">
        <f t="shared" si="573"/>
        <v>8.6241015624999982</v>
      </c>
      <c r="AH391">
        <f t="shared" si="574"/>
        <v>8.6377343749999991</v>
      </c>
      <c r="AI391">
        <f t="shared" si="575"/>
        <v>8.6513671875</v>
      </c>
      <c r="AJ391">
        <f t="shared" si="576"/>
        <v>8.6649999999999991</v>
      </c>
      <c r="AK391">
        <f t="shared" si="577"/>
        <v>8.6786328124999983</v>
      </c>
      <c r="AL391">
        <f t="shared" si="578"/>
        <v>8.6889746093749984</v>
      </c>
      <c r="AM391">
        <f t="shared" si="579"/>
        <v>8.6993164062499986</v>
      </c>
      <c r="AN391">
        <f t="shared" si="580"/>
        <v>8.7096582031249987</v>
      </c>
      <c r="AO391" s="3">
        <v>8.7200000000000006</v>
      </c>
      <c r="AP391" s="3">
        <v>8.8800000000000008</v>
      </c>
    </row>
    <row r="392" spans="1:42" x14ac:dyDescent="0.2">
      <c r="A392" s="2">
        <v>42570</v>
      </c>
      <c r="B392" s="3">
        <v>9.84</v>
      </c>
      <c r="C392" s="3">
        <v>9.6</v>
      </c>
      <c r="D392" s="3">
        <f t="shared" si="552"/>
        <v>9.4149999999999991</v>
      </c>
      <c r="E392" s="3">
        <v>9.23</v>
      </c>
      <c r="F392" s="3">
        <f t="shared" si="553"/>
        <v>9.11</v>
      </c>
      <c r="G392" s="3">
        <v>8.99</v>
      </c>
      <c r="H392" s="3">
        <f t="shared" si="554"/>
        <v>8.7850000000000001</v>
      </c>
      <c r="I392" s="3">
        <v>8.58</v>
      </c>
      <c r="J392" s="3">
        <f t="shared" si="555"/>
        <v>8.6349999999999998</v>
      </c>
      <c r="K392" s="3">
        <v>8.69</v>
      </c>
      <c r="L392">
        <f t="shared" si="556"/>
        <v>8.6524999999999999</v>
      </c>
      <c r="M392">
        <f t="shared" si="557"/>
        <v>8.6149999999999984</v>
      </c>
      <c r="N392">
        <f t="shared" si="558"/>
        <v>8.5774999999999988</v>
      </c>
      <c r="O392" s="3">
        <v>8.5399999999999991</v>
      </c>
      <c r="P392">
        <f t="shared" si="559"/>
        <v>8.5024999999999995</v>
      </c>
      <c r="Q392">
        <f t="shared" si="560"/>
        <v>8.5087499999999991</v>
      </c>
      <c r="R392">
        <f t="shared" si="561"/>
        <v>8.5150000000000006</v>
      </c>
      <c r="S392">
        <f t="shared" si="562"/>
        <v>8.521250000000002</v>
      </c>
      <c r="T392">
        <f t="shared" si="563"/>
        <v>8.505625000000002</v>
      </c>
      <c r="U392" s="3">
        <v>8.49</v>
      </c>
      <c r="V392">
        <f t="shared" si="564"/>
        <v>8.4743749999999984</v>
      </c>
      <c r="W392">
        <f t="shared" ref="W392:X392" si="584">2*V392-U392</f>
        <v>8.4587499999999967</v>
      </c>
      <c r="X392">
        <f t="shared" si="584"/>
        <v>8.4431249999999949</v>
      </c>
      <c r="Y392">
        <f t="shared" si="566"/>
        <v>8.4890624999999975</v>
      </c>
      <c r="Z392">
        <f t="shared" si="567"/>
        <v>8.5350000000000001</v>
      </c>
      <c r="AA392">
        <f t="shared" si="568"/>
        <v>8.5809375000000028</v>
      </c>
      <c r="AB392">
        <f t="shared" si="569"/>
        <v>8.580703125000003</v>
      </c>
      <c r="AC392">
        <f t="shared" si="570"/>
        <v>8.5804687500000014</v>
      </c>
      <c r="AD392">
        <f t="shared" si="571"/>
        <v>8.5802343749999999</v>
      </c>
      <c r="AE392" s="3">
        <v>8.58</v>
      </c>
      <c r="AF392">
        <f t="shared" si="572"/>
        <v>8.5797656250000003</v>
      </c>
      <c r="AG392">
        <f t="shared" si="573"/>
        <v>8.5935742187499997</v>
      </c>
      <c r="AH392">
        <f t="shared" si="574"/>
        <v>8.6073828124999991</v>
      </c>
      <c r="AI392">
        <f t="shared" si="575"/>
        <v>8.6211914062499986</v>
      </c>
      <c r="AJ392">
        <f t="shared" si="576"/>
        <v>8.6349999999999998</v>
      </c>
      <c r="AK392">
        <f t="shared" si="577"/>
        <v>8.648808593750001</v>
      </c>
      <c r="AL392">
        <f t="shared" si="578"/>
        <v>8.6591064453125011</v>
      </c>
      <c r="AM392">
        <f t="shared" si="579"/>
        <v>8.6694042968750011</v>
      </c>
      <c r="AN392">
        <f t="shared" si="580"/>
        <v>8.6797021484374994</v>
      </c>
      <c r="AO392" s="3">
        <v>8.69</v>
      </c>
      <c r="AP392" s="3">
        <v>8.85</v>
      </c>
    </row>
    <row r="393" spans="1:42" x14ac:dyDescent="0.2">
      <c r="A393" s="2">
        <v>42569</v>
      </c>
      <c r="B393" s="3">
        <v>9.92</v>
      </c>
      <c r="C393" s="3">
        <v>9.61</v>
      </c>
      <c r="D393" s="3">
        <f t="shared" si="552"/>
        <v>9.3849999999999998</v>
      </c>
      <c r="E393" s="3">
        <v>9.16</v>
      </c>
      <c r="F393" s="3">
        <f t="shared" si="553"/>
        <v>9.0350000000000001</v>
      </c>
      <c r="G393" s="3">
        <v>8.91</v>
      </c>
      <c r="H393" s="3">
        <f t="shared" si="554"/>
        <v>8.7650000000000006</v>
      </c>
      <c r="I393" s="3">
        <v>8.6199999999999992</v>
      </c>
      <c r="J393" s="3">
        <f t="shared" si="555"/>
        <v>8.6349999999999998</v>
      </c>
      <c r="K393" s="3">
        <v>8.65</v>
      </c>
      <c r="L393">
        <f t="shared" si="556"/>
        <v>8.6224999999999987</v>
      </c>
      <c r="M393">
        <f t="shared" si="557"/>
        <v>8.5949999999999989</v>
      </c>
      <c r="N393">
        <f t="shared" si="558"/>
        <v>8.567499999999999</v>
      </c>
      <c r="O393" s="3">
        <v>8.5399999999999991</v>
      </c>
      <c r="P393">
        <f t="shared" si="559"/>
        <v>8.5124999999999993</v>
      </c>
      <c r="Q393">
        <f t="shared" si="560"/>
        <v>8.5187499999999989</v>
      </c>
      <c r="R393">
        <f t="shared" si="561"/>
        <v>8.5249999999999986</v>
      </c>
      <c r="S393">
        <f t="shared" si="562"/>
        <v>8.5312499999999982</v>
      </c>
      <c r="T393">
        <f t="shared" si="563"/>
        <v>8.520624999999999</v>
      </c>
      <c r="U393" s="3">
        <v>8.51</v>
      </c>
      <c r="V393">
        <f t="shared" si="564"/>
        <v>8.4993750000000006</v>
      </c>
      <c r="W393">
        <f t="shared" ref="W393:X393" si="585">2*V393-U393</f>
        <v>8.4887500000000014</v>
      </c>
      <c r="X393">
        <f t="shared" si="585"/>
        <v>8.4781250000000021</v>
      </c>
      <c r="Y393">
        <f t="shared" si="566"/>
        <v>8.5215625000000017</v>
      </c>
      <c r="Z393">
        <f t="shared" si="567"/>
        <v>8.5649999999999995</v>
      </c>
      <c r="AA393">
        <f t="shared" si="568"/>
        <v>8.6084374999999973</v>
      </c>
      <c r="AB393">
        <f t="shared" si="569"/>
        <v>8.6113281249999982</v>
      </c>
      <c r="AC393">
        <f t="shared" si="570"/>
        <v>8.6142187499999991</v>
      </c>
      <c r="AD393">
        <f t="shared" si="571"/>
        <v>8.6171093749999983</v>
      </c>
      <c r="AE393" s="3">
        <v>8.6199999999999992</v>
      </c>
      <c r="AF393">
        <f t="shared" si="572"/>
        <v>8.6228906250000001</v>
      </c>
      <c r="AG393">
        <f t="shared" si="573"/>
        <v>8.6371679687499991</v>
      </c>
      <c r="AH393">
        <f t="shared" si="574"/>
        <v>8.6514453124999999</v>
      </c>
      <c r="AI393">
        <f t="shared" si="575"/>
        <v>8.6657226562500007</v>
      </c>
      <c r="AJ393">
        <f t="shared" si="576"/>
        <v>8.68</v>
      </c>
      <c r="AK393">
        <f t="shared" si="577"/>
        <v>8.6942773437499987</v>
      </c>
      <c r="AL393">
        <f t="shared" si="578"/>
        <v>8.7057080078124986</v>
      </c>
      <c r="AM393">
        <f t="shared" si="579"/>
        <v>8.7171386718749986</v>
      </c>
      <c r="AN393">
        <f t="shared" si="580"/>
        <v>8.7285693359375003</v>
      </c>
      <c r="AO393" s="3">
        <v>8.74</v>
      </c>
      <c r="AP393" s="3">
        <v>8.89</v>
      </c>
    </row>
    <row r="394" spans="1:42" x14ac:dyDescent="0.2">
      <c r="A394" s="2">
        <v>42566</v>
      </c>
      <c r="B394" s="3">
        <v>9.91</v>
      </c>
      <c r="C394" s="3">
        <v>9.61</v>
      </c>
      <c r="D394" s="3">
        <f t="shared" si="552"/>
        <v>9.3849999999999998</v>
      </c>
      <c r="E394" s="3">
        <v>9.16</v>
      </c>
      <c r="F394" s="3">
        <f t="shared" si="553"/>
        <v>9.0350000000000001</v>
      </c>
      <c r="G394" s="3">
        <v>8.91</v>
      </c>
      <c r="H394" s="3">
        <f t="shared" si="554"/>
        <v>8.7149999999999999</v>
      </c>
      <c r="I394" s="3">
        <v>8.52</v>
      </c>
      <c r="J394" s="3">
        <f t="shared" si="555"/>
        <v>8.5749999999999993</v>
      </c>
      <c r="K394" s="3">
        <v>8.6300000000000008</v>
      </c>
      <c r="L394">
        <f t="shared" si="556"/>
        <v>8.5925000000000011</v>
      </c>
      <c r="M394">
        <f t="shared" si="557"/>
        <v>8.5549999999999997</v>
      </c>
      <c r="N394">
        <f t="shared" si="558"/>
        <v>8.5175000000000001</v>
      </c>
      <c r="O394" s="3">
        <v>8.48</v>
      </c>
      <c r="P394">
        <f t="shared" si="559"/>
        <v>8.4425000000000008</v>
      </c>
      <c r="Q394">
        <f t="shared" si="560"/>
        <v>8.4487500000000004</v>
      </c>
      <c r="R394">
        <f t="shared" si="561"/>
        <v>8.4550000000000001</v>
      </c>
      <c r="S394">
        <f t="shared" si="562"/>
        <v>8.4612499999999997</v>
      </c>
      <c r="T394">
        <f t="shared" si="563"/>
        <v>8.4456249999999997</v>
      </c>
      <c r="U394" s="3">
        <v>8.43</v>
      </c>
      <c r="V394">
        <f t="shared" si="564"/>
        <v>8.4143749999999997</v>
      </c>
      <c r="W394">
        <f t="shared" ref="W394:X394" si="586">2*V394-U394</f>
        <v>8.3987499999999997</v>
      </c>
      <c r="X394">
        <f t="shared" si="586"/>
        <v>8.3831249999999997</v>
      </c>
      <c r="Y394">
        <f t="shared" si="566"/>
        <v>8.4290625000000006</v>
      </c>
      <c r="Z394">
        <f t="shared" si="567"/>
        <v>8.4749999999999996</v>
      </c>
      <c r="AA394">
        <f t="shared" si="568"/>
        <v>8.5209374999999987</v>
      </c>
      <c r="AB394">
        <f t="shared" si="569"/>
        <v>8.5207031249999989</v>
      </c>
      <c r="AC394">
        <f t="shared" si="570"/>
        <v>8.5204687499999991</v>
      </c>
      <c r="AD394">
        <f t="shared" si="571"/>
        <v>8.5202343749999994</v>
      </c>
      <c r="AE394" s="3">
        <v>8.52</v>
      </c>
      <c r="AF394">
        <f t="shared" si="572"/>
        <v>8.5197656249999998</v>
      </c>
      <c r="AG394">
        <f t="shared" si="573"/>
        <v>8.5348242187499999</v>
      </c>
      <c r="AH394">
        <f t="shared" si="574"/>
        <v>8.5498828124999999</v>
      </c>
      <c r="AI394">
        <f t="shared" si="575"/>
        <v>8.56494140625</v>
      </c>
      <c r="AJ394">
        <f t="shared" si="576"/>
        <v>8.58</v>
      </c>
      <c r="AK394">
        <f t="shared" si="577"/>
        <v>8.5950585937500001</v>
      </c>
      <c r="AL394">
        <f t="shared" si="578"/>
        <v>8.6062939453125011</v>
      </c>
      <c r="AM394">
        <f t="shared" si="579"/>
        <v>8.6175292968750004</v>
      </c>
      <c r="AN394">
        <f t="shared" si="580"/>
        <v>8.6287646484374996</v>
      </c>
      <c r="AO394" s="3">
        <v>8.64</v>
      </c>
      <c r="AP394" s="3">
        <v>8.8000000000000007</v>
      </c>
    </row>
    <row r="395" spans="1:42" x14ac:dyDescent="0.2">
      <c r="A395" s="2">
        <v>42565</v>
      </c>
      <c r="B395" s="3">
        <v>9.92</v>
      </c>
      <c r="C395" s="3">
        <v>9.61</v>
      </c>
      <c r="D395" s="3">
        <f t="shared" si="552"/>
        <v>9.379999999999999</v>
      </c>
      <c r="E395" s="3">
        <v>9.15</v>
      </c>
      <c r="F395" s="3">
        <f t="shared" si="553"/>
        <v>9.0250000000000004</v>
      </c>
      <c r="G395" s="3">
        <v>8.9</v>
      </c>
      <c r="H395" s="3">
        <f t="shared" si="554"/>
        <v>8.6900000000000013</v>
      </c>
      <c r="I395" s="3">
        <v>8.48</v>
      </c>
      <c r="J395" s="3">
        <f t="shared" si="555"/>
        <v>8.5350000000000001</v>
      </c>
      <c r="K395" s="3">
        <v>8.59</v>
      </c>
      <c r="L395">
        <f t="shared" si="556"/>
        <v>8.5525000000000002</v>
      </c>
      <c r="M395">
        <f t="shared" si="557"/>
        <v>8.5150000000000006</v>
      </c>
      <c r="N395">
        <f t="shared" si="558"/>
        <v>8.4774999999999991</v>
      </c>
      <c r="O395" s="3">
        <v>8.44</v>
      </c>
      <c r="P395">
        <f t="shared" si="559"/>
        <v>8.4024999999999999</v>
      </c>
      <c r="Q395">
        <f t="shared" si="560"/>
        <v>8.4087499999999995</v>
      </c>
      <c r="R395">
        <f t="shared" si="561"/>
        <v>8.4149999999999991</v>
      </c>
      <c r="S395">
        <f t="shared" si="562"/>
        <v>8.4212499999999988</v>
      </c>
      <c r="T395">
        <f t="shared" si="563"/>
        <v>8.4056250000000006</v>
      </c>
      <c r="U395" s="3">
        <v>8.39</v>
      </c>
      <c r="V395">
        <f t="shared" si="564"/>
        <v>8.3743750000000006</v>
      </c>
      <c r="W395">
        <f t="shared" ref="W395:X395" si="587">2*V395-U395</f>
        <v>8.3587500000000006</v>
      </c>
      <c r="X395">
        <f t="shared" si="587"/>
        <v>8.3431250000000006</v>
      </c>
      <c r="Y395">
        <f t="shared" si="566"/>
        <v>8.3890625000000014</v>
      </c>
      <c r="Z395">
        <f t="shared" si="567"/>
        <v>8.4350000000000005</v>
      </c>
      <c r="AA395">
        <f t="shared" si="568"/>
        <v>8.4809374999999996</v>
      </c>
      <c r="AB395">
        <f t="shared" si="569"/>
        <v>8.4807031249999998</v>
      </c>
      <c r="AC395">
        <f t="shared" si="570"/>
        <v>8.48046875</v>
      </c>
      <c r="AD395">
        <f t="shared" si="571"/>
        <v>8.4802343750000002</v>
      </c>
      <c r="AE395" s="3">
        <v>8.48</v>
      </c>
      <c r="AF395">
        <f t="shared" si="572"/>
        <v>8.4797656250000006</v>
      </c>
      <c r="AG395">
        <f t="shared" si="573"/>
        <v>8.4960742187499996</v>
      </c>
      <c r="AH395">
        <f t="shared" si="574"/>
        <v>8.5123828125000003</v>
      </c>
      <c r="AI395">
        <f t="shared" si="575"/>
        <v>8.528691406250001</v>
      </c>
      <c r="AJ395">
        <f t="shared" si="576"/>
        <v>8.5449999999999999</v>
      </c>
      <c r="AK395">
        <f t="shared" si="577"/>
        <v>8.5613085937499989</v>
      </c>
      <c r="AL395">
        <f t="shared" si="578"/>
        <v>8.573481445312499</v>
      </c>
      <c r="AM395">
        <f t="shared" si="579"/>
        <v>8.5856542968749991</v>
      </c>
      <c r="AN395">
        <f t="shared" si="580"/>
        <v>8.5978271484374993</v>
      </c>
      <c r="AO395" s="3">
        <v>8.61</v>
      </c>
      <c r="AP395" s="3">
        <v>8.7799999999999994</v>
      </c>
    </row>
    <row r="396" spans="1:42" x14ac:dyDescent="0.2">
      <c r="A396" s="2">
        <v>42564</v>
      </c>
      <c r="B396" s="3">
        <v>9.84</v>
      </c>
      <c r="C396" s="3">
        <v>9.6</v>
      </c>
      <c r="D396" s="3">
        <f t="shared" si="552"/>
        <v>9.4149999999999991</v>
      </c>
      <c r="E396" s="3">
        <v>9.23</v>
      </c>
      <c r="F396" s="3">
        <f t="shared" si="553"/>
        <v>9.1150000000000002</v>
      </c>
      <c r="G396" s="3">
        <v>9</v>
      </c>
      <c r="H396" s="3">
        <f t="shared" si="554"/>
        <v>8.7149999999999999</v>
      </c>
      <c r="I396" s="3">
        <v>8.43</v>
      </c>
      <c r="J396" s="3">
        <f t="shared" si="555"/>
        <v>8.5500000000000007</v>
      </c>
      <c r="K396" s="3">
        <v>8.67</v>
      </c>
      <c r="L396">
        <f t="shared" si="556"/>
        <v>8.6224999999999987</v>
      </c>
      <c r="M396">
        <f t="shared" si="557"/>
        <v>8.5749999999999993</v>
      </c>
      <c r="N396">
        <f t="shared" si="558"/>
        <v>8.5274999999999999</v>
      </c>
      <c r="O396" s="3">
        <v>8.48</v>
      </c>
      <c r="P396">
        <f t="shared" si="559"/>
        <v>8.432500000000001</v>
      </c>
      <c r="Q396">
        <f t="shared" si="560"/>
        <v>8.4287500000000009</v>
      </c>
      <c r="R396">
        <f t="shared" si="561"/>
        <v>8.4250000000000007</v>
      </c>
      <c r="S396">
        <f t="shared" si="562"/>
        <v>8.4212500000000006</v>
      </c>
      <c r="T396">
        <f t="shared" si="563"/>
        <v>8.395624999999999</v>
      </c>
      <c r="U396" s="3">
        <v>8.3699999999999992</v>
      </c>
      <c r="V396">
        <f t="shared" si="564"/>
        <v>8.3443749999999994</v>
      </c>
      <c r="W396">
        <f t="shared" ref="W396:X396" si="588">2*V396-U396</f>
        <v>8.3187499999999996</v>
      </c>
      <c r="X396">
        <f t="shared" si="588"/>
        <v>8.2931249999999999</v>
      </c>
      <c r="Y396">
        <f t="shared" si="566"/>
        <v>8.3465624999999992</v>
      </c>
      <c r="Z396">
        <f t="shared" si="567"/>
        <v>8.3999999999999986</v>
      </c>
      <c r="AA396">
        <f t="shared" si="568"/>
        <v>8.4534374999999979</v>
      </c>
      <c r="AB396">
        <f t="shared" si="569"/>
        <v>8.4475781249999997</v>
      </c>
      <c r="AC396">
        <f t="shared" si="570"/>
        <v>8.4417187499999997</v>
      </c>
      <c r="AD396">
        <f t="shared" si="571"/>
        <v>8.4358593749999997</v>
      </c>
      <c r="AE396" s="3">
        <v>8.43</v>
      </c>
      <c r="AF396">
        <f t="shared" si="572"/>
        <v>8.4241406249999997</v>
      </c>
      <c r="AG396">
        <f t="shared" si="573"/>
        <v>8.4393554687499996</v>
      </c>
      <c r="AH396">
        <f t="shared" si="574"/>
        <v>8.4545703124999996</v>
      </c>
      <c r="AI396">
        <f t="shared" si="575"/>
        <v>8.4697851562499995</v>
      </c>
      <c r="AJ396">
        <f t="shared" si="576"/>
        <v>8.4849999999999994</v>
      </c>
      <c r="AK396">
        <f t="shared" si="577"/>
        <v>8.5002148437499994</v>
      </c>
      <c r="AL396">
        <f t="shared" si="578"/>
        <v>8.5101611328124989</v>
      </c>
      <c r="AM396">
        <f t="shared" si="579"/>
        <v>8.5201074218750001</v>
      </c>
      <c r="AN396">
        <f t="shared" si="580"/>
        <v>8.5300537109374996</v>
      </c>
      <c r="AO396" s="3">
        <v>8.5399999999999991</v>
      </c>
      <c r="AP396" s="3">
        <v>8.73</v>
      </c>
    </row>
    <row r="397" spans="1:42" x14ac:dyDescent="0.2">
      <c r="A397" s="2">
        <v>42563</v>
      </c>
      <c r="B397" s="3">
        <v>9.82</v>
      </c>
      <c r="C397" s="3">
        <v>9.59</v>
      </c>
      <c r="D397" s="3">
        <f t="shared" si="552"/>
        <v>9.41</v>
      </c>
      <c r="E397" s="3">
        <v>9.23</v>
      </c>
      <c r="F397" s="3">
        <f t="shared" si="553"/>
        <v>9.09</v>
      </c>
      <c r="G397" s="3">
        <v>8.9499999999999993</v>
      </c>
      <c r="H397" s="3">
        <f t="shared" si="554"/>
        <v>8.6549999999999994</v>
      </c>
      <c r="I397" s="3">
        <v>8.36</v>
      </c>
      <c r="J397" s="3">
        <f t="shared" si="555"/>
        <v>8.48</v>
      </c>
      <c r="K397" s="3">
        <v>8.6</v>
      </c>
      <c r="L397">
        <f t="shared" si="556"/>
        <v>8.5524999999999984</v>
      </c>
      <c r="M397">
        <f t="shared" si="557"/>
        <v>8.504999999999999</v>
      </c>
      <c r="N397">
        <f t="shared" si="558"/>
        <v>8.4574999999999996</v>
      </c>
      <c r="O397" s="3">
        <v>8.41</v>
      </c>
      <c r="P397">
        <f t="shared" si="559"/>
        <v>8.3625000000000007</v>
      </c>
      <c r="Q397">
        <f t="shared" si="560"/>
        <v>8.3587500000000006</v>
      </c>
      <c r="R397">
        <f t="shared" si="561"/>
        <v>8.3550000000000004</v>
      </c>
      <c r="S397">
        <f t="shared" si="562"/>
        <v>8.3512500000000003</v>
      </c>
      <c r="T397">
        <f t="shared" si="563"/>
        <v>8.3256250000000005</v>
      </c>
      <c r="U397" s="3">
        <v>8.3000000000000007</v>
      </c>
      <c r="V397">
        <f t="shared" si="564"/>
        <v>8.2743750000000009</v>
      </c>
      <c r="W397">
        <f t="shared" ref="W397:X397" si="589">2*V397-U397</f>
        <v>8.2487500000000011</v>
      </c>
      <c r="X397">
        <f t="shared" si="589"/>
        <v>8.2231250000000014</v>
      </c>
      <c r="Y397">
        <f t="shared" si="566"/>
        <v>8.2765625000000007</v>
      </c>
      <c r="Z397">
        <f t="shared" si="567"/>
        <v>8.33</v>
      </c>
      <c r="AA397">
        <f t="shared" si="568"/>
        <v>8.3834374999999994</v>
      </c>
      <c r="AB397">
        <f t="shared" si="569"/>
        <v>8.3775781249999994</v>
      </c>
      <c r="AC397">
        <f t="shared" si="570"/>
        <v>8.3717187499999994</v>
      </c>
      <c r="AD397">
        <f t="shared" si="571"/>
        <v>8.3658593749999994</v>
      </c>
      <c r="AE397" s="3">
        <v>8.36</v>
      </c>
      <c r="AF397">
        <f t="shared" si="572"/>
        <v>8.3541406249999994</v>
      </c>
      <c r="AG397">
        <f t="shared" si="573"/>
        <v>8.37060546875</v>
      </c>
      <c r="AH397">
        <f t="shared" si="574"/>
        <v>8.3870703125000006</v>
      </c>
      <c r="AI397">
        <f t="shared" si="575"/>
        <v>8.4035351562500011</v>
      </c>
      <c r="AJ397">
        <f t="shared" si="576"/>
        <v>8.42</v>
      </c>
      <c r="AK397">
        <f t="shared" si="577"/>
        <v>8.4364648437499987</v>
      </c>
      <c r="AL397">
        <f t="shared" si="578"/>
        <v>8.4473486328124991</v>
      </c>
      <c r="AM397">
        <f t="shared" si="579"/>
        <v>8.4582324218749996</v>
      </c>
      <c r="AN397">
        <f t="shared" si="580"/>
        <v>8.4691162109375</v>
      </c>
      <c r="AO397" s="3">
        <v>8.48</v>
      </c>
      <c r="AP397" s="3">
        <v>8.66</v>
      </c>
    </row>
    <row r="398" spans="1:42" x14ac:dyDescent="0.2">
      <c r="A398" s="2">
        <v>42562</v>
      </c>
      <c r="B398" s="3">
        <v>9.7899999999999991</v>
      </c>
      <c r="C398" s="3">
        <v>9.6</v>
      </c>
      <c r="D398" s="3">
        <f t="shared" si="552"/>
        <v>9.4450000000000003</v>
      </c>
      <c r="E398" s="3">
        <v>9.2899999999999991</v>
      </c>
      <c r="F398" s="3">
        <f t="shared" si="553"/>
        <v>9.1649999999999991</v>
      </c>
      <c r="G398" s="3">
        <v>9.0399999999999991</v>
      </c>
      <c r="H398" s="3">
        <f t="shared" si="554"/>
        <v>8.6849999999999987</v>
      </c>
      <c r="I398" s="3">
        <v>8.33</v>
      </c>
      <c r="J398" s="3">
        <f t="shared" si="555"/>
        <v>8.51</v>
      </c>
      <c r="K398" s="3">
        <v>8.69</v>
      </c>
      <c r="L398">
        <f t="shared" si="556"/>
        <v>8.6349999999999998</v>
      </c>
      <c r="M398">
        <f t="shared" si="557"/>
        <v>8.58</v>
      </c>
      <c r="N398">
        <f t="shared" si="558"/>
        <v>8.5250000000000004</v>
      </c>
      <c r="O398" s="3">
        <v>8.4700000000000006</v>
      </c>
      <c r="P398">
        <f t="shared" si="559"/>
        <v>8.4150000000000009</v>
      </c>
      <c r="Q398">
        <f t="shared" si="560"/>
        <v>8.4050000000000011</v>
      </c>
      <c r="R398">
        <f t="shared" si="561"/>
        <v>8.3949999999999996</v>
      </c>
      <c r="S398">
        <f t="shared" si="562"/>
        <v>8.384999999999998</v>
      </c>
      <c r="T398">
        <f t="shared" si="563"/>
        <v>8.3524999999999991</v>
      </c>
      <c r="U398" s="3">
        <v>8.32</v>
      </c>
      <c r="V398">
        <f t="shared" si="564"/>
        <v>8.2875000000000014</v>
      </c>
      <c r="W398">
        <f t="shared" ref="W398:X398" si="590">2*V398-U398</f>
        <v>8.2550000000000026</v>
      </c>
      <c r="X398">
        <f t="shared" si="590"/>
        <v>8.2225000000000037</v>
      </c>
      <c r="Y398">
        <f t="shared" si="566"/>
        <v>8.2737500000000015</v>
      </c>
      <c r="Z398">
        <f t="shared" si="567"/>
        <v>8.3249999999999993</v>
      </c>
      <c r="AA398">
        <f t="shared" si="568"/>
        <v>8.3762499999999971</v>
      </c>
      <c r="AB398">
        <f t="shared" si="569"/>
        <v>8.3646874999999987</v>
      </c>
      <c r="AC398">
        <f t="shared" si="570"/>
        <v>8.3531249999999986</v>
      </c>
      <c r="AD398">
        <f t="shared" si="571"/>
        <v>8.3415624999999984</v>
      </c>
      <c r="AE398" s="3">
        <v>8.33</v>
      </c>
      <c r="AF398">
        <f t="shared" si="572"/>
        <v>8.3184375000000017</v>
      </c>
      <c r="AG398">
        <f t="shared" si="573"/>
        <v>8.3313281250000024</v>
      </c>
      <c r="AH398">
        <f t="shared" si="574"/>
        <v>8.3442187500000014</v>
      </c>
      <c r="AI398">
        <f t="shared" si="575"/>
        <v>8.3571093750000003</v>
      </c>
      <c r="AJ398">
        <f t="shared" si="576"/>
        <v>8.370000000000001</v>
      </c>
      <c r="AK398">
        <f t="shared" si="577"/>
        <v>8.3828906250000017</v>
      </c>
      <c r="AL398">
        <f t="shared" si="578"/>
        <v>8.3896679687500004</v>
      </c>
      <c r="AM398">
        <f t="shared" si="579"/>
        <v>8.3964453125000009</v>
      </c>
      <c r="AN398">
        <f t="shared" si="580"/>
        <v>8.4032226562500014</v>
      </c>
      <c r="AO398" s="3">
        <v>8.41</v>
      </c>
      <c r="AP398" s="3">
        <v>8.56</v>
      </c>
    </row>
    <row r="399" spans="1:42" x14ac:dyDescent="0.2">
      <c r="A399" s="2">
        <v>42559</v>
      </c>
      <c r="B399" s="3">
        <v>9.7899999999999991</v>
      </c>
      <c r="C399" s="3">
        <v>9.61</v>
      </c>
      <c r="D399" s="3">
        <f t="shared" si="552"/>
        <v>9.4699999999999989</v>
      </c>
      <c r="E399" s="3">
        <v>9.33</v>
      </c>
      <c r="F399" s="3">
        <f t="shared" si="553"/>
        <v>9.2249999999999996</v>
      </c>
      <c r="G399" s="3">
        <v>9.1199999999999992</v>
      </c>
      <c r="H399" s="3">
        <f t="shared" si="554"/>
        <v>8.73</v>
      </c>
      <c r="I399" s="3">
        <v>8.34</v>
      </c>
      <c r="J399" s="3">
        <f t="shared" si="555"/>
        <v>8.5549999999999997</v>
      </c>
      <c r="K399" s="3">
        <v>8.77</v>
      </c>
      <c r="L399">
        <f t="shared" si="556"/>
        <v>8.7124999999999986</v>
      </c>
      <c r="M399">
        <f t="shared" si="557"/>
        <v>8.6549999999999994</v>
      </c>
      <c r="N399">
        <f t="shared" si="558"/>
        <v>8.5975000000000001</v>
      </c>
      <c r="O399" s="3">
        <v>8.5399999999999991</v>
      </c>
      <c r="P399">
        <f t="shared" si="559"/>
        <v>8.4824999999999982</v>
      </c>
      <c r="Q399">
        <f t="shared" si="560"/>
        <v>8.4662499999999987</v>
      </c>
      <c r="R399">
        <f t="shared" si="561"/>
        <v>8.4499999999999993</v>
      </c>
      <c r="S399">
        <f t="shared" si="562"/>
        <v>8.4337499999999999</v>
      </c>
      <c r="T399">
        <f t="shared" si="563"/>
        <v>8.3968749999999996</v>
      </c>
      <c r="U399" s="3">
        <v>8.36</v>
      </c>
      <c r="V399">
        <f t="shared" si="564"/>
        <v>8.3231249999999992</v>
      </c>
      <c r="W399">
        <f t="shared" ref="W399:X399" si="591">2*V399-U399</f>
        <v>8.286249999999999</v>
      </c>
      <c r="X399">
        <f t="shared" si="591"/>
        <v>8.2493749999999988</v>
      </c>
      <c r="Y399">
        <f t="shared" si="566"/>
        <v>8.2996874999999992</v>
      </c>
      <c r="Z399">
        <f t="shared" si="567"/>
        <v>8.35</v>
      </c>
      <c r="AA399">
        <f t="shared" si="568"/>
        <v>8.4003125000000001</v>
      </c>
      <c r="AB399">
        <f t="shared" si="569"/>
        <v>8.3852343749999996</v>
      </c>
      <c r="AC399">
        <f t="shared" si="570"/>
        <v>8.3701562500000009</v>
      </c>
      <c r="AD399">
        <f t="shared" si="571"/>
        <v>8.3550781250000004</v>
      </c>
      <c r="AE399" s="3">
        <v>8.34</v>
      </c>
      <c r="AF399">
        <f t="shared" si="572"/>
        <v>8.3249218749999994</v>
      </c>
      <c r="AG399">
        <f t="shared" si="573"/>
        <v>8.3374414062500009</v>
      </c>
      <c r="AH399">
        <f t="shared" si="574"/>
        <v>8.3499609375000006</v>
      </c>
      <c r="AI399">
        <f t="shared" si="575"/>
        <v>8.3624804687500003</v>
      </c>
      <c r="AJ399">
        <f t="shared" si="576"/>
        <v>8.375</v>
      </c>
      <c r="AK399">
        <f t="shared" si="577"/>
        <v>8.3875195312499997</v>
      </c>
      <c r="AL399">
        <f t="shared" si="578"/>
        <v>8.3931396484375007</v>
      </c>
      <c r="AM399">
        <f t="shared" si="579"/>
        <v>8.3987597656249999</v>
      </c>
      <c r="AN399">
        <f t="shared" si="580"/>
        <v>8.4043798828124991</v>
      </c>
      <c r="AO399" s="3">
        <v>8.41</v>
      </c>
      <c r="AP399" s="3">
        <v>8.5299999999999994</v>
      </c>
    </row>
    <row r="400" spans="1:42" x14ac:dyDescent="0.2">
      <c r="A400" s="2">
        <v>42558</v>
      </c>
      <c r="B400" s="3">
        <v>9.81</v>
      </c>
      <c r="C400" s="3">
        <v>9.61</v>
      </c>
      <c r="D400" s="3">
        <f t="shared" si="552"/>
        <v>9.4550000000000001</v>
      </c>
      <c r="E400" s="3">
        <v>9.3000000000000007</v>
      </c>
      <c r="F400" s="3">
        <f t="shared" si="553"/>
        <v>9.2100000000000009</v>
      </c>
      <c r="G400" s="3">
        <v>9.1199999999999992</v>
      </c>
      <c r="H400" s="3">
        <f t="shared" si="554"/>
        <v>8.69</v>
      </c>
      <c r="I400" s="3">
        <v>8.26</v>
      </c>
      <c r="J400" s="3">
        <f t="shared" si="555"/>
        <v>8.52</v>
      </c>
      <c r="K400" s="3">
        <v>8.7799999999999994</v>
      </c>
      <c r="L400">
        <f t="shared" si="556"/>
        <v>8.7174999999999994</v>
      </c>
      <c r="M400">
        <f t="shared" si="557"/>
        <v>8.6549999999999994</v>
      </c>
      <c r="N400">
        <f t="shared" si="558"/>
        <v>8.5924999999999994</v>
      </c>
      <c r="O400" s="3">
        <v>8.5299999999999994</v>
      </c>
      <c r="P400">
        <f t="shared" si="559"/>
        <v>8.4674999999999994</v>
      </c>
      <c r="Q400">
        <f t="shared" si="560"/>
        <v>8.4487500000000004</v>
      </c>
      <c r="R400">
        <f t="shared" si="561"/>
        <v>8.43</v>
      </c>
      <c r="S400">
        <f t="shared" si="562"/>
        <v>8.411249999999999</v>
      </c>
      <c r="T400">
        <f t="shared" si="563"/>
        <v>8.3706250000000004</v>
      </c>
      <c r="U400" s="3">
        <v>8.33</v>
      </c>
      <c r="V400">
        <f t="shared" si="564"/>
        <v>8.2893749999999997</v>
      </c>
      <c r="W400">
        <f t="shared" ref="W400:X400" si="592">2*V400-U400</f>
        <v>8.2487499999999994</v>
      </c>
      <c r="X400">
        <f t="shared" si="592"/>
        <v>8.208124999999999</v>
      </c>
      <c r="Y400">
        <f t="shared" si="566"/>
        <v>8.2515624999999986</v>
      </c>
      <c r="Z400">
        <f t="shared" si="567"/>
        <v>8.2949999999999999</v>
      </c>
      <c r="AA400">
        <f t="shared" si="568"/>
        <v>8.3384375000000013</v>
      </c>
      <c r="AB400">
        <f t="shared" si="569"/>
        <v>8.3188281250000014</v>
      </c>
      <c r="AC400">
        <f t="shared" si="570"/>
        <v>8.2992187500000014</v>
      </c>
      <c r="AD400">
        <f t="shared" si="571"/>
        <v>8.2796093749999997</v>
      </c>
      <c r="AE400" s="3">
        <v>8.26</v>
      </c>
      <c r="AF400">
        <f t="shared" si="572"/>
        <v>8.2403906249999999</v>
      </c>
      <c r="AG400">
        <f t="shared" si="573"/>
        <v>8.2490429687500004</v>
      </c>
      <c r="AH400">
        <f t="shared" si="574"/>
        <v>8.2576953124999992</v>
      </c>
      <c r="AI400">
        <f t="shared" si="575"/>
        <v>8.266347656249998</v>
      </c>
      <c r="AJ400">
        <f t="shared" si="576"/>
        <v>8.2749999999999986</v>
      </c>
      <c r="AK400">
        <f t="shared" si="577"/>
        <v>8.2836523437499991</v>
      </c>
      <c r="AL400">
        <f t="shared" si="578"/>
        <v>8.2852392578124991</v>
      </c>
      <c r="AM400">
        <f t="shared" si="579"/>
        <v>8.2868261718749991</v>
      </c>
      <c r="AN400">
        <f t="shared" si="580"/>
        <v>8.2884130859374991</v>
      </c>
      <c r="AO400" s="3">
        <v>8.2899999999999991</v>
      </c>
      <c r="AP400" s="3">
        <v>8.39</v>
      </c>
    </row>
    <row r="401" spans="1:42" x14ac:dyDescent="0.2">
      <c r="A401" s="2">
        <v>42557</v>
      </c>
      <c r="B401" s="3">
        <v>9.92</v>
      </c>
      <c r="C401" s="3">
        <v>9.68</v>
      </c>
      <c r="D401" s="3">
        <f t="shared" si="552"/>
        <v>9.4849999999999994</v>
      </c>
      <c r="E401" s="3">
        <v>9.2899999999999991</v>
      </c>
      <c r="F401" s="3">
        <f t="shared" si="553"/>
        <v>9.17</v>
      </c>
      <c r="G401" s="3">
        <v>9.0500000000000007</v>
      </c>
      <c r="H401" s="3">
        <f t="shared" si="554"/>
        <v>8.6950000000000003</v>
      </c>
      <c r="I401" s="3">
        <v>8.34</v>
      </c>
      <c r="J401" s="3">
        <f t="shared" si="555"/>
        <v>8.5250000000000004</v>
      </c>
      <c r="K401" s="3">
        <v>8.7100000000000009</v>
      </c>
      <c r="L401">
        <f t="shared" si="556"/>
        <v>8.6575000000000006</v>
      </c>
      <c r="M401">
        <f t="shared" si="557"/>
        <v>8.6050000000000004</v>
      </c>
      <c r="N401">
        <f t="shared" si="558"/>
        <v>8.5525000000000002</v>
      </c>
      <c r="O401" s="3">
        <v>8.5</v>
      </c>
      <c r="P401">
        <f t="shared" si="559"/>
        <v>8.4474999999999998</v>
      </c>
      <c r="Q401">
        <f t="shared" si="560"/>
        <v>8.4362500000000011</v>
      </c>
      <c r="R401">
        <f t="shared" si="561"/>
        <v>8.4250000000000007</v>
      </c>
      <c r="S401">
        <f t="shared" si="562"/>
        <v>8.4137500000000003</v>
      </c>
      <c r="T401">
        <f t="shared" si="563"/>
        <v>8.3818750000000009</v>
      </c>
      <c r="U401" s="3">
        <v>8.35</v>
      </c>
      <c r="V401">
        <f t="shared" si="564"/>
        <v>8.3181249999999984</v>
      </c>
      <c r="W401">
        <f t="shared" ref="W401:X401" si="593">2*V401-U401</f>
        <v>8.2862499999999972</v>
      </c>
      <c r="X401">
        <f t="shared" si="593"/>
        <v>8.254374999999996</v>
      </c>
      <c r="Y401">
        <f t="shared" si="566"/>
        <v>8.2996874999999974</v>
      </c>
      <c r="Z401">
        <f t="shared" si="567"/>
        <v>8.3449999999999989</v>
      </c>
      <c r="AA401">
        <f t="shared" si="568"/>
        <v>8.3903125000000003</v>
      </c>
      <c r="AB401">
        <f t="shared" si="569"/>
        <v>8.3777343749999993</v>
      </c>
      <c r="AC401">
        <f t="shared" si="570"/>
        <v>8.3651562500000001</v>
      </c>
      <c r="AD401">
        <f t="shared" si="571"/>
        <v>8.3525781250000009</v>
      </c>
      <c r="AE401" s="3">
        <v>8.34</v>
      </c>
      <c r="AF401">
        <f t="shared" si="572"/>
        <v>8.3274218749999989</v>
      </c>
      <c r="AG401">
        <f t="shared" si="573"/>
        <v>8.3380664062500003</v>
      </c>
      <c r="AH401">
        <f t="shared" si="574"/>
        <v>8.3487109374999999</v>
      </c>
      <c r="AI401">
        <f t="shared" si="575"/>
        <v>8.3593554687499996</v>
      </c>
      <c r="AJ401">
        <f t="shared" si="576"/>
        <v>8.370000000000001</v>
      </c>
      <c r="AK401">
        <f t="shared" si="577"/>
        <v>8.3806445312500024</v>
      </c>
      <c r="AL401">
        <f t="shared" si="578"/>
        <v>8.3854833984375023</v>
      </c>
      <c r="AM401">
        <f t="shared" si="579"/>
        <v>8.3903222656250023</v>
      </c>
      <c r="AN401">
        <f t="shared" si="580"/>
        <v>8.3951611328125004</v>
      </c>
      <c r="AO401" s="3">
        <v>8.4</v>
      </c>
      <c r="AP401" s="3">
        <v>8.5</v>
      </c>
    </row>
    <row r="402" spans="1:42" x14ac:dyDescent="0.2">
      <c r="A402" s="2">
        <v>42556</v>
      </c>
      <c r="B402" s="3">
        <v>9.98</v>
      </c>
      <c r="C402" s="3">
        <v>9.6999999999999993</v>
      </c>
      <c r="D402" s="3">
        <f t="shared" si="552"/>
        <v>9.48</v>
      </c>
      <c r="E402" s="3">
        <v>9.26</v>
      </c>
      <c r="F402" s="3">
        <f t="shared" si="553"/>
        <v>9.120000000000001</v>
      </c>
      <c r="G402" s="3">
        <v>8.98</v>
      </c>
      <c r="H402" s="3">
        <f t="shared" si="554"/>
        <v>8.68</v>
      </c>
      <c r="I402" s="3">
        <v>8.3800000000000008</v>
      </c>
      <c r="J402" s="3">
        <f t="shared" si="555"/>
        <v>8.5100000000000016</v>
      </c>
      <c r="K402" s="3">
        <v>8.64</v>
      </c>
      <c r="L402">
        <f t="shared" si="556"/>
        <v>8.5950000000000006</v>
      </c>
      <c r="M402">
        <f t="shared" si="557"/>
        <v>8.5500000000000007</v>
      </c>
      <c r="N402">
        <f t="shared" si="558"/>
        <v>8.5050000000000008</v>
      </c>
      <c r="O402" s="3">
        <v>8.4600000000000009</v>
      </c>
      <c r="P402">
        <f t="shared" si="559"/>
        <v>8.4150000000000009</v>
      </c>
      <c r="Q402">
        <f t="shared" si="560"/>
        <v>8.41</v>
      </c>
      <c r="R402">
        <f t="shared" si="561"/>
        <v>8.4050000000000011</v>
      </c>
      <c r="S402">
        <f t="shared" si="562"/>
        <v>8.4000000000000021</v>
      </c>
      <c r="T402">
        <f t="shared" si="563"/>
        <v>8.375</v>
      </c>
      <c r="U402" s="3">
        <v>8.35</v>
      </c>
      <c r="V402">
        <f t="shared" si="564"/>
        <v>8.3249999999999993</v>
      </c>
      <c r="W402">
        <f t="shared" ref="W402:X402" si="594">2*V402-U402</f>
        <v>8.2999999999999989</v>
      </c>
      <c r="X402">
        <f t="shared" si="594"/>
        <v>8.2749999999999986</v>
      </c>
      <c r="Y402">
        <f t="shared" si="566"/>
        <v>8.32</v>
      </c>
      <c r="Z402">
        <f t="shared" si="567"/>
        <v>8.3650000000000002</v>
      </c>
      <c r="AA402">
        <f t="shared" si="568"/>
        <v>8.41</v>
      </c>
      <c r="AB402">
        <f t="shared" si="569"/>
        <v>8.4024999999999999</v>
      </c>
      <c r="AC402">
        <f t="shared" si="570"/>
        <v>8.3949999999999996</v>
      </c>
      <c r="AD402">
        <f t="shared" si="571"/>
        <v>8.3874999999999993</v>
      </c>
      <c r="AE402" s="3">
        <v>8.3800000000000008</v>
      </c>
      <c r="AF402">
        <f t="shared" si="572"/>
        <v>8.3725000000000023</v>
      </c>
      <c r="AG402">
        <f t="shared" si="573"/>
        <v>8.3831250000000015</v>
      </c>
      <c r="AH402">
        <f t="shared" si="574"/>
        <v>8.3937500000000007</v>
      </c>
      <c r="AI402">
        <f t="shared" si="575"/>
        <v>8.4043749999999999</v>
      </c>
      <c r="AJ402">
        <f t="shared" si="576"/>
        <v>8.4149999999999991</v>
      </c>
      <c r="AK402">
        <f t="shared" si="577"/>
        <v>8.4256249999999984</v>
      </c>
      <c r="AL402">
        <f t="shared" si="578"/>
        <v>8.4317187499999982</v>
      </c>
      <c r="AM402">
        <f t="shared" si="579"/>
        <v>8.4378124999999997</v>
      </c>
      <c r="AN402">
        <f t="shared" si="580"/>
        <v>8.4439062499999995</v>
      </c>
      <c r="AO402" s="3">
        <v>8.4499999999999993</v>
      </c>
      <c r="AP402" s="3">
        <v>8.56</v>
      </c>
    </row>
    <row r="403" spans="1:42" x14ac:dyDescent="0.2">
      <c r="A403" s="2">
        <v>42555</v>
      </c>
      <c r="B403" s="3">
        <v>9.9499999999999993</v>
      </c>
      <c r="C403" s="3">
        <v>9.67</v>
      </c>
      <c r="D403" s="3">
        <f t="shared" si="552"/>
        <v>9.4450000000000003</v>
      </c>
      <c r="E403" s="3">
        <v>9.2200000000000006</v>
      </c>
      <c r="F403" s="3">
        <f t="shared" si="553"/>
        <v>9.0749999999999993</v>
      </c>
      <c r="G403" s="3">
        <v>8.93</v>
      </c>
      <c r="H403" s="3">
        <f t="shared" si="554"/>
        <v>8.5850000000000009</v>
      </c>
      <c r="I403" s="3">
        <v>8.24</v>
      </c>
      <c r="J403" s="3">
        <f t="shared" si="555"/>
        <v>8.39</v>
      </c>
      <c r="K403" s="3">
        <v>8.5399999999999991</v>
      </c>
      <c r="L403">
        <f t="shared" si="556"/>
        <v>8.4874999999999989</v>
      </c>
      <c r="M403">
        <f t="shared" si="557"/>
        <v>8.4349999999999987</v>
      </c>
      <c r="N403">
        <f t="shared" si="558"/>
        <v>8.3825000000000003</v>
      </c>
      <c r="O403" s="3">
        <v>8.33</v>
      </c>
      <c r="P403">
        <f t="shared" si="559"/>
        <v>8.2774999999999999</v>
      </c>
      <c r="Q403">
        <f t="shared" si="560"/>
        <v>8.276250000000001</v>
      </c>
      <c r="R403">
        <f t="shared" si="561"/>
        <v>8.2750000000000004</v>
      </c>
      <c r="S403">
        <f t="shared" si="562"/>
        <v>8.2737499999999997</v>
      </c>
      <c r="T403">
        <f t="shared" si="563"/>
        <v>8.2468749999999993</v>
      </c>
      <c r="U403" s="3">
        <v>8.2200000000000006</v>
      </c>
      <c r="V403">
        <f t="shared" si="564"/>
        <v>8.193125000000002</v>
      </c>
      <c r="W403">
        <f t="shared" ref="W403:X403" si="595">2*V403-U403</f>
        <v>8.1662500000000033</v>
      </c>
      <c r="X403">
        <f t="shared" si="595"/>
        <v>8.1393750000000047</v>
      </c>
      <c r="Y403">
        <f t="shared" si="566"/>
        <v>8.1846875000000026</v>
      </c>
      <c r="Z403">
        <f t="shared" si="567"/>
        <v>8.23</v>
      </c>
      <c r="AA403">
        <f t="shared" si="568"/>
        <v>8.2753124999999983</v>
      </c>
      <c r="AB403">
        <f t="shared" si="569"/>
        <v>8.2664843749999992</v>
      </c>
      <c r="AC403">
        <f t="shared" si="570"/>
        <v>8.2576562500000001</v>
      </c>
      <c r="AD403">
        <f t="shared" si="571"/>
        <v>8.2488281249999993</v>
      </c>
      <c r="AE403" s="3">
        <v>8.24</v>
      </c>
      <c r="AF403">
        <f t="shared" si="572"/>
        <v>8.2311718750000011</v>
      </c>
      <c r="AG403">
        <f t="shared" si="573"/>
        <v>8.2408789062499999</v>
      </c>
      <c r="AH403">
        <f t="shared" si="574"/>
        <v>8.2505859375000004</v>
      </c>
      <c r="AI403">
        <f t="shared" si="575"/>
        <v>8.2602929687500009</v>
      </c>
      <c r="AJ403">
        <f t="shared" si="576"/>
        <v>8.27</v>
      </c>
      <c r="AK403">
        <f t="shared" si="577"/>
        <v>8.2797070312499983</v>
      </c>
      <c r="AL403">
        <f t="shared" si="578"/>
        <v>8.284780273437498</v>
      </c>
      <c r="AM403">
        <f t="shared" si="579"/>
        <v>8.2898535156249995</v>
      </c>
      <c r="AN403">
        <f t="shared" si="580"/>
        <v>8.294926757812501</v>
      </c>
      <c r="AO403" s="3">
        <v>8.3000000000000007</v>
      </c>
      <c r="AP403" s="3">
        <v>8.39</v>
      </c>
    </row>
    <row r="404" spans="1:42" x14ac:dyDescent="0.2">
      <c r="A404" s="2">
        <v>42552</v>
      </c>
      <c r="B404" s="3">
        <v>9.9700000000000006</v>
      </c>
      <c r="C404" s="3">
        <v>9.66</v>
      </c>
      <c r="D404" s="3">
        <f t="shared" si="552"/>
        <v>9.4350000000000005</v>
      </c>
      <c r="E404" s="3">
        <v>9.2100000000000009</v>
      </c>
      <c r="F404" s="3">
        <f t="shared" si="553"/>
        <v>9.06</v>
      </c>
      <c r="G404" s="3">
        <v>8.91</v>
      </c>
      <c r="H404" s="3">
        <f t="shared" si="554"/>
        <v>8.5749999999999993</v>
      </c>
      <c r="I404" s="3">
        <v>8.24</v>
      </c>
      <c r="J404" s="3">
        <f t="shared" si="555"/>
        <v>8.370000000000001</v>
      </c>
      <c r="K404" s="3">
        <v>8.5</v>
      </c>
      <c r="L404">
        <f t="shared" si="556"/>
        <v>8.4474999999999998</v>
      </c>
      <c r="M404">
        <f t="shared" si="557"/>
        <v>8.3949999999999996</v>
      </c>
      <c r="N404">
        <f t="shared" si="558"/>
        <v>8.3424999999999994</v>
      </c>
      <c r="O404" s="3">
        <v>8.2899999999999991</v>
      </c>
      <c r="P404">
        <f t="shared" si="559"/>
        <v>8.2374999999999989</v>
      </c>
      <c r="Q404">
        <f t="shared" si="560"/>
        <v>8.2412499999999991</v>
      </c>
      <c r="R404">
        <f t="shared" si="561"/>
        <v>8.2449999999999992</v>
      </c>
      <c r="S404">
        <f t="shared" si="562"/>
        <v>8.2487499999999994</v>
      </c>
      <c r="T404">
        <f t="shared" si="563"/>
        <v>8.2243749999999984</v>
      </c>
      <c r="U404" s="3">
        <v>8.1999999999999993</v>
      </c>
      <c r="V404">
        <f t="shared" si="564"/>
        <v>8.1756250000000001</v>
      </c>
      <c r="W404">
        <f t="shared" ref="W404:X404" si="596">2*V404-U404</f>
        <v>8.151250000000001</v>
      </c>
      <c r="X404">
        <f t="shared" si="596"/>
        <v>8.1268750000000018</v>
      </c>
      <c r="Y404">
        <f t="shared" si="566"/>
        <v>8.1734375000000004</v>
      </c>
      <c r="Z404">
        <f t="shared" si="567"/>
        <v>8.2199999999999989</v>
      </c>
      <c r="AA404">
        <f t="shared" si="568"/>
        <v>8.2665624999999974</v>
      </c>
      <c r="AB404">
        <f t="shared" si="569"/>
        <v>8.2599218749999981</v>
      </c>
      <c r="AC404">
        <f t="shared" si="570"/>
        <v>8.2532812499999988</v>
      </c>
      <c r="AD404">
        <f t="shared" si="571"/>
        <v>8.2466406249999995</v>
      </c>
      <c r="AE404" s="3">
        <v>8.24</v>
      </c>
      <c r="AF404">
        <f t="shared" si="572"/>
        <v>8.2333593750000009</v>
      </c>
      <c r="AG404">
        <f t="shared" si="573"/>
        <v>8.2425195312500001</v>
      </c>
      <c r="AH404">
        <f t="shared" si="574"/>
        <v>8.2516796875000011</v>
      </c>
      <c r="AI404">
        <f t="shared" si="575"/>
        <v>8.2608398437500004</v>
      </c>
      <c r="AJ404">
        <f t="shared" si="576"/>
        <v>8.27</v>
      </c>
      <c r="AK404">
        <f t="shared" si="577"/>
        <v>8.2791601562499988</v>
      </c>
      <c r="AL404">
        <f t="shared" si="578"/>
        <v>8.2843701171874997</v>
      </c>
      <c r="AM404">
        <f t="shared" si="579"/>
        <v>8.2895800781249989</v>
      </c>
      <c r="AN404">
        <f t="shared" si="580"/>
        <v>8.2947900390624998</v>
      </c>
      <c r="AO404" s="3">
        <v>8.3000000000000007</v>
      </c>
      <c r="AP404" s="3">
        <v>8.36</v>
      </c>
    </row>
    <row r="405" spans="1:42" x14ac:dyDescent="0.2">
      <c r="A405" s="2">
        <v>42551</v>
      </c>
      <c r="B405" s="3">
        <v>9.91</v>
      </c>
      <c r="C405" s="3">
        <v>9.66</v>
      </c>
      <c r="D405" s="3">
        <f t="shared" si="552"/>
        <v>9.4600000000000009</v>
      </c>
      <c r="E405" s="3">
        <v>9.26</v>
      </c>
      <c r="F405" s="3">
        <f t="shared" si="553"/>
        <v>9.1050000000000004</v>
      </c>
      <c r="G405" s="3">
        <v>8.9499999999999993</v>
      </c>
      <c r="H405" s="3">
        <f t="shared" si="554"/>
        <v>8.6</v>
      </c>
      <c r="I405" s="3">
        <v>8.25</v>
      </c>
      <c r="J405" s="3">
        <f t="shared" si="555"/>
        <v>8.3949999999999996</v>
      </c>
      <c r="K405" s="3">
        <v>8.5399999999999991</v>
      </c>
      <c r="L405">
        <f t="shared" si="556"/>
        <v>8.4874999999999989</v>
      </c>
      <c r="M405">
        <f t="shared" si="557"/>
        <v>8.4349999999999987</v>
      </c>
      <c r="N405">
        <f t="shared" si="558"/>
        <v>8.3825000000000003</v>
      </c>
      <c r="O405" s="3">
        <v>8.33</v>
      </c>
      <c r="P405">
        <f t="shared" si="559"/>
        <v>8.2774999999999999</v>
      </c>
      <c r="Q405">
        <f t="shared" si="560"/>
        <v>8.2837499999999995</v>
      </c>
      <c r="R405">
        <f t="shared" si="561"/>
        <v>8.2899999999999991</v>
      </c>
      <c r="S405">
        <f t="shared" si="562"/>
        <v>8.2962499999999988</v>
      </c>
      <c r="T405">
        <f t="shared" si="563"/>
        <v>8.2731250000000003</v>
      </c>
      <c r="U405" s="3">
        <v>8.25</v>
      </c>
      <c r="V405">
        <f t="shared" si="564"/>
        <v>8.2268749999999997</v>
      </c>
      <c r="W405">
        <f t="shared" ref="W405:X405" si="597">2*V405-U405</f>
        <v>8.2037499999999994</v>
      </c>
      <c r="X405">
        <f t="shared" si="597"/>
        <v>8.1806249999999991</v>
      </c>
      <c r="Y405">
        <f t="shared" si="566"/>
        <v>8.2153124999999996</v>
      </c>
      <c r="Z405">
        <f t="shared" si="567"/>
        <v>8.25</v>
      </c>
      <c r="AA405">
        <f t="shared" si="568"/>
        <v>8.2846875000000004</v>
      </c>
      <c r="AB405">
        <f t="shared" si="569"/>
        <v>8.2760156249999994</v>
      </c>
      <c r="AC405">
        <f t="shared" si="570"/>
        <v>8.2673437500000002</v>
      </c>
      <c r="AD405">
        <f t="shared" si="571"/>
        <v>8.258671875000001</v>
      </c>
      <c r="AE405" s="3">
        <v>8.25</v>
      </c>
      <c r="AF405">
        <f t="shared" si="572"/>
        <v>8.241328124999999</v>
      </c>
      <c r="AG405">
        <f t="shared" si="573"/>
        <v>8.2459960937499996</v>
      </c>
      <c r="AH405">
        <f t="shared" si="574"/>
        <v>8.2506640625000003</v>
      </c>
      <c r="AI405">
        <f t="shared" si="575"/>
        <v>8.2553320312499991</v>
      </c>
      <c r="AJ405">
        <f t="shared" si="576"/>
        <v>8.26</v>
      </c>
      <c r="AK405">
        <f t="shared" si="577"/>
        <v>8.2646679687500004</v>
      </c>
      <c r="AL405">
        <f t="shared" si="578"/>
        <v>8.2660009765625002</v>
      </c>
      <c r="AM405">
        <f t="shared" si="579"/>
        <v>8.267333984375</v>
      </c>
      <c r="AN405">
        <f t="shared" si="580"/>
        <v>8.2686669921874998</v>
      </c>
      <c r="AO405" s="3">
        <v>8.27</v>
      </c>
      <c r="AP405" s="3">
        <v>8.2899999999999991</v>
      </c>
    </row>
    <row r="406" spans="1:42" x14ac:dyDescent="0.2">
      <c r="A406" s="2">
        <v>42550</v>
      </c>
      <c r="B406" s="3">
        <v>9.91</v>
      </c>
      <c r="C406" s="3">
        <v>9.67</v>
      </c>
      <c r="D406" s="3">
        <f t="shared" si="552"/>
        <v>9.48</v>
      </c>
      <c r="E406" s="3">
        <v>9.2899999999999991</v>
      </c>
      <c r="F406" s="3">
        <f t="shared" si="553"/>
        <v>9.1449999999999996</v>
      </c>
      <c r="G406" s="3">
        <v>9</v>
      </c>
      <c r="H406" s="3">
        <f t="shared" si="554"/>
        <v>8.6900000000000013</v>
      </c>
      <c r="I406" s="3">
        <v>8.3800000000000008</v>
      </c>
      <c r="J406" s="3">
        <f t="shared" si="555"/>
        <v>8.5</v>
      </c>
      <c r="K406" s="3">
        <v>8.6199999999999992</v>
      </c>
      <c r="L406">
        <f t="shared" si="556"/>
        <v>8.5775000000000006</v>
      </c>
      <c r="M406">
        <f t="shared" si="557"/>
        <v>8.5350000000000001</v>
      </c>
      <c r="N406">
        <f t="shared" si="558"/>
        <v>8.4924999999999997</v>
      </c>
      <c r="O406" s="3">
        <v>8.4499999999999993</v>
      </c>
      <c r="P406">
        <f t="shared" si="559"/>
        <v>8.4074999999999989</v>
      </c>
      <c r="Q406">
        <f t="shared" si="560"/>
        <v>8.4137500000000003</v>
      </c>
      <c r="R406">
        <f t="shared" si="561"/>
        <v>8.42</v>
      </c>
      <c r="S406">
        <f t="shared" si="562"/>
        <v>8.4262499999999996</v>
      </c>
      <c r="T406">
        <f t="shared" si="563"/>
        <v>8.4081250000000001</v>
      </c>
      <c r="U406" s="3">
        <v>8.39</v>
      </c>
      <c r="V406">
        <f t="shared" si="564"/>
        <v>8.3718750000000011</v>
      </c>
      <c r="W406">
        <f t="shared" ref="W406:X406" si="598">2*V406-U406</f>
        <v>8.3537500000000016</v>
      </c>
      <c r="X406">
        <f t="shared" si="598"/>
        <v>8.3356250000000021</v>
      </c>
      <c r="Y406">
        <f t="shared" si="566"/>
        <v>8.3603125000000027</v>
      </c>
      <c r="Z406">
        <f t="shared" si="567"/>
        <v>8.3850000000000016</v>
      </c>
      <c r="AA406">
        <f t="shared" si="568"/>
        <v>8.4096875000000004</v>
      </c>
      <c r="AB406">
        <f t="shared" si="569"/>
        <v>8.4022656250000001</v>
      </c>
      <c r="AC406">
        <f t="shared" si="570"/>
        <v>8.3948437499999997</v>
      </c>
      <c r="AD406">
        <f t="shared" si="571"/>
        <v>8.3874218750000011</v>
      </c>
      <c r="AE406" s="3">
        <v>8.3800000000000008</v>
      </c>
      <c r="AF406">
        <f t="shared" si="572"/>
        <v>8.3725781250000004</v>
      </c>
      <c r="AG406">
        <f t="shared" si="573"/>
        <v>8.3756835937500007</v>
      </c>
      <c r="AH406">
        <f t="shared" si="574"/>
        <v>8.378789062500001</v>
      </c>
      <c r="AI406">
        <f t="shared" si="575"/>
        <v>8.3818945312500013</v>
      </c>
      <c r="AJ406">
        <f t="shared" si="576"/>
        <v>8.3850000000000016</v>
      </c>
      <c r="AK406">
        <f t="shared" si="577"/>
        <v>8.3881054687500018</v>
      </c>
      <c r="AL406">
        <f t="shared" si="578"/>
        <v>8.3885791015625024</v>
      </c>
      <c r="AM406">
        <f t="shared" si="579"/>
        <v>8.3890527343750012</v>
      </c>
      <c r="AN406">
        <f t="shared" si="580"/>
        <v>8.3895263671875</v>
      </c>
      <c r="AO406" s="3">
        <v>8.39</v>
      </c>
      <c r="AP406" s="3">
        <v>8.39</v>
      </c>
    </row>
    <row r="407" spans="1:42" x14ac:dyDescent="0.2">
      <c r="A407" s="2">
        <v>42549</v>
      </c>
      <c r="B407" s="3">
        <v>9.9700000000000006</v>
      </c>
      <c r="C407" s="3">
        <v>9.67</v>
      </c>
      <c r="D407" s="3">
        <f t="shared" si="552"/>
        <v>9.4600000000000009</v>
      </c>
      <c r="E407" s="3">
        <v>9.25</v>
      </c>
      <c r="F407" s="3">
        <f t="shared" si="553"/>
        <v>9.1050000000000004</v>
      </c>
      <c r="G407" s="3">
        <v>8.9600000000000009</v>
      </c>
      <c r="H407" s="3">
        <f t="shared" si="554"/>
        <v>8.6750000000000007</v>
      </c>
      <c r="I407" s="3">
        <v>8.39</v>
      </c>
      <c r="J407" s="3">
        <f t="shared" si="555"/>
        <v>8.5150000000000006</v>
      </c>
      <c r="K407" s="3">
        <v>8.64</v>
      </c>
      <c r="L407">
        <f t="shared" si="556"/>
        <v>8.6025000000000009</v>
      </c>
      <c r="M407">
        <f t="shared" si="557"/>
        <v>8.5650000000000013</v>
      </c>
      <c r="N407">
        <f t="shared" si="558"/>
        <v>8.5274999999999999</v>
      </c>
      <c r="O407" s="3">
        <v>8.49</v>
      </c>
      <c r="P407">
        <f t="shared" si="559"/>
        <v>8.4525000000000006</v>
      </c>
      <c r="Q407">
        <f t="shared" si="560"/>
        <v>8.4512499999999999</v>
      </c>
      <c r="R407">
        <f t="shared" si="561"/>
        <v>8.4499999999999993</v>
      </c>
      <c r="S407">
        <f t="shared" si="562"/>
        <v>8.4487499999999986</v>
      </c>
      <c r="T407">
        <f t="shared" si="563"/>
        <v>8.4293750000000003</v>
      </c>
      <c r="U407" s="3">
        <v>8.41</v>
      </c>
      <c r="V407">
        <f t="shared" si="564"/>
        <v>8.390625</v>
      </c>
      <c r="W407">
        <f t="shared" ref="W407:X407" si="599">2*V407-U407</f>
        <v>8.3712499999999999</v>
      </c>
      <c r="X407">
        <f t="shared" si="599"/>
        <v>8.3518749999999997</v>
      </c>
      <c r="Y407">
        <f t="shared" si="566"/>
        <v>8.3759374999999991</v>
      </c>
      <c r="Z407">
        <f t="shared" si="567"/>
        <v>8.4</v>
      </c>
      <c r="AA407">
        <f t="shared" si="568"/>
        <v>8.4240625000000016</v>
      </c>
      <c r="AB407">
        <f t="shared" si="569"/>
        <v>8.4155468750000004</v>
      </c>
      <c r="AC407">
        <f t="shared" si="570"/>
        <v>8.4070312500000011</v>
      </c>
      <c r="AD407">
        <f t="shared" si="571"/>
        <v>8.3985156250000017</v>
      </c>
      <c r="AE407" s="3">
        <v>8.39</v>
      </c>
      <c r="AF407">
        <f t="shared" si="572"/>
        <v>8.3814843749999994</v>
      </c>
      <c r="AG407">
        <f t="shared" si="573"/>
        <v>8.3836132812499997</v>
      </c>
      <c r="AH407">
        <f t="shared" si="574"/>
        <v>8.3857421875</v>
      </c>
      <c r="AI407">
        <f t="shared" si="575"/>
        <v>8.3878710937500003</v>
      </c>
      <c r="AJ407">
        <f t="shared" si="576"/>
        <v>8.39</v>
      </c>
      <c r="AK407">
        <f t="shared" si="577"/>
        <v>8.3921289062500009</v>
      </c>
      <c r="AL407">
        <f t="shared" si="578"/>
        <v>8.3915966796875008</v>
      </c>
      <c r="AM407">
        <f t="shared" si="579"/>
        <v>8.3910644531250007</v>
      </c>
      <c r="AN407">
        <f t="shared" si="580"/>
        <v>8.3905322265625006</v>
      </c>
      <c r="AO407" s="3">
        <v>8.39</v>
      </c>
      <c r="AP407" s="3">
        <v>8.3800000000000008</v>
      </c>
    </row>
    <row r="408" spans="1:42" x14ac:dyDescent="0.2">
      <c r="A408" s="2">
        <v>42548</v>
      </c>
      <c r="B408" s="3">
        <v>10.01</v>
      </c>
      <c r="C408" s="3">
        <v>9.73</v>
      </c>
      <c r="D408" s="3">
        <f t="shared" si="552"/>
        <v>9.5250000000000004</v>
      </c>
      <c r="E408" s="3">
        <v>9.32</v>
      </c>
      <c r="F408" s="3">
        <f t="shared" si="553"/>
        <v>9.1750000000000007</v>
      </c>
      <c r="G408" s="3">
        <v>9.0299999999999994</v>
      </c>
      <c r="H408" s="3">
        <f t="shared" si="554"/>
        <v>8.76</v>
      </c>
      <c r="I408" s="3">
        <v>8.49</v>
      </c>
      <c r="J408" s="3">
        <f t="shared" si="555"/>
        <v>8.6050000000000004</v>
      </c>
      <c r="K408" s="3">
        <v>8.7200000000000006</v>
      </c>
      <c r="L408">
        <f t="shared" si="556"/>
        <v>8.6850000000000005</v>
      </c>
      <c r="M408">
        <f t="shared" si="557"/>
        <v>8.65</v>
      </c>
      <c r="N408">
        <f t="shared" si="558"/>
        <v>8.6150000000000002</v>
      </c>
      <c r="O408" s="3">
        <v>8.58</v>
      </c>
      <c r="P408">
        <f t="shared" si="559"/>
        <v>8.5449999999999999</v>
      </c>
      <c r="Q408">
        <f t="shared" si="560"/>
        <v>8.5449999999999999</v>
      </c>
      <c r="R408">
        <f t="shared" si="561"/>
        <v>8.5449999999999999</v>
      </c>
      <c r="S408">
        <f t="shared" si="562"/>
        <v>8.5449999999999999</v>
      </c>
      <c r="T408">
        <f t="shared" si="563"/>
        <v>8.5274999999999999</v>
      </c>
      <c r="U408" s="3">
        <v>8.51</v>
      </c>
      <c r="V408">
        <f t="shared" si="564"/>
        <v>8.4924999999999997</v>
      </c>
      <c r="W408">
        <f t="shared" ref="W408:X408" si="600">2*V408-U408</f>
        <v>8.4749999999999996</v>
      </c>
      <c r="X408">
        <f t="shared" si="600"/>
        <v>8.4574999999999996</v>
      </c>
      <c r="Y408">
        <f t="shared" si="566"/>
        <v>8.4787499999999998</v>
      </c>
      <c r="Z408">
        <f t="shared" si="567"/>
        <v>8.5</v>
      </c>
      <c r="AA408">
        <f t="shared" si="568"/>
        <v>8.5212500000000002</v>
      </c>
      <c r="AB408">
        <f t="shared" si="569"/>
        <v>8.5134375000000002</v>
      </c>
      <c r="AC408">
        <f t="shared" si="570"/>
        <v>8.5056250000000002</v>
      </c>
      <c r="AD408">
        <f t="shared" si="571"/>
        <v>8.4978125000000002</v>
      </c>
      <c r="AE408" s="3">
        <v>8.49</v>
      </c>
      <c r="AF408">
        <f t="shared" si="572"/>
        <v>8.4821875000000002</v>
      </c>
      <c r="AG408">
        <f t="shared" si="573"/>
        <v>8.4816406250000007</v>
      </c>
      <c r="AH408">
        <f t="shared" si="574"/>
        <v>8.4810937499999994</v>
      </c>
      <c r="AI408">
        <f t="shared" si="575"/>
        <v>8.4805468749999999</v>
      </c>
      <c r="AJ408">
        <f t="shared" si="576"/>
        <v>8.48</v>
      </c>
      <c r="AK408">
        <f t="shared" si="577"/>
        <v>8.4794531250000009</v>
      </c>
      <c r="AL408">
        <f t="shared" si="578"/>
        <v>8.4770898437500009</v>
      </c>
      <c r="AM408">
        <f t="shared" si="579"/>
        <v>8.4747265625000008</v>
      </c>
      <c r="AN408">
        <f t="shared" si="580"/>
        <v>8.4723632812500007</v>
      </c>
      <c r="AO408" s="3">
        <v>8.4700000000000006</v>
      </c>
      <c r="AP408" s="3">
        <v>8.44</v>
      </c>
    </row>
    <row r="409" spans="1:42" x14ac:dyDescent="0.2">
      <c r="A409" s="2">
        <v>42545</v>
      </c>
      <c r="B409" s="3">
        <v>10.24</v>
      </c>
      <c r="C409" s="3">
        <v>9.83</v>
      </c>
      <c r="D409" s="3">
        <f t="shared" si="552"/>
        <v>9.5749999999999993</v>
      </c>
      <c r="E409" s="3">
        <v>9.32</v>
      </c>
      <c r="F409" s="3">
        <f t="shared" si="553"/>
        <v>9.1850000000000005</v>
      </c>
      <c r="G409" s="3">
        <v>9.0500000000000007</v>
      </c>
      <c r="H409" s="3">
        <f t="shared" si="554"/>
        <v>8.8150000000000013</v>
      </c>
      <c r="I409" s="3">
        <v>8.58</v>
      </c>
      <c r="J409" s="3">
        <f t="shared" si="555"/>
        <v>8.6849999999999987</v>
      </c>
      <c r="K409" s="3">
        <v>8.7899999999999991</v>
      </c>
      <c r="L409">
        <f t="shared" si="556"/>
        <v>8.7649999999999988</v>
      </c>
      <c r="M409">
        <f t="shared" si="557"/>
        <v>8.7399999999999984</v>
      </c>
      <c r="N409">
        <f t="shared" si="558"/>
        <v>8.7149999999999999</v>
      </c>
      <c r="O409" s="3">
        <v>8.69</v>
      </c>
      <c r="P409">
        <f t="shared" si="559"/>
        <v>8.6649999999999991</v>
      </c>
      <c r="Q409">
        <f t="shared" si="560"/>
        <v>8.66</v>
      </c>
      <c r="R409">
        <f t="shared" si="561"/>
        <v>8.6549999999999994</v>
      </c>
      <c r="S409">
        <f t="shared" si="562"/>
        <v>8.6499999999999986</v>
      </c>
      <c r="T409">
        <f t="shared" si="563"/>
        <v>8.634999999999998</v>
      </c>
      <c r="U409" s="3">
        <v>8.6199999999999992</v>
      </c>
      <c r="V409">
        <f t="shared" si="564"/>
        <v>8.6050000000000004</v>
      </c>
      <c r="W409">
        <f t="shared" ref="W409:X409" si="601">2*V409-U409</f>
        <v>8.5900000000000016</v>
      </c>
      <c r="X409">
        <f t="shared" si="601"/>
        <v>8.5750000000000028</v>
      </c>
      <c r="Y409">
        <f t="shared" si="566"/>
        <v>8.5875000000000021</v>
      </c>
      <c r="Z409">
        <f t="shared" si="567"/>
        <v>8.6</v>
      </c>
      <c r="AA409">
        <f t="shared" si="568"/>
        <v>8.6124999999999972</v>
      </c>
      <c r="AB409">
        <f t="shared" si="569"/>
        <v>8.6043749999999974</v>
      </c>
      <c r="AC409">
        <f t="shared" si="570"/>
        <v>8.5962499999999977</v>
      </c>
      <c r="AD409">
        <f t="shared" si="571"/>
        <v>8.588124999999998</v>
      </c>
      <c r="AE409" s="3">
        <v>8.58</v>
      </c>
      <c r="AF409">
        <f t="shared" si="572"/>
        <v>8.5718750000000021</v>
      </c>
      <c r="AG409">
        <f t="shared" si="573"/>
        <v>8.5701562500000019</v>
      </c>
      <c r="AH409">
        <f t="shared" si="574"/>
        <v>8.5684375000000017</v>
      </c>
      <c r="AI409">
        <f t="shared" si="575"/>
        <v>8.5667187500000015</v>
      </c>
      <c r="AJ409">
        <f t="shared" si="576"/>
        <v>8.5650000000000013</v>
      </c>
      <c r="AK409">
        <f t="shared" si="577"/>
        <v>8.5632812500000011</v>
      </c>
      <c r="AL409">
        <f t="shared" si="578"/>
        <v>8.5599609375000014</v>
      </c>
      <c r="AM409">
        <f t="shared" si="579"/>
        <v>8.556640625</v>
      </c>
      <c r="AN409">
        <f t="shared" si="580"/>
        <v>8.5533203125000004</v>
      </c>
      <c r="AO409" s="3">
        <v>8.5500000000000007</v>
      </c>
      <c r="AP409" s="3">
        <v>8.52</v>
      </c>
    </row>
    <row r="410" spans="1:42" x14ac:dyDescent="0.2">
      <c r="A410" s="2">
        <v>42544</v>
      </c>
      <c r="B410" s="3">
        <v>10.18</v>
      </c>
      <c r="C410" s="3">
        <v>9.77</v>
      </c>
      <c r="D410" s="3">
        <f t="shared" si="552"/>
        <v>9.51</v>
      </c>
      <c r="E410" s="3">
        <v>9.25</v>
      </c>
      <c r="F410" s="3">
        <f t="shared" si="553"/>
        <v>9.1150000000000002</v>
      </c>
      <c r="G410" s="3">
        <v>8.98</v>
      </c>
      <c r="H410" s="3">
        <f t="shared" si="554"/>
        <v>8.74</v>
      </c>
      <c r="I410" s="3">
        <v>8.5</v>
      </c>
      <c r="J410" s="3">
        <f t="shared" si="555"/>
        <v>8.61</v>
      </c>
      <c r="K410" s="3">
        <v>8.7200000000000006</v>
      </c>
      <c r="L410">
        <f t="shared" si="556"/>
        <v>8.692499999999999</v>
      </c>
      <c r="M410">
        <f t="shared" si="557"/>
        <v>8.6649999999999991</v>
      </c>
      <c r="N410">
        <f t="shared" si="558"/>
        <v>8.6374999999999993</v>
      </c>
      <c r="O410" s="3">
        <v>8.61</v>
      </c>
      <c r="P410">
        <f t="shared" si="559"/>
        <v>8.5824999999999996</v>
      </c>
      <c r="Q410">
        <f t="shared" si="560"/>
        <v>8.5787499999999994</v>
      </c>
      <c r="R410">
        <f t="shared" si="561"/>
        <v>8.5749999999999993</v>
      </c>
      <c r="S410">
        <f t="shared" si="562"/>
        <v>8.5712499999999991</v>
      </c>
      <c r="T410">
        <f t="shared" si="563"/>
        <v>8.5556249999999991</v>
      </c>
      <c r="U410" s="3">
        <v>8.5399999999999991</v>
      </c>
      <c r="V410">
        <f t="shared" si="564"/>
        <v>8.5243749999999991</v>
      </c>
      <c r="W410">
        <f t="shared" ref="W410:X410" si="602">2*V410-U410</f>
        <v>8.5087499999999991</v>
      </c>
      <c r="X410">
        <f t="shared" si="602"/>
        <v>8.4931249999999991</v>
      </c>
      <c r="Y410">
        <f t="shared" si="566"/>
        <v>8.5065624999999994</v>
      </c>
      <c r="Z410">
        <f t="shared" si="567"/>
        <v>8.52</v>
      </c>
      <c r="AA410">
        <f t="shared" si="568"/>
        <v>8.5334374999999998</v>
      </c>
      <c r="AB410">
        <f t="shared" si="569"/>
        <v>8.5250781250000003</v>
      </c>
      <c r="AC410">
        <f t="shared" si="570"/>
        <v>8.516718749999999</v>
      </c>
      <c r="AD410">
        <f t="shared" si="571"/>
        <v>8.5083593749999995</v>
      </c>
      <c r="AE410" s="3">
        <v>8.5</v>
      </c>
      <c r="AF410">
        <f t="shared" si="572"/>
        <v>8.4916406250000005</v>
      </c>
      <c r="AG410">
        <f t="shared" si="573"/>
        <v>8.4899804687500016</v>
      </c>
      <c r="AH410">
        <f t="shared" si="574"/>
        <v>8.4883203125000009</v>
      </c>
      <c r="AI410">
        <f t="shared" si="575"/>
        <v>8.4866601562500001</v>
      </c>
      <c r="AJ410">
        <f t="shared" si="576"/>
        <v>8.4849999999999994</v>
      </c>
      <c r="AK410">
        <f t="shared" si="577"/>
        <v>8.4833398437499987</v>
      </c>
      <c r="AL410">
        <f t="shared" si="578"/>
        <v>8.4800048828124996</v>
      </c>
      <c r="AM410">
        <f t="shared" si="579"/>
        <v>8.4766699218750006</v>
      </c>
      <c r="AN410">
        <f t="shared" si="580"/>
        <v>8.4733349609374997</v>
      </c>
      <c r="AO410" s="3">
        <v>8.4700000000000006</v>
      </c>
      <c r="AP410" s="3">
        <v>8.43</v>
      </c>
    </row>
    <row r="411" spans="1:42" x14ac:dyDescent="0.2">
      <c r="A411" s="2">
        <v>42543</v>
      </c>
      <c r="B411" s="3">
        <v>9.99</v>
      </c>
      <c r="C411" s="3">
        <v>9.74</v>
      </c>
      <c r="D411" s="3">
        <f t="shared" si="552"/>
        <v>9.5549999999999997</v>
      </c>
      <c r="E411" s="3">
        <v>9.3699999999999992</v>
      </c>
      <c r="F411" s="3">
        <f t="shared" si="553"/>
        <v>9.2399999999999984</v>
      </c>
      <c r="G411" s="3">
        <v>9.11</v>
      </c>
      <c r="H411" s="3">
        <f t="shared" si="554"/>
        <v>8.7799999999999994</v>
      </c>
      <c r="I411" s="3">
        <v>8.4499999999999993</v>
      </c>
      <c r="J411" s="3">
        <f t="shared" si="555"/>
        <v>8.625</v>
      </c>
      <c r="K411" s="3">
        <v>8.8000000000000007</v>
      </c>
      <c r="L411">
        <f t="shared" si="556"/>
        <v>8.7625000000000011</v>
      </c>
      <c r="M411">
        <f t="shared" si="557"/>
        <v>8.7250000000000014</v>
      </c>
      <c r="N411">
        <f t="shared" si="558"/>
        <v>8.6875</v>
      </c>
      <c r="O411" s="3">
        <v>8.65</v>
      </c>
      <c r="P411">
        <f t="shared" si="559"/>
        <v>8.6125000000000007</v>
      </c>
      <c r="Q411">
        <f t="shared" si="560"/>
        <v>8.6037499999999998</v>
      </c>
      <c r="R411">
        <f t="shared" si="561"/>
        <v>8.5949999999999989</v>
      </c>
      <c r="S411">
        <f t="shared" si="562"/>
        <v>8.5862499999999979</v>
      </c>
      <c r="T411">
        <f t="shared" si="563"/>
        <v>8.5631249999999994</v>
      </c>
      <c r="U411" s="3">
        <v>8.5399999999999991</v>
      </c>
      <c r="V411">
        <f t="shared" si="564"/>
        <v>8.5168749999999989</v>
      </c>
      <c r="W411">
        <f t="shared" ref="W411:X411" si="603">2*V411-U411</f>
        <v>8.4937499999999986</v>
      </c>
      <c r="X411">
        <f t="shared" si="603"/>
        <v>8.4706249999999983</v>
      </c>
      <c r="Y411">
        <f t="shared" si="566"/>
        <v>8.4828124999999979</v>
      </c>
      <c r="Z411">
        <f t="shared" si="567"/>
        <v>8.4949999999999992</v>
      </c>
      <c r="AA411">
        <f t="shared" si="568"/>
        <v>8.5071875000000006</v>
      </c>
      <c r="AB411">
        <f t="shared" si="569"/>
        <v>8.4928906250000011</v>
      </c>
      <c r="AC411">
        <f t="shared" si="570"/>
        <v>8.4785937499999999</v>
      </c>
      <c r="AD411">
        <f t="shared" si="571"/>
        <v>8.4642968749999987</v>
      </c>
      <c r="AE411" s="3">
        <v>8.4499999999999993</v>
      </c>
      <c r="AF411">
        <f t="shared" si="572"/>
        <v>8.4357031249999999</v>
      </c>
      <c r="AG411">
        <f t="shared" si="573"/>
        <v>8.4342773437500007</v>
      </c>
      <c r="AH411">
        <f t="shared" si="574"/>
        <v>8.4328515624999998</v>
      </c>
      <c r="AI411">
        <f t="shared" si="575"/>
        <v>8.4314257812499989</v>
      </c>
      <c r="AJ411">
        <f t="shared" si="576"/>
        <v>8.43</v>
      </c>
      <c r="AK411">
        <f t="shared" si="577"/>
        <v>8.4285742187500006</v>
      </c>
      <c r="AL411">
        <f t="shared" si="578"/>
        <v>8.4239306640624996</v>
      </c>
      <c r="AM411">
        <f t="shared" si="579"/>
        <v>8.4192871093750004</v>
      </c>
      <c r="AN411">
        <f t="shared" si="580"/>
        <v>8.4146435546875011</v>
      </c>
      <c r="AO411" s="3">
        <v>8.41</v>
      </c>
      <c r="AP411" s="3">
        <v>8.35</v>
      </c>
    </row>
    <row r="412" spans="1:42" x14ac:dyDescent="0.2">
      <c r="A412" s="2">
        <v>42542</v>
      </c>
      <c r="B412" s="3">
        <v>10.029999999999999</v>
      </c>
      <c r="C412" s="3">
        <v>9.77</v>
      </c>
      <c r="D412" s="3">
        <f t="shared" si="552"/>
        <v>9.57</v>
      </c>
      <c r="E412" s="3">
        <v>9.3699999999999992</v>
      </c>
      <c r="F412" s="3">
        <f t="shared" si="553"/>
        <v>9.2449999999999992</v>
      </c>
      <c r="G412" s="3">
        <v>9.1199999999999992</v>
      </c>
      <c r="H412" s="3">
        <f t="shared" si="554"/>
        <v>8.8000000000000007</v>
      </c>
      <c r="I412" s="3">
        <v>8.48</v>
      </c>
      <c r="J412" s="3">
        <f t="shared" si="555"/>
        <v>8.6550000000000011</v>
      </c>
      <c r="K412" s="3">
        <v>8.83</v>
      </c>
      <c r="L412">
        <f t="shared" si="556"/>
        <v>8.7925000000000004</v>
      </c>
      <c r="M412">
        <f t="shared" si="557"/>
        <v>8.754999999999999</v>
      </c>
      <c r="N412">
        <f t="shared" si="558"/>
        <v>8.7174999999999994</v>
      </c>
      <c r="O412" s="3">
        <v>8.68</v>
      </c>
      <c r="P412">
        <f t="shared" si="559"/>
        <v>8.6425000000000001</v>
      </c>
      <c r="Q412">
        <f t="shared" si="560"/>
        <v>8.6312500000000014</v>
      </c>
      <c r="R412">
        <f t="shared" si="561"/>
        <v>8.620000000000001</v>
      </c>
      <c r="S412">
        <f t="shared" si="562"/>
        <v>8.6087500000000006</v>
      </c>
      <c r="T412">
        <f t="shared" si="563"/>
        <v>8.5843750000000014</v>
      </c>
      <c r="U412" s="3">
        <v>8.56</v>
      </c>
      <c r="V412">
        <f t="shared" si="564"/>
        <v>8.5356249999999996</v>
      </c>
      <c r="W412">
        <f t="shared" ref="W412:X412" si="604">2*V412-U412</f>
        <v>8.5112499999999986</v>
      </c>
      <c r="X412">
        <f t="shared" si="604"/>
        <v>8.4868749999999977</v>
      </c>
      <c r="Y412">
        <f t="shared" si="566"/>
        <v>8.5034374999999986</v>
      </c>
      <c r="Z412">
        <f t="shared" si="567"/>
        <v>8.52</v>
      </c>
      <c r="AA412">
        <f t="shared" si="568"/>
        <v>8.5365625000000005</v>
      </c>
      <c r="AB412">
        <f t="shared" si="569"/>
        <v>8.5224218749999991</v>
      </c>
      <c r="AC412">
        <f t="shared" si="570"/>
        <v>8.5082812499999996</v>
      </c>
      <c r="AD412">
        <f t="shared" si="571"/>
        <v>8.494140625</v>
      </c>
      <c r="AE412" s="3">
        <v>8.48</v>
      </c>
      <c r="AF412">
        <f t="shared" si="572"/>
        <v>8.4658593750000009</v>
      </c>
      <c r="AG412">
        <f t="shared" si="573"/>
        <v>8.4643945312500009</v>
      </c>
      <c r="AH412">
        <f t="shared" si="574"/>
        <v>8.4629296875000009</v>
      </c>
      <c r="AI412">
        <f t="shared" si="575"/>
        <v>8.4614648437500009</v>
      </c>
      <c r="AJ412">
        <f t="shared" si="576"/>
        <v>8.4600000000000009</v>
      </c>
      <c r="AK412">
        <f t="shared" si="577"/>
        <v>8.4585351562500009</v>
      </c>
      <c r="AL412">
        <f t="shared" si="578"/>
        <v>8.4539013671875001</v>
      </c>
      <c r="AM412">
        <f t="shared" si="579"/>
        <v>8.4492675781249993</v>
      </c>
      <c r="AN412">
        <f t="shared" si="580"/>
        <v>8.4446337890625003</v>
      </c>
      <c r="AO412" s="3">
        <v>8.44</v>
      </c>
      <c r="AP412" s="3">
        <v>8.4</v>
      </c>
    </row>
    <row r="413" spans="1:42" x14ac:dyDescent="0.2">
      <c r="A413" s="2">
        <v>42541</v>
      </c>
      <c r="B413" s="3">
        <v>10.1</v>
      </c>
      <c r="C413" s="3">
        <v>9.7799999999999994</v>
      </c>
      <c r="D413" s="3">
        <f t="shared" si="552"/>
        <v>9.5549999999999997</v>
      </c>
      <c r="E413" s="3">
        <v>9.33</v>
      </c>
      <c r="F413" s="3">
        <f t="shared" si="553"/>
        <v>9.2050000000000001</v>
      </c>
      <c r="G413" s="3">
        <v>9.08</v>
      </c>
      <c r="H413" s="3">
        <f t="shared" si="554"/>
        <v>8.7800000000000011</v>
      </c>
      <c r="I413" s="3">
        <v>8.48</v>
      </c>
      <c r="J413" s="3">
        <f t="shared" si="555"/>
        <v>8.65</v>
      </c>
      <c r="K413" s="3">
        <v>8.82</v>
      </c>
      <c r="L413">
        <f t="shared" si="556"/>
        <v>8.7850000000000001</v>
      </c>
      <c r="M413">
        <f t="shared" si="557"/>
        <v>8.75</v>
      </c>
      <c r="N413">
        <f t="shared" si="558"/>
        <v>8.7149999999999999</v>
      </c>
      <c r="O413" s="3">
        <v>8.68</v>
      </c>
      <c r="P413">
        <f t="shared" si="559"/>
        <v>8.6449999999999996</v>
      </c>
      <c r="Q413">
        <f t="shared" si="560"/>
        <v>8.6325000000000003</v>
      </c>
      <c r="R413">
        <f t="shared" si="561"/>
        <v>8.620000000000001</v>
      </c>
      <c r="S413">
        <f t="shared" si="562"/>
        <v>8.6075000000000017</v>
      </c>
      <c r="T413">
        <f t="shared" si="563"/>
        <v>8.583750000000002</v>
      </c>
      <c r="U413" s="3">
        <v>8.56</v>
      </c>
      <c r="V413">
        <f t="shared" si="564"/>
        <v>8.536249999999999</v>
      </c>
      <c r="W413">
        <f t="shared" ref="W413:X413" si="605">2*V413-U413</f>
        <v>8.5124999999999975</v>
      </c>
      <c r="X413">
        <f t="shared" si="605"/>
        <v>8.488749999999996</v>
      </c>
      <c r="Y413">
        <f t="shared" si="566"/>
        <v>8.5043749999999978</v>
      </c>
      <c r="Z413">
        <f t="shared" si="567"/>
        <v>8.52</v>
      </c>
      <c r="AA413">
        <f t="shared" si="568"/>
        <v>8.5356250000000014</v>
      </c>
      <c r="AB413">
        <f t="shared" si="569"/>
        <v>8.5217187500000016</v>
      </c>
      <c r="AC413">
        <f t="shared" si="570"/>
        <v>8.5078125</v>
      </c>
      <c r="AD413">
        <f t="shared" si="571"/>
        <v>8.4939062500000002</v>
      </c>
      <c r="AE413" s="3">
        <v>8.48</v>
      </c>
      <c r="AF413">
        <f t="shared" si="572"/>
        <v>8.4660937500000006</v>
      </c>
      <c r="AG413">
        <f t="shared" si="573"/>
        <v>8.4658203125</v>
      </c>
      <c r="AH413">
        <f t="shared" si="574"/>
        <v>8.4655468750000011</v>
      </c>
      <c r="AI413">
        <f t="shared" si="575"/>
        <v>8.4652734375000005</v>
      </c>
      <c r="AJ413">
        <f t="shared" si="576"/>
        <v>8.4649999999999999</v>
      </c>
      <c r="AK413">
        <f t="shared" si="577"/>
        <v>8.4647265624999992</v>
      </c>
      <c r="AL413">
        <f t="shared" si="578"/>
        <v>8.4610449218750006</v>
      </c>
      <c r="AM413">
        <f t="shared" si="579"/>
        <v>8.4573632812500001</v>
      </c>
      <c r="AN413">
        <f t="shared" si="580"/>
        <v>8.4536816406249997</v>
      </c>
      <c r="AO413" s="3">
        <v>8.4499999999999993</v>
      </c>
      <c r="AP413" s="3">
        <v>8.42</v>
      </c>
    </row>
    <row r="414" spans="1:42" x14ac:dyDescent="0.2">
      <c r="A414" s="2">
        <v>42538</v>
      </c>
      <c r="B414" s="3">
        <v>10.19</v>
      </c>
      <c r="C414" s="3">
        <v>9.85</v>
      </c>
      <c r="D414" s="3">
        <f t="shared" si="552"/>
        <v>9.6349999999999998</v>
      </c>
      <c r="E414" s="3">
        <v>9.42</v>
      </c>
      <c r="F414" s="3">
        <f t="shared" si="553"/>
        <v>9.3000000000000007</v>
      </c>
      <c r="G414" s="3">
        <v>9.18</v>
      </c>
      <c r="H414" s="3">
        <f t="shared" si="554"/>
        <v>8.875</v>
      </c>
      <c r="I414" s="3">
        <v>8.57</v>
      </c>
      <c r="J414" s="3">
        <f t="shared" si="555"/>
        <v>8.754999999999999</v>
      </c>
      <c r="K414" s="3">
        <v>8.94</v>
      </c>
      <c r="L414">
        <f t="shared" si="556"/>
        <v>8.9024999999999999</v>
      </c>
      <c r="M414">
        <f t="shared" si="557"/>
        <v>8.8649999999999984</v>
      </c>
      <c r="N414">
        <f t="shared" si="558"/>
        <v>8.8274999999999988</v>
      </c>
      <c r="O414" s="3">
        <v>8.7899999999999991</v>
      </c>
      <c r="P414">
        <f t="shared" si="559"/>
        <v>8.7524999999999995</v>
      </c>
      <c r="Q414">
        <f t="shared" si="560"/>
        <v>8.7337500000000006</v>
      </c>
      <c r="R414">
        <f t="shared" si="561"/>
        <v>8.7149999999999999</v>
      </c>
      <c r="S414">
        <f t="shared" si="562"/>
        <v>8.6962499999999991</v>
      </c>
      <c r="T414">
        <f t="shared" si="563"/>
        <v>8.6681249999999999</v>
      </c>
      <c r="U414" s="3">
        <v>8.64</v>
      </c>
      <c r="V414">
        <f t="shared" si="564"/>
        <v>8.6118750000000013</v>
      </c>
      <c r="W414">
        <f t="shared" ref="W414:X414" si="606">2*V414-U414</f>
        <v>8.583750000000002</v>
      </c>
      <c r="X414">
        <f t="shared" si="606"/>
        <v>8.5556250000000027</v>
      </c>
      <c r="Y414">
        <f t="shared" si="566"/>
        <v>8.5803125000000016</v>
      </c>
      <c r="Z414">
        <f t="shared" si="567"/>
        <v>8.6050000000000004</v>
      </c>
      <c r="AA414">
        <f t="shared" si="568"/>
        <v>8.6296874999999993</v>
      </c>
      <c r="AB414">
        <f t="shared" si="569"/>
        <v>8.6147656250000004</v>
      </c>
      <c r="AC414">
        <f t="shared" si="570"/>
        <v>8.5998437499999998</v>
      </c>
      <c r="AD414">
        <f t="shared" si="571"/>
        <v>8.5849218749999991</v>
      </c>
      <c r="AE414" s="3">
        <v>8.57</v>
      </c>
      <c r="AF414">
        <f t="shared" si="572"/>
        <v>8.5550781250000014</v>
      </c>
      <c r="AG414">
        <f t="shared" si="573"/>
        <v>8.555058593750001</v>
      </c>
      <c r="AH414">
        <f t="shared" si="574"/>
        <v>8.5550390625000006</v>
      </c>
      <c r="AI414">
        <f t="shared" si="575"/>
        <v>8.5550195312500001</v>
      </c>
      <c r="AJ414">
        <f t="shared" si="576"/>
        <v>8.5549999999999997</v>
      </c>
      <c r="AK414">
        <f t="shared" si="577"/>
        <v>8.5549804687499993</v>
      </c>
      <c r="AL414">
        <f t="shared" si="578"/>
        <v>8.5512353515625001</v>
      </c>
      <c r="AM414">
        <f t="shared" si="579"/>
        <v>8.5474902343749992</v>
      </c>
      <c r="AN414">
        <f t="shared" si="580"/>
        <v>8.5437451171874983</v>
      </c>
      <c r="AO414" s="3">
        <v>8.5399999999999991</v>
      </c>
      <c r="AP414" s="3">
        <v>8.51</v>
      </c>
    </row>
    <row r="415" spans="1:42" x14ac:dyDescent="0.2">
      <c r="A415" s="2">
        <v>42537</v>
      </c>
      <c r="B415" s="3">
        <v>10.039999999999999</v>
      </c>
      <c r="C415" s="3">
        <v>9.7799999999999994</v>
      </c>
      <c r="D415" s="3">
        <f t="shared" si="552"/>
        <v>9.6050000000000004</v>
      </c>
      <c r="E415" s="3">
        <v>9.43</v>
      </c>
      <c r="F415" s="3">
        <f t="shared" si="553"/>
        <v>9.3249999999999993</v>
      </c>
      <c r="G415" s="3">
        <v>9.2200000000000006</v>
      </c>
      <c r="H415" s="3">
        <f t="shared" si="554"/>
        <v>8.93</v>
      </c>
      <c r="I415" s="3">
        <v>8.64</v>
      </c>
      <c r="J415" s="3">
        <f t="shared" si="555"/>
        <v>8.8150000000000013</v>
      </c>
      <c r="K415" s="3">
        <v>8.99</v>
      </c>
      <c r="L415">
        <f t="shared" si="556"/>
        <v>8.9550000000000001</v>
      </c>
      <c r="M415">
        <f t="shared" si="557"/>
        <v>8.92</v>
      </c>
      <c r="N415">
        <f t="shared" si="558"/>
        <v>8.8849999999999998</v>
      </c>
      <c r="O415" s="3">
        <v>8.85</v>
      </c>
      <c r="P415">
        <f t="shared" si="559"/>
        <v>8.8149999999999995</v>
      </c>
      <c r="Q415">
        <f t="shared" si="560"/>
        <v>8.7974999999999994</v>
      </c>
      <c r="R415">
        <f t="shared" si="561"/>
        <v>8.7800000000000011</v>
      </c>
      <c r="S415">
        <f t="shared" si="562"/>
        <v>8.7625000000000028</v>
      </c>
      <c r="T415">
        <f t="shared" si="563"/>
        <v>8.7362500000000018</v>
      </c>
      <c r="U415" s="3">
        <v>8.7100000000000009</v>
      </c>
      <c r="V415">
        <f t="shared" si="564"/>
        <v>8.6837499999999999</v>
      </c>
      <c r="W415">
        <f t="shared" ref="W415:X415" si="607">2*V415-U415</f>
        <v>8.6574999999999989</v>
      </c>
      <c r="X415">
        <f t="shared" si="607"/>
        <v>8.6312499999999979</v>
      </c>
      <c r="Y415">
        <f t="shared" si="566"/>
        <v>8.6531249999999993</v>
      </c>
      <c r="Z415">
        <f t="shared" si="567"/>
        <v>8.6750000000000007</v>
      </c>
      <c r="AA415">
        <f t="shared" si="568"/>
        <v>8.6968750000000021</v>
      </c>
      <c r="AB415">
        <f t="shared" si="569"/>
        <v>8.6826562500000009</v>
      </c>
      <c r="AC415">
        <f t="shared" si="570"/>
        <v>8.6684375000000014</v>
      </c>
      <c r="AD415">
        <f t="shared" si="571"/>
        <v>8.6542187500000018</v>
      </c>
      <c r="AE415" s="3">
        <v>8.64</v>
      </c>
      <c r="AF415">
        <f t="shared" si="572"/>
        <v>8.6257812499999993</v>
      </c>
      <c r="AG415">
        <f t="shared" si="573"/>
        <v>8.6280859374999999</v>
      </c>
      <c r="AH415">
        <f t="shared" si="574"/>
        <v>8.6303906250000004</v>
      </c>
      <c r="AI415">
        <f t="shared" si="575"/>
        <v>8.632695312500001</v>
      </c>
      <c r="AJ415">
        <f t="shared" si="576"/>
        <v>8.6350000000000016</v>
      </c>
      <c r="AK415">
        <f t="shared" si="577"/>
        <v>8.6373046875000021</v>
      </c>
      <c r="AL415">
        <f t="shared" si="578"/>
        <v>8.6354785156250014</v>
      </c>
      <c r="AM415">
        <f t="shared" si="579"/>
        <v>8.6336523437500006</v>
      </c>
      <c r="AN415">
        <f t="shared" si="580"/>
        <v>8.6318261718750016</v>
      </c>
      <c r="AO415" s="3">
        <v>8.6300000000000008</v>
      </c>
      <c r="AP415" s="3">
        <v>8.6</v>
      </c>
    </row>
    <row r="416" spans="1:42" x14ac:dyDescent="0.2">
      <c r="A416" s="2">
        <v>42536</v>
      </c>
      <c r="B416" s="3">
        <v>10.1</v>
      </c>
      <c r="C416" s="3">
        <v>9.81</v>
      </c>
      <c r="D416" s="3">
        <f t="shared" si="552"/>
        <v>9.61</v>
      </c>
      <c r="E416" s="3">
        <v>9.41</v>
      </c>
      <c r="F416" s="3">
        <f t="shared" si="553"/>
        <v>9.3000000000000007</v>
      </c>
      <c r="G416" s="3">
        <v>9.19</v>
      </c>
      <c r="H416" s="3">
        <f t="shared" si="554"/>
        <v>8.879999999999999</v>
      </c>
      <c r="I416" s="3">
        <v>8.57</v>
      </c>
      <c r="J416" s="3">
        <f t="shared" si="555"/>
        <v>8.745000000000001</v>
      </c>
      <c r="K416" s="3">
        <v>8.92</v>
      </c>
      <c r="L416">
        <f t="shared" si="556"/>
        <v>8.8825000000000003</v>
      </c>
      <c r="M416">
        <f t="shared" si="557"/>
        <v>8.8449999999999989</v>
      </c>
      <c r="N416">
        <f t="shared" si="558"/>
        <v>8.8074999999999992</v>
      </c>
      <c r="O416" s="3">
        <v>8.77</v>
      </c>
      <c r="P416">
        <f t="shared" si="559"/>
        <v>8.7324999999999999</v>
      </c>
      <c r="Q416">
        <f t="shared" si="560"/>
        <v>8.7212500000000013</v>
      </c>
      <c r="R416">
        <f t="shared" si="561"/>
        <v>8.7100000000000009</v>
      </c>
      <c r="S416">
        <f t="shared" si="562"/>
        <v>8.6987500000000004</v>
      </c>
      <c r="T416">
        <f t="shared" si="563"/>
        <v>8.6743750000000013</v>
      </c>
      <c r="U416" s="3">
        <v>8.65</v>
      </c>
      <c r="V416">
        <f t="shared" si="564"/>
        <v>8.6256249999999994</v>
      </c>
      <c r="W416">
        <f t="shared" ref="W416:X416" si="608">2*V416-U416</f>
        <v>8.6012499999999985</v>
      </c>
      <c r="X416">
        <f t="shared" si="608"/>
        <v>8.5768749999999976</v>
      </c>
      <c r="Y416">
        <f t="shared" si="566"/>
        <v>8.5934374999999985</v>
      </c>
      <c r="Z416">
        <f t="shared" si="567"/>
        <v>8.61</v>
      </c>
      <c r="AA416">
        <f t="shared" si="568"/>
        <v>8.6265625000000004</v>
      </c>
      <c r="AB416">
        <f t="shared" si="569"/>
        <v>8.612421874999999</v>
      </c>
      <c r="AC416">
        <f t="shared" si="570"/>
        <v>8.5982812499999994</v>
      </c>
      <c r="AD416">
        <f t="shared" si="571"/>
        <v>8.5841406249999999</v>
      </c>
      <c r="AE416" s="3">
        <v>8.57</v>
      </c>
      <c r="AF416">
        <f t="shared" si="572"/>
        <v>8.5558593750000007</v>
      </c>
      <c r="AG416">
        <f t="shared" si="573"/>
        <v>8.5568945312500002</v>
      </c>
      <c r="AH416">
        <f t="shared" si="574"/>
        <v>8.5579296874999997</v>
      </c>
      <c r="AI416">
        <f t="shared" si="575"/>
        <v>8.558964843750001</v>
      </c>
      <c r="AJ416">
        <f t="shared" si="576"/>
        <v>8.56</v>
      </c>
      <c r="AK416">
        <f t="shared" si="577"/>
        <v>8.56103515625</v>
      </c>
      <c r="AL416">
        <f t="shared" si="578"/>
        <v>8.5582763671874993</v>
      </c>
      <c r="AM416">
        <f t="shared" si="579"/>
        <v>8.5555175781250004</v>
      </c>
      <c r="AN416">
        <f t="shared" si="580"/>
        <v>8.5527587890625014</v>
      </c>
      <c r="AO416" s="3">
        <v>8.5500000000000007</v>
      </c>
      <c r="AP416" s="3">
        <v>8.52</v>
      </c>
    </row>
    <row r="417" spans="1:42" x14ac:dyDescent="0.2">
      <c r="A417" s="2">
        <v>42535</v>
      </c>
      <c r="B417" s="3">
        <v>9.8699999999999992</v>
      </c>
      <c r="C417" s="3">
        <v>9.69</v>
      </c>
      <c r="D417" s="3">
        <f t="shared" si="552"/>
        <v>9.5399999999999991</v>
      </c>
      <c r="E417" s="3">
        <v>9.39</v>
      </c>
      <c r="F417" s="3">
        <f t="shared" si="553"/>
        <v>9.2850000000000001</v>
      </c>
      <c r="G417" s="3">
        <v>9.18</v>
      </c>
      <c r="H417" s="3">
        <f t="shared" si="554"/>
        <v>8.86</v>
      </c>
      <c r="I417" s="3">
        <v>8.5399999999999991</v>
      </c>
      <c r="J417" s="3">
        <f t="shared" si="555"/>
        <v>8.75</v>
      </c>
      <c r="K417" s="3">
        <v>8.9600000000000009</v>
      </c>
      <c r="L417">
        <f t="shared" si="556"/>
        <v>8.9275000000000002</v>
      </c>
      <c r="M417">
        <f t="shared" si="557"/>
        <v>8.8949999999999996</v>
      </c>
      <c r="N417">
        <f t="shared" si="558"/>
        <v>8.8625000000000007</v>
      </c>
      <c r="O417" s="3">
        <v>8.83</v>
      </c>
      <c r="P417">
        <f t="shared" si="559"/>
        <v>8.7974999999999994</v>
      </c>
      <c r="Q417">
        <f t="shared" si="560"/>
        <v>8.7737499999999997</v>
      </c>
      <c r="R417">
        <f t="shared" si="561"/>
        <v>8.75</v>
      </c>
      <c r="S417">
        <f t="shared" si="562"/>
        <v>8.7262500000000003</v>
      </c>
      <c r="T417">
        <f t="shared" si="563"/>
        <v>8.698125000000001</v>
      </c>
      <c r="U417" s="3">
        <v>8.67</v>
      </c>
      <c r="V417">
        <f t="shared" si="564"/>
        <v>8.6418749999999989</v>
      </c>
      <c r="W417">
        <f t="shared" ref="W417:X417" si="609">2*V417-U417</f>
        <v>8.6137499999999978</v>
      </c>
      <c r="X417">
        <f t="shared" si="609"/>
        <v>8.5856249999999967</v>
      </c>
      <c r="Y417">
        <f t="shared" si="566"/>
        <v>8.5953124999999986</v>
      </c>
      <c r="Z417">
        <f t="shared" si="567"/>
        <v>8.6050000000000004</v>
      </c>
      <c r="AA417">
        <f t="shared" si="568"/>
        <v>8.6146875000000023</v>
      </c>
      <c r="AB417">
        <f t="shared" si="569"/>
        <v>8.5960156250000015</v>
      </c>
      <c r="AC417">
        <f t="shared" si="570"/>
        <v>8.5773437500000007</v>
      </c>
      <c r="AD417">
        <f t="shared" si="571"/>
        <v>8.5586718749999999</v>
      </c>
      <c r="AE417" s="3">
        <v>8.5399999999999991</v>
      </c>
      <c r="AF417">
        <f t="shared" si="572"/>
        <v>8.5213281249999984</v>
      </c>
      <c r="AG417">
        <f t="shared" si="573"/>
        <v>8.5172460937499999</v>
      </c>
      <c r="AH417">
        <f t="shared" si="574"/>
        <v>8.5131640624999996</v>
      </c>
      <c r="AI417">
        <f t="shared" si="575"/>
        <v>8.5090820312499993</v>
      </c>
      <c r="AJ417">
        <f t="shared" si="576"/>
        <v>8.504999999999999</v>
      </c>
      <c r="AK417">
        <f t="shared" si="577"/>
        <v>8.5009179687499987</v>
      </c>
      <c r="AL417">
        <f t="shared" si="578"/>
        <v>8.4931884765624996</v>
      </c>
      <c r="AM417">
        <f t="shared" si="579"/>
        <v>8.4854589843750006</v>
      </c>
      <c r="AN417">
        <f t="shared" si="580"/>
        <v>8.4777294921874997</v>
      </c>
      <c r="AO417" s="3">
        <v>8.4700000000000006</v>
      </c>
      <c r="AP417" s="3">
        <v>8.42</v>
      </c>
    </row>
    <row r="418" spans="1:42" x14ac:dyDescent="0.2">
      <c r="A418" s="2">
        <v>42531</v>
      </c>
      <c r="B418" s="3">
        <v>9.85</v>
      </c>
      <c r="C418" s="3">
        <v>9.66</v>
      </c>
      <c r="D418" s="3">
        <f t="shared" si="552"/>
        <v>9.5150000000000006</v>
      </c>
      <c r="E418" s="3">
        <v>9.3699999999999992</v>
      </c>
      <c r="F418" s="3">
        <f t="shared" si="553"/>
        <v>9.26</v>
      </c>
      <c r="G418" s="3">
        <v>9.15</v>
      </c>
      <c r="H418" s="3">
        <f t="shared" si="554"/>
        <v>8.7800000000000011</v>
      </c>
      <c r="I418" s="3">
        <v>8.41</v>
      </c>
      <c r="J418" s="3">
        <f t="shared" si="555"/>
        <v>8.65</v>
      </c>
      <c r="K418" s="3">
        <v>8.89</v>
      </c>
      <c r="L418">
        <f t="shared" si="556"/>
        <v>8.8475000000000001</v>
      </c>
      <c r="M418">
        <f t="shared" si="557"/>
        <v>8.8049999999999997</v>
      </c>
      <c r="N418">
        <f t="shared" si="558"/>
        <v>8.7624999999999993</v>
      </c>
      <c r="O418" s="3">
        <v>8.7200000000000006</v>
      </c>
      <c r="P418">
        <f t="shared" si="559"/>
        <v>8.677500000000002</v>
      </c>
      <c r="Q418">
        <f t="shared" si="560"/>
        <v>8.6562500000000018</v>
      </c>
      <c r="R418">
        <f t="shared" si="561"/>
        <v>8.6350000000000016</v>
      </c>
      <c r="S418">
        <f t="shared" si="562"/>
        <v>8.6137500000000014</v>
      </c>
      <c r="T418">
        <f t="shared" si="563"/>
        <v>8.5818750000000001</v>
      </c>
      <c r="U418" s="3">
        <v>8.5500000000000007</v>
      </c>
      <c r="V418">
        <f t="shared" si="564"/>
        <v>8.5181250000000013</v>
      </c>
      <c r="W418">
        <f t="shared" ref="W418:X418" si="610">2*V418-U418</f>
        <v>8.4862500000000018</v>
      </c>
      <c r="X418">
        <f t="shared" si="610"/>
        <v>8.4543750000000024</v>
      </c>
      <c r="Y418">
        <f t="shared" si="566"/>
        <v>8.4671875000000014</v>
      </c>
      <c r="Z418">
        <f t="shared" si="567"/>
        <v>8.48</v>
      </c>
      <c r="AA418">
        <f t="shared" si="568"/>
        <v>8.4928124999999994</v>
      </c>
      <c r="AB418">
        <f t="shared" si="569"/>
        <v>8.4721093749999987</v>
      </c>
      <c r="AC418">
        <f t="shared" si="570"/>
        <v>8.4514062499999998</v>
      </c>
      <c r="AD418">
        <f t="shared" si="571"/>
        <v>8.4307031250000009</v>
      </c>
      <c r="AE418" s="3">
        <v>8.41</v>
      </c>
      <c r="AF418">
        <f t="shared" si="572"/>
        <v>8.3892968749999994</v>
      </c>
      <c r="AG418">
        <f t="shared" si="573"/>
        <v>8.3869726562499984</v>
      </c>
      <c r="AH418">
        <f t="shared" si="574"/>
        <v>8.3846484374999992</v>
      </c>
      <c r="AI418">
        <f t="shared" si="575"/>
        <v>8.38232421875</v>
      </c>
      <c r="AJ418">
        <f t="shared" si="576"/>
        <v>8.379999999999999</v>
      </c>
      <c r="AK418">
        <f t="shared" si="577"/>
        <v>8.377675781249998</v>
      </c>
      <c r="AL418">
        <f t="shared" si="578"/>
        <v>8.3707568359374989</v>
      </c>
      <c r="AM418">
        <f t="shared" si="579"/>
        <v>8.3638378906249997</v>
      </c>
      <c r="AN418">
        <f t="shared" si="580"/>
        <v>8.3569189453125006</v>
      </c>
      <c r="AO418" s="3">
        <v>8.35</v>
      </c>
      <c r="AP418" s="3">
        <v>8.2799999999999994</v>
      </c>
    </row>
    <row r="419" spans="1:42" x14ac:dyDescent="0.2">
      <c r="A419" s="2">
        <v>42530</v>
      </c>
      <c r="B419" s="3">
        <v>9.99</v>
      </c>
      <c r="C419" s="3">
        <v>9.76</v>
      </c>
      <c r="D419" s="3">
        <f t="shared" si="552"/>
        <v>9.5949999999999989</v>
      </c>
      <c r="E419" s="3">
        <v>9.43</v>
      </c>
      <c r="F419" s="3">
        <f t="shared" si="553"/>
        <v>9.3249999999999993</v>
      </c>
      <c r="G419" s="3">
        <v>9.2200000000000006</v>
      </c>
      <c r="H419" s="3">
        <f t="shared" si="554"/>
        <v>8.8650000000000002</v>
      </c>
      <c r="I419" s="3">
        <v>8.51</v>
      </c>
      <c r="J419" s="3">
        <f t="shared" si="555"/>
        <v>8.7249999999999996</v>
      </c>
      <c r="K419" s="3">
        <v>8.94</v>
      </c>
      <c r="L419">
        <f t="shared" si="556"/>
        <v>8.8999999999999986</v>
      </c>
      <c r="M419">
        <f t="shared" si="557"/>
        <v>8.86</v>
      </c>
      <c r="N419">
        <f t="shared" si="558"/>
        <v>8.82</v>
      </c>
      <c r="O419" s="3">
        <v>8.7799999999999994</v>
      </c>
      <c r="P419">
        <f t="shared" si="559"/>
        <v>8.7399999999999984</v>
      </c>
      <c r="Q419">
        <f t="shared" si="560"/>
        <v>8.7199999999999989</v>
      </c>
      <c r="R419">
        <f t="shared" si="561"/>
        <v>8.6999999999999993</v>
      </c>
      <c r="S419">
        <f t="shared" si="562"/>
        <v>8.68</v>
      </c>
      <c r="T419">
        <f t="shared" si="563"/>
        <v>8.6499999999999986</v>
      </c>
      <c r="U419" s="3">
        <v>8.6199999999999992</v>
      </c>
      <c r="V419">
        <f t="shared" si="564"/>
        <v>8.59</v>
      </c>
      <c r="W419">
        <f t="shared" ref="W419:X419" si="611">2*V419-U419</f>
        <v>8.56</v>
      </c>
      <c r="X419">
        <f t="shared" si="611"/>
        <v>8.5300000000000011</v>
      </c>
      <c r="Y419">
        <f t="shared" si="566"/>
        <v>8.5474999999999994</v>
      </c>
      <c r="Z419">
        <f t="shared" si="567"/>
        <v>8.5649999999999995</v>
      </c>
      <c r="AA419">
        <f t="shared" si="568"/>
        <v>8.5824999999999996</v>
      </c>
      <c r="AB419">
        <f t="shared" si="569"/>
        <v>8.5643750000000001</v>
      </c>
      <c r="AC419">
        <f t="shared" si="570"/>
        <v>8.5462500000000006</v>
      </c>
      <c r="AD419">
        <f t="shared" si="571"/>
        <v>8.5281249999999993</v>
      </c>
      <c r="AE419" s="3">
        <v>8.51</v>
      </c>
      <c r="AF419">
        <f t="shared" si="572"/>
        <v>8.4918750000000003</v>
      </c>
      <c r="AG419">
        <f t="shared" si="573"/>
        <v>8.4901562500000001</v>
      </c>
      <c r="AH419">
        <f t="shared" si="574"/>
        <v>8.4884374999999999</v>
      </c>
      <c r="AI419">
        <f t="shared" si="575"/>
        <v>8.4867187499999996</v>
      </c>
      <c r="AJ419">
        <f t="shared" si="576"/>
        <v>8.4849999999999994</v>
      </c>
      <c r="AK419">
        <f t="shared" si="577"/>
        <v>8.4832812499999992</v>
      </c>
      <c r="AL419">
        <f t="shared" si="578"/>
        <v>8.4774609374999983</v>
      </c>
      <c r="AM419">
        <f t="shared" si="579"/>
        <v>8.4716406249999991</v>
      </c>
      <c r="AN419">
        <f t="shared" si="580"/>
        <v>8.4658203125</v>
      </c>
      <c r="AO419" s="3">
        <v>8.4600000000000009</v>
      </c>
      <c r="AP419" s="3">
        <v>8.42</v>
      </c>
    </row>
    <row r="420" spans="1:42" x14ac:dyDescent="0.2">
      <c r="A420" s="2">
        <v>42529</v>
      </c>
      <c r="B420" s="3">
        <v>10</v>
      </c>
      <c r="C420" s="3">
        <v>9.76</v>
      </c>
      <c r="D420" s="3">
        <f t="shared" si="552"/>
        <v>9.5949999999999989</v>
      </c>
      <c r="E420" s="3">
        <v>9.43</v>
      </c>
      <c r="F420" s="3">
        <f t="shared" si="553"/>
        <v>9.3350000000000009</v>
      </c>
      <c r="G420" s="3">
        <v>9.24</v>
      </c>
      <c r="H420" s="3">
        <f t="shared" si="554"/>
        <v>8.84</v>
      </c>
      <c r="I420" s="3">
        <v>8.44</v>
      </c>
      <c r="J420" s="3">
        <f t="shared" si="555"/>
        <v>8.69</v>
      </c>
      <c r="K420" s="3">
        <v>8.94</v>
      </c>
      <c r="L420">
        <f t="shared" si="556"/>
        <v>8.89</v>
      </c>
      <c r="M420">
        <f t="shared" si="557"/>
        <v>8.84</v>
      </c>
      <c r="N420">
        <f t="shared" si="558"/>
        <v>8.7899999999999991</v>
      </c>
      <c r="O420" s="3">
        <v>8.74</v>
      </c>
      <c r="P420">
        <f t="shared" si="559"/>
        <v>8.6900000000000013</v>
      </c>
      <c r="Q420">
        <f t="shared" si="560"/>
        <v>8.6725000000000012</v>
      </c>
      <c r="R420">
        <f t="shared" si="561"/>
        <v>8.6550000000000011</v>
      </c>
      <c r="S420">
        <f t="shared" si="562"/>
        <v>8.6375000000000011</v>
      </c>
      <c r="T420">
        <f t="shared" si="563"/>
        <v>8.6037500000000016</v>
      </c>
      <c r="U420" s="3">
        <v>8.57</v>
      </c>
      <c r="V420">
        <f t="shared" si="564"/>
        <v>8.536249999999999</v>
      </c>
      <c r="W420">
        <f t="shared" ref="W420:X420" si="612">2*V420-U420</f>
        <v>8.5024999999999977</v>
      </c>
      <c r="X420">
        <f t="shared" si="612"/>
        <v>8.4687499999999964</v>
      </c>
      <c r="Y420">
        <f t="shared" si="566"/>
        <v>8.4868749999999977</v>
      </c>
      <c r="Z420">
        <f t="shared" si="567"/>
        <v>8.504999999999999</v>
      </c>
      <c r="AA420">
        <f t="shared" si="568"/>
        <v>8.5231250000000003</v>
      </c>
      <c r="AB420">
        <f t="shared" si="569"/>
        <v>8.5023437499999996</v>
      </c>
      <c r="AC420">
        <f t="shared" si="570"/>
        <v>8.481562499999999</v>
      </c>
      <c r="AD420">
        <f t="shared" si="571"/>
        <v>8.4607812500000001</v>
      </c>
      <c r="AE420" s="3">
        <v>8.44</v>
      </c>
      <c r="AF420">
        <f t="shared" si="572"/>
        <v>8.4192187499999989</v>
      </c>
      <c r="AG420">
        <f t="shared" si="573"/>
        <v>8.4181640624999989</v>
      </c>
      <c r="AH420">
        <f t="shared" si="574"/>
        <v>8.417109374999999</v>
      </c>
      <c r="AI420">
        <f t="shared" si="575"/>
        <v>8.4160546874999991</v>
      </c>
      <c r="AJ420">
        <f t="shared" si="576"/>
        <v>8.4149999999999991</v>
      </c>
      <c r="AK420">
        <f t="shared" si="577"/>
        <v>8.4139453124999992</v>
      </c>
      <c r="AL420">
        <f t="shared" si="578"/>
        <v>8.407958984375</v>
      </c>
      <c r="AM420">
        <f t="shared" si="579"/>
        <v>8.401972656249999</v>
      </c>
      <c r="AN420">
        <f t="shared" si="580"/>
        <v>8.3959863281249998</v>
      </c>
      <c r="AO420" s="3">
        <v>8.39</v>
      </c>
      <c r="AP420" s="3">
        <v>8.33</v>
      </c>
    </row>
    <row r="421" spans="1:42" x14ac:dyDescent="0.2">
      <c r="A421" s="2">
        <v>42528</v>
      </c>
      <c r="B421" s="3">
        <v>9.9700000000000006</v>
      </c>
      <c r="C421" s="3">
        <v>9.77</v>
      </c>
      <c r="D421" s="3">
        <f t="shared" si="552"/>
        <v>9.620000000000001</v>
      </c>
      <c r="E421" s="3">
        <v>9.4700000000000006</v>
      </c>
      <c r="F421" s="3">
        <f t="shared" si="553"/>
        <v>9.375</v>
      </c>
      <c r="G421" s="3">
        <v>9.2799999999999994</v>
      </c>
      <c r="H421" s="3">
        <f t="shared" si="554"/>
        <v>8.8649999999999984</v>
      </c>
      <c r="I421" s="3">
        <v>8.4499999999999993</v>
      </c>
      <c r="J421" s="3">
        <f t="shared" si="555"/>
        <v>8.7249999999999996</v>
      </c>
      <c r="K421" s="3">
        <v>9</v>
      </c>
      <c r="L421">
        <f t="shared" si="556"/>
        <v>8.9499999999999993</v>
      </c>
      <c r="M421">
        <f t="shared" si="557"/>
        <v>8.9</v>
      </c>
      <c r="N421">
        <f t="shared" si="558"/>
        <v>8.8500000000000014</v>
      </c>
      <c r="O421" s="3">
        <v>8.8000000000000007</v>
      </c>
      <c r="P421">
        <f t="shared" si="559"/>
        <v>8.75</v>
      </c>
      <c r="Q421">
        <f t="shared" si="560"/>
        <v>8.7249999999999996</v>
      </c>
      <c r="R421">
        <f t="shared" si="561"/>
        <v>8.6999999999999993</v>
      </c>
      <c r="S421">
        <f t="shared" si="562"/>
        <v>8.6749999999999989</v>
      </c>
      <c r="T421">
        <f t="shared" si="563"/>
        <v>8.6374999999999993</v>
      </c>
      <c r="U421" s="3">
        <v>8.6</v>
      </c>
      <c r="V421">
        <f t="shared" si="564"/>
        <v>8.5625</v>
      </c>
      <c r="W421">
        <f t="shared" ref="W421:X421" si="613">2*V421-U421</f>
        <v>8.5250000000000004</v>
      </c>
      <c r="X421">
        <f t="shared" si="613"/>
        <v>8.4875000000000007</v>
      </c>
      <c r="Y421">
        <f t="shared" si="566"/>
        <v>8.5062499999999996</v>
      </c>
      <c r="Z421">
        <f t="shared" si="567"/>
        <v>8.5249999999999986</v>
      </c>
      <c r="AA421">
        <f t="shared" si="568"/>
        <v>8.5437499999999975</v>
      </c>
      <c r="AB421">
        <f t="shared" si="569"/>
        <v>8.5203124999999993</v>
      </c>
      <c r="AC421">
        <f t="shared" si="570"/>
        <v>8.4968749999999993</v>
      </c>
      <c r="AD421">
        <f t="shared" si="571"/>
        <v>8.4734374999999993</v>
      </c>
      <c r="AE421" s="3">
        <v>8.4499999999999993</v>
      </c>
      <c r="AF421">
        <f t="shared" si="572"/>
        <v>8.4265624999999993</v>
      </c>
      <c r="AG421">
        <f t="shared" si="573"/>
        <v>8.4224218749999995</v>
      </c>
      <c r="AH421">
        <f t="shared" si="574"/>
        <v>8.4182812499999997</v>
      </c>
      <c r="AI421">
        <f t="shared" si="575"/>
        <v>8.4141406249999999</v>
      </c>
      <c r="AJ421">
        <f t="shared" si="576"/>
        <v>8.41</v>
      </c>
      <c r="AK421">
        <f t="shared" si="577"/>
        <v>8.4058593750000004</v>
      </c>
      <c r="AL421">
        <f t="shared" si="578"/>
        <v>8.3968945312500001</v>
      </c>
      <c r="AM421">
        <f t="shared" si="579"/>
        <v>8.3879296874999998</v>
      </c>
      <c r="AN421">
        <f t="shared" si="580"/>
        <v>8.3789648437499995</v>
      </c>
      <c r="AO421" s="3">
        <v>8.3699999999999992</v>
      </c>
      <c r="AP421" s="3">
        <v>8.31</v>
      </c>
    </row>
    <row r="422" spans="1:42" x14ac:dyDescent="0.2">
      <c r="A422" s="2">
        <v>42527</v>
      </c>
      <c r="B422" s="3">
        <v>10</v>
      </c>
      <c r="C422" s="3">
        <v>9.75</v>
      </c>
      <c r="D422" s="3">
        <f t="shared" si="552"/>
        <v>9.620000000000001</v>
      </c>
      <c r="E422" s="3">
        <v>9.49</v>
      </c>
      <c r="F422" s="3">
        <f t="shared" si="553"/>
        <v>9.3949999999999996</v>
      </c>
      <c r="G422" s="3">
        <v>9.3000000000000007</v>
      </c>
      <c r="H422" s="3">
        <f t="shared" si="554"/>
        <v>8.9250000000000007</v>
      </c>
      <c r="I422" s="3">
        <v>8.5500000000000007</v>
      </c>
      <c r="J422" s="3">
        <f t="shared" si="555"/>
        <v>8.7899999999999991</v>
      </c>
      <c r="K422" s="3">
        <v>9.0299999999999994</v>
      </c>
      <c r="L422">
        <f t="shared" si="556"/>
        <v>8.98</v>
      </c>
      <c r="M422">
        <f t="shared" si="557"/>
        <v>8.93</v>
      </c>
      <c r="N422">
        <f t="shared" si="558"/>
        <v>8.879999999999999</v>
      </c>
      <c r="O422" s="3">
        <v>8.83</v>
      </c>
      <c r="P422">
        <f t="shared" si="559"/>
        <v>8.7800000000000011</v>
      </c>
      <c r="Q422">
        <f t="shared" si="560"/>
        <v>8.7625000000000011</v>
      </c>
      <c r="R422">
        <f t="shared" si="561"/>
        <v>8.745000000000001</v>
      </c>
      <c r="S422">
        <f t="shared" si="562"/>
        <v>8.7275000000000009</v>
      </c>
      <c r="T422">
        <f t="shared" si="563"/>
        <v>8.6937500000000014</v>
      </c>
      <c r="U422" s="3">
        <v>8.66</v>
      </c>
      <c r="V422">
        <f t="shared" si="564"/>
        <v>8.6262499999999989</v>
      </c>
      <c r="W422">
        <f t="shared" ref="W422:X422" si="614">2*V422-U422</f>
        <v>8.5924999999999976</v>
      </c>
      <c r="X422">
        <f t="shared" si="614"/>
        <v>8.5587499999999963</v>
      </c>
      <c r="Y422">
        <f t="shared" si="566"/>
        <v>8.5818749999999984</v>
      </c>
      <c r="Z422">
        <f t="shared" si="567"/>
        <v>8.6050000000000004</v>
      </c>
      <c r="AA422">
        <f t="shared" si="568"/>
        <v>8.6281250000000025</v>
      </c>
      <c r="AB422">
        <f t="shared" si="569"/>
        <v>8.6085937500000007</v>
      </c>
      <c r="AC422">
        <f t="shared" si="570"/>
        <v>8.5890625000000007</v>
      </c>
      <c r="AD422">
        <f t="shared" si="571"/>
        <v>8.5695312500000007</v>
      </c>
      <c r="AE422" s="3">
        <v>8.5500000000000007</v>
      </c>
      <c r="AF422">
        <f t="shared" si="572"/>
        <v>8.5304687500000007</v>
      </c>
      <c r="AG422">
        <f t="shared" si="573"/>
        <v>8.5303515625000017</v>
      </c>
      <c r="AH422">
        <f t="shared" si="574"/>
        <v>8.5302343750000009</v>
      </c>
      <c r="AI422">
        <f t="shared" si="575"/>
        <v>8.5301171875000001</v>
      </c>
      <c r="AJ422">
        <f t="shared" si="576"/>
        <v>8.5300000000000011</v>
      </c>
      <c r="AK422">
        <f t="shared" si="577"/>
        <v>8.5298828125000021</v>
      </c>
      <c r="AL422">
        <f t="shared" si="578"/>
        <v>8.524912109375002</v>
      </c>
      <c r="AM422">
        <f t="shared" si="579"/>
        <v>8.5199414062500018</v>
      </c>
      <c r="AN422">
        <f t="shared" si="580"/>
        <v>8.5149707031250017</v>
      </c>
      <c r="AO422" s="3">
        <v>8.51</v>
      </c>
      <c r="AP422" s="3">
        <v>8.49</v>
      </c>
    </row>
    <row r="423" spans="1:42" x14ac:dyDescent="0.2">
      <c r="A423" s="2">
        <v>42524</v>
      </c>
      <c r="B423" s="3">
        <v>10.050000000000001</v>
      </c>
      <c r="C423" s="3">
        <v>9.7899999999999991</v>
      </c>
      <c r="D423" s="3">
        <f t="shared" si="552"/>
        <v>9.64</v>
      </c>
      <c r="E423" s="3">
        <v>9.49</v>
      </c>
      <c r="F423" s="3">
        <f t="shared" si="553"/>
        <v>9.4250000000000007</v>
      </c>
      <c r="G423" s="3">
        <v>9.36</v>
      </c>
      <c r="H423" s="3">
        <f t="shared" si="554"/>
        <v>9.0449999999999999</v>
      </c>
      <c r="I423" s="3">
        <v>8.73</v>
      </c>
      <c r="J423" s="3">
        <f t="shared" si="555"/>
        <v>8.9400000000000013</v>
      </c>
      <c r="K423" s="3">
        <v>9.15</v>
      </c>
      <c r="L423">
        <f t="shared" si="556"/>
        <v>9.1075000000000017</v>
      </c>
      <c r="M423">
        <f t="shared" si="557"/>
        <v>9.0650000000000013</v>
      </c>
      <c r="N423">
        <f t="shared" si="558"/>
        <v>9.0225000000000009</v>
      </c>
      <c r="O423" s="3">
        <v>8.98</v>
      </c>
      <c r="P423">
        <f t="shared" si="559"/>
        <v>8.9375</v>
      </c>
      <c r="Q423">
        <f t="shared" si="560"/>
        <v>8.9187499999999993</v>
      </c>
      <c r="R423">
        <f t="shared" si="561"/>
        <v>8.9</v>
      </c>
      <c r="S423">
        <f t="shared" si="562"/>
        <v>8.8812500000000014</v>
      </c>
      <c r="T423">
        <f t="shared" si="563"/>
        <v>8.8506250000000009</v>
      </c>
      <c r="U423" s="3">
        <v>8.82</v>
      </c>
      <c r="V423">
        <f t="shared" si="564"/>
        <v>8.7893749999999997</v>
      </c>
      <c r="W423">
        <f t="shared" ref="W423:X423" si="615">2*V423-U423</f>
        <v>8.7587499999999991</v>
      </c>
      <c r="X423">
        <f t="shared" si="615"/>
        <v>8.7281249999999986</v>
      </c>
      <c r="Y423">
        <f t="shared" si="566"/>
        <v>8.7515624999999986</v>
      </c>
      <c r="Z423">
        <f t="shared" si="567"/>
        <v>8.7750000000000004</v>
      </c>
      <c r="AA423">
        <f t="shared" si="568"/>
        <v>8.7984375000000021</v>
      </c>
      <c r="AB423">
        <f t="shared" si="569"/>
        <v>8.7813281250000017</v>
      </c>
      <c r="AC423">
        <f t="shared" si="570"/>
        <v>8.7642187500000013</v>
      </c>
      <c r="AD423">
        <f t="shared" si="571"/>
        <v>8.7471093750000009</v>
      </c>
      <c r="AE423" s="3">
        <v>8.73</v>
      </c>
      <c r="AF423">
        <f t="shared" si="572"/>
        <v>8.712890625</v>
      </c>
      <c r="AG423">
        <f t="shared" si="573"/>
        <v>8.7146679687499997</v>
      </c>
      <c r="AH423">
        <f t="shared" si="574"/>
        <v>8.7164453124999994</v>
      </c>
      <c r="AI423">
        <f t="shared" si="575"/>
        <v>8.7182226562499991</v>
      </c>
      <c r="AJ423">
        <f t="shared" si="576"/>
        <v>8.7200000000000006</v>
      </c>
      <c r="AK423">
        <f t="shared" si="577"/>
        <v>8.7217773437500021</v>
      </c>
      <c r="AL423">
        <f t="shared" si="578"/>
        <v>8.7188330078125027</v>
      </c>
      <c r="AM423">
        <f t="shared" si="579"/>
        <v>8.7158886718750015</v>
      </c>
      <c r="AN423">
        <f t="shared" si="580"/>
        <v>8.7129443359375003</v>
      </c>
      <c r="AO423" s="3">
        <v>8.7100000000000009</v>
      </c>
      <c r="AP423" s="3">
        <v>8.6999999999999993</v>
      </c>
    </row>
    <row r="424" spans="1:42" x14ac:dyDescent="0.2">
      <c r="A424" s="2">
        <v>42523</v>
      </c>
      <c r="B424" s="3">
        <v>9.98</v>
      </c>
      <c r="C424" s="3">
        <v>9.77</v>
      </c>
      <c r="D424" s="3">
        <f t="shared" si="552"/>
        <v>9.66</v>
      </c>
      <c r="E424" s="3">
        <v>9.5500000000000007</v>
      </c>
      <c r="F424" s="3">
        <f t="shared" si="553"/>
        <v>9.49</v>
      </c>
      <c r="G424" s="3">
        <v>9.43</v>
      </c>
      <c r="H424" s="3">
        <f t="shared" si="554"/>
        <v>9.1499999999999986</v>
      </c>
      <c r="I424" s="3">
        <v>8.8699999999999992</v>
      </c>
      <c r="J424" s="3">
        <f t="shared" si="555"/>
        <v>9.0399999999999991</v>
      </c>
      <c r="K424" s="3">
        <v>9.2100000000000009</v>
      </c>
      <c r="L424">
        <f t="shared" si="556"/>
        <v>9.1700000000000017</v>
      </c>
      <c r="M424">
        <f t="shared" si="557"/>
        <v>9.1300000000000008</v>
      </c>
      <c r="N424">
        <f t="shared" si="558"/>
        <v>9.09</v>
      </c>
      <c r="O424" s="3">
        <v>9.0500000000000007</v>
      </c>
      <c r="P424">
        <f t="shared" si="559"/>
        <v>9.0100000000000016</v>
      </c>
      <c r="Q424">
        <f t="shared" si="560"/>
        <v>9</v>
      </c>
      <c r="R424">
        <f t="shared" si="561"/>
        <v>8.99</v>
      </c>
      <c r="S424">
        <f t="shared" si="562"/>
        <v>8.98</v>
      </c>
      <c r="T424">
        <f t="shared" si="563"/>
        <v>8.9550000000000001</v>
      </c>
      <c r="U424" s="3">
        <v>8.93</v>
      </c>
      <c r="V424">
        <f t="shared" si="564"/>
        <v>8.9049999999999994</v>
      </c>
      <c r="W424">
        <f t="shared" ref="W424:X424" si="616">2*V424-U424</f>
        <v>8.879999999999999</v>
      </c>
      <c r="X424">
        <f t="shared" si="616"/>
        <v>8.8549999999999986</v>
      </c>
      <c r="Y424">
        <f t="shared" si="566"/>
        <v>8.8774999999999977</v>
      </c>
      <c r="Z424">
        <f t="shared" si="567"/>
        <v>8.8999999999999986</v>
      </c>
      <c r="AA424">
        <f t="shared" si="568"/>
        <v>8.9224999999999994</v>
      </c>
      <c r="AB424">
        <f t="shared" si="569"/>
        <v>8.9093749999999989</v>
      </c>
      <c r="AC424">
        <f t="shared" si="570"/>
        <v>8.8962499999999984</v>
      </c>
      <c r="AD424">
        <f t="shared" si="571"/>
        <v>8.8831249999999997</v>
      </c>
      <c r="AE424" s="3">
        <v>8.8699999999999992</v>
      </c>
      <c r="AF424">
        <f t="shared" si="572"/>
        <v>8.8568749999999987</v>
      </c>
      <c r="AG424">
        <f t="shared" si="573"/>
        <v>8.8589062499999986</v>
      </c>
      <c r="AH424">
        <f t="shared" si="574"/>
        <v>8.8609374999999986</v>
      </c>
      <c r="AI424">
        <f t="shared" si="575"/>
        <v>8.8629687499999985</v>
      </c>
      <c r="AJ424">
        <f t="shared" si="576"/>
        <v>8.8649999999999984</v>
      </c>
      <c r="AK424">
        <f t="shared" si="577"/>
        <v>8.8670312499999984</v>
      </c>
      <c r="AL424">
        <f t="shared" si="578"/>
        <v>8.8652734374999973</v>
      </c>
      <c r="AM424">
        <f t="shared" si="579"/>
        <v>8.863515624999998</v>
      </c>
      <c r="AN424">
        <f t="shared" si="580"/>
        <v>8.8617578124999987</v>
      </c>
      <c r="AO424" s="3">
        <v>8.86</v>
      </c>
      <c r="AP424" s="3">
        <v>8.86</v>
      </c>
    </row>
    <row r="425" spans="1:42" x14ac:dyDescent="0.2">
      <c r="A425" s="2">
        <v>42522</v>
      </c>
      <c r="B425" s="3">
        <v>10.01</v>
      </c>
      <c r="C425" s="3">
        <v>9.8000000000000007</v>
      </c>
      <c r="D425" s="3">
        <f t="shared" si="552"/>
        <v>9.6750000000000007</v>
      </c>
      <c r="E425" s="3">
        <v>9.5500000000000007</v>
      </c>
      <c r="F425" s="3">
        <f t="shared" si="553"/>
        <v>9.49</v>
      </c>
      <c r="G425" s="3">
        <v>9.43</v>
      </c>
      <c r="H425" s="3">
        <f t="shared" si="554"/>
        <v>9.129999999999999</v>
      </c>
      <c r="I425" s="3">
        <v>8.83</v>
      </c>
      <c r="J425" s="3">
        <f t="shared" si="555"/>
        <v>9.0300000000000011</v>
      </c>
      <c r="K425" s="3">
        <v>9.23</v>
      </c>
      <c r="L425">
        <f t="shared" si="556"/>
        <v>9.1900000000000013</v>
      </c>
      <c r="M425">
        <f t="shared" si="557"/>
        <v>9.15</v>
      </c>
      <c r="N425">
        <f t="shared" si="558"/>
        <v>9.11</v>
      </c>
      <c r="O425" s="3">
        <v>9.07</v>
      </c>
      <c r="P425">
        <f t="shared" si="559"/>
        <v>9.0300000000000011</v>
      </c>
      <c r="Q425">
        <f t="shared" si="560"/>
        <v>9.0125000000000011</v>
      </c>
      <c r="R425">
        <f t="shared" si="561"/>
        <v>8.995000000000001</v>
      </c>
      <c r="S425">
        <f t="shared" si="562"/>
        <v>8.9775000000000009</v>
      </c>
      <c r="T425">
        <f t="shared" si="563"/>
        <v>8.9487500000000004</v>
      </c>
      <c r="U425" s="3">
        <v>8.92</v>
      </c>
      <c r="V425">
        <f t="shared" si="564"/>
        <v>8.8912499999999994</v>
      </c>
      <c r="W425">
        <f t="shared" ref="W425:X425" si="617">2*V425-U425</f>
        <v>8.8624999999999989</v>
      </c>
      <c r="X425">
        <f t="shared" si="617"/>
        <v>8.8337499999999984</v>
      </c>
      <c r="Y425">
        <f t="shared" si="566"/>
        <v>8.8543749999999992</v>
      </c>
      <c r="Z425">
        <f t="shared" si="567"/>
        <v>8.875</v>
      </c>
      <c r="AA425">
        <f t="shared" si="568"/>
        <v>8.8956250000000008</v>
      </c>
      <c r="AB425">
        <f t="shared" si="569"/>
        <v>8.8792187499999997</v>
      </c>
      <c r="AC425">
        <f t="shared" si="570"/>
        <v>8.8628125000000004</v>
      </c>
      <c r="AD425">
        <f t="shared" si="571"/>
        <v>8.8464062500000011</v>
      </c>
      <c r="AE425" s="3">
        <v>8.83</v>
      </c>
      <c r="AF425">
        <f t="shared" si="572"/>
        <v>8.813593749999999</v>
      </c>
      <c r="AG425">
        <f t="shared" si="573"/>
        <v>8.8151953124999984</v>
      </c>
      <c r="AH425">
        <f t="shared" si="574"/>
        <v>8.8167968749999996</v>
      </c>
      <c r="AI425">
        <f t="shared" si="575"/>
        <v>8.8183984375000009</v>
      </c>
      <c r="AJ425">
        <f t="shared" si="576"/>
        <v>8.82</v>
      </c>
      <c r="AK425">
        <f t="shared" si="577"/>
        <v>8.8216015624999997</v>
      </c>
      <c r="AL425">
        <f t="shared" si="578"/>
        <v>8.8187011718750004</v>
      </c>
      <c r="AM425">
        <f t="shared" si="579"/>
        <v>8.815800781250001</v>
      </c>
      <c r="AN425">
        <f t="shared" si="580"/>
        <v>8.8129003906249999</v>
      </c>
      <c r="AO425" s="3">
        <v>8.81</v>
      </c>
      <c r="AP425" s="3">
        <v>8.7899999999999991</v>
      </c>
    </row>
    <row r="426" spans="1:42" x14ac:dyDescent="0.2">
      <c r="A426" s="2">
        <v>42521</v>
      </c>
      <c r="B426" s="3">
        <v>9.91</v>
      </c>
      <c r="C426" s="3">
        <v>9.7100000000000009</v>
      </c>
      <c r="D426" s="3">
        <f t="shared" si="552"/>
        <v>9.59</v>
      </c>
      <c r="E426" s="3">
        <v>9.4700000000000006</v>
      </c>
      <c r="F426" s="3">
        <f t="shared" si="553"/>
        <v>9.4</v>
      </c>
      <c r="G426" s="3">
        <v>9.33</v>
      </c>
      <c r="H426" s="3">
        <f t="shared" si="554"/>
        <v>9.0150000000000006</v>
      </c>
      <c r="I426" s="3">
        <v>8.6999999999999993</v>
      </c>
      <c r="J426" s="3">
        <f t="shared" si="555"/>
        <v>8.9149999999999991</v>
      </c>
      <c r="K426" s="3">
        <v>9.1300000000000008</v>
      </c>
      <c r="L426">
        <f t="shared" si="556"/>
        <v>9.0925000000000011</v>
      </c>
      <c r="M426">
        <f t="shared" si="557"/>
        <v>9.0549999999999997</v>
      </c>
      <c r="N426">
        <f t="shared" si="558"/>
        <v>9.0175000000000001</v>
      </c>
      <c r="O426" s="3">
        <v>8.98</v>
      </c>
      <c r="P426">
        <f t="shared" si="559"/>
        <v>8.9425000000000008</v>
      </c>
      <c r="Q426">
        <f t="shared" si="560"/>
        <v>8.9187499999999993</v>
      </c>
      <c r="R426">
        <f t="shared" si="561"/>
        <v>8.8949999999999996</v>
      </c>
      <c r="S426">
        <f t="shared" si="562"/>
        <v>8.8712499999999999</v>
      </c>
      <c r="T426">
        <f t="shared" si="563"/>
        <v>8.8406249999999993</v>
      </c>
      <c r="U426" s="3">
        <v>8.81</v>
      </c>
      <c r="V426">
        <f t="shared" si="564"/>
        <v>8.7793750000000017</v>
      </c>
      <c r="W426">
        <f t="shared" ref="W426:X426" si="618">2*V426-U426</f>
        <v>8.7487500000000029</v>
      </c>
      <c r="X426">
        <f t="shared" si="618"/>
        <v>8.7181250000000041</v>
      </c>
      <c r="Y426">
        <f t="shared" si="566"/>
        <v>8.7365625000000016</v>
      </c>
      <c r="Z426">
        <f t="shared" si="567"/>
        <v>8.754999999999999</v>
      </c>
      <c r="AA426">
        <f t="shared" si="568"/>
        <v>8.7734374999999964</v>
      </c>
      <c r="AB426">
        <f t="shared" si="569"/>
        <v>8.7550781249999972</v>
      </c>
      <c r="AC426">
        <f t="shared" si="570"/>
        <v>8.7367187499999979</v>
      </c>
      <c r="AD426">
        <f t="shared" si="571"/>
        <v>8.7183593749999986</v>
      </c>
      <c r="AE426" s="3">
        <v>8.6999999999999993</v>
      </c>
      <c r="AF426">
        <f t="shared" si="572"/>
        <v>8.681640625</v>
      </c>
      <c r="AG426">
        <f t="shared" si="573"/>
        <v>8.6799804687499993</v>
      </c>
      <c r="AH426">
        <f t="shared" si="574"/>
        <v>8.6783203125000004</v>
      </c>
      <c r="AI426">
        <f t="shared" si="575"/>
        <v>8.6766601562500014</v>
      </c>
      <c r="AJ426">
        <f t="shared" si="576"/>
        <v>8.6750000000000007</v>
      </c>
      <c r="AK426">
        <f t="shared" si="577"/>
        <v>8.67333984375</v>
      </c>
      <c r="AL426">
        <f t="shared" si="578"/>
        <v>8.6675048828124996</v>
      </c>
      <c r="AM426">
        <f t="shared" si="579"/>
        <v>8.6616699218749993</v>
      </c>
      <c r="AN426">
        <f t="shared" si="580"/>
        <v>8.6558349609375007</v>
      </c>
      <c r="AO426" s="3">
        <v>8.65</v>
      </c>
      <c r="AP426" s="3">
        <v>8.6199999999999992</v>
      </c>
    </row>
    <row r="427" spans="1:42" x14ac:dyDescent="0.2">
      <c r="A427" s="2">
        <v>42520</v>
      </c>
      <c r="B427" s="3">
        <v>9.75</v>
      </c>
      <c r="C427" s="3">
        <v>9.6</v>
      </c>
      <c r="D427" s="3">
        <f t="shared" si="552"/>
        <v>9.5399999999999991</v>
      </c>
      <c r="E427" s="3">
        <v>9.48</v>
      </c>
      <c r="F427" s="3">
        <f t="shared" si="553"/>
        <v>9.42</v>
      </c>
      <c r="G427" s="3">
        <v>9.36</v>
      </c>
      <c r="H427" s="3">
        <f t="shared" si="554"/>
        <v>9.0449999999999999</v>
      </c>
      <c r="I427" s="3">
        <v>8.73</v>
      </c>
      <c r="J427" s="3">
        <f t="shared" si="555"/>
        <v>8.93</v>
      </c>
      <c r="K427" s="3">
        <v>9.1300000000000008</v>
      </c>
      <c r="L427">
        <f t="shared" si="556"/>
        <v>9.09</v>
      </c>
      <c r="M427">
        <f t="shared" si="557"/>
        <v>9.0500000000000007</v>
      </c>
      <c r="N427">
        <f t="shared" si="558"/>
        <v>9.0100000000000016</v>
      </c>
      <c r="O427" s="3">
        <v>8.9700000000000006</v>
      </c>
      <c r="P427">
        <f t="shared" si="559"/>
        <v>8.93</v>
      </c>
      <c r="Q427">
        <f t="shared" si="560"/>
        <v>8.9149999999999991</v>
      </c>
      <c r="R427">
        <f t="shared" si="561"/>
        <v>8.9</v>
      </c>
      <c r="S427">
        <f t="shared" si="562"/>
        <v>8.8850000000000016</v>
      </c>
      <c r="T427">
        <f t="shared" si="563"/>
        <v>8.8575000000000017</v>
      </c>
      <c r="U427" s="3">
        <v>8.83</v>
      </c>
      <c r="V427">
        <f t="shared" si="564"/>
        <v>8.8024999999999984</v>
      </c>
      <c r="W427">
        <f t="shared" ref="W427:X427" si="619">2*V427-U427</f>
        <v>8.7749999999999968</v>
      </c>
      <c r="X427">
        <f t="shared" si="619"/>
        <v>8.7474999999999952</v>
      </c>
      <c r="Y427">
        <f t="shared" si="566"/>
        <v>8.7637499999999982</v>
      </c>
      <c r="Z427">
        <f t="shared" si="567"/>
        <v>8.7800000000000011</v>
      </c>
      <c r="AA427">
        <f t="shared" si="568"/>
        <v>8.7962500000000041</v>
      </c>
      <c r="AB427">
        <f t="shared" si="569"/>
        <v>8.7796875000000032</v>
      </c>
      <c r="AC427">
        <f t="shared" si="570"/>
        <v>8.7631250000000023</v>
      </c>
      <c r="AD427">
        <f t="shared" si="571"/>
        <v>8.7465625000000014</v>
      </c>
      <c r="AE427" s="3">
        <v>8.73</v>
      </c>
      <c r="AF427">
        <f t="shared" si="572"/>
        <v>8.7134374999999995</v>
      </c>
      <c r="AG427">
        <f t="shared" si="573"/>
        <v>8.7125781250000003</v>
      </c>
      <c r="AH427">
        <f t="shared" si="574"/>
        <v>8.7117187499999993</v>
      </c>
      <c r="AI427">
        <f t="shared" si="575"/>
        <v>8.7108593750000001</v>
      </c>
      <c r="AJ427">
        <f t="shared" si="576"/>
        <v>8.7100000000000009</v>
      </c>
      <c r="AK427">
        <f t="shared" si="577"/>
        <v>8.7091406250000016</v>
      </c>
      <c r="AL427">
        <f t="shared" si="578"/>
        <v>8.704355468750002</v>
      </c>
      <c r="AM427">
        <f t="shared" si="579"/>
        <v>8.6995703125000006</v>
      </c>
      <c r="AN427">
        <f t="shared" si="580"/>
        <v>8.6947851562499991</v>
      </c>
      <c r="AO427" s="3">
        <v>8.69</v>
      </c>
      <c r="AP427" s="3">
        <v>8.65</v>
      </c>
    </row>
    <row r="428" spans="1:42" x14ac:dyDescent="0.2">
      <c r="A428" s="2">
        <v>42517</v>
      </c>
      <c r="B428" s="3">
        <v>9.69</v>
      </c>
      <c r="C428" s="3">
        <v>9.6</v>
      </c>
      <c r="D428" s="3">
        <f t="shared" si="552"/>
        <v>9.5249999999999986</v>
      </c>
      <c r="E428" s="3">
        <v>9.4499999999999993</v>
      </c>
      <c r="F428" s="3">
        <f t="shared" si="553"/>
        <v>9.3849999999999998</v>
      </c>
      <c r="G428" s="3">
        <v>9.32</v>
      </c>
      <c r="H428" s="3">
        <f t="shared" si="554"/>
        <v>9.01</v>
      </c>
      <c r="I428" s="3">
        <v>8.6999999999999993</v>
      </c>
      <c r="J428" s="3">
        <f t="shared" si="555"/>
        <v>8.91</v>
      </c>
      <c r="K428" s="3">
        <v>9.1199999999999992</v>
      </c>
      <c r="L428">
        <f t="shared" si="556"/>
        <v>9.0824999999999996</v>
      </c>
      <c r="M428">
        <f t="shared" si="557"/>
        <v>9.0449999999999999</v>
      </c>
      <c r="N428">
        <f t="shared" si="558"/>
        <v>9.0075000000000003</v>
      </c>
      <c r="O428" s="3">
        <v>8.9700000000000006</v>
      </c>
      <c r="P428">
        <f t="shared" si="559"/>
        <v>8.932500000000001</v>
      </c>
      <c r="Q428">
        <f t="shared" si="560"/>
        <v>8.9162500000000016</v>
      </c>
      <c r="R428">
        <f t="shared" si="561"/>
        <v>8.9</v>
      </c>
      <c r="S428">
        <f t="shared" si="562"/>
        <v>8.8837499999999991</v>
      </c>
      <c r="T428">
        <f t="shared" si="563"/>
        <v>8.8568749999999987</v>
      </c>
      <c r="U428" s="3">
        <v>8.83</v>
      </c>
      <c r="V428">
        <f t="shared" si="564"/>
        <v>8.8031250000000014</v>
      </c>
      <c r="W428">
        <f t="shared" ref="W428:X428" si="620">2*V428-U428</f>
        <v>8.7762500000000028</v>
      </c>
      <c r="X428">
        <f t="shared" si="620"/>
        <v>8.7493750000000041</v>
      </c>
      <c r="Y428">
        <f t="shared" si="566"/>
        <v>8.7571875000000023</v>
      </c>
      <c r="Z428">
        <f t="shared" si="567"/>
        <v>8.7650000000000006</v>
      </c>
      <c r="AA428">
        <f t="shared" si="568"/>
        <v>8.7728124999999988</v>
      </c>
      <c r="AB428">
        <f t="shared" si="569"/>
        <v>8.7546093749999976</v>
      </c>
      <c r="AC428">
        <f t="shared" si="570"/>
        <v>8.7364062499999982</v>
      </c>
      <c r="AD428">
        <f t="shared" si="571"/>
        <v>8.7182031249999987</v>
      </c>
      <c r="AE428" s="3">
        <v>8.6999999999999993</v>
      </c>
      <c r="AF428">
        <f t="shared" si="572"/>
        <v>8.6817968749999999</v>
      </c>
      <c r="AG428">
        <f t="shared" si="573"/>
        <v>8.6775976562500006</v>
      </c>
      <c r="AH428">
        <f t="shared" si="574"/>
        <v>8.6733984374999995</v>
      </c>
      <c r="AI428">
        <f t="shared" si="575"/>
        <v>8.6691992187499984</v>
      </c>
      <c r="AJ428">
        <f t="shared" si="576"/>
        <v>8.6649999999999991</v>
      </c>
      <c r="AK428">
        <f t="shared" si="577"/>
        <v>8.6608007812499999</v>
      </c>
      <c r="AL428">
        <f t="shared" si="578"/>
        <v>8.6531005859374996</v>
      </c>
      <c r="AM428">
        <f t="shared" si="579"/>
        <v>8.6454003906249994</v>
      </c>
      <c r="AN428">
        <f t="shared" si="580"/>
        <v>8.637700195312501</v>
      </c>
      <c r="AO428" s="3">
        <v>8.6300000000000008</v>
      </c>
      <c r="AP428" s="3">
        <v>8.57</v>
      </c>
    </row>
    <row r="429" spans="1:42" x14ac:dyDescent="0.2">
      <c r="A429" s="2">
        <v>42516</v>
      </c>
      <c r="B429" s="3">
        <v>9.59</v>
      </c>
      <c r="C429" s="3">
        <v>9.5299999999999994</v>
      </c>
      <c r="D429" s="3">
        <f t="shared" si="552"/>
        <v>9.4849999999999994</v>
      </c>
      <c r="E429" s="3">
        <v>9.44</v>
      </c>
      <c r="F429" s="3">
        <f t="shared" si="553"/>
        <v>9.379999999999999</v>
      </c>
      <c r="G429" s="3">
        <v>9.32</v>
      </c>
      <c r="H429" s="3">
        <f t="shared" si="554"/>
        <v>8.99</v>
      </c>
      <c r="I429" s="3">
        <v>8.66</v>
      </c>
      <c r="J429" s="3">
        <f t="shared" si="555"/>
        <v>8.8849999999999998</v>
      </c>
      <c r="K429" s="3">
        <v>9.11</v>
      </c>
      <c r="L429">
        <f t="shared" si="556"/>
        <v>9.07</v>
      </c>
      <c r="M429">
        <f t="shared" si="557"/>
        <v>9.0299999999999994</v>
      </c>
      <c r="N429">
        <f t="shared" si="558"/>
        <v>8.9899999999999984</v>
      </c>
      <c r="O429" s="3">
        <v>8.9499999999999993</v>
      </c>
      <c r="P429">
        <f t="shared" si="559"/>
        <v>8.91</v>
      </c>
      <c r="Q429">
        <f t="shared" si="560"/>
        <v>8.8925000000000001</v>
      </c>
      <c r="R429">
        <f t="shared" si="561"/>
        <v>8.875</v>
      </c>
      <c r="S429">
        <f t="shared" si="562"/>
        <v>8.8574999999999999</v>
      </c>
      <c r="T429">
        <f t="shared" si="563"/>
        <v>8.8287499999999994</v>
      </c>
      <c r="U429" s="3">
        <v>8.8000000000000007</v>
      </c>
      <c r="V429">
        <f t="shared" si="564"/>
        <v>8.771250000000002</v>
      </c>
      <c r="W429">
        <f t="shared" ref="W429:X429" si="621">2*V429-U429</f>
        <v>8.7425000000000033</v>
      </c>
      <c r="X429">
        <f t="shared" si="621"/>
        <v>8.7137500000000045</v>
      </c>
      <c r="Y429">
        <f t="shared" si="566"/>
        <v>8.7218750000000025</v>
      </c>
      <c r="Z429">
        <f t="shared" si="567"/>
        <v>8.73</v>
      </c>
      <c r="AA429">
        <f t="shared" si="568"/>
        <v>8.7381249999999984</v>
      </c>
      <c r="AB429">
        <f t="shared" si="569"/>
        <v>8.7185937500000001</v>
      </c>
      <c r="AC429">
        <f t="shared" si="570"/>
        <v>8.6990625000000001</v>
      </c>
      <c r="AD429">
        <f t="shared" si="571"/>
        <v>8.6795312500000001</v>
      </c>
      <c r="AE429" s="3">
        <v>8.66</v>
      </c>
      <c r="AF429">
        <f t="shared" si="572"/>
        <v>8.6404687500000001</v>
      </c>
      <c r="AG429">
        <f t="shared" si="573"/>
        <v>8.636601562500001</v>
      </c>
      <c r="AH429">
        <f t="shared" si="574"/>
        <v>8.6327343750000001</v>
      </c>
      <c r="AI429">
        <f t="shared" si="575"/>
        <v>8.6288671874999991</v>
      </c>
      <c r="AJ429">
        <f t="shared" si="576"/>
        <v>8.625</v>
      </c>
      <c r="AK429">
        <f t="shared" si="577"/>
        <v>8.6211328125000009</v>
      </c>
      <c r="AL429">
        <f t="shared" si="578"/>
        <v>8.6133496093749997</v>
      </c>
      <c r="AM429">
        <f t="shared" si="579"/>
        <v>8.6055664062500004</v>
      </c>
      <c r="AN429">
        <f t="shared" si="580"/>
        <v>8.597783203125001</v>
      </c>
      <c r="AO429" s="3">
        <v>8.59</v>
      </c>
      <c r="AP429" s="3">
        <v>8.52</v>
      </c>
    </row>
    <row r="430" spans="1:42" x14ac:dyDescent="0.2">
      <c r="A430" s="2">
        <v>42515</v>
      </c>
      <c r="B430" s="3">
        <v>9.58</v>
      </c>
      <c r="C430" s="3">
        <v>9.5399999999999991</v>
      </c>
      <c r="D430" s="3">
        <f t="shared" si="552"/>
        <v>9.4949999999999992</v>
      </c>
      <c r="E430" s="3">
        <v>9.4499999999999993</v>
      </c>
      <c r="F430" s="3">
        <f t="shared" si="553"/>
        <v>9.39</v>
      </c>
      <c r="G430" s="3">
        <v>9.33</v>
      </c>
      <c r="H430" s="3">
        <f t="shared" si="554"/>
        <v>8.99</v>
      </c>
      <c r="I430" s="3">
        <v>8.65</v>
      </c>
      <c r="J430" s="3">
        <f t="shared" si="555"/>
        <v>8.8650000000000002</v>
      </c>
      <c r="K430" s="3">
        <v>9.08</v>
      </c>
      <c r="L430">
        <f t="shared" si="556"/>
        <v>9.0375000000000014</v>
      </c>
      <c r="M430">
        <f t="shared" si="557"/>
        <v>8.995000000000001</v>
      </c>
      <c r="N430">
        <f t="shared" si="558"/>
        <v>8.9525000000000006</v>
      </c>
      <c r="O430" s="3">
        <v>8.91</v>
      </c>
      <c r="P430">
        <f t="shared" si="559"/>
        <v>8.8674999999999997</v>
      </c>
      <c r="Q430">
        <f t="shared" si="560"/>
        <v>8.8537499999999998</v>
      </c>
      <c r="R430">
        <f t="shared" si="561"/>
        <v>8.84</v>
      </c>
      <c r="S430">
        <f t="shared" si="562"/>
        <v>8.8262499999999999</v>
      </c>
      <c r="T430">
        <f t="shared" si="563"/>
        <v>8.7981249999999989</v>
      </c>
      <c r="U430" s="3">
        <v>8.77</v>
      </c>
      <c r="V430">
        <f t="shared" si="564"/>
        <v>8.7418750000000003</v>
      </c>
      <c r="W430">
        <f t="shared" ref="W430:X430" si="622">2*V430-U430</f>
        <v>8.713750000000001</v>
      </c>
      <c r="X430">
        <f t="shared" si="622"/>
        <v>8.6856250000000017</v>
      </c>
      <c r="Y430">
        <f t="shared" si="566"/>
        <v>8.6978125000000013</v>
      </c>
      <c r="Z430">
        <f t="shared" si="567"/>
        <v>8.7100000000000009</v>
      </c>
      <c r="AA430">
        <f t="shared" si="568"/>
        <v>8.7221875000000004</v>
      </c>
      <c r="AB430">
        <f t="shared" si="569"/>
        <v>8.7041406250000009</v>
      </c>
      <c r="AC430">
        <f t="shared" si="570"/>
        <v>8.6860937500000013</v>
      </c>
      <c r="AD430">
        <f t="shared" si="571"/>
        <v>8.6680468750000017</v>
      </c>
      <c r="AE430" s="3">
        <v>8.65</v>
      </c>
      <c r="AF430">
        <f t="shared" si="572"/>
        <v>8.631953124999999</v>
      </c>
      <c r="AG430">
        <f t="shared" si="573"/>
        <v>8.6277148437499989</v>
      </c>
      <c r="AH430">
        <f t="shared" si="574"/>
        <v>8.6234765624999987</v>
      </c>
      <c r="AI430">
        <f t="shared" si="575"/>
        <v>8.6192382812499986</v>
      </c>
      <c r="AJ430">
        <f t="shared" si="576"/>
        <v>8.6150000000000002</v>
      </c>
      <c r="AK430">
        <f t="shared" si="577"/>
        <v>8.6107617187500018</v>
      </c>
      <c r="AL430">
        <f t="shared" si="578"/>
        <v>8.6030712890625018</v>
      </c>
      <c r="AM430">
        <f t="shared" si="579"/>
        <v>8.5953808593750018</v>
      </c>
      <c r="AN430">
        <f t="shared" si="580"/>
        <v>8.5876904296875018</v>
      </c>
      <c r="AO430" s="3">
        <v>8.58</v>
      </c>
      <c r="AP430" s="3">
        <v>8.52</v>
      </c>
    </row>
    <row r="431" spans="1:42" x14ac:dyDescent="0.2">
      <c r="A431" s="2">
        <v>42514</v>
      </c>
      <c r="B431" s="3">
        <v>9.5500000000000007</v>
      </c>
      <c r="C431" s="3">
        <v>9.5</v>
      </c>
      <c r="D431" s="3">
        <f t="shared" si="552"/>
        <v>9.4550000000000001</v>
      </c>
      <c r="E431" s="3">
        <v>9.41</v>
      </c>
      <c r="F431" s="3">
        <f t="shared" si="553"/>
        <v>9.36</v>
      </c>
      <c r="G431" s="3">
        <v>9.31</v>
      </c>
      <c r="H431" s="3">
        <f t="shared" si="554"/>
        <v>9.0100000000000016</v>
      </c>
      <c r="I431" s="3">
        <v>8.7100000000000009</v>
      </c>
      <c r="J431" s="3">
        <f t="shared" si="555"/>
        <v>8.91</v>
      </c>
      <c r="K431" s="3">
        <v>9.11</v>
      </c>
      <c r="L431">
        <f t="shared" si="556"/>
        <v>9.0749999999999993</v>
      </c>
      <c r="M431">
        <f t="shared" si="557"/>
        <v>9.0399999999999991</v>
      </c>
      <c r="N431">
        <f t="shared" si="558"/>
        <v>9.004999999999999</v>
      </c>
      <c r="O431" s="3">
        <v>8.9700000000000006</v>
      </c>
      <c r="P431">
        <f t="shared" si="559"/>
        <v>8.9350000000000023</v>
      </c>
      <c r="Q431">
        <f t="shared" si="560"/>
        <v>8.9175000000000004</v>
      </c>
      <c r="R431">
        <f t="shared" si="561"/>
        <v>8.9</v>
      </c>
      <c r="S431">
        <f t="shared" si="562"/>
        <v>8.8825000000000003</v>
      </c>
      <c r="T431">
        <f t="shared" si="563"/>
        <v>8.8562499999999993</v>
      </c>
      <c r="U431" s="3">
        <v>8.83</v>
      </c>
      <c r="V431">
        <f t="shared" si="564"/>
        <v>8.8037500000000009</v>
      </c>
      <c r="W431">
        <f t="shared" ref="W431:X431" si="623">2*V431-U431</f>
        <v>8.7775000000000016</v>
      </c>
      <c r="X431">
        <f t="shared" si="623"/>
        <v>8.7512500000000024</v>
      </c>
      <c r="Y431">
        <f t="shared" si="566"/>
        <v>8.760625000000001</v>
      </c>
      <c r="Z431">
        <f t="shared" si="567"/>
        <v>8.77</v>
      </c>
      <c r="AA431">
        <f t="shared" si="568"/>
        <v>8.7793749999999982</v>
      </c>
      <c r="AB431">
        <f t="shared" si="569"/>
        <v>8.7620312499999997</v>
      </c>
      <c r="AC431">
        <f t="shared" si="570"/>
        <v>8.7446874999999995</v>
      </c>
      <c r="AD431">
        <f t="shared" si="571"/>
        <v>8.7273437499999993</v>
      </c>
      <c r="AE431" s="3">
        <v>8.7100000000000009</v>
      </c>
      <c r="AF431">
        <f t="shared" si="572"/>
        <v>8.6926562500000024</v>
      </c>
      <c r="AG431">
        <f t="shared" si="573"/>
        <v>8.6907421875000015</v>
      </c>
      <c r="AH431">
        <f t="shared" si="574"/>
        <v>8.6888281250000006</v>
      </c>
      <c r="AI431">
        <f t="shared" si="575"/>
        <v>8.6869140625000014</v>
      </c>
      <c r="AJ431">
        <f t="shared" si="576"/>
        <v>8.6850000000000005</v>
      </c>
      <c r="AK431">
        <f t="shared" si="577"/>
        <v>8.6830859374999996</v>
      </c>
      <c r="AL431">
        <f t="shared" si="578"/>
        <v>8.6773144531249997</v>
      </c>
      <c r="AM431">
        <f t="shared" si="579"/>
        <v>8.6715429687499999</v>
      </c>
      <c r="AN431">
        <f t="shared" si="580"/>
        <v>8.665771484375</v>
      </c>
      <c r="AO431" s="3">
        <v>8.66</v>
      </c>
      <c r="AP431" s="3">
        <v>8.6</v>
      </c>
    </row>
    <row r="432" spans="1:42" x14ac:dyDescent="0.2">
      <c r="A432" s="2">
        <v>42513</v>
      </c>
      <c r="B432" s="3">
        <v>9.52</v>
      </c>
      <c r="C432" s="3">
        <v>9.5</v>
      </c>
      <c r="D432" s="3">
        <f t="shared" si="552"/>
        <v>9.4699999999999989</v>
      </c>
      <c r="E432" s="3">
        <v>9.44</v>
      </c>
      <c r="F432" s="3">
        <f t="shared" si="553"/>
        <v>9.39</v>
      </c>
      <c r="G432" s="3">
        <v>9.34</v>
      </c>
      <c r="H432" s="3">
        <f t="shared" si="554"/>
        <v>9.0350000000000001</v>
      </c>
      <c r="I432" s="3">
        <v>8.73</v>
      </c>
      <c r="J432" s="3">
        <f t="shared" si="555"/>
        <v>8.93</v>
      </c>
      <c r="K432" s="3">
        <v>9.1300000000000008</v>
      </c>
      <c r="L432">
        <f t="shared" si="556"/>
        <v>9.0925000000000011</v>
      </c>
      <c r="M432">
        <f t="shared" si="557"/>
        <v>9.0549999999999997</v>
      </c>
      <c r="N432">
        <f t="shared" si="558"/>
        <v>9.0175000000000001</v>
      </c>
      <c r="O432" s="3">
        <v>8.98</v>
      </c>
      <c r="P432">
        <f t="shared" si="559"/>
        <v>8.9425000000000008</v>
      </c>
      <c r="Q432">
        <f t="shared" si="560"/>
        <v>8.9287500000000009</v>
      </c>
      <c r="R432">
        <f t="shared" si="561"/>
        <v>8.9149999999999991</v>
      </c>
      <c r="S432">
        <f t="shared" si="562"/>
        <v>8.9012499999999974</v>
      </c>
      <c r="T432">
        <f t="shared" si="563"/>
        <v>8.8756249999999994</v>
      </c>
      <c r="U432" s="3">
        <v>8.85</v>
      </c>
      <c r="V432">
        <f t="shared" si="564"/>
        <v>8.8243749999999999</v>
      </c>
      <c r="W432">
        <f t="shared" ref="W432:X432" si="624">2*V432-U432</f>
        <v>8.7987500000000001</v>
      </c>
      <c r="X432">
        <f t="shared" si="624"/>
        <v>8.7731250000000003</v>
      </c>
      <c r="Y432">
        <f t="shared" si="566"/>
        <v>8.7815624999999997</v>
      </c>
      <c r="Z432">
        <f t="shared" si="567"/>
        <v>8.7899999999999991</v>
      </c>
      <c r="AA432">
        <f t="shared" si="568"/>
        <v>8.7984374999999986</v>
      </c>
      <c r="AB432">
        <f t="shared" si="569"/>
        <v>8.7813281249999982</v>
      </c>
      <c r="AC432">
        <f t="shared" si="570"/>
        <v>8.7642187499999995</v>
      </c>
      <c r="AD432">
        <f t="shared" si="571"/>
        <v>8.7471093750000009</v>
      </c>
      <c r="AE432" s="3">
        <v>8.73</v>
      </c>
      <c r="AF432">
        <f t="shared" si="572"/>
        <v>8.712890625</v>
      </c>
      <c r="AG432">
        <f t="shared" si="573"/>
        <v>8.7096679687500007</v>
      </c>
      <c r="AH432">
        <f t="shared" si="574"/>
        <v>8.7064453124999996</v>
      </c>
      <c r="AI432">
        <f t="shared" si="575"/>
        <v>8.7032226562499986</v>
      </c>
      <c r="AJ432">
        <f t="shared" si="576"/>
        <v>8.6999999999999993</v>
      </c>
      <c r="AK432">
        <f t="shared" si="577"/>
        <v>8.69677734375</v>
      </c>
      <c r="AL432">
        <f t="shared" si="578"/>
        <v>8.6900830078125004</v>
      </c>
      <c r="AM432">
        <f t="shared" si="579"/>
        <v>8.6833886718750009</v>
      </c>
      <c r="AN432">
        <f t="shared" si="580"/>
        <v>8.6766943359375013</v>
      </c>
      <c r="AO432" s="3">
        <v>8.67</v>
      </c>
      <c r="AP432" s="3">
        <v>8.6199999999999992</v>
      </c>
    </row>
    <row r="433" spans="1:42" x14ac:dyDescent="0.2">
      <c r="A433" s="2">
        <v>42510</v>
      </c>
      <c r="B433" s="3">
        <v>9.56</v>
      </c>
      <c r="C433" s="3">
        <v>9.52</v>
      </c>
      <c r="D433" s="3">
        <f t="shared" si="552"/>
        <v>9.4699999999999989</v>
      </c>
      <c r="E433" s="3">
        <v>9.42</v>
      </c>
      <c r="F433" s="3">
        <f t="shared" si="553"/>
        <v>9.36</v>
      </c>
      <c r="G433" s="3">
        <v>9.3000000000000007</v>
      </c>
      <c r="H433" s="3">
        <f t="shared" si="554"/>
        <v>9.0050000000000008</v>
      </c>
      <c r="I433" s="3">
        <v>8.7100000000000009</v>
      </c>
      <c r="J433" s="3">
        <f t="shared" si="555"/>
        <v>8.9</v>
      </c>
      <c r="K433" s="3">
        <v>9.09</v>
      </c>
      <c r="L433">
        <f t="shared" si="556"/>
        <v>9.0549999999999997</v>
      </c>
      <c r="M433">
        <f t="shared" si="557"/>
        <v>9.02</v>
      </c>
      <c r="N433">
        <f t="shared" si="558"/>
        <v>8.9849999999999994</v>
      </c>
      <c r="O433" s="3">
        <v>8.9499999999999993</v>
      </c>
      <c r="P433">
        <f t="shared" si="559"/>
        <v>8.9149999999999991</v>
      </c>
      <c r="Q433">
        <f t="shared" si="560"/>
        <v>8.8999999999999986</v>
      </c>
      <c r="R433">
        <f t="shared" si="561"/>
        <v>8.8849999999999998</v>
      </c>
      <c r="S433">
        <f t="shared" si="562"/>
        <v>8.870000000000001</v>
      </c>
      <c r="T433">
        <f t="shared" si="563"/>
        <v>8.8450000000000006</v>
      </c>
      <c r="U433" s="3">
        <v>8.82</v>
      </c>
      <c r="V433">
        <f t="shared" si="564"/>
        <v>8.7949999999999999</v>
      </c>
      <c r="W433">
        <f t="shared" ref="W433:X433" si="625">2*V433-U433</f>
        <v>8.77</v>
      </c>
      <c r="X433">
        <f t="shared" si="625"/>
        <v>8.7449999999999992</v>
      </c>
      <c r="Y433">
        <f t="shared" si="566"/>
        <v>8.754999999999999</v>
      </c>
      <c r="Z433">
        <f t="shared" si="567"/>
        <v>8.7650000000000006</v>
      </c>
      <c r="AA433">
        <f t="shared" si="568"/>
        <v>8.7750000000000021</v>
      </c>
      <c r="AB433">
        <f t="shared" si="569"/>
        <v>8.7587500000000027</v>
      </c>
      <c r="AC433">
        <f t="shared" si="570"/>
        <v>8.7425000000000015</v>
      </c>
      <c r="AD433">
        <f t="shared" si="571"/>
        <v>8.7262500000000003</v>
      </c>
      <c r="AE433" s="3">
        <v>8.7100000000000009</v>
      </c>
      <c r="AF433">
        <f t="shared" si="572"/>
        <v>8.6937500000000014</v>
      </c>
      <c r="AG433">
        <f t="shared" si="573"/>
        <v>8.690312500000001</v>
      </c>
      <c r="AH433">
        <f t="shared" si="574"/>
        <v>8.6868750000000006</v>
      </c>
      <c r="AI433">
        <f t="shared" si="575"/>
        <v>8.6834375000000001</v>
      </c>
      <c r="AJ433">
        <f t="shared" si="576"/>
        <v>8.68</v>
      </c>
      <c r="AK433">
        <f t="shared" si="577"/>
        <v>8.6765624999999993</v>
      </c>
      <c r="AL433">
        <f t="shared" si="578"/>
        <v>8.669921875</v>
      </c>
      <c r="AM433">
        <f t="shared" si="579"/>
        <v>8.6632812500000007</v>
      </c>
      <c r="AN433">
        <f t="shared" si="580"/>
        <v>8.6566406250000014</v>
      </c>
      <c r="AO433" s="3">
        <v>8.65</v>
      </c>
      <c r="AP433" s="3">
        <v>8.59</v>
      </c>
    </row>
    <row r="434" spans="1:42" x14ac:dyDescent="0.2">
      <c r="A434" s="2">
        <v>42509</v>
      </c>
      <c r="B434" s="3">
        <v>9.5500000000000007</v>
      </c>
      <c r="C434" s="3">
        <v>9.52</v>
      </c>
      <c r="D434" s="3">
        <f t="shared" si="552"/>
        <v>9.4699999999999989</v>
      </c>
      <c r="E434" s="3">
        <v>9.42</v>
      </c>
      <c r="F434" s="3">
        <f t="shared" si="553"/>
        <v>9.3650000000000002</v>
      </c>
      <c r="G434" s="3">
        <v>9.31</v>
      </c>
      <c r="H434" s="3">
        <f t="shared" si="554"/>
        <v>9.0449999999999999</v>
      </c>
      <c r="I434" s="3">
        <v>8.7799999999999994</v>
      </c>
      <c r="J434" s="3">
        <f t="shared" si="555"/>
        <v>8.9550000000000001</v>
      </c>
      <c r="K434" s="3">
        <v>9.1300000000000008</v>
      </c>
      <c r="L434">
        <f t="shared" si="556"/>
        <v>9.0975000000000001</v>
      </c>
      <c r="M434">
        <f t="shared" si="557"/>
        <v>9.0650000000000013</v>
      </c>
      <c r="N434">
        <f t="shared" si="558"/>
        <v>9.0325000000000006</v>
      </c>
      <c r="O434" s="3">
        <v>9</v>
      </c>
      <c r="P434">
        <f t="shared" si="559"/>
        <v>8.9674999999999994</v>
      </c>
      <c r="Q434">
        <f t="shared" si="560"/>
        <v>8.9562500000000007</v>
      </c>
      <c r="R434">
        <f t="shared" si="561"/>
        <v>8.9450000000000003</v>
      </c>
      <c r="S434">
        <f t="shared" si="562"/>
        <v>8.9337499999999999</v>
      </c>
      <c r="T434">
        <f t="shared" si="563"/>
        <v>8.9118750000000002</v>
      </c>
      <c r="U434" s="3">
        <v>8.89</v>
      </c>
      <c r="V434">
        <f t="shared" si="564"/>
        <v>8.8681250000000009</v>
      </c>
      <c r="W434">
        <f t="shared" ref="W434:X434" si="626">2*V434-U434</f>
        <v>8.8462500000000013</v>
      </c>
      <c r="X434">
        <f t="shared" si="626"/>
        <v>8.8243750000000016</v>
      </c>
      <c r="Y434">
        <f t="shared" si="566"/>
        <v>8.8296875000000021</v>
      </c>
      <c r="Z434">
        <f t="shared" si="567"/>
        <v>8.8350000000000009</v>
      </c>
      <c r="AA434">
        <f t="shared" si="568"/>
        <v>8.8403124999999996</v>
      </c>
      <c r="AB434">
        <f t="shared" si="569"/>
        <v>8.8252343749999991</v>
      </c>
      <c r="AC434">
        <f t="shared" si="570"/>
        <v>8.8101562499999986</v>
      </c>
      <c r="AD434">
        <f t="shared" si="571"/>
        <v>8.7950781249999999</v>
      </c>
      <c r="AE434" s="3">
        <v>8.7799999999999994</v>
      </c>
      <c r="AF434">
        <f t="shared" si="572"/>
        <v>8.7649218749999989</v>
      </c>
      <c r="AG434">
        <f t="shared" si="573"/>
        <v>8.7611914062499991</v>
      </c>
      <c r="AH434">
        <f t="shared" si="574"/>
        <v>8.7574609374999994</v>
      </c>
      <c r="AI434">
        <f t="shared" si="575"/>
        <v>8.7537304687499997</v>
      </c>
      <c r="AJ434">
        <f t="shared" si="576"/>
        <v>8.75</v>
      </c>
      <c r="AK434">
        <f t="shared" si="577"/>
        <v>8.7462695312500003</v>
      </c>
      <c r="AL434">
        <f t="shared" si="578"/>
        <v>8.7397021484374999</v>
      </c>
      <c r="AM434">
        <f t="shared" si="579"/>
        <v>8.7331347656249996</v>
      </c>
      <c r="AN434">
        <f t="shared" si="580"/>
        <v>8.726567382812501</v>
      </c>
      <c r="AO434" s="3">
        <v>8.7200000000000006</v>
      </c>
      <c r="AP434" s="3">
        <v>8.66</v>
      </c>
    </row>
    <row r="435" spans="1:42" x14ac:dyDescent="0.2">
      <c r="A435" s="2">
        <v>42508</v>
      </c>
      <c r="B435" s="3">
        <v>9.5399999999999991</v>
      </c>
      <c r="C435" s="3">
        <v>9.5</v>
      </c>
      <c r="D435" s="3">
        <f t="shared" si="552"/>
        <v>9.4450000000000003</v>
      </c>
      <c r="E435" s="3">
        <v>9.39</v>
      </c>
      <c r="F435" s="3">
        <f t="shared" si="553"/>
        <v>9.32</v>
      </c>
      <c r="G435" s="3">
        <v>9.25</v>
      </c>
      <c r="H435" s="3">
        <f t="shared" si="554"/>
        <v>8.9749999999999996</v>
      </c>
      <c r="I435" s="3">
        <v>8.6999999999999993</v>
      </c>
      <c r="J435" s="3">
        <f t="shared" si="555"/>
        <v>8.8699999999999992</v>
      </c>
      <c r="K435" s="3">
        <v>9.0399999999999991</v>
      </c>
      <c r="L435">
        <f t="shared" si="556"/>
        <v>9.0075000000000003</v>
      </c>
      <c r="M435">
        <f t="shared" si="557"/>
        <v>8.9749999999999996</v>
      </c>
      <c r="N435">
        <f t="shared" si="558"/>
        <v>8.942499999999999</v>
      </c>
      <c r="O435" s="3">
        <v>8.91</v>
      </c>
      <c r="P435">
        <f t="shared" si="559"/>
        <v>8.8775000000000013</v>
      </c>
      <c r="Q435">
        <f t="shared" si="560"/>
        <v>8.8637499999999996</v>
      </c>
      <c r="R435">
        <f t="shared" si="561"/>
        <v>8.85</v>
      </c>
      <c r="S435">
        <f t="shared" si="562"/>
        <v>8.8362499999999997</v>
      </c>
      <c r="T435">
        <f t="shared" si="563"/>
        <v>8.8131249999999994</v>
      </c>
      <c r="U435" s="3">
        <v>8.7899999999999991</v>
      </c>
      <c r="V435">
        <f t="shared" si="564"/>
        <v>8.7668749999999989</v>
      </c>
      <c r="W435">
        <f t="shared" ref="W435:X435" si="627">2*V435-U435</f>
        <v>8.7437499999999986</v>
      </c>
      <c r="X435">
        <f t="shared" si="627"/>
        <v>8.7206249999999983</v>
      </c>
      <c r="Y435">
        <f t="shared" si="566"/>
        <v>8.7328124999999979</v>
      </c>
      <c r="Z435">
        <f t="shared" si="567"/>
        <v>8.7449999999999992</v>
      </c>
      <c r="AA435">
        <f t="shared" si="568"/>
        <v>8.7571875000000006</v>
      </c>
      <c r="AB435">
        <f t="shared" si="569"/>
        <v>8.7428906250000011</v>
      </c>
      <c r="AC435">
        <f t="shared" si="570"/>
        <v>8.7285937499999999</v>
      </c>
      <c r="AD435">
        <f t="shared" si="571"/>
        <v>8.7142968749999987</v>
      </c>
      <c r="AE435" s="3">
        <v>8.6999999999999993</v>
      </c>
      <c r="AF435">
        <f t="shared" si="572"/>
        <v>8.6857031249999999</v>
      </c>
      <c r="AG435">
        <f t="shared" si="573"/>
        <v>8.6830273437500001</v>
      </c>
      <c r="AH435">
        <f t="shared" si="574"/>
        <v>8.6803515625000003</v>
      </c>
      <c r="AI435">
        <f t="shared" si="575"/>
        <v>8.6776757812500005</v>
      </c>
      <c r="AJ435">
        <f t="shared" si="576"/>
        <v>8.6750000000000007</v>
      </c>
      <c r="AK435">
        <f t="shared" si="577"/>
        <v>8.6723242187500009</v>
      </c>
      <c r="AL435">
        <f t="shared" si="578"/>
        <v>8.6667431640625008</v>
      </c>
      <c r="AM435">
        <f t="shared" si="579"/>
        <v>8.6611621093750006</v>
      </c>
      <c r="AN435">
        <f t="shared" si="580"/>
        <v>8.6555810546875005</v>
      </c>
      <c r="AO435" s="3">
        <v>8.65</v>
      </c>
      <c r="AP435" s="3">
        <v>8.61</v>
      </c>
    </row>
    <row r="436" spans="1:42" x14ac:dyDescent="0.2">
      <c r="A436" s="2">
        <v>42507</v>
      </c>
      <c r="B436" s="3">
        <v>9.48</v>
      </c>
      <c r="C436" s="3">
        <v>9.4700000000000006</v>
      </c>
      <c r="D436" s="3">
        <f t="shared" si="552"/>
        <v>9.4149999999999991</v>
      </c>
      <c r="E436" s="3">
        <v>9.36</v>
      </c>
      <c r="F436" s="3">
        <f t="shared" si="553"/>
        <v>9.2850000000000001</v>
      </c>
      <c r="G436" s="3">
        <v>9.2100000000000009</v>
      </c>
      <c r="H436" s="3">
        <f t="shared" si="554"/>
        <v>8.9400000000000013</v>
      </c>
      <c r="I436" s="3">
        <v>8.67</v>
      </c>
      <c r="J436" s="3">
        <f t="shared" si="555"/>
        <v>8.83</v>
      </c>
      <c r="K436" s="3">
        <v>8.99</v>
      </c>
      <c r="L436">
        <f t="shared" si="556"/>
        <v>8.9574999999999996</v>
      </c>
      <c r="M436">
        <f t="shared" si="557"/>
        <v>8.9250000000000007</v>
      </c>
      <c r="N436">
        <f t="shared" si="558"/>
        <v>8.8925000000000001</v>
      </c>
      <c r="O436" s="3">
        <v>8.86</v>
      </c>
      <c r="P436">
        <f t="shared" si="559"/>
        <v>8.8274999999999988</v>
      </c>
      <c r="Q436">
        <f t="shared" si="560"/>
        <v>8.8162500000000001</v>
      </c>
      <c r="R436">
        <f t="shared" si="561"/>
        <v>8.8049999999999997</v>
      </c>
      <c r="S436">
        <f t="shared" si="562"/>
        <v>8.7937499999999993</v>
      </c>
      <c r="T436">
        <f t="shared" si="563"/>
        <v>8.7718749999999996</v>
      </c>
      <c r="U436" s="3">
        <v>8.75</v>
      </c>
      <c r="V436">
        <f t="shared" si="564"/>
        <v>8.7281250000000004</v>
      </c>
      <c r="W436">
        <f t="shared" ref="W436:X436" si="628">2*V436-U436</f>
        <v>8.7062500000000007</v>
      </c>
      <c r="X436">
        <f t="shared" si="628"/>
        <v>8.6843750000000011</v>
      </c>
      <c r="Y436">
        <f t="shared" si="566"/>
        <v>8.6971875000000018</v>
      </c>
      <c r="Z436">
        <f t="shared" si="567"/>
        <v>8.7100000000000009</v>
      </c>
      <c r="AA436">
        <f t="shared" si="568"/>
        <v>8.7228124999999999</v>
      </c>
      <c r="AB436">
        <f t="shared" si="569"/>
        <v>8.7096093749999994</v>
      </c>
      <c r="AC436">
        <f t="shared" si="570"/>
        <v>8.696406249999999</v>
      </c>
      <c r="AD436">
        <f t="shared" si="571"/>
        <v>8.6832031249999986</v>
      </c>
      <c r="AE436" s="3">
        <v>8.67</v>
      </c>
      <c r="AF436">
        <f t="shared" si="572"/>
        <v>8.6567968750000013</v>
      </c>
      <c r="AG436">
        <f t="shared" si="573"/>
        <v>8.6550976562500015</v>
      </c>
      <c r="AH436">
        <f t="shared" si="574"/>
        <v>8.6533984375000017</v>
      </c>
      <c r="AI436">
        <f t="shared" si="575"/>
        <v>8.6516992187500001</v>
      </c>
      <c r="AJ436">
        <f t="shared" si="576"/>
        <v>8.65</v>
      </c>
      <c r="AK436">
        <f t="shared" si="577"/>
        <v>8.6483007812500006</v>
      </c>
      <c r="AL436">
        <f t="shared" si="578"/>
        <v>8.6437255859375011</v>
      </c>
      <c r="AM436">
        <f t="shared" si="579"/>
        <v>8.6391503906250016</v>
      </c>
      <c r="AN436">
        <f t="shared" si="580"/>
        <v>8.6345751953125003</v>
      </c>
      <c r="AO436" s="3">
        <v>8.6300000000000008</v>
      </c>
      <c r="AP436" s="3">
        <v>8.59</v>
      </c>
    </row>
    <row r="437" spans="1:42" x14ac:dyDescent="0.2">
      <c r="A437" s="2">
        <v>42506</v>
      </c>
      <c r="B437" s="3">
        <v>9.4600000000000009</v>
      </c>
      <c r="C437" s="3">
        <v>9.4600000000000009</v>
      </c>
      <c r="D437" s="3">
        <f t="shared" si="552"/>
        <v>9.4050000000000011</v>
      </c>
      <c r="E437" s="3">
        <v>9.35</v>
      </c>
      <c r="F437" s="3">
        <f t="shared" si="553"/>
        <v>9.27</v>
      </c>
      <c r="G437" s="3">
        <v>9.19</v>
      </c>
      <c r="H437" s="3">
        <f t="shared" si="554"/>
        <v>8.92</v>
      </c>
      <c r="I437" s="3">
        <v>8.65</v>
      </c>
      <c r="J437" s="3">
        <f t="shared" si="555"/>
        <v>8.81</v>
      </c>
      <c r="K437" s="3">
        <v>8.9700000000000006</v>
      </c>
      <c r="L437">
        <f t="shared" si="556"/>
        <v>8.9400000000000013</v>
      </c>
      <c r="M437">
        <f t="shared" si="557"/>
        <v>8.91</v>
      </c>
      <c r="N437">
        <f t="shared" si="558"/>
        <v>8.879999999999999</v>
      </c>
      <c r="O437" s="3">
        <v>8.85</v>
      </c>
      <c r="P437">
        <f t="shared" si="559"/>
        <v>8.82</v>
      </c>
      <c r="Q437">
        <f t="shared" si="560"/>
        <v>8.807500000000001</v>
      </c>
      <c r="R437">
        <f t="shared" si="561"/>
        <v>8.7949999999999999</v>
      </c>
      <c r="S437">
        <f t="shared" si="562"/>
        <v>8.7824999999999989</v>
      </c>
      <c r="T437">
        <f t="shared" si="563"/>
        <v>8.7612500000000004</v>
      </c>
      <c r="U437" s="3">
        <v>8.74</v>
      </c>
      <c r="V437">
        <f t="shared" si="564"/>
        <v>8.71875</v>
      </c>
      <c r="W437">
        <f t="shared" ref="W437:X437" si="629">2*V437-U437</f>
        <v>8.6974999999999998</v>
      </c>
      <c r="X437">
        <f t="shared" si="629"/>
        <v>8.6762499999999996</v>
      </c>
      <c r="Y437">
        <f t="shared" si="566"/>
        <v>8.6856249999999999</v>
      </c>
      <c r="Z437">
        <f t="shared" si="567"/>
        <v>8.6950000000000003</v>
      </c>
      <c r="AA437">
        <f t="shared" si="568"/>
        <v>8.7043750000000006</v>
      </c>
      <c r="AB437">
        <f t="shared" si="569"/>
        <v>8.6907812500000006</v>
      </c>
      <c r="AC437">
        <f t="shared" si="570"/>
        <v>8.6771875000000005</v>
      </c>
      <c r="AD437">
        <f t="shared" si="571"/>
        <v>8.6635937500000004</v>
      </c>
      <c r="AE437" s="3">
        <v>8.65</v>
      </c>
      <c r="AF437">
        <f t="shared" si="572"/>
        <v>8.6364062500000003</v>
      </c>
      <c r="AG437">
        <f t="shared" si="573"/>
        <v>8.6348046875000009</v>
      </c>
      <c r="AH437">
        <f t="shared" si="574"/>
        <v>8.6332031249999996</v>
      </c>
      <c r="AI437">
        <f t="shared" si="575"/>
        <v>8.6316015624999984</v>
      </c>
      <c r="AJ437">
        <f t="shared" si="576"/>
        <v>8.629999999999999</v>
      </c>
      <c r="AK437">
        <f t="shared" si="577"/>
        <v>8.6283984374999996</v>
      </c>
      <c r="AL437">
        <f t="shared" si="578"/>
        <v>8.6237988281250004</v>
      </c>
      <c r="AM437">
        <f t="shared" si="579"/>
        <v>8.6191992187499995</v>
      </c>
      <c r="AN437">
        <f t="shared" si="580"/>
        <v>8.6145996093749986</v>
      </c>
      <c r="AO437" s="3">
        <v>8.61</v>
      </c>
      <c r="AP437" s="3">
        <v>8.57</v>
      </c>
    </row>
    <row r="438" spans="1:42" x14ac:dyDescent="0.2">
      <c r="A438" s="2">
        <v>42503</v>
      </c>
      <c r="B438" s="3">
        <v>9.4700000000000006</v>
      </c>
      <c r="C438" s="3">
        <v>9.49</v>
      </c>
      <c r="D438" s="3">
        <f t="shared" si="552"/>
        <v>9.43</v>
      </c>
      <c r="E438" s="3">
        <v>9.3699999999999992</v>
      </c>
      <c r="F438" s="3">
        <f t="shared" si="553"/>
        <v>9.2850000000000001</v>
      </c>
      <c r="G438" s="3">
        <v>9.1999999999999993</v>
      </c>
      <c r="H438" s="3">
        <f t="shared" si="554"/>
        <v>8.9349999999999987</v>
      </c>
      <c r="I438" s="3">
        <v>8.67</v>
      </c>
      <c r="J438" s="3">
        <f t="shared" si="555"/>
        <v>8.8150000000000013</v>
      </c>
      <c r="K438" s="3">
        <v>8.9600000000000009</v>
      </c>
      <c r="L438">
        <f t="shared" si="556"/>
        <v>8.9275000000000002</v>
      </c>
      <c r="M438">
        <f t="shared" si="557"/>
        <v>8.8949999999999996</v>
      </c>
      <c r="N438">
        <f t="shared" si="558"/>
        <v>8.8625000000000007</v>
      </c>
      <c r="O438" s="3">
        <v>8.83</v>
      </c>
      <c r="P438">
        <f t="shared" si="559"/>
        <v>8.7974999999999994</v>
      </c>
      <c r="Q438">
        <f t="shared" si="560"/>
        <v>8.7912499999999998</v>
      </c>
      <c r="R438">
        <f t="shared" si="561"/>
        <v>8.7850000000000001</v>
      </c>
      <c r="S438">
        <f t="shared" si="562"/>
        <v>8.7787500000000005</v>
      </c>
      <c r="T438">
        <f t="shared" si="563"/>
        <v>8.7593750000000004</v>
      </c>
      <c r="U438" s="3">
        <v>8.74</v>
      </c>
      <c r="V438">
        <f t="shared" si="564"/>
        <v>8.7206250000000001</v>
      </c>
      <c r="W438">
        <f t="shared" ref="W438:X438" si="630">2*V438-U438</f>
        <v>8.7012499999999999</v>
      </c>
      <c r="X438">
        <f t="shared" si="630"/>
        <v>8.6818749999999998</v>
      </c>
      <c r="Y438">
        <f t="shared" si="566"/>
        <v>8.6934374999999999</v>
      </c>
      <c r="Z438">
        <f t="shared" si="567"/>
        <v>8.7050000000000001</v>
      </c>
      <c r="AA438">
        <f t="shared" si="568"/>
        <v>8.7165625000000002</v>
      </c>
      <c r="AB438">
        <f t="shared" si="569"/>
        <v>8.7049218750000001</v>
      </c>
      <c r="AC438">
        <f t="shared" si="570"/>
        <v>8.6932812500000001</v>
      </c>
      <c r="AD438">
        <f t="shared" si="571"/>
        <v>8.681640625</v>
      </c>
      <c r="AE438" s="3">
        <v>8.67</v>
      </c>
      <c r="AF438">
        <f t="shared" si="572"/>
        <v>8.6583593749999999</v>
      </c>
      <c r="AG438">
        <f t="shared" si="573"/>
        <v>8.6575195312499993</v>
      </c>
      <c r="AH438">
        <f t="shared" si="574"/>
        <v>8.6566796875000005</v>
      </c>
      <c r="AI438">
        <f t="shared" si="575"/>
        <v>8.6558398437500017</v>
      </c>
      <c r="AJ438">
        <f t="shared" si="576"/>
        <v>8.6550000000000011</v>
      </c>
      <c r="AK438">
        <f t="shared" si="577"/>
        <v>8.6541601562500006</v>
      </c>
      <c r="AL438">
        <f t="shared" si="578"/>
        <v>8.6506201171875006</v>
      </c>
      <c r="AM438">
        <f t="shared" si="579"/>
        <v>8.6470800781250006</v>
      </c>
      <c r="AN438">
        <f t="shared" si="580"/>
        <v>8.6435400390625006</v>
      </c>
      <c r="AO438" s="3">
        <v>8.64</v>
      </c>
      <c r="AP438" s="3">
        <v>8.6199999999999992</v>
      </c>
    </row>
    <row r="439" spans="1:42" x14ac:dyDescent="0.2">
      <c r="A439" s="2">
        <v>42502</v>
      </c>
      <c r="B439" s="3">
        <v>9.43</v>
      </c>
      <c r="C439" s="3">
        <v>9.48</v>
      </c>
      <c r="D439" s="3">
        <f t="shared" si="552"/>
        <v>9.42</v>
      </c>
      <c r="E439" s="3">
        <v>9.36</v>
      </c>
      <c r="F439" s="3">
        <f t="shared" si="553"/>
        <v>9.2799999999999994</v>
      </c>
      <c r="G439" s="3">
        <v>9.1999999999999993</v>
      </c>
      <c r="H439" s="3">
        <f t="shared" si="554"/>
        <v>8.9450000000000003</v>
      </c>
      <c r="I439" s="3">
        <v>8.69</v>
      </c>
      <c r="J439" s="3">
        <f t="shared" si="555"/>
        <v>8.8350000000000009</v>
      </c>
      <c r="K439" s="3">
        <v>8.98</v>
      </c>
      <c r="L439">
        <f t="shared" si="556"/>
        <v>8.9499999999999993</v>
      </c>
      <c r="M439">
        <f t="shared" si="557"/>
        <v>8.92</v>
      </c>
      <c r="N439">
        <f t="shared" si="558"/>
        <v>8.89</v>
      </c>
      <c r="O439" s="3">
        <v>8.86</v>
      </c>
      <c r="P439">
        <f t="shared" si="559"/>
        <v>8.8299999999999983</v>
      </c>
      <c r="Q439">
        <f t="shared" si="560"/>
        <v>8.822499999999998</v>
      </c>
      <c r="R439">
        <f t="shared" si="561"/>
        <v>8.8149999999999995</v>
      </c>
      <c r="S439">
        <f t="shared" si="562"/>
        <v>8.807500000000001</v>
      </c>
      <c r="T439">
        <f t="shared" si="563"/>
        <v>8.7887500000000003</v>
      </c>
      <c r="U439" s="3">
        <v>8.77</v>
      </c>
      <c r="V439">
        <f t="shared" si="564"/>
        <v>8.7512499999999989</v>
      </c>
      <c r="W439">
        <f t="shared" ref="W439:X439" si="631">2*V439-U439</f>
        <v>8.7324999999999982</v>
      </c>
      <c r="X439">
        <f t="shared" si="631"/>
        <v>8.7137499999999974</v>
      </c>
      <c r="Y439">
        <f t="shared" si="566"/>
        <v>8.7218749999999989</v>
      </c>
      <c r="Z439">
        <f t="shared" si="567"/>
        <v>8.73</v>
      </c>
      <c r="AA439">
        <f t="shared" si="568"/>
        <v>8.7381250000000019</v>
      </c>
      <c r="AB439">
        <f t="shared" si="569"/>
        <v>8.7260937500000004</v>
      </c>
      <c r="AC439">
        <f t="shared" si="570"/>
        <v>8.7140625000000007</v>
      </c>
      <c r="AD439">
        <f t="shared" si="571"/>
        <v>8.702031250000001</v>
      </c>
      <c r="AE439" s="3">
        <v>8.69</v>
      </c>
      <c r="AF439">
        <f t="shared" si="572"/>
        <v>8.677968749999998</v>
      </c>
      <c r="AG439">
        <f t="shared" si="573"/>
        <v>8.6747265624999983</v>
      </c>
      <c r="AH439">
        <f t="shared" si="574"/>
        <v>8.6714843749999986</v>
      </c>
      <c r="AI439">
        <f t="shared" si="575"/>
        <v>8.6682421874999989</v>
      </c>
      <c r="AJ439">
        <f t="shared" si="576"/>
        <v>8.6649999999999991</v>
      </c>
      <c r="AK439">
        <f t="shared" si="577"/>
        <v>8.6617578124999994</v>
      </c>
      <c r="AL439">
        <f t="shared" si="578"/>
        <v>8.6563183593749997</v>
      </c>
      <c r="AM439">
        <f t="shared" si="579"/>
        <v>8.65087890625</v>
      </c>
      <c r="AN439">
        <f t="shared" si="580"/>
        <v>8.6454394531250003</v>
      </c>
      <c r="AO439" s="3">
        <v>8.64</v>
      </c>
      <c r="AP439" s="3">
        <v>8.6</v>
      </c>
    </row>
    <row r="440" spans="1:42" x14ac:dyDescent="0.2">
      <c r="A440" s="2">
        <v>42501</v>
      </c>
      <c r="B440" s="3">
        <v>9.59</v>
      </c>
      <c r="C440" s="3">
        <v>9.52</v>
      </c>
      <c r="D440" s="3">
        <f t="shared" si="552"/>
        <v>9.4450000000000003</v>
      </c>
      <c r="E440" s="3">
        <v>9.3699999999999992</v>
      </c>
      <c r="F440" s="3">
        <f t="shared" si="553"/>
        <v>9.2850000000000001</v>
      </c>
      <c r="G440" s="3">
        <v>9.1999999999999993</v>
      </c>
      <c r="H440" s="3">
        <f t="shared" si="554"/>
        <v>8.9699999999999989</v>
      </c>
      <c r="I440" s="3">
        <v>8.74</v>
      </c>
      <c r="J440" s="3">
        <f t="shared" si="555"/>
        <v>8.8550000000000004</v>
      </c>
      <c r="K440" s="3">
        <v>8.9700000000000006</v>
      </c>
      <c r="L440">
        <f t="shared" si="556"/>
        <v>8.942499999999999</v>
      </c>
      <c r="M440">
        <f t="shared" si="557"/>
        <v>8.9149999999999991</v>
      </c>
      <c r="N440">
        <f t="shared" si="558"/>
        <v>8.8874999999999993</v>
      </c>
      <c r="O440" s="3">
        <v>8.86</v>
      </c>
      <c r="P440">
        <f t="shared" si="559"/>
        <v>8.8324999999999996</v>
      </c>
      <c r="Q440">
        <f t="shared" si="560"/>
        <v>8.8287499999999994</v>
      </c>
      <c r="R440">
        <f t="shared" si="561"/>
        <v>8.8249999999999993</v>
      </c>
      <c r="S440">
        <f t="shared" si="562"/>
        <v>8.8212499999999991</v>
      </c>
      <c r="T440">
        <f t="shared" si="563"/>
        <v>8.8056249999999991</v>
      </c>
      <c r="U440" s="3">
        <v>8.7899999999999991</v>
      </c>
      <c r="V440">
        <f t="shared" si="564"/>
        <v>8.7743749999999991</v>
      </c>
      <c r="W440">
        <f t="shared" ref="W440:X440" si="632">2*V440-U440</f>
        <v>8.7587499999999991</v>
      </c>
      <c r="X440">
        <f t="shared" si="632"/>
        <v>8.7431249999999991</v>
      </c>
      <c r="Y440">
        <f t="shared" si="566"/>
        <v>8.7540624999999999</v>
      </c>
      <c r="Z440">
        <f t="shared" si="567"/>
        <v>8.7650000000000006</v>
      </c>
      <c r="AA440">
        <f t="shared" si="568"/>
        <v>8.7759375000000013</v>
      </c>
      <c r="AB440">
        <f t="shared" si="569"/>
        <v>8.7669531250000006</v>
      </c>
      <c r="AC440">
        <f t="shared" si="570"/>
        <v>8.7579687499999999</v>
      </c>
      <c r="AD440">
        <f t="shared" si="571"/>
        <v>8.7489843749999991</v>
      </c>
      <c r="AE440" s="3">
        <v>8.74</v>
      </c>
      <c r="AF440">
        <f t="shared" si="572"/>
        <v>8.7310156250000013</v>
      </c>
      <c r="AG440">
        <f t="shared" si="573"/>
        <v>8.7282617187500016</v>
      </c>
      <c r="AH440">
        <f t="shared" si="574"/>
        <v>8.7255078125000001</v>
      </c>
      <c r="AI440">
        <f t="shared" si="575"/>
        <v>8.7227539062499986</v>
      </c>
      <c r="AJ440">
        <f t="shared" si="576"/>
        <v>8.7199999999999989</v>
      </c>
      <c r="AK440">
        <f t="shared" si="577"/>
        <v>8.7172460937499991</v>
      </c>
      <c r="AL440">
        <f t="shared" si="578"/>
        <v>8.7129345703124983</v>
      </c>
      <c r="AM440">
        <f t="shared" si="579"/>
        <v>8.7086230468749992</v>
      </c>
      <c r="AN440">
        <f t="shared" si="580"/>
        <v>8.7043115234375001</v>
      </c>
      <c r="AO440" s="3">
        <v>8.6999999999999993</v>
      </c>
      <c r="AP440" s="3">
        <v>8.66</v>
      </c>
    </row>
    <row r="441" spans="1:42" x14ac:dyDescent="0.2">
      <c r="A441" s="2">
        <v>42500</v>
      </c>
      <c r="B441" s="3">
        <v>9.61</v>
      </c>
      <c r="C441" s="3">
        <v>9.56</v>
      </c>
      <c r="D441" s="3">
        <f t="shared" si="552"/>
        <v>9.49</v>
      </c>
      <c r="E441" s="3">
        <v>9.42</v>
      </c>
      <c r="F441" s="3">
        <f t="shared" si="553"/>
        <v>9.35</v>
      </c>
      <c r="G441" s="3">
        <v>9.2799999999999994</v>
      </c>
      <c r="H441" s="3">
        <f t="shared" si="554"/>
        <v>9.0649999999999995</v>
      </c>
      <c r="I441" s="3">
        <v>8.85</v>
      </c>
      <c r="J441" s="3">
        <f t="shared" si="555"/>
        <v>8.9699999999999989</v>
      </c>
      <c r="K441" s="3">
        <v>9.09</v>
      </c>
      <c r="L441">
        <f t="shared" si="556"/>
        <v>9.0649999999999995</v>
      </c>
      <c r="M441">
        <f t="shared" si="557"/>
        <v>9.0399999999999991</v>
      </c>
      <c r="N441">
        <f t="shared" si="558"/>
        <v>9.0150000000000006</v>
      </c>
      <c r="O441" s="3">
        <v>8.99</v>
      </c>
      <c r="P441">
        <f t="shared" si="559"/>
        <v>8.9649999999999999</v>
      </c>
      <c r="Q441">
        <f t="shared" si="560"/>
        <v>8.9600000000000009</v>
      </c>
      <c r="R441">
        <f t="shared" si="561"/>
        <v>8.9550000000000001</v>
      </c>
      <c r="S441">
        <f t="shared" si="562"/>
        <v>8.9499999999999993</v>
      </c>
      <c r="T441">
        <f t="shared" si="563"/>
        <v>8.9349999999999987</v>
      </c>
      <c r="U441" s="3">
        <v>8.92</v>
      </c>
      <c r="V441">
        <f t="shared" si="564"/>
        <v>8.9050000000000011</v>
      </c>
      <c r="W441">
        <f t="shared" ref="W441:X441" si="633">2*V441-U441</f>
        <v>8.8900000000000023</v>
      </c>
      <c r="X441">
        <f t="shared" si="633"/>
        <v>8.8750000000000036</v>
      </c>
      <c r="Y441">
        <f t="shared" si="566"/>
        <v>8.8800000000000026</v>
      </c>
      <c r="Z441">
        <f t="shared" si="567"/>
        <v>8.8849999999999998</v>
      </c>
      <c r="AA441">
        <f t="shared" si="568"/>
        <v>8.889999999999997</v>
      </c>
      <c r="AB441">
        <f t="shared" si="569"/>
        <v>8.8799999999999972</v>
      </c>
      <c r="AC441">
        <f t="shared" si="570"/>
        <v>8.8699999999999974</v>
      </c>
      <c r="AD441">
        <f t="shared" si="571"/>
        <v>8.86</v>
      </c>
      <c r="AE441" s="3">
        <v>8.85</v>
      </c>
      <c r="AF441">
        <f t="shared" si="572"/>
        <v>8.84</v>
      </c>
      <c r="AG441">
        <f t="shared" si="573"/>
        <v>8.8362499999999997</v>
      </c>
      <c r="AH441">
        <f t="shared" si="574"/>
        <v>8.8324999999999996</v>
      </c>
      <c r="AI441">
        <f t="shared" si="575"/>
        <v>8.8287499999999994</v>
      </c>
      <c r="AJ441">
        <f t="shared" si="576"/>
        <v>8.8249999999999993</v>
      </c>
      <c r="AK441">
        <f t="shared" si="577"/>
        <v>8.8212499999999991</v>
      </c>
      <c r="AL441">
        <f t="shared" si="578"/>
        <v>8.8159375000000004</v>
      </c>
      <c r="AM441">
        <f t="shared" si="579"/>
        <v>8.8106249999999999</v>
      </c>
      <c r="AN441">
        <f t="shared" si="580"/>
        <v>8.8053124999999994</v>
      </c>
      <c r="AO441" s="3">
        <v>8.8000000000000007</v>
      </c>
      <c r="AP441" s="3">
        <v>8.75</v>
      </c>
    </row>
    <row r="442" spans="1:42" x14ac:dyDescent="0.2">
      <c r="A442" s="2">
        <v>42496</v>
      </c>
      <c r="B442" s="3">
        <v>9.6</v>
      </c>
      <c r="C442" s="3">
        <v>9.51</v>
      </c>
      <c r="D442" s="3">
        <f t="shared" si="552"/>
        <v>9.44</v>
      </c>
      <c r="E442" s="3">
        <v>9.3699999999999992</v>
      </c>
      <c r="F442" s="3">
        <f t="shared" si="553"/>
        <v>9.3149999999999995</v>
      </c>
      <c r="G442" s="3">
        <v>9.26</v>
      </c>
      <c r="H442" s="3">
        <f t="shared" si="554"/>
        <v>9.0449999999999999</v>
      </c>
      <c r="I442" s="3">
        <v>8.83</v>
      </c>
      <c r="J442" s="3">
        <f t="shared" si="555"/>
        <v>8.9550000000000001</v>
      </c>
      <c r="K442" s="3">
        <v>9.08</v>
      </c>
      <c r="L442">
        <f t="shared" si="556"/>
        <v>9.0525000000000002</v>
      </c>
      <c r="M442">
        <f t="shared" si="557"/>
        <v>9.0250000000000004</v>
      </c>
      <c r="N442">
        <f t="shared" si="558"/>
        <v>8.9975000000000005</v>
      </c>
      <c r="O442" s="3">
        <v>8.9700000000000006</v>
      </c>
      <c r="P442">
        <f t="shared" si="559"/>
        <v>8.9425000000000008</v>
      </c>
      <c r="Q442">
        <f t="shared" si="560"/>
        <v>8.9362500000000011</v>
      </c>
      <c r="R442">
        <f t="shared" si="561"/>
        <v>8.93</v>
      </c>
      <c r="S442">
        <f t="shared" si="562"/>
        <v>8.9237499999999983</v>
      </c>
      <c r="T442">
        <f t="shared" si="563"/>
        <v>8.9068749999999994</v>
      </c>
      <c r="U442" s="3">
        <v>8.89</v>
      </c>
      <c r="V442">
        <f t="shared" si="564"/>
        <v>8.8731250000000017</v>
      </c>
      <c r="W442">
        <f t="shared" ref="W442:X442" si="634">2*V442-U442</f>
        <v>8.8562500000000028</v>
      </c>
      <c r="X442">
        <f t="shared" si="634"/>
        <v>8.839375000000004</v>
      </c>
      <c r="Y442">
        <f t="shared" si="566"/>
        <v>8.8496875000000017</v>
      </c>
      <c r="Z442">
        <f t="shared" si="567"/>
        <v>8.86</v>
      </c>
      <c r="AA442">
        <f t="shared" si="568"/>
        <v>8.8703124999999972</v>
      </c>
      <c r="AB442">
        <f t="shared" si="569"/>
        <v>8.8602343749999974</v>
      </c>
      <c r="AC442">
        <f t="shared" si="570"/>
        <v>8.8501562499999977</v>
      </c>
      <c r="AD442">
        <f t="shared" si="571"/>
        <v>8.840078124999998</v>
      </c>
      <c r="AE442" s="3">
        <v>8.83</v>
      </c>
      <c r="AF442">
        <f t="shared" si="572"/>
        <v>8.8199218750000021</v>
      </c>
      <c r="AG442">
        <f t="shared" si="573"/>
        <v>8.8186914062500019</v>
      </c>
      <c r="AH442">
        <f t="shared" si="574"/>
        <v>8.8174609375000017</v>
      </c>
      <c r="AI442">
        <f t="shared" si="575"/>
        <v>8.8162304687500015</v>
      </c>
      <c r="AJ442">
        <f t="shared" si="576"/>
        <v>8.8150000000000013</v>
      </c>
      <c r="AK442">
        <f t="shared" si="577"/>
        <v>8.8137695312500011</v>
      </c>
      <c r="AL442">
        <f t="shared" si="578"/>
        <v>8.8103271484375014</v>
      </c>
      <c r="AM442">
        <f t="shared" si="579"/>
        <v>8.806884765625</v>
      </c>
      <c r="AN442">
        <f t="shared" si="580"/>
        <v>8.8034423828125004</v>
      </c>
      <c r="AO442" s="3">
        <v>8.8000000000000007</v>
      </c>
      <c r="AP442" s="3">
        <v>8.76</v>
      </c>
    </row>
    <row r="443" spans="1:42" x14ac:dyDescent="0.2">
      <c r="A443" s="2">
        <v>42495</v>
      </c>
      <c r="B443" s="3">
        <v>9.66</v>
      </c>
      <c r="C443" s="3">
        <v>9.57</v>
      </c>
      <c r="D443" s="3">
        <f t="shared" si="552"/>
        <v>9.495000000000001</v>
      </c>
      <c r="E443" s="3">
        <v>9.42</v>
      </c>
      <c r="F443" s="3">
        <f t="shared" si="553"/>
        <v>9.3550000000000004</v>
      </c>
      <c r="G443" s="3">
        <v>9.2899999999999991</v>
      </c>
      <c r="H443" s="3">
        <f t="shared" si="554"/>
        <v>9.0799999999999983</v>
      </c>
      <c r="I443" s="3">
        <v>8.8699999999999992</v>
      </c>
      <c r="J443" s="3">
        <f t="shared" si="555"/>
        <v>8.9749999999999996</v>
      </c>
      <c r="K443" s="3">
        <v>9.08</v>
      </c>
      <c r="L443">
        <f t="shared" si="556"/>
        <v>9.0525000000000002</v>
      </c>
      <c r="M443">
        <f t="shared" si="557"/>
        <v>9.0250000000000004</v>
      </c>
      <c r="N443">
        <f t="shared" si="558"/>
        <v>8.9975000000000005</v>
      </c>
      <c r="O443" s="3">
        <v>8.9700000000000006</v>
      </c>
      <c r="P443">
        <f t="shared" si="559"/>
        <v>8.9425000000000008</v>
      </c>
      <c r="Q443">
        <f t="shared" si="560"/>
        <v>8.9437500000000014</v>
      </c>
      <c r="R443">
        <f t="shared" si="561"/>
        <v>8.9450000000000003</v>
      </c>
      <c r="S443">
        <f t="shared" si="562"/>
        <v>8.9462499999999991</v>
      </c>
      <c r="T443">
        <f t="shared" si="563"/>
        <v>8.9331250000000004</v>
      </c>
      <c r="U443" s="3">
        <v>8.92</v>
      </c>
      <c r="V443">
        <f t="shared" si="564"/>
        <v>8.9068749999999994</v>
      </c>
      <c r="W443">
        <f t="shared" ref="W443:X443" si="635">2*V443-U443</f>
        <v>8.8937499999999989</v>
      </c>
      <c r="X443">
        <f t="shared" si="635"/>
        <v>8.8806249999999984</v>
      </c>
      <c r="Y443">
        <f t="shared" si="566"/>
        <v>8.887812499999999</v>
      </c>
      <c r="Z443">
        <f t="shared" si="567"/>
        <v>8.8949999999999996</v>
      </c>
      <c r="AA443">
        <f t="shared" si="568"/>
        <v>8.9021875000000001</v>
      </c>
      <c r="AB443">
        <f t="shared" si="569"/>
        <v>8.8941406250000004</v>
      </c>
      <c r="AC443">
        <f t="shared" si="570"/>
        <v>8.8860937500000006</v>
      </c>
      <c r="AD443">
        <f t="shared" si="571"/>
        <v>8.878046874999999</v>
      </c>
      <c r="AE443" s="3">
        <v>8.8699999999999992</v>
      </c>
      <c r="AF443">
        <f t="shared" si="572"/>
        <v>8.8619531249999994</v>
      </c>
      <c r="AG443">
        <f t="shared" si="573"/>
        <v>8.8589648437499999</v>
      </c>
      <c r="AH443">
        <f t="shared" si="574"/>
        <v>8.8559765625000004</v>
      </c>
      <c r="AI443">
        <f t="shared" si="575"/>
        <v>8.8529882812499991</v>
      </c>
      <c r="AJ443">
        <f t="shared" si="576"/>
        <v>8.85</v>
      </c>
      <c r="AK443">
        <f t="shared" si="577"/>
        <v>8.8470117187500001</v>
      </c>
      <c r="AL443">
        <f t="shared" si="578"/>
        <v>8.8427587890625006</v>
      </c>
      <c r="AM443">
        <f t="shared" si="579"/>
        <v>8.838505859375001</v>
      </c>
      <c r="AN443">
        <f t="shared" si="580"/>
        <v>8.8342529296875014</v>
      </c>
      <c r="AO443" s="3">
        <v>8.83</v>
      </c>
      <c r="AP443" s="3">
        <v>8.7899999999999991</v>
      </c>
    </row>
    <row r="444" spans="1:42" x14ac:dyDescent="0.2">
      <c r="A444" s="2">
        <v>42494</v>
      </c>
      <c r="B444" s="3">
        <v>9.84</v>
      </c>
      <c r="C444" s="3">
        <v>9.66</v>
      </c>
      <c r="D444" s="3">
        <f t="shared" si="552"/>
        <v>9.5399999999999991</v>
      </c>
      <c r="E444" s="3">
        <v>9.42</v>
      </c>
      <c r="F444" s="3">
        <f t="shared" si="553"/>
        <v>9.3550000000000004</v>
      </c>
      <c r="G444" s="3">
        <v>9.2899999999999991</v>
      </c>
      <c r="H444" s="3">
        <f t="shared" si="554"/>
        <v>9.09</v>
      </c>
      <c r="I444" s="3">
        <v>8.89</v>
      </c>
      <c r="J444" s="3">
        <f t="shared" si="555"/>
        <v>9.004999999999999</v>
      </c>
      <c r="K444" s="3">
        <v>9.1199999999999992</v>
      </c>
      <c r="L444">
        <f t="shared" si="556"/>
        <v>9.0924999999999994</v>
      </c>
      <c r="M444">
        <f t="shared" si="557"/>
        <v>9.0649999999999995</v>
      </c>
      <c r="N444">
        <f t="shared" si="558"/>
        <v>9.0374999999999996</v>
      </c>
      <c r="O444" s="3">
        <v>9.01</v>
      </c>
      <c r="P444">
        <f t="shared" si="559"/>
        <v>8.9824999999999999</v>
      </c>
      <c r="Q444">
        <f t="shared" si="560"/>
        <v>8.9812499999999993</v>
      </c>
      <c r="R444">
        <f t="shared" si="561"/>
        <v>8.98</v>
      </c>
      <c r="S444">
        <f t="shared" si="562"/>
        <v>8.9787500000000016</v>
      </c>
      <c r="T444">
        <f t="shared" si="563"/>
        <v>8.9643750000000004</v>
      </c>
      <c r="U444" s="3">
        <v>8.9499999999999993</v>
      </c>
      <c r="V444">
        <f t="shared" si="564"/>
        <v>8.9356249999999982</v>
      </c>
      <c r="W444">
        <f t="shared" ref="W444:X444" si="636">2*V444-U444</f>
        <v>8.921249999999997</v>
      </c>
      <c r="X444">
        <f t="shared" si="636"/>
        <v>8.9068749999999959</v>
      </c>
      <c r="Y444">
        <f t="shared" si="566"/>
        <v>8.913437499999997</v>
      </c>
      <c r="Z444">
        <f t="shared" si="567"/>
        <v>8.92</v>
      </c>
      <c r="AA444">
        <f t="shared" si="568"/>
        <v>8.9265625000000028</v>
      </c>
      <c r="AB444">
        <f t="shared" si="569"/>
        <v>8.9174218750000023</v>
      </c>
      <c r="AC444">
        <f t="shared" si="570"/>
        <v>8.9082812500000017</v>
      </c>
      <c r="AD444">
        <f t="shared" si="571"/>
        <v>8.8991406250000011</v>
      </c>
      <c r="AE444" s="3">
        <v>8.89</v>
      </c>
      <c r="AF444">
        <f t="shared" si="572"/>
        <v>8.880859375</v>
      </c>
      <c r="AG444">
        <f t="shared" si="573"/>
        <v>8.8781445312500011</v>
      </c>
      <c r="AH444">
        <f t="shared" si="574"/>
        <v>8.8754296875000005</v>
      </c>
      <c r="AI444">
        <f t="shared" si="575"/>
        <v>8.8727148437499999</v>
      </c>
      <c r="AJ444">
        <f t="shared" si="576"/>
        <v>8.870000000000001</v>
      </c>
      <c r="AK444">
        <f t="shared" si="577"/>
        <v>8.8672851562500021</v>
      </c>
      <c r="AL444">
        <f t="shared" si="578"/>
        <v>8.8629638671875011</v>
      </c>
      <c r="AM444">
        <f t="shared" si="579"/>
        <v>8.858642578125</v>
      </c>
      <c r="AN444">
        <f t="shared" si="580"/>
        <v>8.8543212890625007</v>
      </c>
      <c r="AO444" s="3">
        <v>8.85</v>
      </c>
      <c r="AP444" s="3">
        <v>8.82</v>
      </c>
    </row>
    <row r="445" spans="1:42" x14ac:dyDescent="0.2">
      <c r="A445" s="2">
        <v>42489</v>
      </c>
      <c r="B445" s="3">
        <v>9.7799999999999994</v>
      </c>
      <c r="C445" s="3">
        <v>9.6</v>
      </c>
      <c r="D445" s="3">
        <f t="shared" si="552"/>
        <v>9.495000000000001</v>
      </c>
      <c r="E445" s="3">
        <v>9.39</v>
      </c>
      <c r="F445" s="3">
        <f t="shared" si="553"/>
        <v>9.3150000000000013</v>
      </c>
      <c r="G445" s="3">
        <v>9.24</v>
      </c>
      <c r="H445" s="3">
        <f t="shared" si="554"/>
        <v>9.01</v>
      </c>
      <c r="I445" s="3">
        <v>8.7799999999999994</v>
      </c>
      <c r="J445" s="3">
        <f t="shared" si="555"/>
        <v>8.8849999999999998</v>
      </c>
      <c r="K445" s="3">
        <v>8.99</v>
      </c>
      <c r="L445">
        <f t="shared" si="556"/>
        <v>8.9574999999999996</v>
      </c>
      <c r="M445">
        <f t="shared" si="557"/>
        <v>8.9250000000000007</v>
      </c>
      <c r="N445">
        <f t="shared" si="558"/>
        <v>8.8925000000000001</v>
      </c>
      <c r="O445" s="3">
        <v>8.86</v>
      </c>
      <c r="P445">
        <f t="shared" si="559"/>
        <v>8.8274999999999988</v>
      </c>
      <c r="Q445">
        <f t="shared" si="560"/>
        <v>8.8337499999999984</v>
      </c>
      <c r="R445">
        <f t="shared" si="561"/>
        <v>8.84</v>
      </c>
      <c r="S445">
        <f t="shared" si="562"/>
        <v>8.8462500000000013</v>
      </c>
      <c r="T445">
        <f t="shared" si="563"/>
        <v>8.8331250000000008</v>
      </c>
      <c r="U445" s="3">
        <v>8.82</v>
      </c>
      <c r="V445">
        <f t="shared" si="564"/>
        <v>8.8068749999999998</v>
      </c>
      <c r="W445">
        <f t="shared" ref="W445:X445" si="637">2*V445-U445</f>
        <v>8.7937499999999993</v>
      </c>
      <c r="X445">
        <f t="shared" si="637"/>
        <v>8.7806249999999988</v>
      </c>
      <c r="Y445">
        <f t="shared" si="566"/>
        <v>8.7903124999999989</v>
      </c>
      <c r="Z445">
        <f t="shared" si="567"/>
        <v>8.8000000000000007</v>
      </c>
      <c r="AA445">
        <f t="shared" si="568"/>
        <v>8.8096875000000026</v>
      </c>
      <c r="AB445">
        <f t="shared" si="569"/>
        <v>8.8022656250000022</v>
      </c>
      <c r="AC445">
        <f t="shared" si="570"/>
        <v>8.7948437500000018</v>
      </c>
      <c r="AD445">
        <f t="shared" si="571"/>
        <v>8.7874218749999997</v>
      </c>
      <c r="AE445" s="3">
        <v>8.7799999999999994</v>
      </c>
      <c r="AF445">
        <f t="shared" si="572"/>
        <v>8.772578124999999</v>
      </c>
      <c r="AG445">
        <f t="shared" si="573"/>
        <v>8.7706835937500003</v>
      </c>
      <c r="AH445">
        <f t="shared" si="574"/>
        <v>8.7687890624999998</v>
      </c>
      <c r="AI445">
        <f t="shared" si="575"/>
        <v>8.7668945312499993</v>
      </c>
      <c r="AJ445">
        <f t="shared" si="576"/>
        <v>8.7650000000000006</v>
      </c>
      <c r="AK445">
        <f t="shared" si="577"/>
        <v>8.7631054687500018</v>
      </c>
      <c r="AL445">
        <f t="shared" si="578"/>
        <v>8.7598291015625023</v>
      </c>
      <c r="AM445">
        <f t="shared" si="579"/>
        <v>8.7565527343750009</v>
      </c>
      <c r="AN445">
        <f t="shared" si="580"/>
        <v>8.7532763671874996</v>
      </c>
      <c r="AO445" s="3">
        <v>8.75</v>
      </c>
      <c r="AP445" s="3">
        <v>8.7100000000000009</v>
      </c>
    </row>
    <row r="446" spans="1:42" x14ac:dyDescent="0.2">
      <c r="A446" s="2">
        <v>42488</v>
      </c>
      <c r="B446" s="3">
        <v>9.84</v>
      </c>
      <c r="C446" s="3">
        <v>9.64</v>
      </c>
      <c r="D446" s="3">
        <f t="shared" si="552"/>
        <v>9.5300000000000011</v>
      </c>
      <c r="E446" s="3">
        <v>9.42</v>
      </c>
      <c r="F446" s="3">
        <f t="shared" si="553"/>
        <v>9.3550000000000004</v>
      </c>
      <c r="G446" s="3">
        <v>9.2899999999999991</v>
      </c>
      <c r="H446" s="3">
        <f t="shared" si="554"/>
        <v>9.1349999999999998</v>
      </c>
      <c r="I446" s="3">
        <v>8.98</v>
      </c>
      <c r="J446" s="3">
        <f t="shared" si="555"/>
        <v>9.0500000000000007</v>
      </c>
      <c r="K446" s="3">
        <v>9.1199999999999992</v>
      </c>
      <c r="L446">
        <f t="shared" si="556"/>
        <v>9.0975000000000001</v>
      </c>
      <c r="M446">
        <f t="shared" si="557"/>
        <v>9.0749999999999993</v>
      </c>
      <c r="N446">
        <f t="shared" si="558"/>
        <v>9.0524999999999984</v>
      </c>
      <c r="O446" s="3">
        <v>9.0299999999999994</v>
      </c>
      <c r="P446">
        <f t="shared" si="559"/>
        <v>9.0075000000000003</v>
      </c>
      <c r="Q446">
        <f t="shared" si="560"/>
        <v>9.0112500000000004</v>
      </c>
      <c r="R446">
        <f t="shared" si="561"/>
        <v>9.0150000000000006</v>
      </c>
      <c r="S446">
        <f t="shared" si="562"/>
        <v>9.0187500000000007</v>
      </c>
      <c r="T446">
        <f t="shared" si="563"/>
        <v>9.0093750000000004</v>
      </c>
      <c r="U446" s="3">
        <v>9</v>
      </c>
      <c r="V446">
        <f t="shared" si="564"/>
        <v>8.9906249999999996</v>
      </c>
      <c r="W446">
        <f t="shared" ref="W446:X446" si="638">2*V446-U446</f>
        <v>8.9812499999999993</v>
      </c>
      <c r="X446">
        <f t="shared" si="638"/>
        <v>8.9718749999999989</v>
      </c>
      <c r="Y446">
        <f t="shared" si="566"/>
        <v>8.9809374999999996</v>
      </c>
      <c r="Z446">
        <f t="shared" si="567"/>
        <v>8.99</v>
      </c>
      <c r="AA446">
        <f t="shared" si="568"/>
        <v>8.9990625000000009</v>
      </c>
      <c r="AB446">
        <f t="shared" si="569"/>
        <v>8.9942968749999999</v>
      </c>
      <c r="AC446">
        <f t="shared" si="570"/>
        <v>8.9895312500000006</v>
      </c>
      <c r="AD446">
        <f t="shared" si="571"/>
        <v>8.9847656250000014</v>
      </c>
      <c r="AE446" s="3">
        <v>8.98</v>
      </c>
      <c r="AF446">
        <f t="shared" si="572"/>
        <v>8.9752343749999994</v>
      </c>
      <c r="AG446">
        <f t="shared" si="573"/>
        <v>8.9764257812500006</v>
      </c>
      <c r="AH446">
        <f t="shared" si="574"/>
        <v>8.9776171874999999</v>
      </c>
      <c r="AI446">
        <f t="shared" si="575"/>
        <v>8.9788085937499993</v>
      </c>
      <c r="AJ446">
        <f t="shared" si="576"/>
        <v>8.98</v>
      </c>
      <c r="AK446">
        <f t="shared" si="577"/>
        <v>8.9811914062500016</v>
      </c>
      <c r="AL446">
        <f t="shared" si="578"/>
        <v>8.9808935546875013</v>
      </c>
      <c r="AM446">
        <f t="shared" si="579"/>
        <v>8.980595703125001</v>
      </c>
      <c r="AN446">
        <f t="shared" si="580"/>
        <v>8.9802978515625007</v>
      </c>
      <c r="AO446" s="3">
        <v>8.98</v>
      </c>
      <c r="AP446" s="3">
        <v>8.9700000000000006</v>
      </c>
    </row>
    <row r="447" spans="1:42" x14ac:dyDescent="0.2">
      <c r="A447" s="2">
        <v>42487</v>
      </c>
      <c r="B447" s="3">
        <v>9.94</v>
      </c>
      <c r="C447" s="3">
        <v>9.66</v>
      </c>
      <c r="D447" s="3">
        <f t="shared" si="552"/>
        <v>9.5650000000000013</v>
      </c>
      <c r="E447" s="3">
        <v>9.4700000000000006</v>
      </c>
      <c r="F447" s="3">
        <f t="shared" si="553"/>
        <v>9.42</v>
      </c>
      <c r="G447" s="3">
        <v>9.3699999999999992</v>
      </c>
      <c r="H447" s="3">
        <f t="shared" si="554"/>
        <v>9.2650000000000006</v>
      </c>
      <c r="I447" s="3">
        <v>9.16</v>
      </c>
      <c r="J447" s="3">
        <f t="shared" si="555"/>
        <v>9.2100000000000009</v>
      </c>
      <c r="K447" s="3">
        <v>9.26</v>
      </c>
      <c r="L447">
        <f t="shared" si="556"/>
        <v>9.245000000000001</v>
      </c>
      <c r="M447">
        <f t="shared" si="557"/>
        <v>9.23</v>
      </c>
      <c r="N447">
        <f t="shared" si="558"/>
        <v>9.2149999999999999</v>
      </c>
      <c r="O447" s="3">
        <v>9.1999999999999993</v>
      </c>
      <c r="P447">
        <f t="shared" si="559"/>
        <v>9.1849999999999987</v>
      </c>
      <c r="Q447">
        <f t="shared" si="560"/>
        <v>9.1849999999999987</v>
      </c>
      <c r="R447">
        <f t="shared" si="561"/>
        <v>9.1849999999999987</v>
      </c>
      <c r="S447">
        <f t="shared" si="562"/>
        <v>9.1849999999999987</v>
      </c>
      <c r="T447">
        <f t="shared" si="563"/>
        <v>9.1774999999999984</v>
      </c>
      <c r="U447" s="3">
        <v>9.17</v>
      </c>
      <c r="V447">
        <f t="shared" si="564"/>
        <v>9.1625000000000014</v>
      </c>
      <c r="W447">
        <f t="shared" ref="W447:X447" si="639">2*V447-U447</f>
        <v>9.1550000000000029</v>
      </c>
      <c r="X447">
        <f t="shared" si="639"/>
        <v>9.1475000000000044</v>
      </c>
      <c r="Y447">
        <f t="shared" si="566"/>
        <v>9.1562500000000018</v>
      </c>
      <c r="Z447">
        <f t="shared" si="567"/>
        <v>9.1649999999999991</v>
      </c>
      <c r="AA447">
        <f t="shared" si="568"/>
        <v>9.1737499999999965</v>
      </c>
      <c r="AB447">
        <f t="shared" si="569"/>
        <v>9.1703124999999979</v>
      </c>
      <c r="AC447">
        <f t="shared" si="570"/>
        <v>9.1668749999999974</v>
      </c>
      <c r="AD447">
        <f t="shared" si="571"/>
        <v>9.1634374999999988</v>
      </c>
      <c r="AE447" s="3">
        <v>9.16</v>
      </c>
      <c r="AF447">
        <f t="shared" si="572"/>
        <v>9.1565625000000015</v>
      </c>
      <c r="AG447">
        <f t="shared" si="573"/>
        <v>9.1574218750000007</v>
      </c>
      <c r="AH447">
        <f t="shared" si="574"/>
        <v>9.1582812500000017</v>
      </c>
      <c r="AI447">
        <f t="shared" si="575"/>
        <v>9.1591406250000009</v>
      </c>
      <c r="AJ447">
        <f t="shared" si="576"/>
        <v>9.16</v>
      </c>
      <c r="AK447">
        <f t="shared" si="577"/>
        <v>9.1608593749999994</v>
      </c>
      <c r="AL447">
        <f t="shared" si="578"/>
        <v>9.16064453125</v>
      </c>
      <c r="AM447">
        <f t="shared" si="579"/>
        <v>9.1604296874999989</v>
      </c>
      <c r="AN447">
        <f t="shared" si="580"/>
        <v>9.1602148437499995</v>
      </c>
      <c r="AO447" s="3">
        <v>9.16</v>
      </c>
      <c r="AP447" s="3">
        <v>9.16</v>
      </c>
    </row>
    <row r="448" spans="1:42" x14ac:dyDescent="0.2">
      <c r="A448" s="2">
        <v>42486</v>
      </c>
      <c r="B448" s="3">
        <v>9.94</v>
      </c>
      <c r="C448" s="3">
        <v>9.69</v>
      </c>
      <c r="D448" s="3">
        <f t="shared" si="552"/>
        <v>9.58</v>
      </c>
      <c r="E448" s="3">
        <v>9.4700000000000006</v>
      </c>
      <c r="F448" s="3">
        <f t="shared" si="553"/>
        <v>9.42</v>
      </c>
      <c r="G448" s="3">
        <v>9.3699999999999992</v>
      </c>
      <c r="H448" s="3">
        <f t="shared" si="554"/>
        <v>9.2850000000000001</v>
      </c>
      <c r="I448" s="3">
        <v>9.1999999999999993</v>
      </c>
      <c r="J448" s="3">
        <f t="shared" si="555"/>
        <v>9.2399999999999984</v>
      </c>
      <c r="K448" s="3">
        <v>9.2799999999999994</v>
      </c>
      <c r="L448">
        <f t="shared" si="556"/>
        <v>9.27</v>
      </c>
      <c r="M448">
        <f t="shared" si="557"/>
        <v>9.26</v>
      </c>
      <c r="N448">
        <f t="shared" si="558"/>
        <v>9.25</v>
      </c>
      <c r="O448" s="3">
        <v>9.24</v>
      </c>
      <c r="P448">
        <f t="shared" si="559"/>
        <v>9.23</v>
      </c>
      <c r="Q448">
        <f t="shared" si="560"/>
        <v>9.23</v>
      </c>
      <c r="R448">
        <f t="shared" si="561"/>
        <v>9.23</v>
      </c>
      <c r="S448">
        <f t="shared" si="562"/>
        <v>9.23</v>
      </c>
      <c r="T448">
        <f t="shared" si="563"/>
        <v>9.2250000000000014</v>
      </c>
      <c r="U448" s="3">
        <v>9.2200000000000006</v>
      </c>
      <c r="V448">
        <f t="shared" si="564"/>
        <v>9.2149999999999999</v>
      </c>
      <c r="W448">
        <f t="shared" ref="W448:X448" si="640">2*V448-U448</f>
        <v>9.2099999999999991</v>
      </c>
      <c r="X448">
        <f t="shared" si="640"/>
        <v>9.2049999999999983</v>
      </c>
      <c r="Y448">
        <f t="shared" si="566"/>
        <v>9.2074999999999996</v>
      </c>
      <c r="Z448">
        <f t="shared" si="567"/>
        <v>9.2100000000000009</v>
      </c>
      <c r="AA448">
        <f t="shared" si="568"/>
        <v>9.2125000000000021</v>
      </c>
      <c r="AB448">
        <f t="shared" si="569"/>
        <v>9.2093750000000014</v>
      </c>
      <c r="AC448">
        <f t="shared" si="570"/>
        <v>9.2062500000000007</v>
      </c>
      <c r="AD448">
        <f t="shared" si="571"/>
        <v>9.203125</v>
      </c>
      <c r="AE448" s="3">
        <v>9.1999999999999993</v>
      </c>
      <c r="AF448">
        <f t="shared" si="572"/>
        <v>9.1968749999999986</v>
      </c>
      <c r="AG448">
        <f t="shared" si="573"/>
        <v>9.1976562499999979</v>
      </c>
      <c r="AH448">
        <f t="shared" si="574"/>
        <v>9.1984374999999989</v>
      </c>
      <c r="AI448">
        <f t="shared" si="575"/>
        <v>9.19921875</v>
      </c>
      <c r="AJ448">
        <f t="shared" si="576"/>
        <v>9.1999999999999993</v>
      </c>
      <c r="AK448">
        <f t="shared" si="577"/>
        <v>9.2007812499999986</v>
      </c>
      <c r="AL448">
        <f t="shared" si="578"/>
        <v>9.2005859374999979</v>
      </c>
      <c r="AM448">
        <f t="shared" si="579"/>
        <v>9.2003906249999989</v>
      </c>
      <c r="AN448">
        <f t="shared" si="580"/>
        <v>9.2001953125</v>
      </c>
      <c r="AO448" s="3">
        <v>9.1999999999999993</v>
      </c>
      <c r="AP448" s="3">
        <v>9.19</v>
      </c>
    </row>
    <row r="449" spans="1:42" x14ac:dyDescent="0.2">
      <c r="A449" s="2">
        <v>42485</v>
      </c>
      <c r="B449" s="3">
        <v>9.91</v>
      </c>
      <c r="C449" s="3">
        <v>9.66</v>
      </c>
      <c r="D449" s="3">
        <f t="shared" si="552"/>
        <v>9.5650000000000013</v>
      </c>
      <c r="E449" s="3">
        <v>9.4700000000000006</v>
      </c>
      <c r="F449" s="3">
        <f t="shared" si="553"/>
        <v>9.4250000000000007</v>
      </c>
      <c r="G449" s="3">
        <v>9.3800000000000008</v>
      </c>
      <c r="H449" s="3">
        <f t="shared" si="554"/>
        <v>9.2899999999999991</v>
      </c>
      <c r="I449" s="3">
        <v>9.1999999999999993</v>
      </c>
      <c r="J449" s="3">
        <f t="shared" si="555"/>
        <v>9.2399999999999984</v>
      </c>
      <c r="K449" s="3">
        <v>9.2799999999999994</v>
      </c>
      <c r="L449">
        <f t="shared" si="556"/>
        <v>9.2674999999999983</v>
      </c>
      <c r="M449">
        <f t="shared" si="557"/>
        <v>9.254999999999999</v>
      </c>
      <c r="N449">
        <f t="shared" si="558"/>
        <v>9.2424999999999997</v>
      </c>
      <c r="O449" s="3">
        <v>9.23</v>
      </c>
      <c r="P449">
        <f t="shared" si="559"/>
        <v>9.2175000000000011</v>
      </c>
      <c r="Q449">
        <f t="shared" si="560"/>
        <v>9.21875</v>
      </c>
      <c r="R449">
        <f t="shared" si="561"/>
        <v>9.2200000000000006</v>
      </c>
      <c r="S449">
        <f t="shared" si="562"/>
        <v>9.2212500000000013</v>
      </c>
      <c r="T449">
        <f t="shared" si="563"/>
        <v>9.2156250000000011</v>
      </c>
      <c r="U449" s="3">
        <v>9.2100000000000009</v>
      </c>
      <c r="V449">
        <f t="shared" si="564"/>
        <v>9.2043750000000006</v>
      </c>
      <c r="W449">
        <f t="shared" ref="W449:X449" si="641">2*V449-U449</f>
        <v>9.1987500000000004</v>
      </c>
      <c r="X449">
        <f t="shared" si="641"/>
        <v>9.1931250000000002</v>
      </c>
      <c r="Y449">
        <f t="shared" si="566"/>
        <v>9.1990625000000001</v>
      </c>
      <c r="Z449">
        <f t="shared" si="567"/>
        <v>9.2050000000000001</v>
      </c>
      <c r="AA449">
        <f t="shared" si="568"/>
        <v>9.2109375</v>
      </c>
      <c r="AB449">
        <f t="shared" si="569"/>
        <v>9.2082031250000007</v>
      </c>
      <c r="AC449">
        <f t="shared" si="570"/>
        <v>9.2054687499999996</v>
      </c>
      <c r="AD449">
        <f t="shared" si="571"/>
        <v>9.2027343749999986</v>
      </c>
      <c r="AE449" s="3">
        <v>9.1999999999999993</v>
      </c>
      <c r="AF449">
        <f t="shared" si="572"/>
        <v>9.197265625</v>
      </c>
      <c r="AG449">
        <f t="shared" si="573"/>
        <v>9.1966992187500001</v>
      </c>
      <c r="AH449">
        <f t="shared" si="574"/>
        <v>9.1961328125000001</v>
      </c>
      <c r="AI449">
        <f t="shared" si="575"/>
        <v>9.1955664062500002</v>
      </c>
      <c r="AJ449">
        <f t="shared" si="576"/>
        <v>9.1950000000000003</v>
      </c>
      <c r="AK449">
        <f t="shared" si="577"/>
        <v>9.1944335937500004</v>
      </c>
      <c r="AL449">
        <f t="shared" si="578"/>
        <v>9.1933251953125001</v>
      </c>
      <c r="AM449">
        <f t="shared" si="579"/>
        <v>9.1922167968749999</v>
      </c>
      <c r="AN449">
        <f t="shared" si="580"/>
        <v>9.1911083984374997</v>
      </c>
      <c r="AO449" s="3">
        <v>9.19</v>
      </c>
      <c r="AP449" s="3">
        <v>9.18</v>
      </c>
    </row>
    <row r="450" spans="1:42" x14ac:dyDescent="0.2">
      <c r="A450" s="2">
        <v>42482</v>
      </c>
      <c r="B450" s="3">
        <v>9.8800000000000008</v>
      </c>
      <c r="C450" s="3">
        <v>9.61</v>
      </c>
      <c r="D450" s="3">
        <f t="shared" si="552"/>
        <v>9.52</v>
      </c>
      <c r="E450" s="3">
        <v>9.43</v>
      </c>
      <c r="F450" s="3">
        <f t="shared" si="553"/>
        <v>9.39</v>
      </c>
      <c r="G450" s="3">
        <v>9.35</v>
      </c>
      <c r="H450" s="3">
        <f t="shared" si="554"/>
        <v>9.254999999999999</v>
      </c>
      <c r="I450" s="3">
        <v>9.16</v>
      </c>
      <c r="J450" s="3">
        <f t="shared" si="555"/>
        <v>9.2100000000000009</v>
      </c>
      <c r="K450" s="3">
        <v>9.26</v>
      </c>
      <c r="L450">
        <f t="shared" si="556"/>
        <v>9.245000000000001</v>
      </c>
      <c r="M450">
        <f t="shared" si="557"/>
        <v>9.23</v>
      </c>
      <c r="N450">
        <f t="shared" si="558"/>
        <v>9.2149999999999999</v>
      </c>
      <c r="O450" s="3">
        <v>9.1999999999999993</v>
      </c>
      <c r="P450">
        <f t="shared" si="559"/>
        <v>9.1849999999999987</v>
      </c>
      <c r="Q450">
        <f t="shared" si="560"/>
        <v>9.1849999999999987</v>
      </c>
      <c r="R450">
        <f t="shared" si="561"/>
        <v>9.1849999999999987</v>
      </c>
      <c r="S450">
        <f t="shared" si="562"/>
        <v>9.1849999999999987</v>
      </c>
      <c r="T450">
        <f t="shared" si="563"/>
        <v>9.1774999999999984</v>
      </c>
      <c r="U450" s="3">
        <v>9.17</v>
      </c>
      <c r="V450">
        <f t="shared" si="564"/>
        <v>9.1625000000000014</v>
      </c>
      <c r="W450">
        <f t="shared" ref="W450:X450" si="642">2*V450-U450</f>
        <v>9.1550000000000029</v>
      </c>
      <c r="X450">
        <f t="shared" si="642"/>
        <v>9.1475000000000044</v>
      </c>
      <c r="Y450">
        <f t="shared" si="566"/>
        <v>9.1562500000000018</v>
      </c>
      <c r="Z450">
        <f t="shared" si="567"/>
        <v>9.1649999999999991</v>
      </c>
      <c r="AA450">
        <f t="shared" si="568"/>
        <v>9.1737499999999965</v>
      </c>
      <c r="AB450">
        <f t="shared" si="569"/>
        <v>9.1703124999999979</v>
      </c>
      <c r="AC450">
        <f t="shared" si="570"/>
        <v>9.1668749999999974</v>
      </c>
      <c r="AD450">
        <f t="shared" si="571"/>
        <v>9.1634374999999988</v>
      </c>
      <c r="AE450" s="3">
        <v>9.16</v>
      </c>
      <c r="AF450">
        <f t="shared" si="572"/>
        <v>9.1565625000000015</v>
      </c>
      <c r="AG450">
        <f t="shared" si="573"/>
        <v>9.1561718750000018</v>
      </c>
      <c r="AH450">
        <f t="shared" si="574"/>
        <v>9.1557812500000004</v>
      </c>
      <c r="AI450">
        <f t="shared" si="575"/>
        <v>9.1553906250000008</v>
      </c>
      <c r="AJ450">
        <f t="shared" si="576"/>
        <v>9.1550000000000011</v>
      </c>
      <c r="AK450">
        <f t="shared" si="577"/>
        <v>9.1546093750000015</v>
      </c>
      <c r="AL450">
        <f t="shared" si="578"/>
        <v>9.1534570312500012</v>
      </c>
      <c r="AM450">
        <f t="shared" si="579"/>
        <v>9.1523046875000009</v>
      </c>
      <c r="AN450">
        <f t="shared" si="580"/>
        <v>9.1511523437500006</v>
      </c>
      <c r="AO450" s="3">
        <v>9.15</v>
      </c>
      <c r="AP450" s="3">
        <v>9.14</v>
      </c>
    </row>
    <row r="451" spans="1:42" x14ac:dyDescent="0.2">
      <c r="A451" s="2">
        <v>42481</v>
      </c>
      <c r="B451" s="3">
        <v>9.82</v>
      </c>
      <c r="C451" s="3">
        <v>9.58</v>
      </c>
      <c r="D451" s="3">
        <f t="shared" si="552"/>
        <v>9.504999999999999</v>
      </c>
      <c r="E451" s="3">
        <v>9.43</v>
      </c>
      <c r="F451" s="3">
        <f t="shared" si="553"/>
        <v>9.3949999999999996</v>
      </c>
      <c r="G451" s="3">
        <v>9.36</v>
      </c>
      <c r="H451" s="3">
        <f t="shared" si="554"/>
        <v>9.2349999999999994</v>
      </c>
      <c r="I451" s="3">
        <v>9.11</v>
      </c>
      <c r="J451" s="3">
        <f t="shared" si="555"/>
        <v>9.17</v>
      </c>
      <c r="K451" s="3">
        <v>9.23</v>
      </c>
      <c r="L451">
        <f t="shared" si="556"/>
        <v>9.2125000000000004</v>
      </c>
      <c r="M451">
        <f t="shared" si="557"/>
        <v>9.1950000000000003</v>
      </c>
      <c r="N451">
        <f t="shared" si="558"/>
        <v>9.1775000000000002</v>
      </c>
      <c r="O451" s="3">
        <v>9.16</v>
      </c>
      <c r="P451">
        <f t="shared" si="559"/>
        <v>9.1425000000000001</v>
      </c>
      <c r="Q451">
        <f t="shared" si="560"/>
        <v>9.1437500000000007</v>
      </c>
      <c r="R451">
        <f t="shared" si="561"/>
        <v>9.1449999999999996</v>
      </c>
      <c r="S451">
        <f t="shared" si="562"/>
        <v>9.1462499999999984</v>
      </c>
      <c r="T451">
        <f t="shared" si="563"/>
        <v>9.1381249999999987</v>
      </c>
      <c r="U451" s="3">
        <v>9.1300000000000008</v>
      </c>
      <c r="V451">
        <f t="shared" si="564"/>
        <v>9.1218750000000028</v>
      </c>
      <c r="W451">
        <f t="shared" ref="W451:X451" si="643">2*V451-U451</f>
        <v>9.1137500000000049</v>
      </c>
      <c r="X451">
        <f t="shared" si="643"/>
        <v>9.105625000000007</v>
      </c>
      <c r="Y451">
        <f t="shared" si="566"/>
        <v>9.112812500000004</v>
      </c>
      <c r="Z451">
        <f t="shared" si="567"/>
        <v>9.120000000000001</v>
      </c>
      <c r="AA451">
        <f t="shared" si="568"/>
        <v>9.127187499999998</v>
      </c>
      <c r="AB451">
        <f t="shared" si="569"/>
        <v>9.1228906249999984</v>
      </c>
      <c r="AC451">
        <f t="shared" si="570"/>
        <v>9.1185937499999987</v>
      </c>
      <c r="AD451">
        <f t="shared" si="571"/>
        <v>9.1142968749999991</v>
      </c>
      <c r="AE451" s="3">
        <v>9.11</v>
      </c>
      <c r="AF451">
        <f t="shared" si="572"/>
        <v>9.1057031249999998</v>
      </c>
      <c r="AG451">
        <f t="shared" si="573"/>
        <v>9.1055273437500013</v>
      </c>
      <c r="AH451">
        <f t="shared" si="574"/>
        <v>9.105351562500001</v>
      </c>
      <c r="AI451">
        <f t="shared" si="575"/>
        <v>9.1051757812500007</v>
      </c>
      <c r="AJ451">
        <f t="shared" si="576"/>
        <v>9.1050000000000004</v>
      </c>
      <c r="AK451">
        <f t="shared" si="577"/>
        <v>9.1048242187500001</v>
      </c>
      <c r="AL451">
        <f t="shared" si="578"/>
        <v>9.1036181640624996</v>
      </c>
      <c r="AM451">
        <f t="shared" si="579"/>
        <v>9.102412109374999</v>
      </c>
      <c r="AN451">
        <f t="shared" si="580"/>
        <v>9.1012060546874984</v>
      </c>
      <c r="AO451" s="3">
        <v>9.1</v>
      </c>
      <c r="AP451" s="3">
        <v>9.1</v>
      </c>
    </row>
    <row r="452" spans="1:42" x14ac:dyDescent="0.2">
      <c r="A452" s="2">
        <v>42480</v>
      </c>
      <c r="B452" s="3">
        <v>9.7799999999999994</v>
      </c>
      <c r="C452" s="3">
        <v>9.56</v>
      </c>
      <c r="D452" s="3">
        <f t="shared" ref="D452:D508" si="644">AVERAGE(C452,E452)</f>
        <v>9.4600000000000009</v>
      </c>
      <c r="E452" s="3">
        <v>9.36</v>
      </c>
      <c r="F452" s="3">
        <f t="shared" ref="F452:F508" si="645">AVERAGE(G452,E452)</f>
        <v>9.32</v>
      </c>
      <c r="G452" s="3">
        <v>9.2799999999999994</v>
      </c>
      <c r="H452" s="3">
        <f t="shared" ref="H452:H508" si="646">AVERAGE(I452,G452)</f>
        <v>9.1750000000000007</v>
      </c>
      <c r="I452" s="3">
        <v>9.07</v>
      </c>
      <c r="J452" s="3">
        <f t="shared" ref="J452:J508" si="647">AVERAGE(I452,K452)</f>
        <v>9.120000000000001</v>
      </c>
      <c r="K452" s="3">
        <v>9.17</v>
      </c>
      <c r="L452">
        <f t="shared" ref="L452:L508" si="648">AVERAGE(K452,M452)</f>
        <v>9.1550000000000011</v>
      </c>
      <c r="M452">
        <f t="shared" ref="M452:M508" si="649">AVERAGE(K452,O452)</f>
        <v>9.14</v>
      </c>
      <c r="N452">
        <f t="shared" ref="N452:N508" si="650">AVERAGE(M452,O452)</f>
        <v>9.125</v>
      </c>
      <c r="O452" s="3">
        <v>9.11</v>
      </c>
      <c r="P452">
        <f t="shared" ref="P452:P508" si="651">2*O452-N452</f>
        <v>9.0949999999999989</v>
      </c>
      <c r="Q452">
        <f t="shared" ref="Q452:Q508" si="652">AVERAGE(P452,R452)</f>
        <v>9.0949999999999989</v>
      </c>
      <c r="R452">
        <f t="shared" ref="R452:R508" si="653">AVERAGE(O452,U452)</f>
        <v>9.0949999999999989</v>
      </c>
      <c r="S452">
        <f t="shared" ref="S452:S508" si="654">2*R452-Q452</f>
        <v>9.0949999999999989</v>
      </c>
      <c r="T452">
        <f t="shared" ref="T452:T508" si="655">AVERAGE(S452,U452)</f>
        <v>9.0874999999999986</v>
      </c>
      <c r="U452" s="3">
        <v>9.08</v>
      </c>
      <c r="V452">
        <f t="shared" ref="V452:V508" si="656">2*U452-T452</f>
        <v>9.0725000000000016</v>
      </c>
      <c r="W452">
        <f t="shared" ref="W452:X452" si="657">2*V452-U452</f>
        <v>9.0650000000000031</v>
      </c>
      <c r="X452">
        <f t="shared" si="657"/>
        <v>9.0575000000000045</v>
      </c>
      <c r="Y452">
        <f t="shared" ref="Y452:Y508" si="658">AVERAGE(X452,Z452)</f>
        <v>9.0662500000000019</v>
      </c>
      <c r="Z452">
        <f t="shared" ref="Z452:Z508" si="659">AVERAGE(U452,AE452)</f>
        <v>9.0749999999999993</v>
      </c>
      <c r="AA452">
        <f t="shared" ref="AA452:AA508" si="660">2*Z452-Y452</f>
        <v>9.0837499999999967</v>
      </c>
      <c r="AB452">
        <f t="shared" ref="AB452:AB508" si="661">AVERAGE(AA452,AC452)</f>
        <v>9.080312499999998</v>
      </c>
      <c r="AC452">
        <f t="shared" ref="AC452:AC508" si="662">AVERAGE(AA452,AE452)</f>
        <v>9.0768749999999976</v>
      </c>
      <c r="AD452">
        <f t="shared" ref="AD452:AD508" si="663">AVERAGE(AC452,AE452)</f>
        <v>9.0734374999999989</v>
      </c>
      <c r="AE452" s="3">
        <v>9.07</v>
      </c>
      <c r="AF452">
        <f t="shared" ref="AF452:AF508" si="664">2*AE452-AD452</f>
        <v>9.0665625000000016</v>
      </c>
      <c r="AG452">
        <f t="shared" ref="AG452:AG508" si="665">AVERAGE(AF452,AH452)</f>
        <v>9.0686718749999997</v>
      </c>
      <c r="AH452">
        <f t="shared" ref="AH452:AH508" si="666">AVERAGE(AF452,AJ452)</f>
        <v>9.0707812499999996</v>
      </c>
      <c r="AI452">
        <f t="shared" ref="AI452:AI508" si="667">AVERAGE(AH452,AJ452)</f>
        <v>9.0728906249999994</v>
      </c>
      <c r="AJ452">
        <f t="shared" ref="AJ452:AJ508" si="668">AVERAGE(AE452,AO452)</f>
        <v>9.0749999999999993</v>
      </c>
      <c r="AK452">
        <f t="shared" ref="AK452:AK508" si="669">2*AJ452-AI452</f>
        <v>9.0771093749999991</v>
      </c>
      <c r="AL452">
        <f t="shared" ref="AL452:AL508" si="670">AVERAGE(AK452,AM452)</f>
        <v>9.0778320312499989</v>
      </c>
      <c r="AM452">
        <f t="shared" ref="AM452:AM508" si="671">AVERAGE(AK452,AO452)</f>
        <v>9.0785546874999987</v>
      </c>
      <c r="AN452">
        <f t="shared" ref="AN452:AN508" si="672">AVERAGE(AM452,AO452)</f>
        <v>9.0792773437500003</v>
      </c>
      <c r="AO452" s="3">
        <v>9.08</v>
      </c>
      <c r="AP452" s="3">
        <v>9.08</v>
      </c>
    </row>
    <row r="453" spans="1:42" x14ac:dyDescent="0.2">
      <c r="A453" s="2">
        <v>42479</v>
      </c>
      <c r="B453" s="3">
        <v>9.85</v>
      </c>
      <c r="C453" s="3">
        <v>9.67</v>
      </c>
      <c r="D453" s="3">
        <f t="shared" si="644"/>
        <v>9.5650000000000013</v>
      </c>
      <c r="E453" s="3">
        <v>9.4600000000000009</v>
      </c>
      <c r="F453" s="3">
        <f t="shared" si="645"/>
        <v>9.4050000000000011</v>
      </c>
      <c r="G453" s="3">
        <v>9.35</v>
      </c>
      <c r="H453" s="3">
        <f t="shared" si="646"/>
        <v>9.245000000000001</v>
      </c>
      <c r="I453" s="3">
        <v>9.14</v>
      </c>
      <c r="J453" s="3">
        <f t="shared" si="647"/>
        <v>9.1900000000000013</v>
      </c>
      <c r="K453" s="3">
        <v>9.24</v>
      </c>
      <c r="L453">
        <f t="shared" si="648"/>
        <v>9.23</v>
      </c>
      <c r="M453">
        <f t="shared" si="649"/>
        <v>9.2199999999999989</v>
      </c>
      <c r="N453">
        <f t="shared" si="650"/>
        <v>9.2099999999999991</v>
      </c>
      <c r="O453" s="3">
        <v>9.1999999999999993</v>
      </c>
      <c r="P453">
        <f t="shared" si="651"/>
        <v>9.19</v>
      </c>
      <c r="Q453">
        <f t="shared" si="652"/>
        <v>9.1849999999999987</v>
      </c>
      <c r="R453">
        <f t="shared" si="653"/>
        <v>9.18</v>
      </c>
      <c r="S453">
        <f t="shared" si="654"/>
        <v>9.1750000000000007</v>
      </c>
      <c r="T453">
        <f t="shared" si="655"/>
        <v>9.1675000000000004</v>
      </c>
      <c r="U453" s="3">
        <v>9.16</v>
      </c>
      <c r="V453">
        <f t="shared" si="656"/>
        <v>9.1524999999999999</v>
      </c>
      <c r="W453">
        <f t="shared" ref="W453:X453" si="673">2*V453-U453</f>
        <v>9.1449999999999996</v>
      </c>
      <c r="X453">
        <f t="shared" si="673"/>
        <v>9.1374999999999993</v>
      </c>
      <c r="Y453">
        <f t="shared" si="658"/>
        <v>9.1437500000000007</v>
      </c>
      <c r="Z453">
        <f t="shared" si="659"/>
        <v>9.15</v>
      </c>
      <c r="AA453">
        <f t="shared" si="660"/>
        <v>9.15625</v>
      </c>
      <c r="AB453">
        <f t="shared" si="661"/>
        <v>9.1521875000000001</v>
      </c>
      <c r="AC453">
        <f t="shared" si="662"/>
        <v>9.1481250000000003</v>
      </c>
      <c r="AD453">
        <f t="shared" si="663"/>
        <v>9.1440625000000004</v>
      </c>
      <c r="AE453" s="3">
        <v>9.14</v>
      </c>
      <c r="AF453">
        <f t="shared" si="664"/>
        <v>9.1359375000000007</v>
      </c>
      <c r="AG453">
        <f t="shared" si="665"/>
        <v>9.1344531250000003</v>
      </c>
      <c r="AH453">
        <f t="shared" si="666"/>
        <v>9.1329687499999999</v>
      </c>
      <c r="AI453">
        <f t="shared" si="667"/>
        <v>9.1314843749999994</v>
      </c>
      <c r="AJ453">
        <f t="shared" si="668"/>
        <v>9.129999999999999</v>
      </c>
      <c r="AK453">
        <f t="shared" si="669"/>
        <v>9.1285156249999986</v>
      </c>
      <c r="AL453">
        <f t="shared" si="670"/>
        <v>9.1263867187499983</v>
      </c>
      <c r="AM453">
        <f t="shared" si="671"/>
        <v>9.124257812499998</v>
      </c>
      <c r="AN453">
        <f t="shared" si="672"/>
        <v>9.1221289062499977</v>
      </c>
      <c r="AO453" s="3">
        <v>9.1199999999999992</v>
      </c>
      <c r="AP453" s="3">
        <v>9.1199999999999992</v>
      </c>
    </row>
    <row r="454" spans="1:42" x14ac:dyDescent="0.2">
      <c r="A454" s="2">
        <v>42478</v>
      </c>
      <c r="B454" s="3">
        <v>9.92</v>
      </c>
      <c r="C454" s="3">
        <v>9.7100000000000009</v>
      </c>
      <c r="D454" s="3">
        <f t="shared" si="644"/>
        <v>9.6000000000000014</v>
      </c>
      <c r="E454" s="3">
        <v>9.49</v>
      </c>
      <c r="F454" s="3">
        <f t="shared" si="645"/>
        <v>9.4450000000000003</v>
      </c>
      <c r="G454" s="3">
        <v>9.4</v>
      </c>
      <c r="H454" s="3">
        <f t="shared" si="646"/>
        <v>9.2949999999999999</v>
      </c>
      <c r="I454" s="3">
        <v>9.19</v>
      </c>
      <c r="J454" s="3">
        <f t="shared" si="647"/>
        <v>9.245000000000001</v>
      </c>
      <c r="K454" s="3">
        <v>9.3000000000000007</v>
      </c>
      <c r="L454">
        <f t="shared" si="648"/>
        <v>9.2850000000000001</v>
      </c>
      <c r="M454">
        <f t="shared" si="649"/>
        <v>9.27</v>
      </c>
      <c r="N454">
        <f t="shared" si="650"/>
        <v>9.254999999999999</v>
      </c>
      <c r="O454" s="3">
        <v>9.24</v>
      </c>
      <c r="P454">
        <f t="shared" si="651"/>
        <v>9.2250000000000014</v>
      </c>
      <c r="Q454">
        <f t="shared" si="652"/>
        <v>9.2225000000000001</v>
      </c>
      <c r="R454">
        <f t="shared" si="653"/>
        <v>9.2199999999999989</v>
      </c>
      <c r="S454">
        <f t="shared" si="654"/>
        <v>9.2174999999999976</v>
      </c>
      <c r="T454">
        <f t="shared" si="655"/>
        <v>9.2087499999999984</v>
      </c>
      <c r="U454" s="3">
        <v>9.1999999999999993</v>
      </c>
      <c r="V454">
        <f t="shared" si="656"/>
        <v>9.1912500000000001</v>
      </c>
      <c r="W454">
        <f t="shared" ref="W454:X454" si="674">2*V454-U454</f>
        <v>9.182500000000001</v>
      </c>
      <c r="X454">
        <f t="shared" si="674"/>
        <v>9.1737500000000018</v>
      </c>
      <c r="Y454">
        <f t="shared" si="658"/>
        <v>9.1843750000000011</v>
      </c>
      <c r="Z454">
        <f t="shared" si="659"/>
        <v>9.1950000000000003</v>
      </c>
      <c r="AA454">
        <f t="shared" si="660"/>
        <v>9.2056249999999995</v>
      </c>
      <c r="AB454">
        <f t="shared" si="661"/>
        <v>9.2017187499999995</v>
      </c>
      <c r="AC454">
        <f t="shared" si="662"/>
        <v>9.1978124999999995</v>
      </c>
      <c r="AD454">
        <f t="shared" si="663"/>
        <v>9.1939062499999995</v>
      </c>
      <c r="AE454" s="3">
        <v>9.19</v>
      </c>
      <c r="AF454">
        <f t="shared" si="664"/>
        <v>9.1860937499999995</v>
      </c>
      <c r="AG454">
        <f t="shared" si="665"/>
        <v>9.1870703124999995</v>
      </c>
      <c r="AH454">
        <f t="shared" si="666"/>
        <v>9.1880468749999995</v>
      </c>
      <c r="AI454">
        <f t="shared" si="667"/>
        <v>9.1890234374999995</v>
      </c>
      <c r="AJ454">
        <f t="shared" si="668"/>
        <v>9.19</v>
      </c>
      <c r="AK454">
        <f t="shared" si="669"/>
        <v>9.1909765624999995</v>
      </c>
      <c r="AL454">
        <f t="shared" si="670"/>
        <v>9.1907324218749995</v>
      </c>
      <c r="AM454">
        <f t="shared" si="671"/>
        <v>9.1904882812499995</v>
      </c>
      <c r="AN454">
        <f t="shared" si="672"/>
        <v>9.1902441406249995</v>
      </c>
      <c r="AO454" s="3">
        <v>9.19</v>
      </c>
      <c r="AP454" s="3">
        <v>9.19</v>
      </c>
    </row>
    <row r="455" spans="1:42" x14ac:dyDescent="0.2">
      <c r="A455" s="2">
        <v>42475</v>
      </c>
      <c r="B455" s="3">
        <v>9.9</v>
      </c>
      <c r="C455" s="3">
        <v>9.75</v>
      </c>
      <c r="D455" s="3">
        <f t="shared" si="644"/>
        <v>9.64</v>
      </c>
      <c r="E455" s="3">
        <v>9.5299999999999994</v>
      </c>
      <c r="F455" s="3">
        <f t="shared" si="645"/>
        <v>9.4649999999999999</v>
      </c>
      <c r="G455" s="3">
        <v>9.4</v>
      </c>
      <c r="H455" s="3">
        <f t="shared" si="646"/>
        <v>9.2949999999999999</v>
      </c>
      <c r="I455" s="3">
        <v>9.19</v>
      </c>
      <c r="J455" s="3">
        <f t="shared" si="647"/>
        <v>9.23</v>
      </c>
      <c r="K455" s="3">
        <v>9.27</v>
      </c>
      <c r="L455">
        <f t="shared" si="648"/>
        <v>9.2575000000000003</v>
      </c>
      <c r="M455">
        <f t="shared" si="649"/>
        <v>9.245000000000001</v>
      </c>
      <c r="N455">
        <f t="shared" si="650"/>
        <v>9.2325000000000017</v>
      </c>
      <c r="O455" s="3">
        <v>9.2200000000000006</v>
      </c>
      <c r="P455">
        <f t="shared" si="651"/>
        <v>9.2074999999999996</v>
      </c>
      <c r="Q455">
        <f t="shared" si="652"/>
        <v>9.2087500000000002</v>
      </c>
      <c r="R455">
        <f t="shared" si="653"/>
        <v>9.2100000000000009</v>
      </c>
      <c r="S455">
        <f t="shared" si="654"/>
        <v>9.2112500000000015</v>
      </c>
      <c r="T455">
        <f t="shared" si="655"/>
        <v>9.2056250000000013</v>
      </c>
      <c r="U455" s="3">
        <v>9.1999999999999993</v>
      </c>
      <c r="V455">
        <f t="shared" si="656"/>
        <v>9.1943749999999973</v>
      </c>
      <c r="W455">
        <f t="shared" ref="W455:X455" si="675">2*V455-U455</f>
        <v>9.1887499999999953</v>
      </c>
      <c r="X455">
        <f t="shared" si="675"/>
        <v>9.1831249999999933</v>
      </c>
      <c r="Y455">
        <f t="shared" si="658"/>
        <v>9.1890624999999968</v>
      </c>
      <c r="Z455">
        <f t="shared" si="659"/>
        <v>9.1950000000000003</v>
      </c>
      <c r="AA455">
        <f t="shared" si="660"/>
        <v>9.2009375000000038</v>
      </c>
      <c r="AB455">
        <f t="shared" si="661"/>
        <v>9.1982031250000027</v>
      </c>
      <c r="AC455">
        <f t="shared" si="662"/>
        <v>9.1954687500000016</v>
      </c>
      <c r="AD455">
        <f t="shared" si="663"/>
        <v>9.1927343750000006</v>
      </c>
      <c r="AE455" s="3">
        <v>9.19</v>
      </c>
      <c r="AF455">
        <f t="shared" si="664"/>
        <v>9.1872656249999984</v>
      </c>
      <c r="AG455">
        <f t="shared" si="665"/>
        <v>9.1854492187499979</v>
      </c>
      <c r="AH455">
        <f t="shared" si="666"/>
        <v>9.1836328124999991</v>
      </c>
      <c r="AI455">
        <f t="shared" si="667"/>
        <v>9.1818164062500003</v>
      </c>
      <c r="AJ455">
        <f t="shared" si="668"/>
        <v>9.18</v>
      </c>
      <c r="AK455">
        <f t="shared" si="669"/>
        <v>9.1781835937499991</v>
      </c>
      <c r="AL455">
        <f t="shared" si="670"/>
        <v>9.1761376953124998</v>
      </c>
      <c r="AM455">
        <f t="shared" si="671"/>
        <v>9.1740917968750004</v>
      </c>
      <c r="AN455">
        <f t="shared" si="672"/>
        <v>9.1720458984374993</v>
      </c>
      <c r="AO455" s="3">
        <v>9.17</v>
      </c>
      <c r="AP455" s="3">
        <v>9.16</v>
      </c>
    </row>
    <row r="456" spans="1:42" x14ac:dyDescent="0.2">
      <c r="A456" s="2">
        <v>42474</v>
      </c>
      <c r="B456" s="3">
        <v>9.92</v>
      </c>
      <c r="C456" s="3">
        <v>9.6999999999999993</v>
      </c>
      <c r="D456" s="3">
        <f t="shared" si="644"/>
        <v>9.59</v>
      </c>
      <c r="E456" s="3">
        <v>9.48</v>
      </c>
      <c r="F456" s="3">
        <f t="shared" si="645"/>
        <v>9.4350000000000005</v>
      </c>
      <c r="G456" s="3">
        <v>9.39</v>
      </c>
      <c r="H456" s="3">
        <f t="shared" si="646"/>
        <v>9.2850000000000001</v>
      </c>
      <c r="I456" s="3">
        <v>9.18</v>
      </c>
      <c r="J456" s="3">
        <f t="shared" si="647"/>
        <v>9.2349999999999994</v>
      </c>
      <c r="K456" s="3">
        <v>9.2899999999999991</v>
      </c>
      <c r="L456">
        <f t="shared" si="648"/>
        <v>9.2749999999999986</v>
      </c>
      <c r="M456">
        <f t="shared" si="649"/>
        <v>9.26</v>
      </c>
      <c r="N456">
        <f t="shared" si="650"/>
        <v>9.245000000000001</v>
      </c>
      <c r="O456" s="3">
        <v>9.23</v>
      </c>
      <c r="P456">
        <f t="shared" si="651"/>
        <v>9.2149999999999999</v>
      </c>
      <c r="Q456">
        <f t="shared" si="652"/>
        <v>9.2149999999999999</v>
      </c>
      <c r="R456">
        <f t="shared" si="653"/>
        <v>9.2149999999999999</v>
      </c>
      <c r="S456">
        <f t="shared" si="654"/>
        <v>9.2149999999999999</v>
      </c>
      <c r="T456">
        <f t="shared" si="655"/>
        <v>9.2074999999999996</v>
      </c>
      <c r="U456" s="3">
        <v>9.1999999999999993</v>
      </c>
      <c r="V456">
        <f t="shared" si="656"/>
        <v>9.192499999999999</v>
      </c>
      <c r="W456">
        <f t="shared" ref="W456:X456" si="676">2*V456-U456</f>
        <v>9.1849999999999987</v>
      </c>
      <c r="X456">
        <f t="shared" si="676"/>
        <v>9.1774999999999984</v>
      </c>
      <c r="Y456">
        <f t="shared" si="658"/>
        <v>9.1837499999999999</v>
      </c>
      <c r="Z456">
        <f t="shared" si="659"/>
        <v>9.19</v>
      </c>
      <c r="AA456">
        <f t="shared" si="660"/>
        <v>9.1962499999999991</v>
      </c>
      <c r="AB456">
        <f t="shared" si="661"/>
        <v>9.1921874999999993</v>
      </c>
      <c r="AC456">
        <f t="shared" si="662"/>
        <v>9.1881249999999994</v>
      </c>
      <c r="AD456">
        <f t="shared" si="663"/>
        <v>9.1840624999999996</v>
      </c>
      <c r="AE456" s="3">
        <v>9.18</v>
      </c>
      <c r="AF456">
        <f t="shared" si="664"/>
        <v>9.1759374999999999</v>
      </c>
      <c r="AG456">
        <f t="shared" si="665"/>
        <v>9.1757031250000001</v>
      </c>
      <c r="AH456">
        <f t="shared" si="666"/>
        <v>9.1754687500000003</v>
      </c>
      <c r="AI456">
        <f t="shared" si="667"/>
        <v>9.1752343750000005</v>
      </c>
      <c r="AJ456">
        <f t="shared" si="668"/>
        <v>9.1750000000000007</v>
      </c>
      <c r="AK456">
        <f t="shared" si="669"/>
        <v>9.1747656250000009</v>
      </c>
      <c r="AL456">
        <f t="shared" si="670"/>
        <v>9.1735742187500016</v>
      </c>
      <c r="AM456">
        <f t="shared" si="671"/>
        <v>9.1723828125000004</v>
      </c>
      <c r="AN456">
        <f t="shared" si="672"/>
        <v>9.1711914062499993</v>
      </c>
      <c r="AO456" s="3">
        <v>9.17</v>
      </c>
      <c r="AP456" s="3">
        <v>9.17</v>
      </c>
    </row>
    <row r="457" spans="1:42" x14ac:dyDescent="0.2">
      <c r="A457" s="2">
        <v>42473</v>
      </c>
      <c r="B457" s="3">
        <v>9.85</v>
      </c>
      <c r="C457" s="3">
        <v>9.6999999999999993</v>
      </c>
      <c r="D457" s="3">
        <f t="shared" si="644"/>
        <v>9.6050000000000004</v>
      </c>
      <c r="E457" s="3">
        <v>9.51</v>
      </c>
      <c r="F457" s="3">
        <f t="shared" si="645"/>
        <v>9.4550000000000001</v>
      </c>
      <c r="G457" s="3">
        <v>9.4</v>
      </c>
      <c r="H457" s="3">
        <f t="shared" si="646"/>
        <v>9.2850000000000001</v>
      </c>
      <c r="I457" s="3">
        <v>9.17</v>
      </c>
      <c r="J457" s="3">
        <f t="shared" si="647"/>
        <v>9.2249999999999996</v>
      </c>
      <c r="K457" s="3">
        <v>9.2799999999999994</v>
      </c>
      <c r="L457">
        <f t="shared" si="648"/>
        <v>9.2650000000000006</v>
      </c>
      <c r="M457">
        <f t="shared" si="649"/>
        <v>9.25</v>
      </c>
      <c r="N457">
        <f t="shared" si="650"/>
        <v>9.2349999999999994</v>
      </c>
      <c r="O457" s="3">
        <v>9.2200000000000006</v>
      </c>
      <c r="P457">
        <f t="shared" si="651"/>
        <v>9.2050000000000018</v>
      </c>
      <c r="Q457">
        <f t="shared" si="652"/>
        <v>9.2050000000000018</v>
      </c>
      <c r="R457">
        <f t="shared" si="653"/>
        <v>9.2050000000000001</v>
      </c>
      <c r="S457">
        <f t="shared" si="654"/>
        <v>9.2049999999999983</v>
      </c>
      <c r="T457">
        <f t="shared" si="655"/>
        <v>9.197499999999998</v>
      </c>
      <c r="U457" s="3">
        <v>9.19</v>
      </c>
      <c r="V457">
        <f t="shared" si="656"/>
        <v>9.182500000000001</v>
      </c>
      <c r="W457">
        <f t="shared" ref="W457:X457" si="677">2*V457-U457</f>
        <v>9.1750000000000025</v>
      </c>
      <c r="X457">
        <f t="shared" si="677"/>
        <v>9.167500000000004</v>
      </c>
      <c r="Y457">
        <f t="shared" si="658"/>
        <v>9.1737500000000018</v>
      </c>
      <c r="Z457">
        <f t="shared" si="659"/>
        <v>9.18</v>
      </c>
      <c r="AA457">
        <f t="shared" si="660"/>
        <v>9.1862499999999976</v>
      </c>
      <c r="AB457">
        <f t="shared" si="661"/>
        <v>9.1821874999999977</v>
      </c>
      <c r="AC457">
        <f t="shared" si="662"/>
        <v>9.1781249999999979</v>
      </c>
      <c r="AD457">
        <f t="shared" si="663"/>
        <v>9.174062499999998</v>
      </c>
      <c r="AE457" s="3">
        <v>9.17</v>
      </c>
      <c r="AF457">
        <f t="shared" si="664"/>
        <v>9.1659375000000018</v>
      </c>
      <c r="AG457">
        <f t="shared" si="665"/>
        <v>9.1644531250000014</v>
      </c>
      <c r="AH457">
        <f t="shared" si="666"/>
        <v>9.162968750000001</v>
      </c>
      <c r="AI457">
        <f t="shared" si="667"/>
        <v>9.1614843750000006</v>
      </c>
      <c r="AJ457">
        <f t="shared" si="668"/>
        <v>9.16</v>
      </c>
      <c r="AK457">
        <f t="shared" si="669"/>
        <v>9.1585156249999997</v>
      </c>
      <c r="AL457">
        <f t="shared" si="670"/>
        <v>9.1563867187499994</v>
      </c>
      <c r="AM457">
        <f t="shared" si="671"/>
        <v>9.1542578124999991</v>
      </c>
      <c r="AN457">
        <f t="shared" si="672"/>
        <v>9.1521289062499989</v>
      </c>
      <c r="AO457" s="3">
        <v>9.15</v>
      </c>
      <c r="AP457" s="3">
        <v>9.14</v>
      </c>
    </row>
    <row r="458" spans="1:42" x14ac:dyDescent="0.2">
      <c r="A458" s="2">
        <v>42472</v>
      </c>
      <c r="B458" s="3">
        <v>9.83</v>
      </c>
      <c r="C458" s="3">
        <v>9.69</v>
      </c>
      <c r="D458" s="3">
        <f t="shared" si="644"/>
        <v>9.5850000000000009</v>
      </c>
      <c r="E458" s="3">
        <v>9.48</v>
      </c>
      <c r="F458" s="3">
        <f t="shared" si="645"/>
        <v>9.4149999999999991</v>
      </c>
      <c r="G458" s="3">
        <v>9.35</v>
      </c>
      <c r="H458" s="3">
        <f t="shared" si="646"/>
        <v>9.23</v>
      </c>
      <c r="I458" s="3">
        <v>9.11</v>
      </c>
      <c r="J458" s="3">
        <f t="shared" si="647"/>
        <v>9.1750000000000007</v>
      </c>
      <c r="K458" s="3">
        <v>9.24</v>
      </c>
      <c r="L458">
        <f t="shared" si="648"/>
        <v>9.2274999999999991</v>
      </c>
      <c r="M458">
        <f t="shared" si="649"/>
        <v>9.2149999999999999</v>
      </c>
      <c r="N458">
        <f t="shared" si="650"/>
        <v>9.2025000000000006</v>
      </c>
      <c r="O458" s="3">
        <v>9.19</v>
      </c>
      <c r="P458">
        <f t="shared" si="651"/>
        <v>9.1774999999999984</v>
      </c>
      <c r="Q458">
        <f t="shared" si="652"/>
        <v>9.1737499999999983</v>
      </c>
      <c r="R458">
        <f t="shared" si="653"/>
        <v>9.17</v>
      </c>
      <c r="S458">
        <f t="shared" si="654"/>
        <v>9.1662500000000016</v>
      </c>
      <c r="T458">
        <f t="shared" si="655"/>
        <v>9.1581250000000018</v>
      </c>
      <c r="U458" s="3">
        <v>9.15</v>
      </c>
      <c r="V458">
        <f t="shared" si="656"/>
        <v>9.1418749999999989</v>
      </c>
      <c r="W458">
        <f t="shared" ref="W458:X458" si="678">2*V458-U458</f>
        <v>9.1337499999999974</v>
      </c>
      <c r="X458">
        <f t="shared" si="678"/>
        <v>9.1256249999999959</v>
      </c>
      <c r="Y458">
        <f t="shared" si="658"/>
        <v>9.1278124999999974</v>
      </c>
      <c r="Z458">
        <f t="shared" si="659"/>
        <v>9.129999999999999</v>
      </c>
      <c r="AA458">
        <f t="shared" si="660"/>
        <v>9.1321875000000006</v>
      </c>
      <c r="AB458">
        <f t="shared" si="661"/>
        <v>9.1266406250000003</v>
      </c>
      <c r="AC458">
        <f t="shared" si="662"/>
        <v>9.12109375</v>
      </c>
      <c r="AD458">
        <f t="shared" si="663"/>
        <v>9.1155468749999997</v>
      </c>
      <c r="AE458" s="3">
        <v>9.11</v>
      </c>
      <c r="AF458">
        <f t="shared" si="664"/>
        <v>9.1044531249999991</v>
      </c>
      <c r="AG458">
        <f t="shared" si="665"/>
        <v>9.1033398437499997</v>
      </c>
      <c r="AH458">
        <f t="shared" si="666"/>
        <v>9.1022265625000003</v>
      </c>
      <c r="AI458">
        <f t="shared" si="667"/>
        <v>9.1011132812500009</v>
      </c>
      <c r="AJ458">
        <f t="shared" si="668"/>
        <v>9.1</v>
      </c>
      <c r="AK458">
        <f t="shared" si="669"/>
        <v>9.0988867187499984</v>
      </c>
      <c r="AL458">
        <f t="shared" si="670"/>
        <v>9.0966650390624988</v>
      </c>
      <c r="AM458">
        <f t="shared" si="671"/>
        <v>9.0944433593749991</v>
      </c>
      <c r="AN458">
        <f t="shared" si="672"/>
        <v>9.0922216796874995</v>
      </c>
      <c r="AO458" s="3">
        <v>9.09</v>
      </c>
      <c r="AP458" s="3">
        <v>9.09</v>
      </c>
    </row>
    <row r="459" spans="1:42" x14ac:dyDescent="0.2">
      <c r="A459" s="2">
        <v>42471</v>
      </c>
      <c r="B459" s="3">
        <v>9.82</v>
      </c>
      <c r="C459" s="3">
        <v>9.66</v>
      </c>
      <c r="D459" s="3">
        <f t="shared" si="644"/>
        <v>9.5650000000000013</v>
      </c>
      <c r="E459" s="3">
        <v>9.4700000000000006</v>
      </c>
      <c r="F459" s="3">
        <f t="shared" si="645"/>
        <v>9.4250000000000007</v>
      </c>
      <c r="G459" s="3">
        <v>9.3800000000000008</v>
      </c>
      <c r="H459" s="3">
        <f t="shared" si="646"/>
        <v>9.2550000000000008</v>
      </c>
      <c r="I459" s="3">
        <v>9.1300000000000008</v>
      </c>
      <c r="J459" s="3">
        <f t="shared" si="647"/>
        <v>9.1950000000000003</v>
      </c>
      <c r="K459" s="3">
        <v>9.26</v>
      </c>
      <c r="L459">
        <f t="shared" si="648"/>
        <v>9.2424999999999997</v>
      </c>
      <c r="M459">
        <f t="shared" si="649"/>
        <v>9.2249999999999996</v>
      </c>
      <c r="N459">
        <f t="shared" si="650"/>
        <v>9.2074999999999996</v>
      </c>
      <c r="O459" s="3">
        <v>9.19</v>
      </c>
      <c r="P459">
        <f t="shared" si="651"/>
        <v>9.1724999999999994</v>
      </c>
      <c r="Q459">
        <f t="shared" si="652"/>
        <v>9.1712500000000006</v>
      </c>
      <c r="R459">
        <f t="shared" si="653"/>
        <v>9.17</v>
      </c>
      <c r="S459">
        <f t="shared" si="654"/>
        <v>9.1687499999999993</v>
      </c>
      <c r="T459">
        <f t="shared" si="655"/>
        <v>9.1593750000000007</v>
      </c>
      <c r="U459" s="3">
        <v>9.15</v>
      </c>
      <c r="V459">
        <f t="shared" si="656"/>
        <v>9.140625</v>
      </c>
      <c r="W459">
        <f t="shared" ref="W459:X459" si="679">2*V459-U459</f>
        <v>9.1312499999999996</v>
      </c>
      <c r="X459">
        <f t="shared" si="679"/>
        <v>9.1218749999999993</v>
      </c>
      <c r="Y459">
        <f t="shared" si="658"/>
        <v>9.1309374999999999</v>
      </c>
      <c r="Z459">
        <f t="shared" si="659"/>
        <v>9.14</v>
      </c>
      <c r="AA459">
        <f t="shared" si="660"/>
        <v>9.1490625000000012</v>
      </c>
      <c r="AB459">
        <f t="shared" si="661"/>
        <v>9.144296875000002</v>
      </c>
      <c r="AC459">
        <f t="shared" si="662"/>
        <v>9.139531250000001</v>
      </c>
      <c r="AD459">
        <f t="shared" si="663"/>
        <v>9.134765625</v>
      </c>
      <c r="AE459" s="3">
        <v>9.1300000000000008</v>
      </c>
      <c r="AF459">
        <f t="shared" si="664"/>
        <v>9.1252343750000016</v>
      </c>
      <c r="AG459">
        <f t="shared" si="665"/>
        <v>9.1251757812500003</v>
      </c>
      <c r="AH459">
        <f t="shared" si="666"/>
        <v>9.1251171875000008</v>
      </c>
      <c r="AI459">
        <f t="shared" si="667"/>
        <v>9.1250585937500013</v>
      </c>
      <c r="AJ459">
        <f t="shared" si="668"/>
        <v>9.125</v>
      </c>
      <c r="AK459">
        <f t="shared" si="669"/>
        <v>9.1249414062499987</v>
      </c>
      <c r="AL459">
        <f t="shared" si="670"/>
        <v>9.1237060546874993</v>
      </c>
      <c r="AM459">
        <f t="shared" si="671"/>
        <v>9.1224707031249999</v>
      </c>
      <c r="AN459">
        <f t="shared" si="672"/>
        <v>9.1212353515625004</v>
      </c>
      <c r="AO459" s="3">
        <v>9.1199999999999992</v>
      </c>
      <c r="AP459" s="3">
        <v>9.11</v>
      </c>
    </row>
    <row r="460" spans="1:42" x14ac:dyDescent="0.2">
      <c r="A460" s="2">
        <v>42468</v>
      </c>
      <c r="B460" s="3">
        <v>9.86</v>
      </c>
      <c r="C460" s="3">
        <v>9.77</v>
      </c>
      <c r="D460" s="3">
        <f t="shared" si="644"/>
        <v>9.6549999999999994</v>
      </c>
      <c r="E460" s="3">
        <v>9.5399999999999991</v>
      </c>
      <c r="F460" s="3">
        <f t="shared" si="645"/>
        <v>9.48</v>
      </c>
      <c r="G460" s="3">
        <v>9.42</v>
      </c>
      <c r="H460" s="3">
        <f t="shared" si="646"/>
        <v>9.2949999999999999</v>
      </c>
      <c r="I460" s="3">
        <v>9.17</v>
      </c>
      <c r="J460" s="3">
        <f t="shared" si="647"/>
        <v>9.2349999999999994</v>
      </c>
      <c r="K460" s="3">
        <v>9.3000000000000007</v>
      </c>
      <c r="L460">
        <f t="shared" si="648"/>
        <v>9.2825000000000006</v>
      </c>
      <c r="M460">
        <f t="shared" si="649"/>
        <v>9.2650000000000006</v>
      </c>
      <c r="N460">
        <f t="shared" si="650"/>
        <v>9.2475000000000005</v>
      </c>
      <c r="O460" s="3">
        <v>9.23</v>
      </c>
      <c r="P460">
        <f t="shared" si="651"/>
        <v>9.2125000000000004</v>
      </c>
      <c r="Q460">
        <f t="shared" si="652"/>
        <v>9.213750000000001</v>
      </c>
      <c r="R460">
        <f t="shared" si="653"/>
        <v>9.2149999999999999</v>
      </c>
      <c r="S460">
        <f t="shared" si="654"/>
        <v>9.2162499999999987</v>
      </c>
      <c r="T460">
        <f t="shared" si="655"/>
        <v>9.208124999999999</v>
      </c>
      <c r="U460" s="3">
        <v>9.1999999999999993</v>
      </c>
      <c r="V460">
        <f t="shared" si="656"/>
        <v>9.1918749999999996</v>
      </c>
      <c r="W460">
        <f t="shared" ref="W460:X460" si="680">2*V460-U460</f>
        <v>9.1837499999999999</v>
      </c>
      <c r="X460">
        <f t="shared" si="680"/>
        <v>9.1756250000000001</v>
      </c>
      <c r="Y460">
        <f t="shared" si="658"/>
        <v>9.1803124999999994</v>
      </c>
      <c r="Z460">
        <f t="shared" si="659"/>
        <v>9.1849999999999987</v>
      </c>
      <c r="AA460">
        <f t="shared" si="660"/>
        <v>9.189687499999998</v>
      </c>
      <c r="AB460">
        <f t="shared" si="661"/>
        <v>9.1847656249999989</v>
      </c>
      <c r="AC460">
        <f t="shared" si="662"/>
        <v>9.1798437499999999</v>
      </c>
      <c r="AD460">
        <f t="shared" si="663"/>
        <v>9.174921874999999</v>
      </c>
      <c r="AE460" s="3">
        <v>9.17</v>
      </c>
      <c r="AF460">
        <f t="shared" si="664"/>
        <v>9.1650781250000009</v>
      </c>
      <c r="AG460">
        <f t="shared" si="665"/>
        <v>9.1638085937500016</v>
      </c>
      <c r="AH460">
        <f t="shared" si="666"/>
        <v>9.1625390625000005</v>
      </c>
      <c r="AI460">
        <f t="shared" si="667"/>
        <v>9.1612695312499994</v>
      </c>
      <c r="AJ460">
        <f t="shared" si="668"/>
        <v>9.16</v>
      </c>
      <c r="AK460">
        <f t="shared" si="669"/>
        <v>9.1587304687500009</v>
      </c>
      <c r="AL460">
        <f t="shared" si="670"/>
        <v>9.1565478515625003</v>
      </c>
      <c r="AM460">
        <f t="shared" si="671"/>
        <v>9.1543652343749997</v>
      </c>
      <c r="AN460">
        <f t="shared" si="672"/>
        <v>9.1521826171874991</v>
      </c>
      <c r="AO460" s="3">
        <v>9.15</v>
      </c>
      <c r="AP460" s="3">
        <v>9.1199999999999992</v>
      </c>
    </row>
    <row r="461" spans="1:42" x14ac:dyDescent="0.2">
      <c r="A461" s="2">
        <v>42467</v>
      </c>
      <c r="B461" s="3">
        <v>9.91</v>
      </c>
      <c r="C461" s="3">
        <v>9.77</v>
      </c>
      <c r="D461" s="3">
        <f t="shared" si="644"/>
        <v>9.6549999999999994</v>
      </c>
      <c r="E461" s="3">
        <v>9.5399999999999991</v>
      </c>
      <c r="F461" s="3">
        <f t="shared" si="645"/>
        <v>9.4849999999999994</v>
      </c>
      <c r="G461" s="3">
        <v>9.43</v>
      </c>
      <c r="H461" s="3">
        <f t="shared" si="646"/>
        <v>9.3550000000000004</v>
      </c>
      <c r="I461" s="3">
        <v>9.2799999999999994</v>
      </c>
      <c r="J461" s="3">
        <f t="shared" si="647"/>
        <v>9.3149999999999995</v>
      </c>
      <c r="K461" s="3">
        <v>9.35</v>
      </c>
      <c r="L461">
        <f t="shared" si="648"/>
        <v>9.3425000000000011</v>
      </c>
      <c r="M461">
        <f t="shared" si="649"/>
        <v>9.3350000000000009</v>
      </c>
      <c r="N461">
        <f t="shared" si="650"/>
        <v>9.3275000000000006</v>
      </c>
      <c r="O461" s="3">
        <v>9.32</v>
      </c>
      <c r="P461">
        <f t="shared" si="651"/>
        <v>9.3125</v>
      </c>
      <c r="Q461">
        <f t="shared" si="652"/>
        <v>9.3137500000000006</v>
      </c>
      <c r="R461">
        <f t="shared" si="653"/>
        <v>9.3150000000000013</v>
      </c>
      <c r="S461">
        <f t="shared" si="654"/>
        <v>9.3162500000000019</v>
      </c>
      <c r="T461">
        <f t="shared" si="655"/>
        <v>9.3131250000000012</v>
      </c>
      <c r="U461" s="3">
        <v>9.31</v>
      </c>
      <c r="V461">
        <f t="shared" si="656"/>
        <v>9.3068749999999998</v>
      </c>
      <c r="W461">
        <f t="shared" ref="W461:X461" si="681">2*V461-U461</f>
        <v>9.3037499999999991</v>
      </c>
      <c r="X461">
        <f t="shared" si="681"/>
        <v>9.3006249999999984</v>
      </c>
      <c r="Y461">
        <f t="shared" si="658"/>
        <v>9.2978124999999991</v>
      </c>
      <c r="Z461">
        <f t="shared" si="659"/>
        <v>9.2949999999999999</v>
      </c>
      <c r="AA461">
        <f t="shared" si="660"/>
        <v>9.2921875000000007</v>
      </c>
      <c r="AB461">
        <f t="shared" si="661"/>
        <v>9.2891406249999999</v>
      </c>
      <c r="AC461">
        <f t="shared" si="662"/>
        <v>9.2860937499999991</v>
      </c>
      <c r="AD461">
        <f t="shared" si="663"/>
        <v>9.2830468750000001</v>
      </c>
      <c r="AE461" s="3">
        <v>9.2799999999999994</v>
      </c>
      <c r="AF461">
        <f t="shared" si="664"/>
        <v>9.2769531249999986</v>
      </c>
      <c r="AG461">
        <f t="shared" si="665"/>
        <v>9.2739648437499991</v>
      </c>
      <c r="AH461">
        <f t="shared" si="666"/>
        <v>9.2709765624999996</v>
      </c>
      <c r="AI461">
        <f t="shared" si="667"/>
        <v>9.2679882812500001</v>
      </c>
      <c r="AJ461">
        <f t="shared" si="668"/>
        <v>9.2650000000000006</v>
      </c>
      <c r="AK461">
        <f t="shared" si="669"/>
        <v>9.2620117187500011</v>
      </c>
      <c r="AL461">
        <f t="shared" si="670"/>
        <v>9.2590087890625021</v>
      </c>
      <c r="AM461">
        <f t="shared" si="671"/>
        <v>9.2560058593750014</v>
      </c>
      <c r="AN461">
        <f t="shared" si="672"/>
        <v>9.2530029296875007</v>
      </c>
      <c r="AO461" s="3">
        <v>9.25</v>
      </c>
      <c r="AP461" s="3">
        <v>9.2100000000000009</v>
      </c>
    </row>
    <row r="462" spans="1:42" x14ac:dyDescent="0.2">
      <c r="A462" s="2">
        <v>42466</v>
      </c>
      <c r="B462" s="3">
        <v>9.9700000000000006</v>
      </c>
      <c r="C462" s="3">
        <v>9.8000000000000007</v>
      </c>
      <c r="D462" s="3">
        <f t="shared" si="644"/>
        <v>9.6449999999999996</v>
      </c>
      <c r="E462" s="3">
        <v>9.49</v>
      </c>
      <c r="F462" s="3">
        <f t="shared" si="645"/>
        <v>9.4250000000000007</v>
      </c>
      <c r="G462" s="3">
        <v>9.36</v>
      </c>
      <c r="H462" s="3">
        <f t="shared" si="646"/>
        <v>9.245000000000001</v>
      </c>
      <c r="I462" s="3">
        <v>9.1300000000000008</v>
      </c>
      <c r="J462" s="3">
        <f t="shared" si="647"/>
        <v>9.1900000000000013</v>
      </c>
      <c r="K462" s="3">
        <v>9.25</v>
      </c>
      <c r="L462">
        <f t="shared" si="648"/>
        <v>9.2349999999999994</v>
      </c>
      <c r="M462">
        <f t="shared" si="649"/>
        <v>9.2199999999999989</v>
      </c>
      <c r="N462">
        <f t="shared" si="650"/>
        <v>9.2049999999999983</v>
      </c>
      <c r="O462" s="3">
        <v>9.19</v>
      </c>
      <c r="P462">
        <f t="shared" si="651"/>
        <v>9.1750000000000007</v>
      </c>
      <c r="Q462">
        <f t="shared" si="652"/>
        <v>9.1724999999999994</v>
      </c>
      <c r="R462">
        <f t="shared" si="653"/>
        <v>9.17</v>
      </c>
      <c r="S462">
        <f t="shared" si="654"/>
        <v>9.1675000000000004</v>
      </c>
      <c r="T462">
        <f t="shared" si="655"/>
        <v>9.1587500000000013</v>
      </c>
      <c r="U462" s="3">
        <v>9.15</v>
      </c>
      <c r="V462">
        <f t="shared" si="656"/>
        <v>9.1412499999999994</v>
      </c>
      <c r="W462">
        <f t="shared" ref="W462:X462" si="682">2*V462-U462</f>
        <v>9.1324999999999985</v>
      </c>
      <c r="X462">
        <f t="shared" si="682"/>
        <v>9.1237499999999976</v>
      </c>
      <c r="Y462">
        <f t="shared" si="658"/>
        <v>9.1318749999999991</v>
      </c>
      <c r="Z462">
        <f t="shared" si="659"/>
        <v>9.14</v>
      </c>
      <c r="AA462">
        <f t="shared" si="660"/>
        <v>9.1481250000000021</v>
      </c>
      <c r="AB462">
        <f t="shared" si="661"/>
        <v>9.1435937500000009</v>
      </c>
      <c r="AC462">
        <f t="shared" si="662"/>
        <v>9.1390625000000014</v>
      </c>
      <c r="AD462">
        <f t="shared" si="663"/>
        <v>9.134531250000002</v>
      </c>
      <c r="AE462" s="3">
        <v>9.1300000000000008</v>
      </c>
      <c r="AF462">
        <f t="shared" si="664"/>
        <v>9.1254687499999996</v>
      </c>
      <c r="AG462">
        <f t="shared" si="665"/>
        <v>9.1253515625000006</v>
      </c>
      <c r="AH462">
        <f t="shared" si="666"/>
        <v>9.1252343749999998</v>
      </c>
      <c r="AI462">
        <f t="shared" si="667"/>
        <v>9.125117187499999</v>
      </c>
      <c r="AJ462">
        <f t="shared" si="668"/>
        <v>9.125</v>
      </c>
      <c r="AK462">
        <f t="shared" si="669"/>
        <v>9.124882812500001</v>
      </c>
      <c r="AL462">
        <f t="shared" si="670"/>
        <v>9.123662109375001</v>
      </c>
      <c r="AM462">
        <f t="shared" si="671"/>
        <v>9.122441406250001</v>
      </c>
      <c r="AN462">
        <f t="shared" si="672"/>
        <v>9.121220703125001</v>
      </c>
      <c r="AO462" s="3">
        <v>9.1199999999999992</v>
      </c>
      <c r="AP462" s="3">
        <v>9.1</v>
      </c>
    </row>
    <row r="463" spans="1:42" x14ac:dyDescent="0.2">
      <c r="A463" s="2">
        <v>42465</v>
      </c>
      <c r="B463" s="3">
        <v>9.99</v>
      </c>
      <c r="C463" s="3">
        <v>9.83</v>
      </c>
      <c r="D463" s="3">
        <f t="shared" si="644"/>
        <v>9.6649999999999991</v>
      </c>
      <c r="E463" s="3">
        <v>9.5</v>
      </c>
      <c r="F463" s="3">
        <f t="shared" si="645"/>
        <v>9.4349999999999987</v>
      </c>
      <c r="G463" s="3">
        <v>9.3699999999999992</v>
      </c>
      <c r="H463" s="3">
        <f t="shared" si="646"/>
        <v>9.2650000000000006</v>
      </c>
      <c r="I463" s="3">
        <v>9.16</v>
      </c>
      <c r="J463" s="3">
        <f t="shared" si="647"/>
        <v>9.2149999999999999</v>
      </c>
      <c r="K463" s="3">
        <v>9.27</v>
      </c>
      <c r="L463">
        <f t="shared" si="648"/>
        <v>9.26</v>
      </c>
      <c r="M463">
        <f t="shared" si="649"/>
        <v>9.25</v>
      </c>
      <c r="N463">
        <f t="shared" si="650"/>
        <v>9.24</v>
      </c>
      <c r="O463" s="3">
        <v>9.23</v>
      </c>
      <c r="P463">
        <f t="shared" si="651"/>
        <v>9.2200000000000006</v>
      </c>
      <c r="Q463">
        <f t="shared" si="652"/>
        <v>9.2175000000000011</v>
      </c>
      <c r="R463">
        <f t="shared" si="653"/>
        <v>9.2149999999999999</v>
      </c>
      <c r="S463">
        <f t="shared" si="654"/>
        <v>9.2124999999999986</v>
      </c>
      <c r="T463">
        <f t="shared" si="655"/>
        <v>9.2062499999999989</v>
      </c>
      <c r="U463" s="3">
        <v>9.1999999999999993</v>
      </c>
      <c r="V463">
        <f t="shared" si="656"/>
        <v>9.1937499999999996</v>
      </c>
      <c r="W463">
        <f t="shared" ref="W463:X463" si="683">2*V463-U463</f>
        <v>9.1875</v>
      </c>
      <c r="X463">
        <f t="shared" si="683"/>
        <v>9.1812500000000004</v>
      </c>
      <c r="Y463">
        <f t="shared" si="658"/>
        <v>9.1806249999999991</v>
      </c>
      <c r="Z463">
        <f t="shared" si="659"/>
        <v>9.18</v>
      </c>
      <c r="AA463">
        <f t="shared" si="660"/>
        <v>9.1793750000000003</v>
      </c>
      <c r="AB463">
        <f t="shared" si="661"/>
        <v>9.1745312500000011</v>
      </c>
      <c r="AC463">
        <f t="shared" si="662"/>
        <v>9.1696875000000002</v>
      </c>
      <c r="AD463">
        <f t="shared" si="663"/>
        <v>9.1648437499999993</v>
      </c>
      <c r="AE463" s="3">
        <v>9.16</v>
      </c>
      <c r="AF463">
        <f t="shared" si="664"/>
        <v>9.155156250000001</v>
      </c>
      <c r="AG463">
        <f t="shared" si="665"/>
        <v>9.1538671875000013</v>
      </c>
      <c r="AH463">
        <f t="shared" si="666"/>
        <v>9.1525781250000016</v>
      </c>
      <c r="AI463">
        <f t="shared" si="667"/>
        <v>9.1512890625000018</v>
      </c>
      <c r="AJ463">
        <f t="shared" si="668"/>
        <v>9.15</v>
      </c>
      <c r="AK463">
        <f t="shared" si="669"/>
        <v>9.1487109374999989</v>
      </c>
      <c r="AL463">
        <f t="shared" si="670"/>
        <v>9.1465332031249993</v>
      </c>
      <c r="AM463">
        <f t="shared" si="671"/>
        <v>9.1443554687499997</v>
      </c>
      <c r="AN463">
        <f t="shared" si="672"/>
        <v>9.1421777343750001</v>
      </c>
      <c r="AO463" s="3">
        <v>9.14</v>
      </c>
      <c r="AP463" s="3">
        <v>9.11</v>
      </c>
    </row>
    <row r="464" spans="1:42" x14ac:dyDescent="0.2">
      <c r="A464" s="2">
        <v>42464</v>
      </c>
      <c r="B464" s="3">
        <v>9.8800000000000008</v>
      </c>
      <c r="C464" s="3">
        <v>9.85</v>
      </c>
      <c r="D464" s="3">
        <f t="shared" si="644"/>
        <v>9.6950000000000003</v>
      </c>
      <c r="E464" s="3">
        <v>9.5399999999999991</v>
      </c>
      <c r="F464" s="3">
        <f t="shared" si="645"/>
        <v>9.4499999999999993</v>
      </c>
      <c r="G464" s="3">
        <v>9.36</v>
      </c>
      <c r="H464" s="3">
        <f t="shared" si="646"/>
        <v>9.2100000000000009</v>
      </c>
      <c r="I464" s="3">
        <v>9.06</v>
      </c>
      <c r="J464" s="3">
        <f t="shared" si="647"/>
        <v>9.129999999999999</v>
      </c>
      <c r="K464" s="3">
        <v>9.1999999999999993</v>
      </c>
      <c r="L464">
        <f t="shared" si="648"/>
        <v>9.1875</v>
      </c>
      <c r="M464">
        <f t="shared" si="649"/>
        <v>9.1750000000000007</v>
      </c>
      <c r="N464">
        <f t="shared" si="650"/>
        <v>9.1625000000000014</v>
      </c>
      <c r="O464" s="3">
        <v>9.15</v>
      </c>
      <c r="P464">
        <f t="shared" si="651"/>
        <v>9.1374999999999993</v>
      </c>
      <c r="Q464">
        <f t="shared" si="652"/>
        <v>9.1337499999999991</v>
      </c>
      <c r="R464">
        <f t="shared" si="653"/>
        <v>9.129999999999999</v>
      </c>
      <c r="S464">
        <f t="shared" si="654"/>
        <v>9.1262499999999989</v>
      </c>
      <c r="T464">
        <f t="shared" si="655"/>
        <v>9.1181249999999991</v>
      </c>
      <c r="U464" s="3">
        <v>9.11</v>
      </c>
      <c r="V464">
        <f t="shared" si="656"/>
        <v>9.1018749999999997</v>
      </c>
      <c r="W464">
        <f t="shared" ref="W464:X464" si="684">2*V464-U464</f>
        <v>9.09375</v>
      </c>
      <c r="X464">
        <f t="shared" si="684"/>
        <v>9.0856250000000003</v>
      </c>
      <c r="Y464">
        <f t="shared" si="658"/>
        <v>9.0853125000000006</v>
      </c>
      <c r="Z464">
        <f t="shared" si="659"/>
        <v>9.0850000000000009</v>
      </c>
      <c r="AA464">
        <f t="shared" si="660"/>
        <v>9.0846875000000011</v>
      </c>
      <c r="AB464">
        <f t="shared" si="661"/>
        <v>9.0785156250000014</v>
      </c>
      <c r="AC464">
        <f t="shared" si="662"/>
        <v>9.0723437500000017</v>
      </c>
      <c r="AD464">
        <f t="shared" si="663"/>
        <v>9.066171875000002</v>
      </c>
      <c r="AE464" s="3">
        <v>9.06</v>
      </c>
      <c r="AF464">
        <f t="shared" si="664"/>
        <v>9.053828124999999</v>
      </c>
      <c r="AG464">
        <f t="shared" si="665"/>
        <v>9.0528710937499994</v>
      </c>
      <c r="AH464">
        <f t="shared" si="666"/>
        <v>9.0519140624999999</v>
      </c>
      <c r="AI464">
        <f t="shared" si="667"/>
        <v>9.0509570312500003</v>
      </c>
      <c r="AJ464">
        <f t="shared" si="668"/>
        <v>9.0500000000000007</v>
      </c>
      <c r="AK464">
        <f t="shared" si="669"/>
        <v>9.0490429687500011</v>
      </c>
      <c r="AL464">
        <f t="shared" si="670"/>
        <v>9.0467822265625006</v>
      </c>
      <c r="AM464">
        <f t="shared" si="671"/>
        <v>9.0445214843750001</v>
      </c>
      <c r="AN464">
        <f t="shared" si="672"/>
        <v>9.0422607421874996</v>
      </c>
      <c r="AO464" s="3">
        <v>9.0399999999999991</v>
      </c>
      <c r="AP464" s="3">
        <v>9.01</v>
      </c>
    </row>
    <row r="465" spans="1:42" x14ac:dyDescent="0.2">
      <c r="A465" s="2">
        <v>42461</v>
      </c>
      <c r="B465" s="3">
        <v>9.9</v>
      </c>
      <c r="C465" s="3">
        <v>9.84</v>
      </c>
      <c r="D465" s="3">
        <f t="shared" si="644"/>
        <v>9.6550000000000011</v>
      </c>
      <c r="E465" s="3">
        <v>9.4700000000000006</v>
      </c>
      <c r="F465" s="3">
        <f t="shared" si="645"/>
        <v>9.3850000000000016</v>
      </c>
      <c r="G465" s="3">
        <v>9.3000000000000007</v>
      </c>
      <c r="H465" s="3">
        <f t="shared" si="646"/>
        <v>9.18</v>
      </c>
      <c r="I465" s="3">
        <v>9.06</v>
      </c>
      <c r="J465" s="3">
        <f t="shared" si="647"/>
        <v>9.125</v>
      </c>
      <c r="K465" s="3">
        <v>9.19</v>
      </c>
      <c r="L465">
        <f t="shared" si="648"/>
        <v>9.18</v>
      </c>
      <c r="M465">
        <f t="shared" si="649"/>
        <v>9.17</v>
      </c>
      <c r="N465">
        <f t="shared" si="650"/>
        <v>9.16</v>
      </c>
      <c r="O465" s="3">
        <v>9.15</v>
      </c>
      <c r="P465">
        <f t="shared" si="651"/>
        <v>9.14</v>
      </c>
      <c r="Q465">
        <f t="shared" si="652"/>
        <v>9.1349999999999998</v>
      </c>
      <c r="R465">
        <f t="shared" si="653"/>
        <v>9.129999999999999</v>
      </c>
      <c r="S465">
        <f t="shared" si="654"/>
        <v>9.1249999999999982</v>
      </c>
      <c r="T465">
        <f t="shared" si="655"/>
        <v>9.1174999999999997</v>
      </c>
      <c r="U465" s="3">
        <v>9.11</v>
      </c>
      <c r="V465">
        <f t="shared" si="656"/>
        <v>9.1024999999999991</v>
      </c>
      <c r="W465">
        <f t="shared" ref="W465:X465" si="685">2*V465-U465</f>
        <v>9.0949999999999989</v>
      </c>
      <c r="X465">
        <f t="shared" si="685"/>
        <v>9.0874999999999986</v>
      </c>
      <c r="Y465">
        <f t="shared" si="658"/>
        <v>9.0862499999999997</v>
      </c>
      <c r="Z465">
        <f t="shared" si="659"/>
        <v>9.0850000000000009</v>
      </c>
      <c r="AA465">
        <f t="shared" si="660"/>
        <v>9.083750000000002</v>
      </c>
      <c r="AB465">
        <f t="shared" si="661"/>
        <v>9.0778125000000021</v>
      </c>
      <c r="AC465">
        <f t="shared" si="662"/>
        <v>9.0718750000000021</v>
      </c>
      <c r="AD465">
        <f t="shared" si="663"/>
        <v>9.0659375000000004</v>
      </c>
      <c r="AE465" s="3">
        <v>9.06</v>
      </c>
      <c r="AF465">
        <f t="shared" si="664"/>
        <v>9.0540625000000006</v>
      </c>
      <c r="AG465">
        <f t="shared" si="665"/>
        <v>9.0517968750000009</v>
      </c>
      <c r="AH465">
        <f t="shared" si="666"/>
        <v>9.0495312500000011</v>
      </c>
      <c r="AI465">
        <f t="shared" si="667"/>
        <v>9.0472656250000014</v>
      </c>
      <c r="AJ465">
        <f t="shared" si="668"/>
        <v>9.0449999999999999</v>
      </c>
      <c r="AK465">
        <f t="shared" si="669"/>
        <v>9.0427343749999984</v>
      </c>
      <c r="AL465">
        <f t="shared" si="670"/>
        <v>9.0395507812499982</v>
      </c>
      <c r="AM465">
        <f t="shared" si="671"/>
        <v>9.036367187499998</v>
      </c>
      <c r="AN465">
        <f t="shared" si="672"/>
        <v>9.0331835937499996</v>
      </c>
      <c r="AO465" s="3">
        <v>9.0299999999999994</v>
      </c>
      <c r="AP465" s="3">
        <v>9</v>
      </c>
    </row>
    <row r="466" spans="1:42" x14ac:dyDescent="0.2">
      <c r="A466" s="2">
        <v>42460</v>
      </c>
      <c r="B466" s="3">
        <v>9.9499999999999993</v>
      </c>
      <c r="C466" s="3">
        <v>9.8800000000000008</v>
      </c>
      <c r="D466" s="3">
        <f t="shared" si="644"/>
        <v>9.68</v>
      </c>
      <c r="E466" s="3">
        <v>9.48</v>
      </c>
      <c r="F466" s="3">
        <f t="shared" si="645"/>
        <v>9.379999999999999</v>
      </c>
      <c r="G466" s="3">
        <v>9.2799999999999994</v>
      </c>
      <c r="H466" s="3">
        <f t="shared" si="646"/>
        <v>9.1449999999999996</v>
      </c>
      <c r="I466" s="3">
        <v>9.01</v>
      </c>
      <c r="J466" s="3">
        <f t="shared" si="647"/>
        <v>9.07</v>
      </c>
      <c r="K466" s="3">
        <v>9.1300000000000008</v>
      </c>
      <c r="L466">
        <f t="shared" si="648"/>
        <v>9.1174999999999997</v>
      </c>
      <c r="M466">
        <f t="shared" si="649"/>
        <v>9.1050000000000004</v>
      </c>
      <c r="N466">
        <f t="shared" si="650"/>
        <v>9.0925000000000011</v>
      </c>
      <c r="O466" s="3">
        <v>9.08</v>
      </c>
      <c r="P466">
        <f t="shared" si="651"/>
        <v>9.067499999999999</v>
      </c>
      <c r="Q466">
        <f t="shared" si="652"/>
        <v>9.0637499999999989</v>
      </c>
      <c r="R466">
        <f t="shared" si="653"/>
        <v>9.0599999999999987</v>
      </c>
      <c r="S466">
        <f t="shared" si="654"/>
        <v>9.0562499999999986</v>
      </c>
      <c r="T466">
        <f t="shared" si="655"/>
        <v>9.0481249999999989</v>
      </c>
      <c r="U466" s="3">
        <v>9.0399999999999991</v>
      </c>
      <c r="V466">
        <f t="shared" si="656"/>
        <v>9.0318749999999994</v>
      </c>
      <c r="W466">
        <f t="shared" ref="W466:X466" si="686">2*V466-U466</f>
        <v>9.0237499999999997</v>
      </c>
      <c r="X466">
        <f t="shared" si="686"/>
        <v>9.015625</v>
      </c>
      <c r="Y466">
        <f t="shared" si="658"/>
        <v>9.0203124999999993</v>
      </c>
      <c r="Z466">
        <f t="shared" si="659"/>
        <v>9.0249999999999986</v>
      </c>
      <c r="AA466">
        <f t="shared" si="660"/>
        <v>9.0296874999999979</v>
      </c>
      <c r="AB466">
        <f t="shared" si="661"/>
        <v>9.0247656249999988</v>
      </c>
      <c r="AC466">
        <f t="shared" si="662"/>
        <v>9.0198437499999997</v>
      </c>
      <c r="AD466">
        <f t="shared" si="663"/>
        <v>9.0149218749999989</v>
      </c>
      <c r="AE466" s="3">
        <v>9.01</v>
      </c>
      <c r="AF466">
        <f t="shared" si="664"/>
        <v>9.0050781250000007</v>
      </c>
      <c r="AG466">
        <f t="shared" si="665"/>
        <v>9.0050585937500003</v>
      </c>
      <c r="AH466">
        <f t="shared" si="666"/>
        <v>9.0050390624999999</v>
      </c>
      <c r="AI466">
        <f t="shared" si="667"/>
        <v>9.0050195312499994</v>
      </c>
      <c r="AJ466">
        <f t="shared" si="668"/>
        <v>9.004999999999999</v>
      </c>
      <c r="AK466">
        <f t="shared" si="669"/>
        <v>9.0049804687499986</v>
      </c>
      <c r="AL466">
        <f t="shared" si="670"/>
        <v>9.0037353515624989</v>
      </c>
      <c r="AM466">
        <f t="shared" si="671"/>
        <v>9.0024902343749993</v>
      </c>
      <c r="AN466">
        <f t="shared" si="672"/>
        <v>9.0012451171874996</v>
      </c>
      <c r="AO466" s="3">
        <v>9</v>
      </c>
      <c r="AP466" s="3">
        <v>8.98</v>
      </c>
    </row>
    <row r="467" spans="1:42" x14ac:dyDescent="0.2">
      <c r="A467" s="2">
        <v>42459</v>
      </c>
      <c r="B467" s="3">
        <v>9.8000000000000007</v>
      </c>
      <c r="C467" s="3">
        <v>9.67</v>
      </c>
      <c r="D467" s="3">
        <f t="shared" si="644"/>
        <v>9.5300000000000011</v>
      </c>
      <c r="E467" s="3">
        <v>9.39</v>
      </c>
      <c r="F467" s="3">
        <f t="shared" si="645"/>
        <v>9.33</v>
      </c>
      <c r="G467" s="3">
        <v>9.27</v>
      </c>
      <c r="H467" s="3">
        <f t="shared" si="646"/>
        <v>9.16</v>
      </c>
      <c r="I467" s="3">
        <v>9.0500000000000007</v>
      </c>
      <c r="J467" s="3">
        <f t="shared" si="647"/>
        <v>9.11</v>
      </c>
      <c r="K467" s="3">
        <v>9.17</v>
      </c>
      <c r="L467">
        <f t="shared" si="648"/>
        <v>9.16</v>
      </c>
      <c r="M467">
        <f t="shared" si="649"/>
        <v>9.15</v>
      </c>
      <c r="N467">
        <f t="shared" si="650"/>
        <v>9.14</v>
      </c>
      <c r="O467" s="3">
        <v>9.1300000000000008</v>
      </c>
      <c r="P467">
        <f t="shared" si="651"/>
        <v>9.120000000000001</v>
      </c>
      <c r="Q467">
        <f t="shared" si="652"/>
        <v>9.1125000000000007</v>
      </c>
      <c r="R467">
        <f t="shared" si="653"/>
        <v>9.1050000000000004</v>
      </c>
      <c r="S467">
        <f t="shared" si="654"/>
        <v>9.0975000000000001</v>
      </c>
      <c r="T467">
        <f t="shared" si="655"/>
        <v>9.088750000000001</v>
      </c>
      <c r="U467" s="3">
        <v>9.08</v>
      </c>
      <c r="V467">
        <f t="shared" si="656"/>
        <v>9.0712499999999991</v>
      </c>
      <c r="W467">
        <f t="shared" ref="W467:X467" si="687">2*V467-U467</f>
        <v>9.0624999999999982</v>
      </c>
      <c r="X467">
        <f t="shared" si="687"/>
        <v>9.0537499999999973</v>
      </c>
      <c r="Y467">
        <f t="shared" si="658"/>
        <v>9.0593749999999993</v>
      </c>
      <c r="Z467">
        <f t="shared" si="659"/>
        <v>9.0650000000000013</v>
      </c>
      <c r="AA467">
        <f t="shared" si="660"/>
        <v>9.0706250000000033</v>
      </c>
      <c r="AB467">
        <f t="shared" si="661"/>
        <v>9.0654687500000026</v>
      </c>
      <c r="AC467">
        <f t="shared" si="662"/>
        <v>9.060312500000002</v>
      </c>
      <c r="AD467">
        <f t="shared" si="663"/>
        <v>9.0551562500000014</v>
      </c>
      <c r="AE467" s="3">
        <v>9.0500000000000007</v>
      </c>
      <c r="AF467">
        <f t="shared" si="664"/>
        <v>9.0448437500000001</v>
      </c>
      <c r="AG467">
        <f t="shared" si="665"/>
        <v>9.0448828124999991</v>
      </c>
      <c r="AH467">
        <f t="shared" si="666"/>
        <v>9.044921875</v>
      </c>
      <c r="AI467">
        <f t="shared" si="667"/>
        <v>9.0449609375000009</v>
      </c>
      <c r="AJ467">
        <f t="shared" si="668"/>
        <v>9.0449999999999999</v>
      </c>
      <c r="AK467">
        <f t="shared" si="669"/>
        <v>9.045039062499999</v>
      </c>
      <c r="AL467">
        <f t="shared" si="670"/>
        <v>9.0437792968749982</v>
      </c>
      <c r="AM467">
        <f t="shared" si="671"/>
        <v>9.0425195312499991</v>
      </c>
      <c r="AN467">
        <f t="shared" si="672"/>
        <v>9.041259765625</v>
      </c>
      <c r="AO467" s="3">
        <v>9.0399999999999991</v>
      </c>
      <c r="AP467" s="3">
        <v>9.0299999999999994</v>
      </c>
    </row>
    <row r="468" spans="1:42" x14ac:dyDescent="0.2">
      <c r="A468" s="2">
        <v>42458</v>
      </c>
      <c r="B468" s="3">
        <v>9.8000000000000007</v>
      </c>
      <c r="C468" s="3">
        <v>9.66</v>
      </c>
      <c r="D468" s="3">
        <f t="shared" si="644"/>
        <v>9.5449999999999999</v>
      </c>
      <c r="E468" s="3">
        <v>9.43</v>
      </c>
      <c r="F468" s="3">
        <f t="shared" si="645"/>
        <v>9.39</v>
      </c>
      <c r="G468" s="3">
        <v>9.35</v>
      </c>
      <c r="H468" s="3">
        <f t="shared" si="646"/>
        <v>9.27</v>
      </c>
      <c r="I468" s="3">
        <v>9.19</v>
      </c>
      <c r="J468" s="3">
        <f t="shared" si="647"/>
        <v>9.2399999999999984</v>
      </c>
      <c r="K468" s="3">
        <v>9.2899999999999991</v>
      </c>
      <c r="L468">
        <f t="shared" si="648"/>
        <v>9.2774999999999999</v>
      </c>
      <c r="M468">
        <f t="shared" si="649"/>
        <v>9.2650000000000006</v>
      </c>
      <c r="N468">
        <f t="shared" si="650"/>
        <v>9.2525000000000013</v>
      </c>
      <c r="O468" s="3">
        <v>9.24</v>
      </c>
      <c r="P468">
        <f t="shared" si="651"/>
        <v>9.2274999999999991</v>
      </c>
      <c r="Q468">
        <f t="shared" si="652"/>
        <v>9.2287499999999998</v>
      </c>
      <c r="R468">
        <f t="shared" si="653"/>
        <v>9.23</v>
      </c>
      <c r="S468">
        <f t="shared" si="654"/>
        <v>9.2312500000000011</v>
      </c>
      <c r="T468">
        <f t="shared" si="655"/>
        <v>9.2256250000000009</v>
      </c>
      <c r="U468" s="3">
        <v>9.2200000000000006</v>
      </c>
      <c r="V468">
        <f t="shared" si="656"/>
        <v>9.2143750000000004</v>
      </c>
      <c r="W468">
        <f t="shared" ref="W468:X468" si="688">2*V468-U468</f>
        <v>9.2087500000000002</v>
      </c>
      <c r="X468">
        <f t="shared" si="688"/>
        <v>9.203125</v>
      </c>
      <c r="Y468">
        <f t="shared" si="658"/>
        <v>9.2040624999999991</v>
      </c>
      <c r="Z468">
        <f t="shared" si="659"/>
        <v>9.2050000000000001</v>
      </c>
      <c r="AA468">
        <f t="shared" si="660"/>
        <v>9.205937500000001</v>
      </c>
      <c r="AB468">
        <f t="shared" si="661"/>
        <v>9.2019531250000011</v>
      </c>
      <c r="AC468">
        <f t="shared" si="662"/>
        <v>9.1979687500000011</v>
      </c>
      <c r="AD468">
        <f t="shared" si="663"/>
        <v>9.1939843749999994</v>
      </c>
      <c r="AE468" s="3">
        <v>9.19</v>
      </c>
      <c r="AF468">
        <f t="shared" si="664"/>
        <v>9.1860156249999996</v>
      </c>
      <c r="AG468">
        <f t="shared" si="665"/>
        <v>9.1857617187499994</v>
      </c>
      <c r="AH468">
        <f t="shared" si="666"/>
        <v>9.1855078124999991</v>
      </c>
      <c r="AI468">
        <f t="shared" si="667"/>
        <v>9.1852539062499989</v>
      </c>
      <c r="AJ468">
        <f t="shared" si="668"/>
        <v>9.1849999999999987</v>
      </c>
      <c r="AK468">
        <f t="shared" si="669"/>
        <v>9.1847460937499985</v>
      </c>
      <c r="AL468">
        <f t="shared" si="670"/>
        <v>9.1835595703125001</v>
      </c>
      <c r="AM468">
        <f t="shared" si="671"/>
        <v>9.182373046875</v>
      </c>
      <c r="AN468">
        <f t="shared" si="672"/>
        <v>9.1811865234374999</v>
      </c>
      <c r="AO468" s="3">
        <v>9.18</v>
      </c>
      <c r="AP468" s="3">
        <v>9.16</v>
      </c>
    </row>
    <row r="469" spans="1:42" x14ac:dyDescent="0.2">
      <c r="A469" s="2">
        <v>42457</v>
      </c>
      <c r="B469" s="3">
        <v>9.68</v>
      </c>
      <c r="C469" s="3">
        <v>9.6300000000000008</v>
      </c>
      <c r="D469" s="3">
        <f t="shared" si="644"/>
        <v>9.5150000000000006</v>
      </c>
      <c r="E469" s="3">
        <v>9.4</v>
      </c>
      <c r="F469" s="3">
        <f t="shared" si="645"/>
        <v>9.36</v>
      </c>
      <c r="G469" s="3">
        <v>9.32</v>
      </c>
      <c r="H469" s="3">
        <f t="shared" si="646"/>
        <v>9.23</v>
      </c>
      <c r="I469" s="3">
        <v>9.14</v>
      </c>
      <c r="J469" s="3">
        <f t="shared" si="647"/>
        <v>9.1999999999999993</v>
      </c>
      <c r="K469" s="3">
        <v>9.26</v>
      </c>
      <c r="L469">
        <f t="shared" si="648"/>
        <v>9.25</v>
      </c>
      <c r="M469">
        <f t="shared" si="649"/>
        <v>9.24</v>
      </c>
      <c r="N469">
        <f t="shared" si="650"/>
        <v>9.23</v>
      </c>
      <c r="O469" s="3">
        <v>9.2200000000000006</v>
      </c>
      <c r="P469">
        <f t="shared" si="651"/>
        <v>9.2100000000000009</v>
      </c>
      <c r="Q469">
        <f t="shared" si="652"/>
        <v>9.2050000000000001</v>
      </c>
      <c r="R469">
        <f t="shared" si="653"/>
        <v>9.1999999999999993</v>
      </c>
      <c r="S469">
        <f t="shared" si="654"/>
        <v>9.1949999999999985</v>
      </c>
      <c r="T469">
        <f t="shared" si="655"/>
        <v>9.1875</v>
      </c>
      <c r="U469" s="3">
        <v>9.18</v>
      </c>
      <c r="V469">
        <f t="shared" si="656"/>
        <v>9.1724999999999994</v>
      </c>
      <c r="W469">
        <f t="shared" ref="W469:X469" si="689">2*V469-U469</f>
        <v>9.1649999999999991</v>
      </c>
      <c r="X469">
        <f t="shared" si="689"/>
        <v>9.1574999999999989</v>
      </c>
      <c r="Y469">
        <f t="shared" si="658"/>
        <v>9.1587499999999995</v>
      </c>
      <c r="Z469">
        <f t="shared" si="659"/>
        <v>9.16</v>
      </c>
      <c r="AA469">
        <f t="shared" si="660"/>
        <v>9.1612500000000008</v>
      </c>
      <c r="AB469">
        <f t="shared" si="661"/>
        <v>9.1559375000000003</v>
      </c>
      <c r="AC469">
        <f t="shared" si="662"/>
        <v>9.1506250000000016</v>
      </c>
      <c r="AD469">
        <f t="shared" si="663"/>
        <v>9.1453125000000011</v>
      </c>
      <c r="AE469" s="3">
        <v>9.14</v>
      </c>
      <c r="AF469">
        <f t="shared" si="664"/>
        <v>9.1346875000000001</v>
      </c>
      <c r="AG469">
        <f t="shared" si="665"/>
        <v>9.1335156250000011</v>
      </c>
      <c r="AH469">
        <f t="shared" si="666"/>
        <v>9.1323437500000004</v>
      </c>
      <c r="AI469">
        <f t="shared" si="667"/>
        <v>9.1311718749999997</v>
      </c>
      <c r="AJ469">
        <f t="shared" si="668"/>
        <v>9.129999999999999</v>
      </c>
      <c r="AK469">
        <f t="shared" si="669"/>
        <v>9.1288281249999983</v>
      </c>
      <c r="AL469">
        <f t="shared" si="670"/>
        <v>9.1266210937499981</v>
      </c>
      <c r="AM469">
        <f t="shared" si="671"/>
        <v>9.1244140624999979</v>
      </c>
      <c r="AN469">
        <f t="shared" si="672"/>
        <v>9.1222070312499994</v>
      </c>
      <c r="AO469" s="3">
        <v>9.1199999999999992</v>
      </c>
      <c r="AP469" s="3">
        <v>9.09</v>
      </c>
    </row>
    <row r="470" spans="1:42" x14ac:dyDescent="0.2">
      <c r="A470" s="2">
        <v>42454</v>
      </c>
      <c r="B470" s="3">
        <v>9.7200000000000006</v>
      </c>
      <c r="C470" s="3">
        <v>9.64</v>
      </c>
      <c r="D470" s="3">
        <f t="shared" si="644"/>
        <v>9.5350000000000001</v>
      </c>
      <c r="E470" s="3">
        <v>9.43</v>
      </c>
      <c r="F470" s="3">
        <f t="shared" si="645"/>
        <v>9.375</v>
      </c>
      <c r="G470" s="3">
        <v>9.32</v>
      </c>
      <c r="H470" s="3">
        <f t="shared" si="646"/>
        <v>9.23</v>
      </c>
      <c r="I470" s="3">
        <v>9.14</v>
      </c>
      <c r="J470" s="3">
        <f t="shared" si="647"/>
        <v>9.18</v>
      </c>
      <c r="K470" s="3">
        <v>9.2200000000000006</v>
      </c>
      <c r="L470">
        <f t="shared" si="648"/>
        <v>9.2125000000000004</v>
      </c>
      <c r="M470">
        <f t="shared" si="649"/>
        <v>9.2050000000000001</v>
      </c>
      <c r="N470">
        <f t="shared" si="650"/>
        <v>9.1974999999999998</v>
      </c>
      <c r="O470" s="3">
        <v>9.19</v>
      </c>
      <c r="P470">
        <f t="shared" si="651"/>
        <v>9.1824999999999992</v>
      </c>
      <c r="Q470">
        <f t="shared" si="652"/>
        <v>9.1787500000000009</v>
      </c>
      <c r="R470">
        <f t="shared" si="653"/>
        <v>9.1750000000000007</v>
      </c>
      <c r="S470">
        <f t="shared" si="654"/>
        <v>9.1712500000000006</v>
      </c>
      <c r="T470">
        <f t="shared" si="655"/>
        <v>9.1656250000000004</v>
      </c>
      <c r="U470" s="3">
        <v>9.16</v>
      </c>
      <c r="V470">
        <f t="shared" si="656"/>
        <v>9.1543749999999999</v>
      </c>
      <c r="W470">
        <f t="shared" ref="W470:X470" si="690">2*V470-U470</f>
        <v>9.1487499999999997</v>
      </c>
      <c r="X470">
        <f t="shared" si="690"/>
        <v>9.1431249999999995</v>
      </c>
      <c r="Y470">
        <f t="shared" si="658"/>
        <v>9.1465624999999999</v>
      </c>
      <c r="Z470">
        <f t="shared" si="659"/>
        <v>9.15</v>
      </c>
      <c r="AA470">
        <f t="shared" si="660"/>
        <v>9.1534375000000008</v>
      </c>
      <c r="AB470">
        <f t="shared" si="661"/>
        <v>9.1500781250000003</v>
      </c>
      <c r="AC470">
        <f t="shared" si="662"/>
        <v>9.1467187500000016</v>
      </c>
      <c r="AD470">
        <f t="shared" si="663"/>
        <v>9.1433593750000011</v>
      </c>
      <c r="AE470" s="3">
        <v>9.14</v>
      </c>
      <c r="AF470">
        <f t="shared" si="664"/>
        <v>9.1366406250000001</v>
      </c>
      <c r="AG470">
        <f t="shared" si="665"/>
        <v>9.13623046875</v>
      </c>
      <c r="AH470">
        <f t="shared" si="666"/>
        <v>9.1358203125000017</v>
      </c>
      <c r="AI470">
        <f t="shared" si="667"/>
        <v>9.1354101562500016</v>
      </c>
      <c r="AJ470">
        <f t="shared" si="668"/>
        <v>9.1350000000000016</v>
      </c>
      <c r="AK470">
        <f t="shared" si="669"/>
        <v>9.1345898437500015</v>
      </c>
      <c r="AL470">
        <f t="shared" si="670"/>
        <v>9.1334423828125004</v>
      </c>
      <c r="AM470">
        <f t="shared" si="671"/>
        <v>9.1322949218750011</v>
      </c>
      <c r="AN470">
        <f t="shared" si="672"/>
        <v>9.1311474609375018</v>
      </c>
      <c r="AO470" s="3">
        <v>9.1300000000000008</v>
      </c>
      <c r="AP470" s="3">
        <v>9.11</v>
      </c>
    </row>
    <row r="471" spans="1:42" x14ac:dyDescent="0.2">
      <c r="A471" s="2">
        <v>42453</v>
      </c>
      <c r="B471" s="3">
        <v>9.6999999999999993</v>
      </c>
      <c r="C471" s="3">
        <v>9.6300000000000008</v>
      </c>
      <c r="D471" s="3">
        <f t="shared" si="644"/>
        <v>9.5450000000000017</v>
      </c>
      <c r="E471" s="3">
        <v>9.4600000000000009</v>
      </c>
      <c r="F471" s="3">
        <f t="shared" si="645"/>
        <v>9.4050000000000011</v>
      </c>
      <c r="G471" s="3">
        <v>9.35</v>
      </c>
      <c r="H471" s="3">
        <f t="shared" si="646"/>
        <v>9.2899999999999991</v>
      </c>
      <c r="I471" s="3">
        <v>9.23</v>
      </c>
      <c r="J471" s="3">
        <f t="shared" si="647"/>
        <v>9.25</v>
      </c>
      <c r="K471" s="3">
        <v>9.27</v>
      </c>
      <c r="L471">
        <f t="shared" si="648"/>
        <v>9.2650000000000006</v>
      </c>
      <c r="M471">
        <f t="shared" si="649"/>
        <v>9.26</v>
      </c>
      <c r="N471">
        <f t="shared" si="650"/>
        <v>9.254999999999999</v>
      </c>
      <c r="O471" s="3">
        <v>9.25</v>
      </c>
      <c r="P471">
        <f t="shared" si="651"/>
        <v>9.245000000000001</v>
      </c>
      <c r="Q471">
        <f t="shared" si="652"/>
        <v>9.2475000000000005</v>
      </c>
      <c r="R471">
        <f t="shared" si="653"/>
        <v>9.25</v>
      </c>
      <c r="S471">
        <f t="shared" si="654"/>
        <v>9.2524999999999995</v>
      </c>
      <c r="T471">
        <f t="shared" si="655"/>
        <v>9.2512499999999989</v>
      </c>
      <c r="U471" s="3">
        <v>9.25</v>
      </c>
      <c r="V471">
        <f t="shared" si="656"/>
        <v>9.2487500000000011</v>
      </c>
      <c r="W471">
        <f t="shared" ref="W471:X471" si="691">2*V471-U471</f>
        <v>9.2475000000000023</v>
      </c>
      <c r="X471">
        <f t="shared" si="691"/>
        <v>9.2462500000000034</v>
      </c>
      <c r="Y471">
        <f t="shared" si="658"/>
        <v>9.2431250000000027</v>
      </c>
      <c r="Z471">
        <f t="shared" si="659"/>
        <v>9.24</v>
      </c>
      <c r="AA471">
        <f t="shared" si="660"/>
        <v>9.2368749999999977</v>
      </c>
      <c r="AB471">
        <f t="shared" si="661"/>
        <v>9.2351562499999993</v>
      </c>
      <c r="AC471">
        <f t="shared" si="662"/>
        <v>9.2334374999999991</v>
      </c>
      <c r="AD471">
        <f t="shared" si="663"/>
        <v>9.2317187499999989</v>
      </c>
      <c r="AE471" s="3">
        <v>9.23</v>
      </c>
      <c r="AF471">
        <f t="shared" si="664"/>
        <v>9.228281250000002</v>
      </c>
      <c r="AG471">
        <f t="shared" si="665"/>
        <v>9.2274609375000018</v>
      </c>
      <c r="AH471">
        <f t="shared" si="666"/>
        <v>9.2266406250000017</v>
      </c>
      <c r="AI471">
        <f t="shared" si="667"/>
        <v>9.2258203125000016</v>
      </c>
      <c r="AJ471">
        <f t="shared" si="668"/>
        <v>9.2250000000000014</v>
      </c>
      <c r="AK471">
        <f t="shared" si="669"/>
        <v>9.2241796875000013</v>
      </c>
      <c r="AL471">
        <f t="shared" si="670"/>
        <v>9.2231347656250016</v>
      </c>
      <c r="AM471">
        <f t="shared" si="671"/>
        <v>9.2220898437500018</v>
      </c>
      <c r="AN471">
        <f t="shared" si="672"/>
        <v>9.2210449218750021</v>
      </c>
      <c r="AO471" s="3">
        <v>9.2200000000000006</v>
      </c>
      <c r="AP471" s="3">
        <v>9.1999999999999993</v>
      </c>
    </row>
    <row r="472" spans="1:42" x14ac:dyDescent="0.2">
      <c r="A472" s="2">
        <v>42452</v>
      </c>
      <c r="B472" s="3">
        <v>9.7100000000000009</v>
      </c>
      <c r="C472" s="3">
        <v>9.61</v>
      </c>
      <c r="D472" s="3">
        <f t="shared" si="644"/>
        <v>9.504999999999999</v>
      </c>
      <c r="E472" s="3">
        <v>9.4</v>
      </c>
      <c r="F472" s="3">
        <f t="shared" si="645"/>
        <v>9.34</v>
      </c>
      <c r="G472" s="3">
        <v>9.2799999999999994</v>
      </c>
      <c r="H472" s="3">
        <f t="shared" si="646"/>
        <v>9.2249999999999996</v>
      </c>
      <c r="I472" s="3">
        <v>9.17</v>
      </c>
      <c r="J472" s="3">
        <f t="shared" si="647"/>
        <v>9.1900000000000013</v>
      </c>
      <c r="K472" s="3">
        <v>9.2100000000000009</v>
      </c>
      <c r="L472">
        <f t="shared" si="648"/>
        <v>9.2100000000000009</v>
      </c>
      <c r="M472">
        <f t="shared" si="649"/>
        <v>9.2100000000000009</v>
      </c>
      <c r="N472">
        <f t="shared" si="650"/>
        <v>9.2100000000000009</v>
      </c>
      <c r="O472" s="3">
        <v>9.2100000000000009</v>
      </c>
      <c r="P472">
        <f t="shared" si="651"/>
        <v>9.2100000000000009</v>
      </c>
      <c r="Q472">
        <f t="shared" si="652"/>
        <v>9.2074999999999996</v>
      </c>
      <c r="R472">
        <f t="shared" si="653"/>
        <v>9.2050000000000001</v>
      </c>
      <c r="S472">
        <f t="shared" si="654"/>
        <v>9.2025000000000006</v>
      </c>
      <c r="T472">
        <f t="shared" si="655"/>
        <v>9.2012499999999999</v>
      </c>
      <c r="U472" s="3">
        <v>9.1999999999999993</v>
      </c>
      <c r="V472">
        <f t="shared" si="656"/>
        <v>9.1987499999999986</v>
      </c>
      <c r="W472">
        <f t="shared" ref="W472:X472" si="692">2*V472-U472</f>
        <v>9.197499999999998</v>
      </c>
      <c r="X472">
        <f t="shared" si="692"/>
        <v>9.1962499999999974</v>
      </c>
      <c r="Y472">
        <f t="shared" si="658"/>
        <v>9.1906249999999972</v>
      </c>
      <c r="Z472">
        <f t="shared" si="659"/>
        <v>9.1849999999999987</v>
      </c>
      <c r="AA472">
        <f t="shared" si="660"/>
        <v>9.1793750000000003</v>
      </c>
      <c r="AB472">
        <f t="shared" si="661"/>
        <v>9.1770312500000006</v>
      </c>
      <c r="AC472">
        <f t="shared" si="662"/>
        <v>9.174687500000001</v>
      </c>
      <c r="AD472">
        <f t="shared" si="663"/>
        <v>9.1723437499999996</v>
      </c>
      <c r="AE472" s="3">
        <v>9.17</v>
      </c>
      <c r="AF472">
        <f t="shared" si="664"/>
        <v>9.1676562500000003</v>
      </c>
      <c r="AG472">
        <f t="shared" si="665"/>
        <v>9.1657421875000011</v>
      </c>
      <c r="AH472">
        <f t="shared" si="666"/>
        <v>9.1638281250000002</v>
      </c>
      <c r="AI472">
        <f t="shared" si="667"/>
        <v>9.1619140624999993</v>
      </c>
      <c r="AJ472">
        <f t="shared" si="668"/>
        <v>9.16</v>
      </c>
      <c r="AK472">
        <f t="shared" si="669"/>
        <v>9.158085937500001</v>
      </c>
      <c r="AL472">
        <f t="shared" si="670"/>
        <v>9.1560644531250013</v>
      </c>
      <c r="AM472">
        <f t="shared" si="671"/>
        <v>9.1540429687500016</v>
      </c>
      <c r="AN472">
        <f t="shared" si="672"/>
        <v>9.1520214843750018</v>
      </c>
      <c r="AO472" s="3">
        <v>9.15</v>
      </c>
      <c r="AP472" s="3">
        <v>9.1199999999999992</v>
      </c>
    </row>
    <row r="473" spans="1:42" x14ac:dyDescent="0.2">
      <c r="A473" s="2">
        <v>42451</v>
      </c>
      <c r="B473" s="3">
        <v>9.5299999999999994</v>
      </c>
      <c r="C473" s="3">
        <v>9.48</v>
      </c>
      <c r="D473" s="3">
        <f t="shared" si="644"/>
        <v>9.39</v>
      </c>
      <c r="E473" s="3">
        <v>9.3000000000000007</v>
      </c>
      <c r="F473" s="3">
        <f t="shared" si="645"/>
        <v>9.245000000000001</v>
      </c>
      <c r="G473" s="3">
        <v>9.19</v>
      </c>
      <c r="H473" s="3">
        <f t="shared" si="646"/>
        <v>9.0850000000000009</v>
      </c>
      <c r="I473" s="3">
        <v>8.98</v>
      </c>
      <c r="J473" s="3">
        <f t="shared" si="647"/>
        <v>9.0250000000000004</v>
      </c>
      <c r="K473" s="3">
        <v>9.07</v>
      </c>
      <c r="L473">
        <f t="shared" si="648"/>
        <v>9.06</v>
      </c>
      <c r="M473">
        <f t="shared" si="649"/>
        <v>9.0500000000000007</v>
      </c>
      <c r="N473">
        <f t="shared" si="650"/>
        <v>9.0399999999999991</v>
      </c>
      <c r="O473" s="3">
        <v>9.0299999999999994</v>
      </c>
      <c r="P473">
        <f t="shared" si="651"/>
        <v>9.02</v>
      </c>
      <c r="Q473">
        <f t="shared" si="652"/>
        <v>9.02</v>
      </c>
      <c r="R473">
        <f t="shared" si="653"/>
        <v>9.02</v>
      </c>
      <c r="S473">
        <f t="shared" si="654"/>
        <v>9.02</v>
      </c>
      <c r="T473">
        <f t="shared" si="655"/>
        <v>9.0150000000000006</v>
      </c>
      <c r="U473" s="3">
        <v>9.01</v>
      </c>
      <c r="V473">
        <f t="shared" si="656"/>
        <v>9.004999999999999</v>
      </c>
      <c r="W473">
        <f t="shared" ref="W473:X473" si="693">2*V473-U473</f>
        <v>8.9999999999999982</v>
      </c>
      <c r="X473">
        <f t="shared" si="693"/>
        <v>8.9949999999999974</v>
      </c>
      <c r="Y473">
        <f t="shared" si="658"/>
        <v>8.9949999999999992</v>
      </c>
      <c r="Z473">
        <f t="shared" si="659"/>
        <v>8.995000000000001</v>
      </c>
      <c r="AA473">
        <f t="shared" si="660"/>
        <v>8.9950000000000028</v>
      </c>
      <c r="AB473">
        <f t="shared" si="661"/>
        <v>8.9912500000000009</v>
      </c>
      <c r="AC473">
        <f t="shared" si="662"/>
        <v>8.9875000000000007</v>
      </c>
      <c r="AD473">
        <f t="shared" si="663"/>
        <v>8.9837500000000006</v>
      </c>
      <c r="AE473" s="3">
        <v>8.98</v>
      </c>
      <c r="AF473">
        <f t="shared" si="664"/>
        <v>8.9762500000000003</v>
      </c>
      <c r="AG473">
        <f t="shared" si="665"/>
        <v>8.9746874999999999</v>
      </c>
      <c r="AH473">
        <f t="shared" si="666"/>
        <v>8.9731249999999996</v>
      </c>
      <c r="AI473">
        <f t="shared" si="667"/>
        <v>8.971562500000001</v>
      </c>
      <c r="AJ473">
        <f t="shared" si="668"/>
        <v>8.9700000000000006</v>
      </c>
      <c r="AK473">
        <f t="shared" si="669"/>
        <v>8.9684375000000003</v>
      </c>
      <c r="AL473">
        <f t="shared" si="670"/>
        <v>8.9663281250000004</v>
      </c>
      <c r="AM473">
        <f t="shared" si="671"/>
        <v>8.9642187500000006</v>
      </c>
      <c r="AN473">
        <f t="shared" si="672"/>
        <v>8.9621093750000007</v>
      </c>
      <c r="AO473" s="3">
        <v>8.9600000000000009</v>
      </c>
      <c r="AP473" s="3">
        <v>8.94</v>
      </c>
    </row>
    <row r="474" spans="1:42" x14ac:dyDescent="0.2">
      <c r="A474" s="2">
        <v>42450</v>
      </c>
      <c r="B474" s="3">
        <v>9.48</v>
      </c>
      <c r="C474" s="3">
        <v>9.4499999999999993</v>
      </c>
      <c r="D474" s="3">
        <f t="shared" si="644"/>
        <v>9.3699999999999992</v>
      </c>
      <c r="E474" s="3">
        <v>9.2899999999999991</v>
      </c>
      <c r="F474" s="3">
        <f t="shared" si="645"/>
        <v>9.23</v>
      </c>
      <c r="G474" s="3">
        <v>9.17</v>
      </c>
      <c r="H474" s="3">
        <f t="shared" si="646"/>
        <v>9.0850000000000009</v>
      </c>
      <c r="I474" s="3">
        <v>9</v>
      </c>
      <c r="J474" s="3">
        <f t="shared" si="647"/>
        <v>9.0300000000000011</v>
      </c>
      <c r="K474" s="3">
        <v>9.06</v>
      </c>
      <c r="L474">
        <f t="shared" si="648"/>
        <v>9.0474999999999994</v>
      </c>
      <c r="M474">
        <f t="shared" si="649"/>
        <v>9.0350000000000001</v>
      </c>
      <c r="N474">
        <f t="shared" si="650"/>
        <v>9.0225000000000009</v>
      </c>
      <c r="O474" s="3">
        <v>9.01</v>
      </c>
      <c r="P474">
        <f t="shared" si="651"/>
        <v>8.9974999999999987</v>
      </c>
      <c r="Q474">
        <f t="shared" si="652"/>
        <v>9.0037500000000001</v>
      </c>
      <c r="R474">
        <f t="shared" si="653"/>
        <v>9.01</v>
      </c>
      <c r="S474">
        <f t="shared" si="654"/>
        <v>9.0162499999999994</v>
      </c>
      <c r="T474">
        <f t="shared" si="655"/>
        <v>9.0131249999999987</v>
      </c>
      <c r="U474" s="3">
        <v>9.01</v>
      </c>
      <c r="V474">
        <f t="shared" si="656"/>
        <v>9.0068750000000009</v>
      </c>
      <c r="W474">
        <f t="shared" ref="W474:X474" si="694">2*V474-U474</f>
        <v>9.0037500000000019</v>
      </c>
      <c r="X474">
        <f t="shared" si="694"/>
        <v>9.000625000000003</v>
      </c>
      <c r="Y474">
        <f t="shared" si="658"/>
        <v>9.002812500000001</v>
      </c>
      <c r="Z474">
        <f t="shared" si="659"/>
        <v>9.004999999999999</v>
      </c>
      <c r="AA474">
        <f t="shared" si="660"/>
        <v>9.007187499999997</v>
      </c>
      <c r="AB474">
        <f t="shared" si="661"/>
        <v>9.0053906249999969</v>
      </c>
      <c r="AC474">
        <f t="shared" si="662"/>
        <v>9.0035937499999985</v>
      </c>
      <c r="AD474">
        <f t="shared" si="663"/>
        <v>9.0017968750000001</v>
      </c>
      <c r="AE474" s="3">
        <v>9</v>
      </c>
      <c r="AF474">
        <f t="shared" si="664"/>
        <v>8.9982031249999999</v>
      </c>
      <c r="AG474">
        <f t="shared" si="665"/>
        <v>8.9974023437500001</v>
      </c>
      <c r="AH474">
        <f t="shared" si="666"/>
        <v>8.9966015625000004</v>
      </c>
      <c r="AI474">
        <f t="shared" si="667"/>
        <v>8.9958007812500007</v>
      </c>
      <c r="AJ474">
        <f t="shared" si="668"/>
        <v>8.995000000000001</v>
      </c>
      <c r="AK474">
        <f t="shared" si="669"/>
        <v>8.9941992187500013</v>
      </c>
      <c r="AL474">
        <f t="shared" si="670"/>
        <v>8.9931494140625006</v>
      </c>
      <c r="AM474">
        <f t="shared" si="671"/>
        <v>8.9920996093749999</v>
      </c>
      <c r="AN474">
        <f t="shared" si="672"/>
        <v>8.9910498046874991</v>
      </c>
      <c r="AO474" s="3">
        <v>8.99</v>
      </c>
      <c r="AP474" s="3">
        <v>8.9700000000000006</v>
      </c>
    </row>
    <row r="475" spans="1:42" x14ac:dyDescent="0.2">
      <c r="A475" s="2">
        <v>42447</v>
      </c>
      <c r="B475" s="3">
        <v>9.3699999999999992</v>
      </c>
      <c r="C475" s="3">
        <v>9.3699999999999992</v>
      </c>
      <c r="D475" s="3">
        <f t="shared" si="644"/>
        <v>9.3049999999999997</v>
      </c>
      <c r="E475" s="3">
        <v>9.24</v>
      </c>
      <c r="F475" s="3">
        <f t="shared" si="645"/>
        <v>9.1850000000000005</v>
      </c>
      <c r="G475" s="3">
        <v>9.1300000000000008</v>
      </c>
      <c r="H475" s="3">
        <f t="shared" si="646"/>
        <v>9.0399999999999991</v>
      </c>
      <c r="I475" s="3">
        <v>8.9499999999999993</v>
      </c>
      <c r="J475" s="3">
        <f t="shared" si="647"/>
        <v>8.9899999999999984</v>
      </c>
      <c r="K475" s="3">
        <v>9.0299999999999994</v>
      </c>
      <c r="L475">
        <f t="shared" si="648"/>
        <v>9.0249999999999986</v>
      </c>
      <c r="M475">
        <f t="shared" si="649"/>
        <v>9.02</v>
      </c>
      <c r="N475">
        <f t="shared" si="650"/>
        <v>9.0150000000000006</v>
      </c>
      <c r="O475" s="3">
        <v>9.01</v>
      </c>
      <c r="P475">
        <f t="shared" si="651"/>
        <v>9.004999999999999</v>
      </c>
      <c r="Q475">
        <f t="shared" si="652"/>
        <v>9.0024999999999995</v>
      </c>
      <c r="R475">
        <f t="shared" si="653"/>
        <v>9</v>
      </c>
      <c r="S475">
        <f t="shared" si="654"/>
        <v>8.9975000000000005</v>
      </c>
      <c r="T475">
        <f t="shared" si="655"/>
        <v>8.9937500000000004</v>
      </c>
      <c r="U475" s="3">
        <v>8.99</v>
      </c>
      <c r="V475">
        <f t="shared" si="656"/>
        <v>8.9862500000000001</v>
      </c>
      <c r="W475">
        <f t="shared" ref="W475:X475" si="695">2*V475-U475</f>
        <v>8.9824999999999999</v>
      </c>
      <c r="X475">
        <f t="shared" si="695"/>
        <v>8.9787499999999998</v>
      </c>
      <c r="Y475">
        <f t="shared" si="658"/>
        <v>8.9743749999999984</v>
      </c>
      <c r="Z475">
        <f t="shared" si="659"/>
        <v>8.9699999999999989</v>
      </c>
      <c r="AA475">
        <f t="shared" si="660"/>
        <v>8.9656249999999993</v>
      </c>
      <c r="AB475">
        <f t="shared" si="661"/>
        <v>8.9617187499999993</v>
      </c>
      <c r="AC475">
        <f t="shared" si="662"/>
        <v>8.9578124999999993</v>
      </c>
      <c r="AD475">
        <f t="shared" si="663"/>
        <v>8.9539062499999993</v>
      </c>
      <c r="AE475" s="3">
        <v>8.9499999999999993</v>
      </c>
      <c r="AF475">
        <f t="shared" si="664"/>
        <v>8.9460937499999993</v>
      </c>
      <c r="AG475">
        <f t="shared" si="665"/>
        <v>8.9445703124999998</v>
      </c>
      <c r="AH475">
        <f t="shared" si="666"/>
        <v>8.9430468750000003</v>
      </c>
      <c r="AI475">
        <f t="shared" si="667"/>
        <v>8.941523437499999</v>
      </c>
      <c r="AJ475">
        <f t="shared" si="668"/>
        <v>8.94</v>
      </c>
      <c r="AK475">
        <f t="shared" si="669"/>
        <v>8.9384765625</v>
      </c>
      <c r="AL475">
        <f t="shared" si="670"/>
        <v>8.9363574218749999</v>
      </c>
      <c r="AM475">
        <f t="shared" si="671"/>
        <v>8.9342382812499999</v>
      </c>
      <c r="AN475">
        <f t="shared" si="672"/>
        <v>8.9321191406249998</v>
      </c>
      <c r="AO475" s="3">
        <v>8.93</v>
      </c>
      <c r="AP475" s="3">
        <v>8.92</v>
      </c>
    </row>
    <row r="476" spans="1:42" x14ac:dyDescent="0.2">
      <c r="A476" s="2">
        <v>42446</v>
      </c>
      <c r="B476" s="3">
        <v>9.4499999999999993</v>
      </c>
      <c r="C476" s="3">
        <v>9.41</v>
      </c>
      <c r="D476" s="3">
        <f t="shared" si="644"/>
        <v>9.32</v>
      </c>
      <c r="E476" s="3">
        <v>9.23</v>
      </c>
      <c r="F476" s="3">
        <f t="shared" si="645"/>
        <v>9.1999999999999993</v>
      </c>
      <c r="G476" s="3">
        <v>9.17</v>
      </c>
      <c r="H476" s="3">
        <f t="shared" si="646"/>
        <v>9.1349999999999998</v>
      </c>
      <c r="I476" s="3">
        <v>9.1</v>
      </c>
      <c r="J476" s="3">
        <f t="shared" si="647"/>
        <v>9.120000000000001</v>
      </c>
      <c r="K476" s="3">
        <v>9.14</v>
      </c>
      <c r="L476">
        <f t="shared" si="648"/>
        <v>9.1349999999999998</v>
      </c>
      <c r="M476">
        <f t="shared" si="649"/>
        <v>9.129999999999999</v>
      </c>
      <c r="N476">
        <f t="shared" si="650"/>
        <v>9.125</v>
      </c>
      <c r="O476" s="3">
        <v>9.1199999999999992</v>
      </c>
      <c r="P476">
        <f t="shared" si="651"/>
        <v>9.1149999999999984</v>
      </c>
      <c r="Q476">
        <f t="shared" si="652"/>
        <v>9.1124999999999989</v>
      </c>
      <c r="R476">
        <f t="shared" si="653"/>
        <v>9.11</v>
      </c>
      <c r="S476">
        <f t="shared" si="654"/>
        <v>9.1074999999999999</v>
      </c>
      <c r="T476">
        <f t="shared" si="655"/>
        <v>9.1037499999999998</v>
      </c>
      <c r="U476" s="3">
        <v>9.1</v>
      </c>
      <c r="V476">
        <f t="shared" si="656"/>
        <v>9.0962499999999995</v>
      </c>
      <c r="W476">
        <f t="shared" ref="W476:X476" si="696">2*V476-U476</f>
        <v>9.0924999999999994</v>
      </c>
      <c r="X476">
        <f t="shared" si="696"/>
        <v>9.0887499999999992</v>
      </c>
      <c r="Y476">
        <f t="shared" si="658"/>
        <v>9.0943749999999994</v>
      </c>
      <c r="Z476">
        <f t="shared" si="659"/>
        <v>9.1</v>
      </c>
      <c r="AA476">
        <f t="shared" si="660"/>
        <v>9.1056249999999999</v>
      </c>
      <c r="AB476">
        <f t="shared" si="661"/>
        <v>9.1042187499999994</v>
      </c>
      <c r="AC476">
        <f t="shared" si="662"/>
        <v>9.1028124999999989</v>
      </c>
      <c r="AD476">
        <f t="shared" si="663"/>
        <v>9.1014062500000001</v>
      </c>
      <c r="AE476" s="3">
        <v>9.1</v>
      </c>
      <c r="AF476">
        <f t="shared" si="664"/>
        <v>9.0985937499999991</v>
      </c>
      <c r="AG476">
        <f t="shared" si="665"/>
        <v>9.1001953124999986</v>
      </c>
      <c r="AH476">
        <f t="shared" si="666"/>
        <v>9.1017968749999998</v>
      </c>
      <c r="AI476">
        <f t="shared" si="667"/>
        <v>9.103398437500001</v>
      </c>
      <c r="AJ476">
        <f t="shared" si="668"/>
        <v>9.1050000000000004</v>
      </c>
      <c r="AK476">
        <f t="shared" si="669"/>
        <v>9.1066015624999999</v>
      </c>
      <c r="AL476">
        <f t="shared" si="670"/>
        <v>9.1074511718749989</v>
      </c>
      <c r="AM476">
        <f t="shared" si="671"/>
        <v>9.1083007812499996</v>
      </c>
      <c r="AN476">
        <f t="shared" si="672"/>
        <v>9.1091503906250004</v>
      </c>
      <c r="AO476" s="3">
        <v>9.11</v>
      </c>
      <c r="AP476" s="3">
        <v>9.1199999999999992</v>
      </c>
    </row>
    <row r="477" spans="1:42" x14ac:dyDescent="0.2">
      <c r="A477" s="2">
        <v>42445</v>
      </c>
      <c r="B477" s="3">
        <v>9.5</v>
      </c>
      <c r="C477" s="3">
        <v>9.5299999999999994</v>
      </c>
      <c r="D477" s="3">
        <f t="shared" si="644"/>
        <v>9.51</v>
      </c>
      <c r="E477" s="3">
        <v>9.49</v>
      </c>
      <c r="F477" s="3">
        <f t="shared" si="645"/>
        <v>9.4849999999999994</v>
      </c>
      <c r="G477" s="3">
        <v>9.48</v>
      </c>
      <c r="H477" s="3">
        <f t="shared" si="646"/>
        <v>9.43</v>
      </c>
      <c r="I477" s="3">
        <v>9.3800000000000008</v>
      </c>
      <c r="J477" s="3">
        <f t="shared" si="647"/>
        <v>9.4200000000000017</v>
      </c>
      <c r="K477" s="3">
        <v>9.4600000000000009</v>
      </c>
      <c r="L477">
        <f t="shared" si="648"/>
        <v>9.4525000000000006</v>
      </c>
      <c r="M477">
        <f t="shared" si="649"/>
        <v>9.4450000000000003</v>
      </c>
      <c r="N477">
        <f t="shared" si="650"/>
        <v>9.4375</v>
      </c>
      <c r="O477" s="3">
        <v>9.43</v>
      </c>
      <c r="P477">
        <f t="shared" si="651"/>
        <v>9.4224999999999994</v>
      </c>
      <c r="Q477">
        <f t="shared" si="652"/>
        <v>9.4187499999999993</v>
      </c>
      <c r="R477">
        <f t="shared" si="653"/>
        <v>9.4149999999999991</v>
      </c>
      <c r="S477">
        <f t="shared" si="654"/>
        <v>9.411249999999999</v>
      </c>
      <c r="T477">
        <f t="shared" si="655"/>
        <v>9.4056250000000006</v>
      </c>
      <c r="U477" s="3">
        <v>9.4</v>
      </c>
      <c r="V477">
        <f t="shared" si="656"/>
        <v>9.3943750000000001</v>
      </c>
      <c r="W477">
        <f t="shared" ref="W477:X477" si="697">2*V477-U477</f>
        <v>9.3887499999999999</v>
      </c>
      <c r="X477">
        <f t="shared" si="697"/>
        <v>9.3831249999999997</v>
      </c>
      <c r="Y477">
        <f t="shared" si="658"/>
        <v>9.3865625000000001</v>
      </c>
      <c r="Z477">
        <f t="shared" si="659"/>
        <v>9.39</v>
      </c>
      <c r="AA477">
        <f t="shared" si="660"/>
        <v>9.393437500000001</v>
      </c>
      <c r="AB477">
        <f t="shared" si="661"/>
        <v>9.3900781250000005</v>
      </c>
      <c r="AC477">
        <f t="shared" si="662"/>
        <v>9.38671875</v>
      </c>
      <c r="AD477">
        <f t="shared" si="663"/>
        <v>9.3833593750000013</v>
      </c>
      <c r="AE477" s="3">
        <v>9.3800000000000008</v>
      </c>
      <c r="AF477">
        <f t="shared" si="664"/>
        <v>9.3766406250000003</v>
      </c>
      <c r="AG477">
        <f t="shared" si="665"/>
        <v>9.3774804687500009</v>
      </c>
      <c r="AH477">
        <f t="shared" si="666"/>
        <v>9.3783203125000014</v>
      </c>
      <c r="AI477">
        <f t="shared" si="667"/>
        <v>9.379160156250002</v>
      </c>
      <c r="AJ477">
        <f t="shared" si="668"/>
        <v>9.3800000000000008</v>
      </c>
      <c r="AK477">
        <f t="shared" si="669"/>
        <v>9.3808398437499996</v>
      </c>
      <c r="AL477">
        <f t="shared" si="670"/>
        <v>9.3806298828124994</v>
      </c>
      <c r="AM477">
        <f t="shared" si="671"/>
        <v>9.3804199218749993</v>
      </c>
      <c r="AN477">
        <f t="shared" si="672"/>
        <v>9.3802099609374991</v>
      </c>
      <c r="AO477" s="3">
        <v>9.3800000000000008</v>
      </c>
      <c r="AP477" s="3">
        <v>9.39</v>
      </c>
    </row>
    <row r="478" spans="1:42" x14ac:dyDescent="0.2">
      <c r="A478" s="2">
        <v>42444</v>
      </c>
      <c r="B478" s="3">
        <v>9.48</v>
      </c>
      <c r="C478" s="3">
        <v>9.5399999999999991</v>
      </c>
      <c r="D478" s="3">
        <f t="shared" si="644"/>
        <v>9.5299999999999994</v>
      </c>
      <c r="E478" s="3">
        <v>9.52</v>
      </c>
      <c r="F478" s="3">
        <f t="shared" si="645"/>
        <v>9.5249999999999986</v>
      </c>
      <c r="G478" s="3">
        <v>9.5299999999999994</v>
      </c>
      <c r="H478" s="3">
        <f t="shared" si="646"/>
        <v>9.4849999999999994</v>
      </c>
      <c r="I478" s="3">
        <v>9.44</v>
      </c>
      <c r="J478" s="3">
        <f t="shared" si="647"/>
        <v>9.5</v>
      </c>
      <c r="K478" s="3">
        <v>9.56</v>
      </c>
      <c r="L478">
        <f t="shared" si="648"/>
        <v>9.557500000000001</v>
      </c>
      <c r="M478">
        <f t="shared" si="649"/>
        <v>9.5549999999999997</v>
      </c>
      <c r="N478">
        <f t="shared" si="650"/>
        <v>9.5525000000000002</v>
      </c>
      <c r="O478" s="3">
        <v>9.5500000000000007</v>
      </c>
      <c r="P478">
        <f t="shared" si="651"/>
        <v>9.5475000000000012</v>
      </c>
      <c r="Q478">
        <f t="shared" si="652"/>
        <v>9.5362500000000008</v>
      </c>
      <c r="R478">
        <f t="shared" si="653"/>
        <v>9.5250000000000004</v>
      </c>
      <c r="S478">
        <f t="shared" si="654"/>
        <v>9.5137499999999999</v>
      </c>
      <c r="T478">
        <f t="shared" si="655"/>
        <v>9.5068750000000009</v>
      </c>
      <c r="U478" s="3">
        <v>9.5</v>
      </c>
      <c r="V478">
        <f t="shared" si="656"/>
        <v>9.4931249999999991</v>
      </c>
      <c r="W478">
        <f t="shared" ref="W478:X478" si="698">2*V478-U478</f>
        <v>9.4862499999999983</v>
      </c>
      <c r="X478">
        <f t="shared" si="698"/>
        <v>9.4793749999999974</v>
      </c>
      <c r="Y478">
        <f t="shared" si="658"/>
        <v>9.4746874999999982</v>
      </c>
      <c r="Z478">
        <f t="shared" si="659"/>
        <v>9.4699999999999989</v>
      </c>
      <c r="AA478">
        <f t="shared" si="660"/>
        <v>9.4653124999999996</v>
      </c>
      <c r="AB478">
        <f t="shared" si="661"/>
        <v>9.458984375</v>
      </c>
      <c r="AC478">
        <f t="shared" si="662"/>
        <v>9.4526562500000004</v>
      </c>
      <c r="AD478">
        <f t="shared" si="663"/>
        <v>9.4463281250000009</v>
      </c>
      <c r="AE478" s="3">
        <v>9.44</v>
      </c>
      <c r="AF478">
        <f t="shared" si="664"/>
        <v>9.4336718749999982</v>
      </c>
      <c r="AG478">
        <f t="shared" si="665"/>
        <v>9.4327539062499994</v>
      </c>
      <c r="AH478">
        <f t="shared" si="666"/>
        <v>9.4318359374999989</v>
      </c>
      <c r="AI478">
        <f t="shared" si="667"/>
        <v>9.4309179687499984</v>
      </c>
      <c r="AJ478">
        <f t="shared" si="668"/>
        <v>9.43</v>
      </c>
      <c r="AK478">
        <f t="shared" si="669"/>
        <v>9.429082031250001</v>
      </c>
      <c r="AL478">
        <f t="shared" si="670"/>
        <v>9.4268115234375003</v>
      </c>
      <c r="AM478">
        <f t="shared" si="671"/>
        <v>9.4245410156249996</v>
      </c>
      <c r="AN478">
        <f t="shared" si="672"/>
        <v>9.4222705078124989</v>
      </c>
      <c r="AO478" s="3">
        <v>9.42</v>
      </c>
      <c r="AP478" s="3">
        <v>9.42</v>
      </c>
    </row>
    <row r="479" spans="1:42" x14ac:dyDescent="0.2">
      <c r="A479" s="2">
        <v>42443</v>
      </c>
      <c r="B479" s="3">
        <v>9.48</v>
      </c>
      <c r="C479" s="3">
        <v>9.4600000000000009</v>
      </c>
      <c r="D479" s="3">
        <f t="shared" si="644"/>
        <v>9.4350000000000005</v>
      </c>
      <c r="E479" s="3">
        <v>9.41</v>
      </c>
      <c r="F479" s="3">
        <f t="shared" si="645"/>
        <v>9.4149999999999991</v>
      </c>
      <c r="G479" s="3">
        <v>9.42</v>
      </c>
      <c r="H479" s="3">
        <f t="shared" si="646"/>
        <v>9.379999999999999</v>
      </c>
      <c r="I479" s="3">
        <v>9.34</v>
      </c>
      <c r="J479" s="3">
        <f t="shared" si="647"/>
        <v>9.4050000000000011</v>
      </c>
      <c r="K479" s="3">
        <v>9.4700000000000006</v>
      </c>
      <c r="L479">
        <f t="shared" si="648"/>
        <v>9.4700000000000006</v>
      </c>
      <c r="M479">
        <f t="shared" si="649"/>
        <v>9.4700000000000006</v>
      </c>
      <c r="N479">
        <f t="shared" si="650"/>
        <v>9.4700000000000006</v>
      </c>
      <c r="O479" s="3">
        <v>9.4700000000000006</v>
      </c>
      <c r="P479">
        <f t="shared" si="651"/>
        <v>9.4700000000000006</v>
      </c>
      <c r="Q479">
        <f t="shared" si="652"/>
        <v>9.4550000000000018</v>
      </c>
      <c r="R479">
        <f t="shared" si="653"/>
        <v>9.4400000000000013</v>
      </c>
      <c r="S479">
        <f t="shared" si="654"/>
        <v>9.4250000000000007</v>
      </c>
      <c r="T479">
        <f t="shared" si="655"/>
        <v>9.4175000000000004</v>
      </c>
      <c r="U479" s="3">
        <v>9.41</v>
      </c>
      <c r="V479">
        <f t="shared" si="656"/>
        <v>9.4024999999999999</v>
      </c>
      <c r="W479">
        <f t="shared" ref="W479:X479" si="699">2*V479-U479</f>
        <v>9.3949999999999996</v>
      </c>
      <c r="X479">
        <f t="shared" si="699"/>
        <v>9.3874999999999993</v>
      </c>
      <c r="Y479">
        <f t="shared" si="658"/>
        <v>9.3812499999999996</v>
      </c>
      <c r="Z479">
        <f t="shared" si="659"/>
        <v>9.375</v>
      </c>
      <c r="AA479">
        <f t="shared" si="660"/>
        <v>9.3687500000000004</v>
      </c>
      <c r="AB479">
        <f t="shared" si="661"/>
        <v>9.3615625000000016</v>
      </c>
      <c r="AC479">
        <f t="shared" si="662"/>
        <v>9.354375000000001</v>
      </c>
      <c r="AD479">
        <f t="shared" si="663"/>
        <v>9.3471875000000004</v>
      </c>
      <c r="AE479" s="3">
        <v>9.34</v>
      </c>
      <c r="AF479">
        <f t="shared" si="664"/>
        <v>9.3328124999999993</v>
      </c>
      <c r="AG479">
        <f t="shared" si="665"/>
        <v>9.3321093749999999</v>
      </c>
      <c r="AH479">
        <f t="shared" si="666"/>
        <v>9.3314062500000006</v>
      </c>
      <c r="AI479">
        <f t="shared" si="667"/>
        <v>9.3307031249999994</v>
      </c>
      <c r="AJ479">
        <f t="shared" si="668"/>
        <v>9.33</v>
      </c>
      <c r="AK479">
        <f t="shared" si="669"/>
        <v>9.3292968750000007</v>
      </c>
      <c r="AL479">
        <f t="shared" si="670"/>
        <v>9.3269726562499997</v>
      </c>
      <c r="AM479">
        <f t="shared" si="671"/>
        <v>9.3246484375000005</v>
      </c>
      <c r="AN479">
        <f t="shared" si="672"/>
        <v>9.3223242187500013</v>
      </c>
      <c r="AO479" s="3">
        <v>9.32</v>
      </c>
      <c r="AP479" s="3">
        <v>9.31</v>
      </c>
    </row>
    <row r="480" spans="1:42" x14ac:dyDescent="0.2">
      <c r="A480" s="2">
        <v>42440</v>
      </c>
      <c r="B480" s="3">
        <v>9.42</v>
      </c>
      <c r="C480" s="3">
        <v>9.36</v>
      </c>
      <c r="D480" s="3">
        <f t="shared" si="644"/>
        <v>9.3099999999999987</v>
      </c>
      <c r="E480" s="3">
        <v>9.26</v>
      </c>
      <c r="F480" s="3">
        <f t="shared" si="645"/>
        <v>9.2749999999999986</v>
      </c>
      <c r="G480" s="3">
        <v>9.2899999999999991</v>
      </c>
      <c r="H480" s="3">
        <f t="shared" si="646"/>
        <v>9.27</v>
      </c>
      <c r="I480" s="3">
        <v>9.25</v>
      </c>
      <c r="J480" s="3">
        <f t="shared" si="647"/>
        <v>9.3150000000000013</v>
      </c>
      <c r="K480" s="3">
        <v>9.3800000000000008</v>
      </c>
      <c r="L480">
        <f t="shared" si="648"/>
        <v>9.3825000000000003</v>
      </c>
      <c r="M480">
        <f t="shared" si="649"/>
        <v>9.3850000000000016</v>
      </c>
      <c r="N480">
        <f t="shared" si="650"/>
        <v>9.3875000000000011</v>
      </c>
      <c r="O480" s="3">
        <v>9.39</v>
      </c>
      <c r="P480">
        <f t="shared" si="651"/>
        <v>9.3925000000000001</v>
      </c>
      <c r="Q480">
        <f t="shared" si="652"/>
        <v>9.3762499999999989</v>
      </c>
      <c r="R480">
        <f t="shared" si="653"/>
        <v>9.36</v>
      </c>
      <c r="S480">
        <f t="shared" si="654"/>
        <v>9.34375</v>
      </c>
      <c r="T480">
        <f t="shared" si="655"/>
        <v>9.3368749999999991</v>
      </c>
      <c r="U480" s="3">
        <v>9.33</v>
      </c>
      <c r="V480">
        <f t="shared" si="656"/>
        <v>9.323125000000001</v>
      </c>
      <c r="W480">
        <f t="shared" ref="W480:X480" si="700">2*V480-U480</f>
        <v>9.3162500000000019</v>
      </c>
      <c r="X480">
        <f t="shared" si="700"/>
        <v>9.3093750000000028</v>
      </c>
      <c r="Y480">
        <f t="shared" si="658"/>
        <v>9.299687500000001</v>
      </c>
      <c r="Z480">
        <f t="shared" si="659"/>
        <v>9.2899999999999991</v>
      </c>
      <c r="AA480">
        <f t="shared" si="660"/>
        <v>9.2803124999999973</v>
      </c>
      <c r="AB480">
        <f t="shared" si="661"/>
        <v>9.2727343749999989</v>
      </c>
      <c r="AC480">
        <f t="shared" si="662"/>
        <v>9.2651562499999986</v>
      </c>
      <c r="AD480">
        <f t="shared" si="663"/>
        <v>9.2575781249999984</v>
      </c>
      <c r="AE480" s="3">
        <v>9.25</v>
      </c>
      <c r="AF480">
        <f t="shared" si="664"/>
        <v>9.2424218750000016</v>
      </c>
      <c r="AG480">
        <f t="shared" si="665"/>
        <v>9.2405664062500001</v>
      </c>
      <c r="AH480">
        <f t="shared" si="666"/>
        <v>9.2387109375000005</v>
      </c>
      <c r="AI480">
        <f t="shared" si="667"/>
        <v>9.2368554687500009</v>
      </c>
      <c r="AJ480">
        <f t="shared" si="668"/>
        <v>9.2349999999999994</v>
      </c>
      <c r="AK480">
        <f t="shared" si="669"/>
        <v>9.233144531249998</v>
      </c>
      <c r="AL480">
        <f t="shared" si="670"/>
        <v>9.2298583984374982</v>
      </c>
      <c r="AM480">
        <f t="shared" si="671"/>
        <v>9.2265722656249984</v>
      </c>
      <c r="AN480">
        <f t="shared" si="672"/>
        <v>9.2232861328125004</v>
      </c>
      <c r="AO480" s="3">
        <v>9.2200000000000006</v>
      </c>
      <c r="AP480" s="3">
        <v>9.2100000000000009</v>
      </c>
    </row>
    <row r="481" spans="1:42" x14ac:dyDescent="0.2">
      <c r="A481" s="2">
        <v>42439</v>
      </c>
      <c r="B481" s="3">
        <v>9.4600000000000009</v>
      </c>
      <c r="C481" s="3">
        <v>9.42</v>
      </c>
      <c r="D481" s="3">
        <f t="shared" si="644"/>
        <v>9.379999999999999</v>
      </c>
      <c r="E481" s="3">
        <v>9.34</v>
      </c>
      <c r="F481" s="3">
        <f t="shared" si="645"/>
        <v>9.33</v>
      </c>
      <c r="G481" s="3">
        <v>9.32</v>
      </c>
      <c r="H481" s="3">
        <f t="shared" si="646"/>
        <v>9.26</v>
      </c>
      <c r="I481" s="3">
        <v>9.1999999999999993</v>
      </c>
      <c r="J481" s="3">
        <f t="shared" si="647"/>
        <v>9.2650000000000006</v>
      </c>
      <c r="K481" s="3">
        <v>9.33</v>
      </c>
      <c r="L481">
        <f t="shared" si="648"/>
        <v>9.3275000000000006</v>
      </c>
      <c r="M481">
        <f t="shared" si="649"/>
        <v>9.3249999999999993</v>
      </c>
      <c r="N481">
        <f t="shared" si="650"/>
        <v>9.3224999999999998</v>
      </c>
      <c r="O481" s="3">
        <v>9.32</v>
      </c>
      <c r="P481">
        <f t="shared" si="651"/>
        <v>9.3175000000000008</v>
      </c>
      <c r="Q481">
        <f t="shared" si="652"/>
        <v>9.3037500000000009</v>
      </c>
      <c r="R481">
        <f t="shared" si="653"/>
        <v>9.2899999999999991</v>
      </c>
      <c r="S481">
        <f t="shared" si="654"/>
        <v>9.2762499999999974</v>
      </c>
      <c r="T481">
        <f t="shared" si="655"/>
        <v>9.2681249999999977</v>
      </c>
      <c r="U481" s="3">
        <v>9.26</v>
      </c>
      <c r="V481">
        <f t="shared" si="656"/>
        <v>9.2518750000000018</v>
      </c>
      <c r="W481">
        <f t="shared" ref="W481:X481" si="701">2*V481-U481</f>
        <v>9.2437500000000039</v>
      </c>
      <c r="X481">
        <f t="shared" si="701"/>
        <v>9.235625000000006</v>
      </c>
      <c r="Y481">
        <f t="shared" si="658"/>
        <v>9.2328125000000032</v>
      </c>
      <c r="Z481">
        <f t="shared" si="659"/>
        <v>9.23</v>
      </c>
      <c r="AA481">
        <f t="shared" si="660"/>
        <v>9.2271874999999977</v>
      </c>
      <c r="AB481">
        <f t="shared" si="661"/>
        <v>9.2203906249999967</v>
      </c>
      <c r="AC481">
        <f t="shared" si="662"/>
        <v>9.2135937499999976</v>
      </c>
      <c r="AD481">
        <f t="shared" si="663"/>
        <v>9.2067968749999984</v>
      </c>
      <c r="AE481" s="3">
        <v>9.1999999999999993</v>
      </c>
      <c r="AF481">
        <f t="shared" si="664"/>
        <v>9.1932031250000001</v>
      </c>
      <c r="AG481">
        <f t="shared" si="665"/>
        <v>9.1911523437499998</v>
      </c>
      <c r="AH481">
        <f t="shared" si="666"/>
        <v>9.1891015624999994</v>
      </c>
      <c r="AI481">
        <f t="shared" si="667"/>
        <v>9.1870507812499991</v>
      </c>
      <c r="AJ481">
        <f t="shared" si="668"/>
        <v>9.1849999999999987</v>
      </c>
      <c r="AK481">
        <f t="shared" si="669"/>
        <v>9.1829492187499984</v>
      </c>
      <c r="AL481">
        <f t="shared" si="670"/>
        <v>9.1797119140624979</v>
      </c>
      <c r="AM481">
        <f t="shared" si="671"/>
        <v>9.1764746093749991</v>
      </c>
      <c r="AN481">
        <f t="shared" si="672"/>
        <v>9.1732373046875004</v>
      </c>
      <c r="AO481" s="3">
        <v>9.17</v>
      </c>
      <c r="AP481" s="3">
        <v>9.17</v>
      </c>
    </row>
    <row r="482" spans="1:42" x14ac:dyDescent="0.2">
      <c r="A482" s="2">
        <v>42438</v>
      </c>
      <c r="B482" s="3">
        <v>9.42</v>
      </c>
      <c r="C482" s="3">
        <v>9.4</v>
      </c>
      <c r="D482" s="3">
        <f t="shared" si="644"/>
        <v>9.3500000000000014</v>
      </c>
      <c r="E482" s="3">
        <v>9.3000000000000007</v>
      </c>
      <c r="F482" s="3">
        <f t="shared" si="645"/>
        <v>9.2949999999999999</v>
      </c>
      <c r="G482" s="3">
        <v>9.2899999999999991</v>
      </c>
      <c r="H482" s="3">
        <f t="shared" si="646"/>
        <v>9.2149999999999999</v>
      </c>
      <c r="I482" s="3">
        <v>9.14</v>
      </c>
      <c r="J482" s="3">
        <f t="shared" si="647"/>
        <v>9.2100000000000009</v>
      </c>
      <c r="K482" s="3">
        <v>9.2799999999999994</v>
      </c>
      <c r="L482">
        <f t="shared" si="648"/>
        <v>9.27</v>
      </c>
      <c r="M482">
        <f t="shared" si="649"/>
        <v>9.26</v>
      </c>
      <c r="N482">
        <f t="shared" si="650"/>
        <v>9.25</v>
      </c>
      <c r="O482" s="3">
        <v>9.24</v>
      </c>
      <c r="P482">
        <f t="shared" si="651"/>
        <v>9.23</v>
      </c>
      <c r="Q482">
        <f t="shared" si="652"/>
        <v>9.2200000000000006</v>
      </c>
      <c r="R482">
        <f t="shared" si="653"/>
        <v>9.2100000000000009</v>
      </c>
      <c r="S482">
        <f t="shared" si="654"/>
        <v>9.2000000000000011</v>
      </c>
      <c r="T482">
        <f t="shared" si="655"/>
        <v>9.1900000000000013</v>
      </c>
      <c r="U482" s="3">
        <v>9.18</v>
      </c>
      <c r="V482">
        <f t="shared" si="656"/>
        <v>9.1699999999999982</v>
      </c>
      <c r="W482">
        <f t="shared" ref="W482:X482" si="702">2*V482-U482</f>
        <v>9.1599999999999966</v>
      </c>
      <c r="X482">
        <f t="shared" si="702"/>
        <v>9.149999999999995</v>
      </c>
      <c r="Y482">
        <f t="shared" si="658"/>
        <v>9.1549999999999976</v>
      </c>
      <c r="Z482">
        <f t="shared" si="659"/>
        <v>9.16</v>
      </c>
      <c r="AA482">
        <f t="shared" si="660"/>
        <v>9.1650000000000027</v>
      </c>
      <c r="AB482">
        <f t="shared" si="661"/>
        <v>9.1587500000000013</v>
      </c>
      <c r="AC482">
        <f t="shared" si="662"/>
        <v>9.1525000000000016</v>
      </c>
      <c r="AD482">
        <f t="shared" si="663"/>
        <v>9.146250000000002</v>
      </c>
      <c r="AE482" s="3">
        <v>9.14</v>
      </c>
      <c r="AF482">
        <f t="shared" si="664"/>
        <v>9.1337499999999991</v>
      </c>
      <c r="AG482">
        <f t="shared" si="665"/>
        <v>9.1340624999999989</v>
      </c>
      <c r="AH482">
        <f t="shared" si="666"/>
        <v>9.1343750000000004</v>
      </c>
      <c r="AI482">
        <f t="shared" si="667"/>
        <v>9.1346875000000018</v>
      </c>
      <c r="AJ482">
        <f t="shared" si="668"/>
        <v>9.1350000000000016</v>
      </c>
      <c r="AK482">
        <f t="shared" si="669"/>
        <v>9.1353125000000013</v>
      </c>
      <c r="AL482">
        <f t="shared" si="670"/>
        <v>9.1339843750000007</v>
      </c>
      <c r="AM482">
        <f t="shared" si="671"/>
        <v>9.1326562500000001</v>
      </c>
      <c r="AN482">
        <f t="shared" si="672"/>
        <v>9.1313281249999996</v>
      </c>
      <c r="AO482" s="3">
        <v>9.1300000000000008</v>
      </c>
      <c r="AP482" s="3">
        <v>9.14</v>
      </c>
    </row>
    <row r="483" spans="1:42" x14ac:dyDescent="0.2">
      <c r="A483" s="2">
        <v>42436</v>
      </c>
      <c r="B483" s="3">
        <v>9.44</v>
      </c>
      <c r="C483" s="3">
        <v>9.39</v>
      </c>
      <c r="D483" s="3">
        <f t="shared" si="644"/>
        <v>9.32</v>
      </c>
      <c r="E483" s="3">
        <v>9.25</v>
      </c>
      <c r="F483" s="3">
        <f t="shared" si="645"/>
        <v>9.25</v>
      </c>
      <c r="G483" s="3">
        <v>9.25</v>
      </c>
      <c r="H483" s="3">
        <f t="shared" si="646"/>
        <v>9.1849999999999987</v>
      </c>
      <c r="I483" s="3">
        <v>9.1199999999999992</v>
      </c>
      <c r="J483" s="3">
        <f t="shared" si="647"/>
        <v>9.19</v>
      </c>
      <c r="K483" s="3">
        <v>9.26</v>
      </c>
      <c r="L483">
        <f t="shared" si="648"/>
        <v>9.25</v>
      </c>
      <c r="M483">
        <f t="shared" si="649"/>
        <v>9.24</v>
      </c>
      <c r="N483">
        <f t="shared" si="650"/>
        <v>9.23</v>
      </c>
      <c r="O483" s="3">
        <v>9.2200000000000006</v>
      </c>
      <c r="P483">
        <f t="shared" si="651"/>
        <v>9.2100000000000009</v>
      </c>
      <c r="Q483">
        <f t="shared" si="652"/>
        <v>9.2000000000000011</v>
      </c>
      <c r="R483">
        <f t="shared" si="653"/>
        <v>9.1900000000000013</v>
      </c>
      <c r="S483">
        <f t="shared" si="654"/>
        <v>9.1800000000000015</v>
      </c>
      <c r="T483">
        <f t="shared" si="655"/>
        <v>9.1700000000000017</v>
      </c>
      <c r="U483" s="3">
        <v>9.16</v>
      </c>
      <c r="V483">
        <f t="shared" si="656"/>
        <v>9.1499999999999986</v>
      </c>
      <c r="W483">
        <f t="shared" ref="W483:X483" si="703">2*V483-U483</f>
        <v>9.139999999999997</v>
      </c>
      <c r="X483">
        <f t="shared" si="703"/>
        <v>9.1299999999999955</v>
      </c>
      <c r="Y483">
        <f t="shared" si="658"/>
        <v>9.134999999999998</v>
      </c>
      <c r="Z483">
        <f t="shared" si="659"/>
        <v>9.14</v>
      </c>
      <c r="AA483">
        <f t="shared" si="660"/>
        <v>9.1450000000000031</v>
      </c>
      <c r="AB483">
        <f t="shared" si="661"/>
        <v>9.1387500000000017</v>
      </c>
      <c r="AC483">
        <f t="shared" si="662"/>
        <v>9.1325000000000003</v>
      </c>
      <c r="AD483">
        <f t="shared" si="663"/>
        <v>9.1262499999999989</v>
      </c>
      <c r="AE483" s="3">
        <v>9.1199999999999992</v>
      </c>
      <c r="AF483">
        <f t="shared" si="664"/>
        <v>9.1137499999999996</v>
      </c>
      <c r="AG483">
        <f t="shared" si="665"/>
        <v>9.1153124999999999</v>
      </c>
      <c r="AH483">
        <f t="shared" si="666"/>
        <v>9.1168750000000003</v>
      </c>
      <c r="AI483">
        <f t="shared" si="667"/>
        <v>9.1184374999999989</v>
      </c>
      <c r="AJ483">
        <f t="shared" si="668"/>
        <v>9.1199999999999992</v>
      </c>
      <c r="AK483">
        <f t="shared" si="669"/>
        <v>9.1215624999999996</v>
      </c>
      <c r="AL483">
        <f t="shared" si="670"/>
        <v>9.1211718749999999</v>
      </c>
      <c r="AM483">
        <f t="shared" si="671"/>
        <v>9.1207812500000003</v>
      </c>
      <c r="AN483">
        <f t="shared" si="672"/>
        <v>9.1203906249999989</v>
      </c>
      <c r="AO483" s="3">
        <v>9.1199999999999992</v>
      </c>
      <c r="AP483" s="3">
        <v>9.14</v>
      </c>
    </row>
    <row r="484" spans="1:42" x14ac:dyDescent="0.2">
      <c r="A484" s="2">
        <v>42433</v>
      </c>
      <c r="B484" s="3">
        <v>9.26</v>
      </c>
      <c r="C484" s="3">
        <v>9.2899999999999991</v>
      </c>
      <c r="D484" s="3">
        <f t="shared" si="644"/>
        <v>9.2749999999999986</v>
      </c>
      <c r="E484" s="3">
        <v>9.26</v>
      </c>
      <c r="F484" s="3">
        <f t="shared" si="645"/>
        <v>9.27</v>
      </c>
      <c r="G484" s="3">
        <v>9.2799999999999994</v>
      </c>
      <c r="H484" s="3">
        <f t="shared" si="646"/>
        <v>9.2100000000000009</v>
      </c>
      <c r="I484" s="3">
        <v>9.14</v>
      </c>
      <c r="J484" s="3">
        <f t="shared" si="647"/>
        <v>9.2200000000000006</v>
      </c>
      <c r="K484" s="3">
        <v>9.3000000000000007</v>
      </c>
      <c r="L484">
        <f t="shared" si="648"/>
        <v>9.2925000000000004</v>
      </c>
      <c r="M484">
        <f t="shared" si="649"/>
        <v>9.2850000000000001</v>
      </c>
      <c r="N484">
        <f t="shared" si="650"/>
        <v>9.2774999999999999</v>
      </c>
      <c r="O484" s="3">
        <v>9.27</v>
      </c>
      <c r="P484">
        <f t="shared" si="651"/>
        <v>9.2624999999999993</v>
      </c>
      <c r="Q484">
        <f t="shared" si="652"/>
        <v>9.2462499999999999</v>
      </c>
      <c r="R484">
        <f t="shared" si="653"/>
        <v>9.23</v>
      </c>
      <c r="S484">
        <f t="shared" si="654"/>
        <v>9.213750000000001</v>
      </c>
      <c r="T484">
        <f t="shared" si="655"/>
        <v>9.2018750000000011</v>
      </c>
      <c r="U484" s="3">
        <v>9.19</v>
      </c>
      <c r="V484">
        <f t="shared" si="656"/>
        <v>9.1781249999999979</v>
      </c>
      <c r="W484">
        <f t="shared" ref="W484:X484" si="704">2*V484-U484</f>
        <v>9.1662499999999962</v>
      </c>
      <c r="X484">
        <f t="shared" si="704"/>
        <v>9.1543749999999946</v>
      </c>
      <c r="Y484">
        <f t="shared" si="658"/>
        <v>9.1596874999999969</v>
      </c>
      <c r="Z484">
        <f t="shared" si="659"/>
        <v>9.1649999999999991</v>
      </c>
      <c r="AA484">
        <f t="shared" si="660"/>
        <v>9.1703125000000014</v>
      </c>
      <c r="AB484">
        <f t="shared" si="661"/>
        <v>9.1627343750000012</v>
      </c>
      <c r="AC484">
        <f t="shared" si="662"/>
        <v>9.155156250000001</v>
      </c>
      <c r="AD484">
        <f t="shared" si="663"/>
        <v>9.1475781250000008</v>
      </c>
      <c r="AE484" s="3">
        <v>9.14</v>
      </c>
      <c r="AF484">
        <f t="shared" si="664"/>
        <v>9.1324218750000004</v>
      </c>
      <c r="AG484">
        <f t="shared" si="665"/>
        <v>9.133066406250002</v>
      </c>
      <c r="AH484">
        <f t="shared" si="666"/>
        <v>9.1337109375000018</v>
      </c>
      <c r="AI484">
        <f t="shared" si="667"/>
        <v>9.1343554687500017</v>
      </c>
      <c r="AJ484">
        <f t="shared" si="668"/>
        <v>9.1350000000000016</v>
      </c>
      <c r="AK484">
        <f t="shared" si="669"/>
        <v>9.1356445312500014</v>
      </c>
      <c r="AL484">
        <f t="shared" si="670"/>
        <v>9.1342333984375017</v>
      </c>
      <c r="AM484">
        <f t="shared" si="671"/>
        <v>9.132822265625002</v>
      </c>
      <c r="AN484">
        <f t="shared" si="672"/>
        <v>9.1314111328125023</v>
      </c>
      <c r="AO484" s="3">
        <v>9.1300000000000008</v>
      </c>
      <c r="AP484" s="3">
        <v>9.14</v>
      </c>
    </row>
    <row r="485" spans="1:42" x14ac:dyDescent="0.2">
      <c r="A485" s="2">
        <v>42432</v>
      </c>
      <c r="B485" s="3">
        <v>9.2799999999999994</v>
      </c>
      <c r="C485" s="3">
        <v>9.3699999999999992</v>
      </c>
      <c r="D485" s="3">
        <f t="shared" si="644"/>
        <v>9.36</v>
      </c>
      <c r="E485" s="3">
        <v>9.35</v>
      </c>
      <c r="F485" s="3">
        <f t="shared" si="645"/>
        <v>9.3550000000000004</v>
      </c>
      <c r="G485" s="3">
        <v>9.36</v>
      </c>
      <c r="H485" s="3">
        <f t="shared" si="646"/>
        <v>9.2949999999999999</v>
      </c>
      <c r="I485" s="3">
        <v>9.23</v>
      </c>
      <c r="J485" s="3">
        <f t="shared" si="647"/>
        <v>9.2949999999999999</v>
      </c>
      <c r="K485" s="3">
        <v>9.36</v>
      </c>
      <c r="L485">
        <f t="shared" si="648"/>
        <v>9.3550000000000004</v>
      </c>
      <c r="M485">
        <f t="shared" si="649"/>
        <v>9.35</v>
      </c>
      <c r="N485">
        <f t="shared" si="650"/>
        <v>9.3449999999999989</v>
      </c>
      <c r="O485" s="3">
        <v>9.34</v>
      </c>
      <c r="P485">
        <f t="shared" si="651"/>
        <v>9.3350000000000009</v>
      </c>
      <c r="Q485">
        <f t="shared" si="652"/>
        <v>9.3224999999999998</v>
      </c>
      <c r="R485">
        <f t="shared" si="653"/>
        <v>9.3099999999999987</v>
      </c>
      <c r="S485">
        <f t="shared" si="654"/>
        <v>9.2974999999999977</v>
      </c>
      <c r="T485">
        <f t="shared" si="655"/>
        <v>9.2887499999999985</v>
      </c>
      <c r="U485" s="3">
        <v>9.2799999999999994</v>
      </c>
      <c r="V485">
        <f t="shared" si="656"/>
        <v>9.2712500000000002</v>
      </c>
      <c r="W485">
        <f t="shared" ref="W485:X485" si="705">2*V485-U485</f>
        <v>9.2625000000000011</v>
      </c>
      <c r="X485">
        <f t="shared" si="705"/>
        <v>9.2537500000000019</v>
      </c>
      <c r="Y485">
        <f t="shared" si="658"/>
        <v>9.2543749999999996</v>
      </c>
      <c r="Z485">
        <f t="shared" si="659"/>
        <v>9.254999999999999</v>
      </c>
      <c r="AA485">
        <f t="shared" si="660"/>
        <v>9.2556249999999984</v>
      </c>
      <c r="AB485">
        <f t="shared" si="661"/>
        <v>9.2492187499999989</v>
      </c>
      <c r="AC485">
        <f t="shared" si="662"/>
        <v>9.2428124999999994</v>
      </c>
      <c r="AD485">
        <f t="shared" si="663"/>
        <v>9.2364062499999999</v>
      </c>
      <c r="AE485" s="3">
        <v>9.23</v>
      </c>
      <c r="AF485">
        <f t="shared" si="664"/>
        <v>9.2235937500000009</v>
      </c>
      <c r="AG485">
        <f t="shared" si="665"/>
        <v>9.2239453124999997</v>
      </c>
      <c r="AH485">
        <f t="shared" si="666"/>
        <v>9.2242968750000003</v>
      </c>
      <c r="AI485">
        <f t="shared" si="667"/>
        <v>9.2246484375000009</v>
      </c>
      <c r="AJ485">
        <f t="shared" si="668"/>
        <v>9.2250000000000014</v>
      </c>
      <c r="AK485">
        <f t="shared" si="669"/>
        <v>9.225351562500002</v>
      </c>
      <c r="AL485">
        <f t="shared" si="670"/>
        <v>9.2240136718750012</v>
      </c>
      <c r="AM485">
        <f t="shared" si="671"/>
        <v>9.2226757812500004</v>
      </c>
      <c r="AN485">
        <f t="shared" si="672"/>
        <v>9.2213378906250014</v>
      </c>
      <c r="AO485" s="3">
        <v>9.2200000000000006</v>
      </c>
      <c r="AP485" s="3">
        <v>9.2200000000000006</v>
      </c>
    </row>
    <row r="486" spans="1:42" x14ac:dyDescent="0.2">
      <c r="A486" s="2">
        <v>42431</v>
      </c>
      <c r="B486" s="3">
        <v>9.3800000000000008</v>
      </c>
      <c r="C486" s="3">
        <v>9.4700000000000006</v>
      </c>
      <c r="D486" s="3">
        <f t="shared" si="644"/>
        <v>9.4550000000000001</v>
      </c>
      <c r="E486" s="3">
        <v>9.44</v>
      </c>
      <c r="F486" s="3">
        <f t="shared" si="645"/>
        <v>9.4450000000000003</v>
      </c>
      <c r="G486" s="3">
        <v>9.4499999999999993</v>
      </c>
      <c r="H486" s="3">
        <f t="shared" si="646"/>
        <v>9.36</v>
      </c>
      <c r="I486" s="3">
        <v>9.27</v>
      </c>
      <c r="J486" s="3">
        <f t="shared" si="647"/>
        <v>9.3550000000000004</v>
      </c>
      <c r="K486" s="3">
        <v>9.44</v>
      </c>
      <c r="L486">
        <f t="shared" si="648"/>
        <v>9.4274999999999984</v>
      </c>
      <c r="M486">
        <f t="shared" si="649"/>
        <v>9.4149999999999991</v>
      </c>
      <c r="N486">
        <f t="shared" si="650"/>
        <v>9.4024999999999999</v>
      </c>
      <c r="O486" s="3">
        <v>9.39</v>
      </c>
      <c r="P486">
        <f t="shared" si="651"/>
        <v>9.3775000000000013</v>
      </c>
      <c r="Q486">
        <f t="shared" si="652"/>
        <v>9.3637500000000014</v>
      </c>
      <c r="R486">
        <f t="shared" si="653"/>
        <v>9.3500000000000014</v>
      </c>
      <c r="S486">
        <f t="shared" si="654"/>
        <v>9.3362500000000015</v>
      </c>
      <c r="T486">
        <f t="shared" si="655"/>
        <v>9.323125000000001</v>
      </c>
      <c r="U486" s="3">
        <v>9.31</v>
      </c>
      <c r="V486">
        <f t="shared" si="656"/>
        <v>9.296875</v>
      </c>
      <c r="W486">
        <f t="shared" ref="W486:X486" si="706">2*V486-U486</f>
        <v>9.2837499999999995</v>
      </c>
      <c r="X486">
        <f t="shared" si="706"/>
        <v>9.270624999999999</v>
      </c>
      <c r="Y486">
        <f t="shared" si="658"/>
        <v>9.2803124999999991</v>
      </c>
      <c r="Z486">
        <f t="shared" si="659"/>
        <v>9.2899999999999991</v>
      </c>
      <c r="AA486">
        <f t="shared" si="660"/>
        <v>9.2996874999999992</v>
      </c>
      <c r="AB486">
        <f t="shared" si="661"/>
        <v>9.2922656249999989</v>
      </c>
      <c r="AC486">
        <f t="shared" si="662"/>
        <v>9.2848437500000003</v>
      </c>
      <c r="AD486">
        <f t="shared" si="663"/>
        <v>9.2774218749999999</v>
      </c>
      <c r="AE486" s="3">
        <v>9.27</v>
      </c>
      <c r="AF486">
        <f t="shared" si="664"/>
        <v>9.2625781249999992</v>
      </c>
      <c r="AG486">
        <f t="shared" si="665"/>
        <v>9.26318359375</v>
      </c>
      <c r="AH486">
        <f t="shared" si="666"/>
        <v>9.263789062499999</v>
      </c>
      <c r="AI486">
        <f t="shared" si="667"/>
        <v>9.2643945312499998</v>
      </c>
      <c r="AJ486">
        <f t="shared" si="668"/>
        <v>9.2650000000000006</v>
      </c>
      <c r="AK486">
        <f t="shared" si="669"/>
        <v>9.2656054687500014</v>
      </c>
      <c r="AL486">
        <f t="shared" si="670"/>
        <v>9.2642041015625018</v>
      </c>
      <c r="AM486">
        <f t="shared" si="671"/>
        <v>9.2628027343750006</v>
      </c>
      <c r="AN486">
        <f t="shared" si="672"/>
        <v>9.2614013671874993</v>
      </c>
      <c r="AO486" s="3">
        <v>9.26</v>
      </c>
      <c r="AP486" s="3">
        <v>9.27</v>
      </c>
    </row>
    <row r="487" spans="1:42" x14ac:dyDescent="0.2">
      <c r="A487" s="2">
        <v>42430</v>
      </c>
      <c r="B487" s="3">
        <v>9.34</v>
      </c>
      <c r="C487" s="3">
        <v>9.4700000000000006</v>
      </c>
      <c r="D487" s="3">
        <f t="shared" si="644"/>
        <v>9.4750000000000014</v>
      </c>
      <c r="E487" s="3">
        <v>9.48</v>
      </c>
      <c r="F487" s="3">
        <f t="shared" si="645"/>
        <v>9.4849999999999994</v>
      </c>
      <c r="G487" s="3">
        <v>9.49</v>
      </c>
      <c r="H487" s="3">
        <f t="shared" si="646"/>
        <v>9.375</v>
      </c>
      <c r="I487" s="3">
        <v>9.26</v>
      </c>
      <c r="J487" s="3">
        <f t="shared" si="647"/>
        <v>9.3550000000000004</v>
      </c>
      <c r="K487" s="3">
        <v>9.4499999999999993</v>
      </c>
      <c r="L487">
        <f t="shared" si="648"/>
        <v>9.4324999999999992</v>
      </c>
      <c r="M487">
        <f t="shared" si="649"/>
        <v>9.4149999999999991</v>
      </c>
      <c r="N487">
        <f t="shared" si="650"/>
        <v>9.3975000000000009</v>
      </c>
      <c r="O487" s="3">
        <v>9.3800000000000008</v>
      </c>
      <c r="P487">
        <f t="shared" si="651"/>
        <v>9.3625000000000007</v>
      </c>
      <c r="Q487">
        <f t="shared" si="652"/>
        <v>9.3487500000000008</v>
      </c>
      <c r="R487">
        <f t="shared" si="653"/>
        <v>9.3350000000000009</v>
      </c>
      <c r="S487">
        <f t="shared" si="654"/>
        <v>9.3212500000000009</v>
      </c>
      <c r="T487">
        <f t="shared" si="655"/>
        <v>9.3056249999999991</v>
      </c>
      <c r="U487" s="3">
        <v>9.2899999999999991</v>
      </c>
      <c r="V487">
        <f t="shared" si="656"/>
        <v>9.2743749999999991</v>
      </c>
      <c r="W487">
        <f t="shared" ref="W487:X487" si="707">2*V487-U487</f>
        <v>9.2587499999999991</v>
      </c>
      <c r="X487">
        <f t="shared" si="707"/>
        <v>9.2431249999999991</v>
      </c>
      <c r="Y487">
        <f t="shared" si="658"/>
        <v>9.2590624999999989</v>
      </c>
      <c r="Z487">
        <f t="shared" si="659"/>
        <v>9.2749999999999986</v>
      </c>
      <c r="AA487">
        <f t="shared" si="660"/>
        <v>9.2909374999999983</v>
      </c>
      <c r="AB487">
        <f t="shared" si="661"/>
        <v>9.2832031249999982</v>
      </c>
      <c r="AC487">
        <f t="shared" si="662"/>
        <v>9.2754687499999982</v>
      </c>
      <c r="AD487">
        <f t="shared" si="663"/>
        <v>9.2677343749999999</v>
      </c>
      <c r="AE487" s="3">
        <v>9.26</v>
      </c>
      <c r="AF487">
        <f t="shared" si="664"/>
        <v>9.2522656249999997</v>
      </c>
      <c r="AG487">
        <f t="shared" si="665"/>
        <v>9.2541992187499993</v>
      </c>
      <c r="AH487">
        <f t="shared" si="666"/>
        <v>9.2561328124999989</v>
      </c>
      <c r="AI487">
        <f t="shared" si="667"/>
        <v>9.2580664062499984</v>
      </c>
      <c r="AJ487">
        <f t="shared" si="668"/>
        <v>9.26</v>
      </c>
      <c r="AK487">
        <f t="shared" si="669"/>
        <v>9.2619335937500011</v>
      </c>
      <c r="AL487">
        <f t="shared" si="670"/>
        <v>9.2614501953125004</v>
      </c>
      <c r="AM487">
        <f t="shared" si="671"/>
        <v>9.2609667968749996</v>
      </c>
      <c r="AN487">
        <f t="shared" si="672"/>
        <v>9.2604833984375006</v>
      </c>
      <c r="AO487" s="3">
        <v>9.26</v>
      </c>
      <c r="AP487" s="3">
        <v>9.27</v>
      </c>
    </row>
    <row r="488" spans="1:42" x14ac:dyDescent="0.2">
      <c r="A488" s="2">
        <v>42429</v>
      </c>
      <c r="B488" s="3">
        <v>9.48</v>
      </c>
      <c r="C488" s="3">
        <v>9.64</v>
      </c>
      <c r="D488" s="3">
        <f t="shared" si="644"/>
        <v>9.6449999999999996</v>
      </c>
      <c r="E488" s="3">
        <v>9.65</v>
      </c>
      <c r="F488" s="3">
        <f t="shared" si="645"/>
        <v>9.6649999999999991</v>
      </c>
      <c r="G488" s="3">
        <v>9.68</v>
      </c>
      <c r="H488" s="3">
        <f t="shared" si="646"/>
        <v>9.5949999999999989</v>
      </c>
      <c r="I488" s="3">
        <v>9.51</v>
      </c>
      <c r="J488" s="3">
        <f t="shared" si="647"/>
        <v>9.620000000000001</v>
      </c>
      <c r="K488" s="3">
        <v>9.73</v>
      </c>
      <c r="L488">
        <f t="shared" si="648"/>
        <v>9.7225000000000001</v>
      </c>
      <c r="M488">
        <f t="shared" si="649"/>
        <v>9.7149999999999999</v>
      </c>
      <c r="N488">
        <f t="shared" si="650"/>
        <v>9.7074999999999996</v>
      </c>
      <c r="O488" s="3">
        <v>9.6999999999999993</v>
      </c>
      <c r="P488">
        <f t="shared" si="651"/>
        <v>9.692499999999999</v>
      </c>
      <c r="Q488">
        <f t="shared" si="652"/>
        <v>9.6687499999999993</v>
      </c>
      <c r="R488">
        <f t="shared" si="653"/>
        <v>9.6449999999999996</v>
      </c>
      <c r="S488">
        <f t="shared" si="654"/>
        <v>9.6212499999999999</v>
      </c>
      <c r="T488">
        <f t="shared" si="655"/>
        <v>9.6056249999999999</v>
      </c>
      <c r="U488" s="3">
        <v>9.59</v>
      </c>
      <c r="V488">
        <f t="shared" si="656"/>
        <v>9.5743749999999999</v>
      </c>
      <c r="W488">
        <f t="shared" ref="W488:X488" si="708">2*V488-U488</f>
        <v>9.5587499999999999</v>
      </c>
      <c r="X488">
        <f t="shared" si="708"/>
        <v>9.5431249999999999</v>
      </c>
      <c r="Y488">
        <f t="shared" si="658"/>
        <v>9.5465625000000003</v>
      </c>
      <c r="Z488">
        <f t="shared" si="659"/>
        <v>9.5500000000000007</v>
      </c>
      <c r="AA488">
        <f t="shared" si="660"/>
        <v>9.5534375000000011</v>
      </c>
      <c r="AB488">
        <f t="shared" si="661"/>
        <v>9.5425781250000004</v>
      </c>
      <c r="AC488">
        <f t="shared" si="662"/>
        <v>9.5317187499999996</v>
      </c>
      <c r="AD488">
        <f t="shared" si="663"/>
        <v>9.5208593750000006</v>
      </c>
      <c r="AE488" s="3">
        <v>9.51</v>
      </c>
      <c r="AF488">
        <f t="shared" si="664"/>
        <v>9.499140624999999</v>
      </c>
      <c r="AG488">
        <f t="shared" si="665"/>
        <v>9.4993554687500001</v>
      </c>
      <c r="AH488">
        <f t="shared" si="666"/>
        <v>9.4995703124999995</v>
      </c>
      <c r="AI488">
        <f t="shared" si="667"/>
        <v>9.4997851562499989</v>
      </c>
      <c r="AJ488">
        <f t="shared" si="668"/>
        <v>9.5</v>
      </c>
      <c r="AK488">
        <f t="shared" si="669"/>
        <v>9.5002148437500011</v>
      </c>
      <c r="AL488">
        <f t="shared" si="670"/>
        <v>9.4976611328125014</v>
      </c>
      <c r="AM488">
        <f t="shared" si="671"/>
        <v>9.4951074218750016</v>
      </c>
      <c r="AN488">
        <f t="shared" si="672"/>
        <v>9.4925537109375</v>
      </c>
      <c r="AO488" s="3">
        <v>9.49</v>
      </c>
      <c r="AP488" s="3">
        <v>9.49</v>
      </c>
    </row>
    <row r="489" spans="1:42" x14ac:dyDescent="0.2">
      <c r="A489" s="2">
        <v>42426</v>
      </c>
      <c r="B489" s="3">
        <v>9.7100000000000009</v>
      </c>
      <c r="C489" s="3">
        <v>9.75</v>
      </c>
      <c r="D489" s="3">
        <f t="shared" si="644"/>
        <v>9.7100000000000009</v>
      </c>
      <c r="E489" s="3">
        <v>9.67</v>
      </c>
      <c r="F489" s="3">
        <f t="shared" si="645"/>
        <v>9.68</v>
      </c>
      <c r="G489" s="3">
        <v>9.69</v>
      </c>
      <c r="H489" s="3">
        <f t="shared" si="646"/>
        <v>9.5949999999999989</v>
      </c>
      <c r="I489" s="3">
        <v>9.5</v>
      </c>
      <c r="J489" s="3">
        <f t="shared" si="647"/>
        <v>9.6050000000000004</v>
      </c>
      <c r="K489" s="3">
        <v>9.7100000000000009</v>
      </c>
      <c r="L489">
        <f t="shared" si="648"/>
        <v>9.7000000000000011</v>
      </c>
      <c r="M489">
        <f t="shared" si="649"/>
        <v>9.6900000000000013</v>
      </c>
      <c r="N489">
        <f t="shared" si="650"/>
        <v>9.68</v>
      </c>
      <c r="O489" s="3">
        <v>9.67</v>
      </c>
      <c r="P489">
        <f t="shared" si="651"/>
        <v>9.66</v>
      </c>
      <c r="Q489">
        <f t="shared" si="652"/>
        <v>9.64</v>
      </c>
      <c r="R489">
        <f t="shared" si="653"/>
        <v>9.620000000000001</v>
      </c>
      <c r="S489">
        <f t="shared" si="654"/>
        <v>9.6000000000000014</v>
      </c>
      <c r="T489">
        <f t="shared" si="655"/>
        <v>9.5850000000000009</v>
      </c>
      <c r="U489" s="3">
        <v>9.57</v>
      </c>
      <c r="V489">
        <f t="shared" si="656"/>
        <v>9.5549999999999997</v>
      </c>
      <c r="W489">
        <f t="shared" ref="W489:X489" si="709">2*V489-U489</f>
        <v>9.5399999999999991</v>
      </c>
      <c r="X489">
        <f t="shared" si="709"/>
        <v>9.5249999999999986</v>
      </c>
      <c r="Y489">
        <f t="shared" si="658"/>
        <v>9.5299999999999994</v>
      </c>
      <c r="Z489">
        <f t="shared" si="659"/>
        <v>9.5350000000000001</v>
      </c>
      <c r="AA489">
        <f t="shared" si="660"/>
        <v>9.5400000000000009</v>
      </c>
      <c r="AB489">
        <f t="shared" si="661"/>
        <v>9.5300000000000011</v>
      </c>
      <c r="AC489">
        <f t="shared" si="662"/>
        <v>9.52</v>
      </c>
      <c r="AD489">
        <f t="shared" si="663"/>
        <v>9.51</v>
      </c>
      <c r="AE489" s="3">
        <v>9.5</v>
      </c>
      <c r="AF489">
        <f t="shared" si="664"/>
        <v>9.49</v>
      </c>
      <c r="AG489">
        <f t="shared" si="665"/>
        <v>9.4912500000000009</v>
      </c>
      <c r="AH489">
        <f t="shared" si="666"/>
        <v>9.4924999999999997</v>
      </c>
      <c r="AI489">
        <f t="shared" si="667"/>
        <v>9.4937500000000004</v>
      </c>
      <c r="AJ489">
        <f t="shared" si="668"/>
        <v>9.495000000000001</v>
      </c>
      <c r="AK489">
        <f t="shared" si="669"/>
        <v>9.4962500000000016</v>
      </c>
      <c r="AL489">
        <f t="shared" si="670"/>
        <v>9.4946875000000013</v>
      </c>
      <c r="AM489">
        <f t="shared" si="671"/>
        <v>9.4931250000000009</v>
      </c>
      <c r="AN489">
        <f t="shared" si="672"/>
        <v>9.4915625000000006</v>
      </c>
      <c r="AO489" s="3">
        <v>9.49</v>
      </c>
      <c r="AP489" s="3">
        <v>9.52</v>
      </c>
    </row>
    <row r="490" spans="1:42" x14ac:dyDescent="0.2">
      <c r="A490" s="2">
        <v>42425</v>
      </c>
      <c r="B490" s="3">
        <v>9.74</v>
      </c>
      <c r="C490" s="3">
        <v>9.84</v>
      </c>
      <c r="D490" s="3">
        <f t="shared" si="644"/>
        <v>9.8099999999999987</v>
      </c>
      <c r="E490" s="3">
        <v>9.7799999999999994</v>
      </c>
      <c r="F490" s="3">
        <f t="shared" si="645"/>
        <v>9.7899999999999991</v>
      </c>
      <c r="G490" s="3">
        <v>9.8000000000000007</v>
      </c>
      <c r="H490" s="3">
        <f t="shared" si="646"/>
        <v>9.6950000000000003</v>
      </c>
      <c r="I490" s="3">
        <v>9.59</v>
      </c>
      <c r="J490" s="3">
        <f t="shared" si="647"/>
        <v>9.6999999999999993</v>
      </c>
      <c r="K490" s="3">
        <v>9.81</v>
      </c>
      <c r="L490">
        <f t="shared" si="648"/>
        <v>9.7950000000000017</v>
      </c>
      <c r="M490">
        <f t="shared" si="649"/>
        <v>9.7800000000000011</v>
      </c>
      <c r="N490">
        <f t="shared" si="650"/>
        <v>9.7650000000000006</v>
      </c>
      <c r="O490" s="3">
        <v>9.75</v>
      </c>
      <c r="P490">
        <f t="shared" si="651"/>
        <v>9.7349999999999994</v>
      </c>
      <c r="Q490">
        <f t="shared" si="652"/>
        <v>9.7149999999999999</v>
      </c>
      <c r="R490">
        <f t="shared" si="653"/>
        <v>9.6950000000000003</v>
      </c>
      <c r="S490">
        <f t="shared" si="654"/>
        <v>9.6750000000000007</v>
      </c>
      <c r="T490">
        <f t="shared" si="655"/>
        <v>9.6575000000000006</v>
      </c>
      <c r="U490" s="3">
        <v>9.64</v>
      </c>
      <c r="V490">
        <f t="shared" si="656"/>
        <v>9.6225000000000005</v>
      </c>
      <c r="W490">
        <f t="shared" ref="W490:X490" si="710">2*V490-U490</f>
        <v>9.6050000000000004</v>
      </c>
      <c r="X490">
        <f t="shared" si="710"/>
        <v>9.5875000000000004</v>
      </c>
      <c r="Y490">
        <f t="shared" si="658"/>
        <v>9.6012500000000003</v>
      </c>
      <c r="Z490">
        <f t="shared" si="659"/>
        <v>9.6150000000000002</v>
      </c>
      <c r="AA490">
        <f t="shared" si="660"/>
        <v>9.6287500000000001</v>
      </c>
      <c r="AB490">
        <f t="shared" si="661"/>
        <v>9.6190625000000001</v>
      </c>
      <c r="AC490">
        <f t="shared" si="662"/>
        <v>9.609375</v>
      </c>
      <c r="AD490">
        <f t="shared" si="663"/>
        <v>9.5996874999999999</v>
      </c>
      <c r="AE490" s="3">
        <v>9.59</v>
      </c>
      <c r="AF490">
        <f t="shared" si="664"/>
        <v>9.5803124999999998</v>
      </c>
      <c r="AG490">
        <f t="shared" si="665"/>
        <v>9.5827343750000011</v>
      </c>
      <c r="AH490">
        <f t="shared" si="666"/>
        <v>9.5851562500000007</v>
      </c>
      <c r="AI490">
        <f t="shared" si="667"/>
        <v>9.5875781250000003</v>
      </c>
      <c r="AJ490">
        <f t="shared" si="668"/>
        <v>9.59</v>
      </c>
      <c r="AK490">
        <f t="shared" si="669"/>
        <v>9.5924218749999994</v>
      </c>
      <c r="AL490">
        <f t="shared" si="670"/>
        <v>9.5918164062500004</v>
      </c>
      <c r="AM490">
        <f t="shared" si="671"/>
        <v>9.5912109374999996</v>
      </c>
      <c r="AN490">
        <f t="shared" si="672"/>
        <v>9.5906054687499989</v>
      </c>
      <c r="AO490" s="3">
        <v>9.59</v>
      </c>
      <c r="AP490" s="3">
        <v>9.6199999999999992</v>
      </c>
    </row>
    <row r="491" spans="1:42" x14ac:dyDescent="0.2">
      <c r="A491" s="2">
        <v>42424</v>
      </c>
      <c r="B491" s="3">
        <v>9.68</v>
      </c>
      <c r="C491" s="3">
        <v>9.9</v>
      </c>
      <c r="D491" s="3">
        <f t="shared" si="644"/>
        <v>9.9149999999999991</v>
      </c>
      <c r="E491" s="3">
        <v>9.93</v>
      </c>
      <c r="F491" s="3">
        <f t="shared" si="645"/>
        <v>9.9550000000000001</v>
      </c>
      <c r="G491" s="3">
        <v>9.98</v>
      </c>
      <c r="H491" s="3">
        <f t="shared" si="646"/>
        <v>9.8849999999999998</v>
      </c>
      <c r="I491" s="3">
        <v>9.7899999999999991</v>
      </c>
      <c r="J491" s="3">
        <f t="shared" si="647"/>
        <v>9.8949999999999996</v>
      </c>
      <c r="K491" s="3">
        <v>10</v>
      </c>
      <c r="L491">
        <f t="shared" si="648"/>
        <v>9.9849999999999994</v>
      </c>
      <c r="M491">
        <f t="shared" si="649"/>
        <v>9.9699999999999989</v>
      </c>
      <c r="N491">
        <f t="shared" si="650"/>
        <v>9.9549999999999983</v>
      </c>
      <c r="O491" s="3">
        <v>9.94</v>
      </c>
      <c r="P491">
        <f t="shared" si="651"/>
        <v>9.9250000000000007</v>
      </c>
      <c r="Q491">
        <f t="shared" si="652"/>
        <v>9.9075000000000006</v>
      </c>
      <c r="R491">
        <f t="shared" si="653"/>
        <v>9.89</v>
      </c>
      <c r="S491">
        <f t="shared" si="654"/>
        <v>9.8725000000000005</v>
      </c>
      <c r="T491">
        <f t="shared" si="655"/>
        <v>9.8562499999999993</v>
      </c>
      <c r="U491" s="3">
        <v>9.84</v>
      </c>
      <c r="V491">
        <f t="shared" si="656"/>
        <v>9.8237500000000004</v>
      </c>
      <c r="W491">
        <f t="shared" ref="W491:X491" si="711">2*V491-U491</f>
        <v>9.807500000000001</v>
      </c>
      <c r="X491">
        <f t="shared" si="711"/>
        <v>9.7912500000000016</v>
      </c>
      <c r="Y491">
        <f t="shared" si="658"/>
        <v>9.8031250000000014</v>
      </c>
      <c r="Z491">
        <f t="shared" si="659"/>
        <v>9.8149999999999995</v>
      </c>
      <c r="AA491">
        <f t="shared" si="660"/>
        <v>9.8268749999999976</v>
      </c>
      <c r="AB491">
        <f t="shared" si="661"/>
        <v>9.8176562499999989</v>
      </c>
      <c r="AC491">
        <f t="shared" si="662"/>
        <v>9.8084374999999984</v>
      </c>
      <c r="AD491">
        <f t="shared" si="663"/>
        <v>9.7992187499999979</v>
      </c>
      <c r="AE491" s="3">
        <v>9.7899999999999991</v>
      </c>
      <c r="AF491">
        <f t="shared" si="664"/>
        <v>9.7807812500000004</v>
      </c>
      <c r="AG491">
        <f t="shared" si="665"/>
        <v>9.783085937500001</v>
      </c>
      <c r="AH491">
        <f t="shared" si="666"/>
        <v>9.7853906249999998</v>
      </c>
      <c r="AI491">
        <f t="shared" si="667"/>
        <v>9.7876953124999986</v>
      </c>
      <c r="AJ491">
        <f t="shared" si="668"/>
        <v>9.7899999999999991</v>
      </c>
      <c r="AK491">
        <f t="shared" si="669"/>
        <v>9.7923046874999997</v>
      </c>
      <c r="AL491">
        <f t="shared" si="670"/>
        <v>9.7917285156249996</v>
      </c>
      <c r="AM491">
        <f t="shared" si="671"/>
        <v>9.7911523437499994</v>
      </c>
      <c r="AN491">
        <f t="shared" si="672"/>
        <v>9.7905761718749993</v>
      </c>
      <c r="AO491" s="3">
        <v>9.7899999999999991</v>
      </c>
      <c r="AP491" s="3">
        <v>9.82</v>
      </c>
    </row>
    <row r="492" spans="1:42" x14ac:dyDescent="0.2">
      <c r="A492" s="2">
        <v>42422</v>
      </c>
      <c r="B492" s="3">
        <v>9.25</v>
      </c>
      <c r="C492" s="3">
        <v>9.69</v>
      </c>
      <c r="D492" s="3">
        <f t="shared" si="644"/>
        <v>9.8049999999999997</v>
      </c>
      <c r="E492" s="3">
        <v>9.92</v>
      </c>
      <c r="F492" s="3">
        <f t="shared" si="645"/>
        <v>9.9550000000000001</v>
      </c>
      <c r="G492" s="3">
        <v>9.99</v>
      </c>
      <c r="H492" s="3">
        <f t="shared" si="646"/>
        <v>9.89</v>
      </c>
      <c r="I492" s="3">
        <v>9.7899999999999991</v>
      </c>
      <c r="J492" s="3">
        <f t="shared" si="647"/>
        <v>9.8999999999999986</v>
      </c>
      <c r="K492" s="3">
        <v>10.01</v>
      </c>
      <c r="L492">
        <f t="shared" si="648"/>
        <v>9.9974999999999987</v>
      </c>
      <c r="M492">
        <f t="shared" si="649"/>
        <v>9.9849999999999994</v>
      </c>
      <c r="N492">
        <f t="shared" si="650"/>
        <v>9.9725000000000001</v>
      </c>
      <c r="O492" s="3">
        <v>9.9600000000000009</v>
      </c>
      <c r="P492">
        <f t="shared" si="651"/>
        <v>9.9475000000000016</v>
      </c>
      <c r="Q492">
        <f t="shared" si="652"/>
        <v>9.9262500000000014</v>
      </c>
      <c r="R492">
        <f t="shared" si="653"/>
        <v>9.9050000000000011</v>
      </c>
      <c r="S492">
        <f t="shared" si="654"/>
        <v>9.8837500000000009</v>
      </c>
      <c r="T492">
        <f t="shared" si="655"/>
        <v>9.8668750000000003</v>
      </c>
      <c r="U492" s="3">
        <v>9.85</v>
      </c>
      <c r="V492">
        <f t="shared" si="656"/>
        <v>9.833124999999999</v>
      </c>
      <c r="W492">
        <f t="shared" ref="W492:X492" si="712">2*V492-U492</f>
        <v>9.8162499999999984</v>
      </c>
      <c r="X492">
        <f t="shared" si="712"/>
        <v>9.7993749999999977</v>
      </c>
      <c r="Y492">
        <f t="shared" si="658"/>
        <v>9.809687499999999</v>
      </c>
      <c r="Z492">
        <f t="shared" si="659"/>
        <v>9.82</v>
      </c>
      <c r="AA492">
        <f t="shared" si="660"/>
        <v>9.8303125000000016</v>
      </c>
      <c r="AB492">
        <f t="shared" si="661"/>
        <v>9.8202343750000018</v>
      </c>
      <c r="AC492">
        <f t="shared" si="662"/>
        <v>9.8101562500000004</v>
      </c>
      <c r="AD492">
        <f t="shared" si="663"/>
        <v>9.8000781249999989</v>
      </c>
      <c r="AE492" s="3">
        <v>9.7899999999999991</v>
      </c>
      <c r="AF492">
        <f t="shared" si="664"/>
        <v>9.7799218749999994</v>
      </c>
      <c r="AG492">
        <f t="shared" si="665"/>
        <v>9.78369140625</v>
      </c>
      <c r="AH492">
        <f t="shared" si="666"/>
        <v>9.7874609375000006</v>
      </c>
      <c r="AI492">
        <f t="shared" si="667"/>
        <v>9.7912304687500011</v>
      </c>
      <c r="AJ492">
        <f t="shared" si="668"/>
        <v>9.7949999999999999</v>
      </c>
      <c r="AK492">
        <f t="shared" si="669"/>
        <v>9.7987695312499987</v>
      </c>
      <c r="AL492">
        <f t="shared" si="670"/>
        <v>9.7990771484374992</v>
      </c>
      <c r="AM492">
        <f t="shared" si="671"/>
        <v>9.7993847656249997</v>
      </c>
      <c r="AN492">
        <f t="shared" si="672"/>
        <v>9.7996923828125002</v>
      </c>
      <c r="AO492" s="3">
        <v>9.8000000000000007</v>
      </c>
      <c r="AP492" s="3">
        <v>9.85</v>
      </c>
    </row>
    <row r="493" spans="1:42" x14ac:dyDescent="0.2">
      <c r="A493" s="2">
        <v>42420</v>
      </c>
      <c r="B493" s="3">
        <v>9.33</v>
      </c>
      <c r="C493" s="3">
        <v>9.81</v>
      </c>
      <c r="D493" s="3">
        <f t="shared" si="644"/>
        <v>9.92</v>
      </c>
      <c r="E493" s="3">
        <v>10.029999999999999</v>
      </c>
      <c r="F493" s="3">
        <f t="shared" si="645"/>
        <v>10.029999999999999</v>
      </c>
      <c r="G493" s="3">
        <v>10.029999999999999</v>
      </c>
      <c r="H493" s="3">
        <f t="shared" si="646"/>
        <v>9.9600000000000009</v>
      </c>
      <c r="I493" s="3">
        <v>9.89</v>
      </c>
      <c r="J493" s="3">
        <f t="shared" si="647"/>
        <v>9.9450000000000003</v>
      </c>
      <c r="K493" s="3">
        <v>10</v>
      </c>
      <c r="L493">
        <f t="shared" si="648"/>
        <v>9.99</v>
      </c>
      <c r="M493">
        <f t="shared" si="649"/>
        <v>9.98</v>
      </c>
      <c r="N493">
        <f t="shared" si="650"/>
        <v>9.9700000000000006</v>
      </c>
      <c r="O493" s="3">
        <v>9.9600000000000009</v>
      </c>
      <c r="P493">
        <f t="shared" si="651"/>
        <v>9.9500000000000011</v>
      </c>
      <c r="Q493">
        <f t="shared" si="652"/>
        <v>9.9425000000000008</v>
      </c>
      <c r="R493">
        <f t="shared" si="653"/>
        <v>9.9350000000000005</v>
      </c>
      <c r="S493">
        <f t="shared" si="654"/>
        <v>9.9275000000000002</v>
      </c>
      <c r="T493">
        <f t="shared" si="655"/>
        <v>9.9187499999999993</v>
      </c>
      <c r="U493" s="3">
        <v>9.91</v>
      </c>
      <c r="V493">
        <f t="shared" si="656"/>
        <v>9.901250000000001</v>
      </c>
      <c r="W493">
        <f t="shared" ref="W493:X493" si="713">2*V493-U493</f>
        <v>9.8925000000000018</v>
      </c>
      <c r="X493">
        <f t="shared" si="713"/>
        <v>9.8837500000000027</v>
      </c>
      <c r="Y493">
        <f t="shared" si="658"/>
        <v>9.8918750000000024</v>
      </c>
      <c r="Z493">
        <f t="shared" si="659"/>
        <v>9.9</v>
      </c>
      <c r="AA493">
        <f t="shared" si="660"/>
        <v>9.9081249999999983</v>
      </c>
      <c r="AB493">
        <f t="shared" si="661"/>
        <v>9.9035937499999989</v>
      </c>
      <c r="AC493">
        <f t="shared" si="662"/>
        <v>9.8990624999999994</v>
      </c>
      <c r="AD493">
        <f t="shared" si="663"/>
        <v>9.89453125</v>
      </c>
      <c r="AE493" s="3">
        <v>9.89</v>
      </c>
      <c r="AF493">
        <f t="shared" si="664"/>
        <v>9.8854687500000011</v>
      </c>
      <c r="AG493">
        <f t="shared" si="665"/>
        <v>9.886601562500001</v>
      </c>
      <c r="AH493">
        <f t="shared" si="666"/>
        <v>9.8877343750000009</v>
      </c>
      <c r="AI493">
        <f t="shared" si="667"/>
        <v>9.8888671875000007</v>
      </c>
      <c r="AJ493">
        <f t="shared" si="668"/>
        <v>9.89</v>
      </c>
      <c r="AK493">
        <f t="shared" si="669"/>
        <v>9.8911328125000004</v>
      </c>
      <c r="AL493">
        <f t="shared" si="670"/>
        <v>9.8908496093749996</v>
      </c>
      <c r="AM493">
        <f t="shared" si="671"/>
        <v>9.8905664062500005</v>
      </c>
      <c r="AN493">
        <f t="shared" si="672"/>
        <v>9.8902832031250014</v>
      </c>
      <c r="AO493" s="3">
        <v>9.89</v>
      </c>
      <c r="AP493" s="3">
        <v>9.9</v>
      </c>
    </row>
    <row r="494" spans="1:42" x14ac:dyDescent="0.2">
      <c r="A494" s="2">
        <v>42419</v>
      </c>
      <c r="B494" s="3">
        <v>9.51</v>
      </c>
      <c r="C494" s="3">
        <v>9.8800000000000008</v>
      </c>
      <c r="D494" s="3">
        <f t="shared" si="644"/>
        <v>9.9450000000000003</v>
      </c>
      <c r="E494" s="3">
        <v>10.01</v>
      </c>
      <c r="F494" s="3">
        <f t="shared" si="645"/>
        <v>10.030000000000001</v>
      </c>
      <c r="G494" s="3">
        <v>10.050000000000001</v>
      </c>
      <c r="H494" s="3">
        <f t="shared" si="646"/>
        <v>9.98</v>
      </c>
      <c r="I494" s="3">
        <v>9.91</v>
      </c>
      <c r="J494" s="3">
        <f t="shared" si="647"/>
        <v>9.99</v>
      </c>
      <c r="K494" s="3">
        <v>10.07</v>
      </c>
      <c r="L494">
        <f t="shared" si="648"/>
        <v>10.06</v>
      </c>
      <c r="M494">
        <f t="shared" si="649"/>
        <v>10.050000000000001</v>
      </c>
      <c r="N494">
        <f t="shared" si="650"/>
        <v>10.039999999999999</v>
      </c>
      <c r="O494" s="3">
        <v>10.029999999999999</v>
      </c>
      <c r="P494">
        <f t="shared" si="651"/>
        <v>10.02</v>
      </c>
      <c r="Q494">
        <f t="shared" si="652"/>
        <v>10.0075</v>
      </c>
      <c r="R494">
        <f t="shared" si="653"/>
        <v>9.995000000000001</v>
      </c>
      <c r="S494">
        <f t="shared" si="654"/>
        <v>9.9825000000000017</v>
      </c>
      <c r="T494">
        <f t="shared" si="655"/>
        <v>9.9712500000000013</v>
      </c>
      <c r="U494" s="3">
        <v>9.9600000000000009</v>
      </c>
      <c r="V494">
        <f t="shared" si="656"/>
        <v>9.9487500000000004</v>
      </c>
      <c r="W494">
        <f t="shared" ref="W494:X494" si="714">2*V494-U494</f>
        <v>9.9375</v>
      </c>
      <c r="X494">
        <f t="shared" si="714"/>
        <v>9.9262499999999996</v>
      </c>
      <c r="Y494">
        <f t="shared" si="658"/>
        <v>9.9306249999999991</v>
      </c>
      <c r="Z494">
        <f t="shared" si="659"/>
        <v>9.9350000000000005</v>
      </c>
      <c r="AA494">
        <f t="shared" si="660"/>
        <v>9.9393750000000018</v>
      </c>
      <c r="AB494">
        <f t="shared" si="661"/>
        <v>9.9320312500000014</v>
      </c>
      <c r="AC494">
        <f t="shared" si="662"/>
        <v>9.924687500000001</v>
      </c>
      <c r="AD494">
        <f t="shared" si="663"/>
        <v>9.9173437500000006</v>
      </c>
      <c r="AE494" s="3">
        <v>9.91</v>
      </c>
      <c r="AF494">
        <f t="shared" si="664"/>
        <v>9.9026562499999997</v>
      </c>
      <c r="AG494">
        <f t="shared" si="665"/>
        <v>9.9032421875000001</v>
      </c>
      <c r="AH494">
        <f t="shared" si="666"/>
        <v>9.9038281250000004</v>
      </c>
      <c r="AI494">
        <f t="shared" si="667"/>
        <v>9.9044140625000008</v>
      </c>
      <c r="AJ494">
        <f t="shared" si="668"/>
        <v>9.9050000000000011</v>
      </c>
      <c r="AK494">
        <f t="shared" si="669"/>
        <v>9.9055859375000015</v>
      </c>
      <c r="AL494">
        <f t="shared" si="670"/>
        <v>9.9041894531250012</v>
      </c>
      <c r="AM494">
        <f t="shared" si="671"/>
        <v>9.9027929687500009</v>
      </c>
      <c r="AN494">
        <f t="shared" si="672"/>
        <v>9.9013964843750006</v>
      </c>
      <c r="AO494" s="3">
        <v>9.9</v>
      </c>
      <c r="AP494" s="3">
        <v>9.91</v>
      </c>
    </row>
    <row r="495" spans="1:42" x14ac:dyDescent="0.2">
      <c r="A495" s="2">
        <v>42418</v>
      </c>
      <c r="B495" s="3">
        <v>9.4700000000000006</v>
      </c>
      <c r="C495" s="3">
        <v>9.9</v>
      </c>
      <c r="D495" s="3">
        <f t="shared" si="644"/>
        <v>9.98</v>
      </c>
      <c r="E495" s="3">
        <v>10.06</v>
      </c>
      <c r="F495" s="3">
        <f t="shared" si="645"/>
        <v>10.08</v>
      </c>
      <c r="G495" s="3">
        <v>10.1</v>
      </c>
      <c r="H495" s="3">
        <f t="shared" si="646"/>
        <v>9.9749999999999996</v>
      </c>
      <c r="I495" s="3">
        <v>9.85</v>
      </c>
      <c r="J495" s="3">
        <f t="shared" si="647"/>
        <v>9.9649999999999999</v>
      </c>
      <c r="K495" s="3">
        <v>10.08</v>
      </c>
      <c r="L495">
        <f t="shared" si="648"/>
        <v>10.059999999999999</v>
      </c>
      <c r="M495">
        <f t="shared" si="649"/>
        <v>10.039999999999999</v>
      </c>
      <c r="N495">
        <f t="shared" si="650"/>
        <v>10.02</v>
      </c>
      <c r="O495" s="3">
        <v>10</v>
      </c>
      <c r="P495">
        <f t="shared" si="651"/>
        <v>9.98</v>
      </c>
      <c r="Q495">
        <f t="shared" si="652"/>
        <v>9.9649999999999999</v>
      </c>
      <c r="R495">
        <f t="shared" si="653"/>
        <v>9.9499999999999993</v>
      </c>
      <c r="S495">
        <f t="shared" si="654"/>
        <v>9.9349999999999987</v>
      </c>
      <c r="T495">
        <f t="shared" si="655"/>
        <v>9.9175000000000004</v>
      </c>
      <c r="U495" s="3">
        <v>9.9</v>
      </c>
      <c r="V495">
        <f t="shared" si="656"/>
        <v>9.8825000000000003</v>
      </c>
      <c r="W495">
        <f t="shared" ref="W495:X495" si="715">2*V495-U495</f>
        <v>9.8650000000000002</v>
      </c>
      <c r="X495">
        <f t="shared" si="715"/>
        <v>9.8475000000000001</v>
      </c>
      <c r="Y495">
        <f t="shared" si="658"/>
        <v>9.8612500000000001</v>
      </c>
      <c r="Z495">
        <f t="shared" si="659"/>
        <v>9.875</v>
      </c>
      <c r="AA495">
        <f t="shared" si="660"/>
        <v>9.8887499999999999</v>
      </c>
      <c r="AB495">
        <f t="shared" si="661"/>
        <v>9.8790624999999999</v>
      </c>
      <c r="AC495">
        <f t="shared" si="662"/>
        <v>9.8693749999999998</v>
      </c>
      <c r="AD495">
        <f t="shared" si="663"/>
        <v>9.8596874999999997</v>
      </c>
      <c r="AE495" s="3">
        <v>9.85</v>
      </c>
      <c r="AF495">
        <f t="shared" si="664"/>
        <v>9.8403124999999996</v>
      </c>
      <c r="AG495">
        <f t="shared" si="665"/>
        <v>9.8439843749999998</v>
      </c>
      <c r="AH495">
        <f t="shared" si="666"/>
        <v>9.84765625</v>
      </c>
      <c r="AI495">
        <f t="shared" si="667"/>
        <v>9.8513281250000002</v>
      </c>
      <c r="AJ495">
        <f t="shared" si="668"/>
        <v>9.8550000000000004</v>
      </c>
      <c r="AK495">
        <f t="shared" si="669"/>
        <v>9.8586718750000006</v>
      </c>
      <c r="AL495">
        <f t="shared" si="670"/>
        <v>9.859003906249999</v>
      </c>
      <c r="AM495">
        <f t="shared" si="671"/>
        <v>9.8593359374999991</v>
      </c>
      <c r="AN495">
        <f t="shared" si="672"/>
        <v>9.8596679687499993</v>
      </c>
      <c r="AO495" s="3">
        <v>9.86</v>
      </c>
      <c r="AP495" s="3">
        <v>9.9</v>
      </c>
    </row>
    <row r="496" spans="1:42" x14ac:dyDescent="0.2">
      <c r="A496" s="2">
        <v>42417</v>
      </c>
      <c r="B496" s="3">
        <v>9.7100000000000009</v>
      </c>
      <c r="C496" s="3">
        <v>10.029999999999999</v>
      </c>
      <c r="D496" s="3">
        <f t="shared" si="644"/>
        <v>10.074999999999999</v>
      </c>
      <c r="E496" s="3">
        <v>10.119999999999999</v>
      </c>
      <c r="F496" s="3">
        <f t="shared" si="645"/>
        <v>10.16</v>
      </c>
      <c r="G496" s="3">
        <v>10.199999999999999</v>
      </c>
      <c r="H496" s="3">
        <f t="shared" si="646"/>
        <v>10.114999999999998</v>
      </c>
      <c r="I496" s="3">
        <v>10.029999999999999</v>
      </c>
      <c r="J496" s="3">
        <f t="shared" si="647"/>
        <v>10.135</v>
      </c>
      <c r="K496" s="3">
        <v>10.24</v>
      </c>
      <c r="L496">
        <f t="shared" si="648"/>
        <v>10.227499999999999</v>
      </c>
      <c r="M496">
        <f t="shared" si="649"/>
        <v>10.215</v>
      </c>
      <c r="N496">
        <f t="shared" si="650"/>
        <v>10.202500000000001</v>
      </c>
      <c r="O496" s="3">
        <v>10.19</v>
      </c>
      <c r="P496">
        <f t="shared" si="651"/>
        <v>10.177499999999998</v>
      </c>
      <c r="Q496">
        <f t="shared" si="652"/>
        <v>10.15875</v>
      </c>
      <c r="R496">
        <f t="shared" si="653"/>
        <v>10.14</v>
      </c>
      <c r="S496">
        <f t="shared" si="654"/>
        <v>10.121250000000002</v>
      </c>
      <c r="T496">
        <f t="shared" si="655"/>
        <v>10.105625</v>
      </c>
      <c r="U496" s="3">
        <v>10.09</v>
      </c>
      <c r="V496">
        <f t="shared" si="656"/>
        <v>10.074375</v>
      </c>
      <c r="W496">
        <f t="shared" ref="W496:X496" si="716">2*V496-U496</f>
        <v>10.05875</v>
      </c>
      <c r="X496">
        <f t="shared" si="716"/>
        <v>10.043125</v>
      </c>
      <c r="Y496">
        <f t="shared" si="658"/>
        <v>10.051562499999999</v>
      </c>
      <c r="Z496">
        <f t="shared" si="659"/>
        <v>10.059999999999999</v>
      </c>
      <c r="AA496">
        <f t="shared" si="660"/>
        <v>10.068437499999998</v>
      </c>
      <c r="AB496">
        <f t="shared" si="661"/>
        <v>10.058828124999998</v>
      </c>
      <c r="AC496">
        <f t="shared" si="662"/>
        <v>10.049218749999998</v>
      </c>
      <c r="AD496">
        <f t="shared" si="663"/>
        <v>10.039609374999998</v>
      </c>
      <c r="AE496" s="3">
        <v>10.029999999999999</v>
      </c>
      <c r="AF496">
        <f t="shared" si="664"/>
        <v>10.020390625000001</v>
      </c>
      <c r="AG496">
        <f t="shared" si="665"/>
        <v>10.02279296875</v>
      </c>
      <c r="AH496">
        <f t="shared" si="666"/>
        <v>10.025195312499999</v>
      </c>
      <c r="AI496">
        <f t="shared" si="667"/>
        <v>10.027597656249998</v>
      </c>
      <c r="AJ496">
        <f t="shared" si="668"/>
        <v>10.029999999999999</v>
      </c>
      <c r="AK496">
        <f t="shared" si="669"/>
        <v>10.03240234375</v>
      </c>
      <c r="AL496">
        <f t="shared" si="670"/>
        <v>10.0318017578125</v>
      </c>
      <c r="AM496">
        <f t="shared" si="671"/>
        <v>10.031201171875001</v>
      </c>
      <c r="AN496">
        <f t="shared" si="672"/>
        <v>10.030600585937499</v>
      </c>
      <c r="AO496" s="3">
        <v>10.029999999999999</v>
      </c>
      <c r="AP496" s="3">
        <v>10.06</v>
      </c>
    </row>
    <row r="497" spans="1:42" x14ac:dyDescent="0.2">
      <c r="A497" s="2">
        <v>42416</v>
      </c>
      <c r="B497" s="3">
        <v>9.5399999999999991</v>
      </c>
      <c r="C497" s="3">
        <v>9.99</v>
      </c>
      <c r="D497" s="3">
        <f t="shared" si="644"/>
        <v>10.08</v>
      </c>
      <c r="E497" s="3">
        <v>10.17</v>
      </c>
      <c r="F497" s="3">
        <f t="shared" si="645"/>
        <v>10.215</v>
      </c>
      <c r="G497" s="3">
        <v>10.26</v>
      </c>
      <c r="H497" s="3">
        <f t="shared" si="646"/>
        <v>10.18</v>
      </c>
      <c r="I497" s="3">
        <v>10.1</v>
      </c>
      <c r="J497" s="3">
        <f t="shared" si="647"/>
        <v>10.215</v>
      </c>
      <c r="K497" s="3">
        <v>10.33</v>
      </c>
      <c r="L497">
        <f t="shared" si="648"/>
        <v>10.32</v>
      </c>
      <c r="M497">
        <f t="shared" si="649"/>
        <v>10.309999999999999</v>
      </c>
      <c r="N497">
        <f t="shared" si="650"/>
        <v>10.299999999999999</v>
      </c>
      <c r="O497" s="3">
        <v>10.29</v>
      </c>
      <c r="P497">
        <f t="shared" si="651"/>
        <v>10.28</v>
      </c>
      <c r="Q497">
        <f t="shared" si="652"/>
        <v>10.2575</v>
      </c>
      <c r="R497">
        <f t="shared" si="653"/>
        <v>10.234999999999999</v>
      </c>
      <c r="S497">
        <f t="shared" si="654"/>
        <v>10.212499999999999</v>
      </c>
      <c r="T497">
        <f t="shared" si="655"/>
        <v>10.196249999999999</v>
      </c>
      <c r="U497" s="3">
        <v>10.18</v>
      </c>
      <c r="V497">
        <f t="shared" si="656"/>
        <v>10.16375</v>
      </c>
      <c r="W497">
        <f t="shared" ref="W497:X497" si="717">2*V497-U497</f>
        <v>10.147500000000001</v>
      </c>
      <c r="X497">
        <f t="shared" si="717"/>
        <v>10.131250000000001</v>
      </c>
      <c r="Y497">
        <f t="shared" si="658"/>
        <v>10.135625000000001</v>
      </c>
      <c r="Z497">
        <f t="shared" si="659"/>
        <v>10.14</v>
      </c>
      <c r="AA497">
        <f t="shared" si="660"/>
        <v>10.144375</v>
      </c>
      <c r="AB497">
        <f t="shared" si="661"/>
        <v>10.13328125</v>
      </c>
      <c r="AC497">
        <f t="shared" si="662"/>
        <v>10.122187499999999</v>
      </c>
      <c r="AD497">
        <f t="shared" si="663"/>
        <v>10.111093749999998</v>
      </c>
      <c r="AE497" s="3">
        <v>10.1</v>
      </c>
      <c r="AF497">
        <f t="shared" si="664"/>
        <v>10.088906250000001</v>
      </c>
      <c r="AG497">
        <f t="shared" si="665"/>
        <v>10.0904296875</v>
      </c>
      <c r="AH497">
        <f t="shared" si="666"/>
        <v>10.091953125</v>
      </c>
      <c r="AI497">
        <f t="shared" si="667"/>
        <v>10.093476562499999</v>
      </c>
      <c r="AJ497">
        <f t="shared" si="668"/>
        <v>10.094999999999999</v>
      </c>
      <c r="AK497">
        <f t="shared" si="669"/>
        <v>10.096523437499998</v>
      </c>
      <c r="AL497">
        <f t="shared" si="670"/>
        <v>10.094892578124998</v>
      </c>
      <c r="AM497">
        <f t="shared" si="671"/>
        <v>10.09326171875</v>
      </c>
      <c r="AN497">
        <f t="shared" si="672"/>
        <v>10.091630859375</v>
      </c>
      <c r="AO497" s="3">
        <v>10.09</v>
      </c>
      <c r="AP497" s="3">
        <v>10.1</v>
      </c>
    </row>
    <row r="498" spans="1:42" x14ac:dyDescent="0.2">
      <c r="A498" s="2">
        <v>42415</v>
      </c>
      <c r="B498" s="3">
        <v>9.44</v>
      </c>
      <c r="C498" s="3">
        <v>9.9700000000000006</v>
      </c>
      <c r="D498" s="3">
        <f t="shared" si="644"/>
        <v>10.11</v>
      </c>
      <c r="E498" s="3">
        <v>10.25</v>
      </c>
      <c r="F498" s="3">
        <f t="shared" si="645"/>
        <v>10.275</v>
      </c>
      <c r="G498" s="3">
        <v>10.3</v>
      </c>
      <c r="H498" s="3">
        <f t="shared" si="646"/>
        <v>10.164999999999999</v>
      </c>
      <c r="I498" s="3">
        <v>10.029999999999999</v>
      </c>
      <c r="J498" s="3">
        <f t="shared" si="647"/>
        <v>10.17</v>
      </c>
      <c r="K498" s="3">
        <v>10.31</v>
      </c>
      <c r="L498">
        <f t="shared" si="648"/>
        <v>10.295000000000002</v>
      </c>
      <c r="M498">
        <f t="shared" si="649"/>
        <v>10.280000000000001</v>
      </c>
      <c r="N498">
        <f t="shared" si="650"/>
        <v>10.265000000000001</v>
      </c>
      <c r="O498" s="3">
        <v>10.25</v>
      </c>
      <c r="P498">
        <f t="shared" si="651"/>
        <v>10.234999999999999</v>
      </c>
      <c r="Q498">
        <f t="shared" si="652"/>
        <v>10.2075</v>
      </c>
      <c r="R498">
        <f t="shared" si="653"/>
        <v>10.18</v>
      </c>
      <c r="S498">
        <f t="shared" si="654"/>
        <v>10.1525</v>
      </c>
      <c r="T498">
        <f t="shared" si="655"/>
        <v>10.13125</v>
      </c>
      <c r="U498" s="3">
        <v>10.11</v>
      </c>
      <c r="V498">
        <f t="shared" si="656"/>
        <v>10.088749999999999</v>
      </c>
      <c r="W498">
        <f t="shared" ref="W498:X498" si="718">2*V498-U498</f>
        <v>10.067499999999999</v>
      </c>
      <c r="X498">
        <f t="shared" si="718"/>
        <v>10.046249999999999</v>
      </c>
      <c r="Y498">
        <f t="shared" si="658"/>
        <v>10.058125</v>
      </c>
      <c r="Z498">
        <f t="shared" si="659"/>
        <v>10.07</v>
      </c>
      <c r="AA498">
        <f t="shared" si="660"/>
        <v>10.081875</v>
      </c>
      <c r="AB498">
        <f t="shared" si="661"/>
        <v>10.06890625</v>
      </c>
      <c r="AC498">
        <f t="shared" si="662"/>
        <v>10.055937499999999</v>
      </c>
      <c r="AD498">
        <f t="shared" si="663"/>
        <v>10.04296875</v>
      </c>
      <c r="AE498" s="3">
        <v>10.029999999999999</v>
      </c>
      <c r="AF498">
        <f t="shared" si="664"/>
        <v>10.017031249999999</v>
      </c>
      <c r="AG498">
        <f t="shared" si="665"/>
        <v>10.021523437499999</v>
      </c>
      <c r="AH498">
        <f t="shared" si="666"/>
        <v>10.026015624999999</v>
      </c>
      <c r="AI498">
        <f t="shared" si="667"/>
        <v>10.0305078125</v>
      </c>
      <c r="AJ498">
        <f t="shared" si="668"/>
        <v>10.035</v>
      </c>
      <c r="AK498">
        <f t="shared" si="669"/>
        <v>10.0394921875</v>
      </c>
      <c r="AL498">
        <f t="shared" si="670"/>
        <v>10.039619140625</v>
      </c>
      <c r="AM498">
        <f t="shared" si="671"/>
        <v>10.039746093750001</v>
      </c>
      <c r="AN498">
        <f t="shared" si="672"/>
        <v>10.039873046875</v>
      </c>
      <c r="AO498" s="3">
        <v>10.039999999999999</v>
      </c>
      <c r="AP498" s="3">
        <v>10.08</v>
      </c>
    </row>
    <row r="499" spans="1:42" x14ac:dyDescent="0.2">
      <c r="A499" s="2">
        <v>42412</v>
      </c>
      <c r="B499" s="3">
        <v>9.5500000000000007</v>
      </c>
      <c r="C499" s="3">
        <v>10.039999999999999</v>
      </c>
      <c r="D499" s="3">
        <f t="shared" si="644"/>
        <v>10.145</v>
      </c>
      <c r="E499" s="3">
        <v>10.25</v>
      </c>
      <c r="F499" s="3">
        <f t="shared" si="645"/>
        <v>10.285</v>
      </c>
      <c r="G499" s="3">
        <v>10.32</v>
      </c>
      <c r="H499" s="3">
        <f t="shared" si="646"/>
        <v>10.245000000000001</v>
      </c>
      <c r="I499" s="3">
        <v>10.17</v>
      </c>
      <c r="J499" s="3">
        <f t="shared" si="647"/>
        <v>10.27</v>
      </c>
      <c r="K499" s="3">
        <v>10.37</v>
      </c>
      <c r="L499">
        <f t="shared" si="648"/>
        <v>10.362500000000001</v>
      </c>
      <c r="M499">
        <f t="shared" si="649"/>
        <v>10.355</v>
      </c>
      <c r="N499">
        <f t="shared" si="650"/>
        <v>10.3475</v>
      </c>
      <c r="O499" s="3">
        <v>10.34</v>
      </c>
      <c r="P499">
        <f t="shared" si="651"/>
        <v>10.3325</v>
      </c>
      <c r="Q499">
        <f t="shared" si="652"/>
        <v>10.311249999999999</v>
      </c>
      <c r="R499">
        <f t="shared" si="653"/>
        <v>10.29</v>
      </c>
      <c r="S499">
        <f t="shared" si="654"/>
        <v>10.268749999999999</v>
      </c>
      <c r="T499">
        <f t="shared" si="655"/>
        <v>10.254375</v>
      </c>
      <c r="U499" s="3">
        <v>10.24</v>
      </c>
      <c r="V499">
        <f t="shared" si="656"/>
        <v>10.225625000000001</v>
      </c>
      <c r="W499">
        <f t="shared" ref="W499:X499" si="719">2*V499-U499</f>
        <v>10.211250000000001</v>
      </c>
      <c r="X499">
        <f t="shared" si="719"/>
        <v>10.196875000000002</v>
      </c>
      <c r="Y499">
        <f t="shared" si="658"/>
        <v>10.200937500000002</v>
      </c>
      <c r="Z499">
        <f t="shared" si="659"/>
        <v>10.205</v>
      </c>
      <c r="AA499">
        <f t="shared" si="660"/>
        <v>10.209062499999998</v>
      </c>
      <c r="AB499">
        <f t="shared" si="661"/>
        <v>10.199296874999998</v>
      </c>
      <c r="AC499">
        <f t="shared" si="662"/>
        <v>10.189531249999998</v>
      </c>
      <c r="AD499">
        <f t="shared" si="663"/>
        <v>10.179765624999998</v>
      </c>
      <c r="AE499" s="3">
        <v>10.17</v>
      </c>
      <c r="AF499">
        <f t="shared" si="664"/>
        <v>10.160234375000002</v>
      </c>
      <c r="AG499">
        <f t="shared" si="665"/>
        <v>10.162675781250002</v>
      </c>
      <c r="AH499">
        <f t="shared" si="666"/>
        <v>10.165117187500002</v>
      </c>
      <c r="AI499">
        <f t="shared" si="667"/>
        <v>10.167558593750002</v>
      </c>
      <c r="AJ499">
        <f t="shared" si="668"/>
        <v>10.17</v>
      </c>
      <c r="AK499">
        <f t="shared" si="669"/>
        <v>10.172441406249998</v>
      </c>
      <c r="AL499">
        <f t="shared" si="670"/>
        <v>10.171831054687498</v>
      </c>
      <c r="AM499">
        <f t="shared" si="671"/>
        <v>10.171220703124998</v>
      </c>
      <c r="AN499">
        <f t="shared" si="672"/>
        <v>10.170610351562498</v>
      </c>
      <c r="AO499" s="3">
        <v>10.17</v>
      </c>
      <c r="AP499" s="3">
        <v>10.19</v>
      </c>
    </row>
    <row r="500" spans="1:42" x14ac:dyDescent="0.2">
      <c r="A500" s="2">
        <v>42411</v>
      </c>
      <c r="B500" s="3">
        <v>9.4600000000000009</v>
      </c>
      <c r="C500" s="3">
        <v>9.99</v>
      </c>
      <c r="D500" s="3">
        <f t="shared" si="644"/>
        <v>10.145</v>
      </c>
      <c r="E500" s="3">
        <v>10.3</v>
      </c>
      <c r="F500" s="3">
        <f t="shared" si="645"/>
        <v>10.350000000000001</v>
      </c>
      <c r="G500" s="3">
        <v>10.4</v>
      </c>
      <c r="H500" s="3">
        <f t="shared" si="646"/>
        <v>10.295</v>
      </c>
      <c r="I500" s="3">
        <v>10.19</v>
      </c>
      <c r="J500" s="3">
        <f t="shared" si="647"/>
        <v>10.32</v>
      </c>
      <c r="K500" s="3">
        <v>10.45</v>
      </c>
      <c r="L500">
        <f t="shared" si="648"/>
        <v>10.4375</v>
      </c>
      <c r="M500">
        <f t="shared" si="649"/>
        <v>10.425000000000001</v>
      </c>
      <c r="N500">
        <f t="shared" si="650"/>
        <v>10.412500000000001</v>
      </c>
      <c r="O500" s="3">
        <v>10.4</v>
      </c>
      <c r="P500">
        <f t="shared" si="651"/>
        <v>10.387499999999999</v>
      </c>
      <c r="Q500">
        <f t="shared" si="652"/>
        <v>10.36125</v>
      </c>
      <c r="R500">
        <f t="shared" si="653"/>
        <v>10.335000000000001</v>
      </c>
      <c r="S500">
        <f t="shared" si="654"/>
        <v>10.308750000000002</v>
      </c>
      <c r="T500">
        <f t="shared" si="655"/>
        <v>10.289375</v>
      </c>
      <c r="U500" s="3">
        <v>10.27</v>
      </c>
      <c r="V500">
        <f t="shared" si="656"/>
        <v>10.250624999999999</v>
      </c>
      <c r="W500">
        <f t="shared" ref="W500:X500" si="720">2*V500-U500</f>
        <v>10.231249999999999</v>
      </c>
      <c r="X500">
        <f t="shared" si="720"/>
        <v>10.211874999999999</v>
      </c>
      <c r="Y500">
        <f t="shared" si="658"/>
        <v>10.2209375</v>
      </c>
      <c r="Z500">
        <f t="shared" si="659"/>
        <v>10.23</v>
      </c>
      <c r="AA500">
        <f t="shared" si="660"/>
        <v>10.239062500000001</v>
      </c>
      <c r="AB500">
        <f t="shared" si="661"/>
        <v>10.226796875000002</v>
      </c>
      <c r="AC500">
        <f t="shared" si="662"/>
        <v>10.21453125</v>
      </c>
      <c r="AD500">
        <f t="shared" si="663"/>
        <v>10.202265624999999</v>
      </c>
      <c r="AE500" s="3">
        <v>10.19</v>
      </c>
      <c r="AF500">
        <f t="shared" si="664"/>
        <v>10.177734375</v>
      </c>
      <c r="AG500">
        <f t="shared" si="665"/>
        <v>10.180800781249999</v>
      </c>
      <c r="AH500">
        <f t="shared" si="666"/>
        <v>10.183867187499999</v>
      </c>
      <c r="AI500">
        <f t="shared" si="667"/>
        <v>10.186933593749998</v>
      </c>
      <c r="AJ500">
        <f t="shared" si="668"/>
        <v>10.19</v>
      </c>
      <c r="AK500">
        <f t="shared" si="669"/>
        <v>10.193066406250001</v>
      </c>
      <c r="AL500">
        <f t="shared" si="670"/>
        <v>10.192299804687501</v>
      </c>
      <c r="AM500">
        <f t="shared" si="671"/>
        <v>10.191533203125001</v>
      </c>
      <c r="AN500">
        <f t="shared" si="672"/>
        <v>10.190766601562501</v>
      </c>
      <c r="AO500" s="3">
        <v>10.19</v>
      </c>
      <c r="AP500" s="3">
        <v>10.220000000000001</v>
      </c>
    </row>
    <row r="501" spans="1:42" x14ac:dyDescent="0.2">
      <c r="A501" s="2">
        <v>42410</v>
      </c>
      <c r="B501" s="3">
        <v>9.5</v>
      </c>
      <c r="C501" s="3">
        <v>10.02</v>
      </c>
      <c r="D501" s="3">
        <f t="shared" si="644"/>
        <v>10.135</v>
      </c>
      <c r="E501" s="3">
        <v>10.25</v>
      </c>
      <c r="F501" s="3">
        <f t="shared" si="645"/>
        <v>10.27</v>
      </c>
      <c r="G501" s="3">
        <v>10.29</v>
      </c>
      <c r="H501" s="3">
        <f t="shared" si="646"/>
        <v>10.204999999999998</v>
      </c>
      <c r="I501" s="3">
        <v>10.119999999999999</v>
      </c>
      <c r="J501" s="3">
        <f t="shared" si="647"/>
        <v>10.225</v>
      </c>
      <c r="K501" s="3">
        <v>10.33</v>
      </c>
      <c r="L501">
        <f t="shared" si="648"/>
        <v>10.322500000000002</v>
      </c>
      <c r="M501">
        <f t="shared" si="649"/>
        <v>10.315000000000001</v>
      </c>
      <c r="N501">
        <f t="shared" si="650"/>
        <v>10.307500000000001</v>
      </c>
      <c r="O501" s="3">
        <v>10.3</v>
      </c>
      <c r="P501">
        <f t="shared" si="651"/>
        <v>10.2925</v>
      </c>
      <c r="Q501">
        <f t="shared" si="652"/>
        <v>10.266249999999999</v>
      </c>
      <c r="R501">
        <f t="shared" si="653"/>
        <v>10.24</v>
      </c>
      <c r="S501">
        <f t="shared" si="654"/>
        <v>10.213750000000001</v>
      </c>
      <c r="T501">
        <f t="shared" si="655"/>
        <v>10.196875</v>
      </c>
      <c r="U501" s="3">
        <v>10.18</v>
      </c>
      <c r="V501">
        <f t="shared" si="656"/>
        <v>10.163124999999999</v>
      </c>
      <c r="W501">
        <f t="shared" ref="W501:X501" si="721">2*V501-U501</f>
        <v>10.146249999999998</v>
      </c>
      <c r="X501">
        <f t="shared" si="721"/>
        <v>10.129374999999998</v>
      </c>
      <c r="Y501">
        <f t="shared" si="658"/>
        <v>10.139687499999997</v>
      </c>
      <c r="Z501">
        <f t="shared" si="659"/>
        <v>10.149999999999999</v>
      </c>
      <c r="AA501">
        <f t="shared" si="660"/>
        <v>10.1603125</v>
      </c>
      <c r="AB501">
        <f t="shared" si="661"/>
        <v>10.150234375</v>
      </c>
      <c r="AC501">
        <f t="shared" si="662"/>
        <v>10.14015625</v>
      </c>
      <c r="AD501">
        <f t="shared" si="663"/>
        <v>10.130078125000001</v>
      </c>
      <c r="AE501" s="3">
        <v>10.119999999999999</v>
      </c>
      <c r="AF501">
        <f t="shared" si="664"/>
        <v>10.109921874999998</v>
      </c>
      <c r="AG501">
        <f t="shared" si="665"/>
        <v>10.112441406249998</v>
      </c>
      <c r="AH501">
        <f t="shared" si="666"/>
        <v>10.114960937499998</v>
      </c>
      <c r="AI501">
        <f t="shared" si="667"/>
        <v>10.117480468749999</v>
      </c>
      <c r="AJ501">
        <f t="shared" si="668"/>
        <v>10.119999999999999</v>
      </c>
      <c r="AK501">
        <f t="shared" si="669"/>
        <v>10.122519531249999</v>
      </c>
      <c r="AL501">
        <f t="shared" si="670"/>
        <v>10.121889648437499</v>
      </c>
      <c r="AM501">
        <f t="shared" si="671"/>
        <v>10.121259765624998</v>
      </c>
      <c r="AN501">
        <f t="shared" si="672"/>
        <v>10.120629882812498</v>
      </c>
      <c r="AO501" s="3">
        <v>10.119999999999999</v>
      </c>
      <c r="AP501" s="3">
        <v>10.17</v>
      </c>
    </row>
    <row r="502" spans="1:42" x14ac:dyDescent="0.2">
      <c r="A502" s="2">
        <v>42409</v>
      </c>
      <c r="B502" s="3">
        <v>9.49</v>
      </c>
      <c r="C502" s="3">
        <v>10.01</v>
      </c>
      <c r="D502" s="3">
        <f t="shared" si="644"/>
        <v>10.149999999999999</v>
      </c>
      <c r="E502" s="3">
        <v>10.29</v>
      </c>
      <c r="F502" s="3">
        <f t="shared" si="645"/>
        <v>10.329999999999998</v>
      </c>
      <c r="G502" s="3">
        <v>10.37</v>
      </c>
      <c r="H502" s="3">
        <f t="shared" si="646"/>
        <v>10.32</v>
      </c>
      <c r="I502" s="3">
        <v>10.27</v>
      </c>
      <c r="J502" s="3">
        <f t="shared" si="647"/>
        <v>10.36</v>
      </c>
      <c r="K502" s="3">
        <v>10.45</v>
      </c>
      <c r="L502">
        <f t="shared" si="648"/>
        <v>10.4475</v>
      </c>
      <c r="M502">
        <f t="shared" si="649"/>
        <v>10.445</v>
      </c>
      <c r="N502">
        <f t="shared" si="650"/>
        <v>10.442499999999999</v>
      </c>
      <c r="O502" s="3">
        <v>10.44</v>
      </c>
      <c r="P502">
        <f t="shared" si="651"/>
        <v>10.4375</v>
      </c>
      <c r="Q502">
        <f t="shared" si="652"/>
        <v>10.41375</v>
      </c>
      <c r="R502">
        <f t="shared" si="653"/>
        <v>10.39</v>
      </c>
      <c r="S502">
        <f t="shared" si="654"/>
        <v>10.366250000000001</v>
      </c>
      <c r="T502">
        <f t="shared" si="655"/>
        <v>10.353125</v>
      </c>
      <c r="U502" s="3">
        <v>10.34</v>
      </c>
      <c r="V502">
        <f t="shared" si="656"/>
        <v>10.326874999999999</v>
      </c>
      <c r="W502">
        <f t="shared" ref="W502:X502" si="722">2*V502-U502</f>
        <v>10.313749999999999</v>
      </c>
      <c r="X502">
        <f t="shared" si="722"/>
        <v>10.300624999999998</v>
      </c>
      <c r="Y502">
        <f t="shared" si="658"/>
        <v>10.302812499999998</v>
      </c>
      <c r="Z502">
        <f t="shared" si="659"/>
        <v>10.305</v>
      </c>
      <c r="AA502">
        <f t="shared" si="660"/>
        <v>10.307187500000001</v>
      </c>
      <c r="AB502">
        <f t="shared" si="661"/>
        <v>10.297890625000001</v>
      </c>
      <c r="AC502">
        <f t="shared" si="662"/>
        <v>10.28859375</v>
      </c>
      <c r="AD502">
        <f t="shared" si="663"/>
        <v>10.279296875</v>
      </c>
      <c r="AE502" s="3">
        <v>10.27</v>
      </c>
      <c r="AF502">
        <f t="shared" si="664"/>
        <v>10.260703124999999</v>
      </c>
      <c r="AG502">
        <f t="shared" si="665"/>
        <v>10.26302734375</v>
      </c>
      <c r="AH502">
        <f t="shared" si="666"/>
        <v>10.265351562499999</v>
      </c>
      <c r="AI502">
        <f t="shared" si="667"/>
        <v>10.267675781249999</v>
      </c>
      <c r="AJ502">
        <f t="shared" si="668"/>
        <v>10.27</v>
      </c>
      <c r="AK502">
        <f t="shared" si="669"/>
        <v>10.272324218750001</v>
      </c>
      <c r="AL502">
        <f t="shared" si="670"/>
        <v>10.271743164062499</v>
      </c>
      <c r="AM502">
        <f t="shared" si="671"/>
        <v>10.271162109375</v>
      </c>
      <c r="AN502">
        <f t="shared" si="672"/>
        <v>10.270581054687501</v>
      </c>
      <c r="AO502" s="3">
        <v>10.27</v>
      </c>
      <c r="AP502" s="3">
        <v>10.29</v>
      </c>
    </row>
    <row r="503" spans="1:42" x14ac:dyDescent="0.2">
      <c r="A503" s="2">
        <v>42408</v>
      </c>
      <c r="B503" s="3">
        <v>9.4499999999999993</v>
      </c>
      <c r="C503" s="3">
        <v>9.99</v>
      </c>
      <c r="D503" s="3">
        <f t="shared" si="644"/>
        <v>10.14</v>
      </c>
      <c r="E503" s="3">
        <v>10.29</v>
      </c>
      <c r="F503" s="3">
        <f t="shared" si="645"/>
        <v>10.32</v>
      </c>
      <c r="G503" s="3">
        <v>10.35</v>
      </c>
      <c r="H503" s="3">
        <f t="shared" si="646"/>
        <v>10.265000000000001</v>
      </c>
      <c r="I503" s="3">
        <v>10.18</v>
      </c>
      <c r="J503" s="3">
        <f t="shared" si="647"/>
        <v>10.285</v>
      </c>
      <c r="K503" s="3">
        <v>10.39</v>
      </c>
      <c r="L503">
        <f t="shared" si="648"/>
        <v>10.3825</v>
      </c>
      <c r="M503">
        <f t="shared" si="649"/>
        <v>10.375</v>
      </c>
      <c r="N503">
        <f t="shared" si="650"/>
        <v>10.3675</v>
      </c>
      <c r="O503" s="3">
        <v>10.36</v>
      </c>
      <c r="P503">
        <f t="shared" si="651"/>
        <v>10.352499999999999</v>
      </c>
      <c r="Q503">
        <f t="shared" si="652"/>
        <v>10.328749999999999</v>
      </c>
      <c r="R503">
        <f t="shared" si="653"/>
        <v>10.305</v>
      </c>
      <c r="S503">
        <f t="shared" si="654"/>
        <v>10.28125</v>
      </c>
      <c r="T503">
        <f t="shared" si="655"/>
        <v>10.265625</v>
      </c>
      <c r="U503" s="3">
        <v>10.25</v>
      </c>
      <c r="V503">
        <f t="shared" si="656"/>
        <v>10.234375</v>
      </c>
      <c r="W503">
        <f t="shared" ref="W503:X503" si="723">2*V503-U503</f>
        <v>10.21875</v>
      </c>
      <c r="X503">
        <f t="shared" si="723"/>
        <v>10.203125</v>
      </c>
      <c r="Y503">
        <f t="shared" si="658"/>
        <v>10.2090625</v>
      </c>
      <c r="Z503">
        <f t="shared" si="659"/>
        <v>10.215</v>
      </c>
      <c r="AA503">
        <f t="shared" si="660"/>
        <v>10.2209375</v>
      </c>
      <c r="AB503">
        <f t="shared" si="661"/>
        <v>10.210703124999998</v>
      </c>
      <c r="AC503">
        <f t="shared" si="662"/>
        <v>10.200468749999999</v>
      </c>
      <c r="AD503">
        <f t="shared" si="663"/>
        <v>10.190234374999999</v>
      </c>
      <c r="AE503" s="3">
        <v>10.18</v>
      </c>
      <c r="AF503">
        <f t="shared" si="664"/>
        <v>10.169765625</v>
      </c>
      <c r="AG503">
        <f t="shared" si="665"/>
        <v>10.17107421875</v>
      </c>
      <c r="AH503">
        <f t="shared" si="666"/>
        <v>10.1723828125</v>
      </c>
      <c r="AI503">
        <f t="shared" si="667"/>
        <v>10.173691406250001</v>
      </c>
      <c r="AJ503">
        <f t="shared" si="668"/>
        <v>10.175000000000001</v>
      </c>
      <c r="AK503">
        <f t="shared" si="669"/>
        <v>10.176308593750001</v>
      </c>
      <c r="AL503">
        <f t="shared" si="670"/>
        <v>10.174731445312501</v>
      </c>
      <c r="AM503">
        <f t="shared" si="671"/>
        <v>10.173154296875001</v>
      </c>
      <c r="AN503">
        <f t="shared" si="672"/>
        <v>10.1715771484375</v>
      </c>
      <c r="AO503" s="3">
        <v>10.17</v>
      </c>
      <c r="AP503" s="3">
        <v>10.199999999999999</v>
      </c>
    </row>
    <row r="504" spans="1:42" x14ac:dyDescent="0.2">
      <c r="A504" s="2">
        <v>42405</v>
      </c>
      <c r="B504" s="3">
        <v>9.51</v>
      </c>
      <c r="C504" s="3">
        <v>9.99</v>
      </c>
      <c r="D504" s="3">
        <f t="shared" si="644"/>
        <v>10.105</v>
      </c>
      <c r="E504" s="3">
        <v>10.220000000000001</v>
      </c>
      <c r="F504" s="3">
        <f t="shared" si="645"/>
        <v>10.245000000000001</v>
      </c>
      <c r="G504" s="3">
        <v>10.27</v>
      </c>
      <c r="H504" s="3">
        <f t="shared" si="646"/>
        <v>10.18</v>
      </c>
      <c r="I504" s="3">
        <v>10.09</v>
      </c>
      <c r="J504" s="3">
        <f t="shared" si="647"/>
        <v>10.195</v>
      </c>
      <c r="K504" s="3">
        <v>10.3</v>
      </c>
      <c r="L504">
        <f t="shared" si="648"/>
        <v>10.2925</v>
      </c>
      <c r="M504">
        <f t="shared" si="649"/>
        <v>10.285</v>
      </c>
      <c r="N504">
        <f t="shared" si="650"/>
        <v>10.2775</v>
      </c>
      <c r="O504" s="3">
        <v>10.27</v>
      </c>
      <c r="P504">
        <f t="shared" si="651"/>
        <v>10.262499999999999</v>
      </c>
      <c r="Q504">
        <f t="shared" si="652"/>
        <v>10.23875</v>
      </c>
      <c r="R504">
        <f t="shared" si="653"/>
        <v>10.215</v>
      </c>
      <c r="S504">
        <f t="shared" si="654"/>
        <v>10.19125</v>
      </c>
      <c r="T504">
        <f t="shared" si="655"/>
        <v>10.175625</v>
      </c>
      <c r="U504" s="3">
        <v>10.16</v>
      </c>
      <c r="V504">
        <f t="shared" si="656"/>
        <v>10.144375</v>
      </c>
      <c r="W504">
        <f t="shared" ref="W504:X504" si="724">2*V504-U504</f>
        <v>10.12875</v>
      </c>
      <c r="X504">
        <f t="shared" si="724"/>
        <v>10.113125</v>
      </c>
      <c r="Y504">
        <f t="shared" si="658"/>
        <v>10.1190625</v>
      </c>
      <c r="Z504">
        <f t="shared" si="659"/>
        <v>10.125</v>
      </c>
      <c r="AA504">
        <f t="shared" si="660"/>
        <v>10.1309375</v>
      </c>
      <c r="AB504">
        <f t="shared" si="661"/>
        <v>10.120703124999999</v>
      </c>
      <c r="AC504">
        <f t="shared" si="662"/>
        <v>10.110468749999999</v>
      </c>
      <c r="AD504">
        <f t="shared" si="663"/>
        <v>10.100234374999999</v>
      </c>
      <c r="AE504" s="3">
        <v>10.09</v>
      </c>
      <c r="AF504">
        <f t="shared" si="664"/>
        <v>10.079765625</v>
      </c>
      <c r="AG504">
        <f t="shared" si="665"/>
        <v>10.08107421875</v>
      </c>
      <c r="AH504">
        <f t="shared" si="666"/>
        <v>10.082382812500001</v>
      </c>
      <c r="AI504">
        <f t="shared" si="667"/>
        <v>10.083691406250001</v>
      </c>
      <c r="AJ504">
        <f t="shared" si="668"/>
        <v>10.085000000000001</v>
      </c>
      <c r="AK504">
        <f t="shared" si="669"/>
        <v>10.086308593750001</v>
      </c>
      <c r="AL504">
        <f t="shared" si="670"/>
        <v>10.084731445312501</v>
      </c>
      <c r="AM504">
        <f t="shared" si="671"/>
        <v>10.083154296875001</v>
      </c>
      <c r="AN504">
        <f t="shared" si="672"/>
        <v>10.0815771484375</v>
      </c>
      <c r="AO504" s="3">
        <v>10.08</v>
      </c>
      <c r="AP504" s="3">
        <v>10.11</v>
      </c>
    </row>
    <row r="505" spans="1:42" x14ac:dyDescent="0.2">
      <c r="A505" s="2">
        <v>42404</v>
      </c>
      <c r="B505" s="3">
        <v>9.52</v>
      </c>
      <c r="C505" s="3">
        <v>10</v>
      </c>
      <c r="D505" s="3">
        <f t="shared" si="644"/>
        <v>10.094999999999999</v>
      </c>
      <c r="E505" s="3">
        <v>10.19</v>
      </c>
      <c r="F505" s="3">
        <f t="shared" si="645"/>
        <v>10.215</v>
      </c>
      <c r="G505" s="3">
        <v>10.24</v>
      </c>
      <c r="H505" s="3">
        <f t="shared" si="646"/>
        <v>10.164999999999999</v>
      </c>
      <c r="I505" s="3">
        <v>10.09</v>
      </c>
      <c r="J505" s="3">
        <f t="shared" si="647"/>
        <v>10.175000000000001</v>
      </c>
      <c r="K505" s="3">
        <v>10.26</v>
      </c>
      <c r="L505">
        <f t="shared" si="648"/>
        <v>10.25</v>
      </c>
      <c r="M505">
        <f t="shared" si="649"/>
        <v>10.24</v>
      </c>
      <c r="N505">
        <f t="shared" si="650"/>
        <v>10.23</v>
      </c>
      <c r="O505" s="3">
        <v>10.220000000000001</v>
      </c>
      <c r="P505">
        <f t="shared" si="651"/>
        <v>10.210000000000001</v>
      </c>
      <c r="Q505">
        <f t="shared" si="652"/>
        <v>10.192500000000001</v>
      </c>
      <c r="R505">
        <f t="shared" si="653"/>
        <v>10.175000000000001</v>
      </c>
      <c r="S505">
        <f t="shared" si="654"/>
        <v>10.157500000000001</v>
      </c>
      <c r="T505">
        <f t="shared" si="655"/>
        <v>10.143750000000001</v>
      </c>
      <c r="U505" s="3">
        <v>10.130000000000001</v>
      </c>
      <c r="V505">
        <f t="shared" si="656"/>
        <v>10.116250000000001</v>
      </c>
      <c r="W505">
        <f t="shared" ref="W505:X505" si="725">2*V505-U505</f>
        <v>10.102500000000001</v>
      </c>
      <c r="X505">
        <f t="shared" si="725"/>
        <v>10.088750000000001</v>
      </c>
      <c r="Y505">
        <f t="shared" si="658"/>
        <v>10.099375</v>
      </c>
      <c r="Z505">
        <f t="shared" si="659"/>
        <v>10.11</v>
      </c>
      <c r="AA505">
        <f t="shared" si="660"/>
        <v>10.120624999999999</v>
      </c>
      <c r="AB505">
        <f t="shared" si="661"/>
        <v>10.11296875</v>
      </c>
      <c r="AC505">
        <f t="shared" si="662"/>
        <v>10.1053125</v>
      </c>
      <c r="AD505">
        <f t="shared" si="663"/>
        <v>10.09765625</v>
      </c>
      <c r="AE505" s="3">
        <v>10.09</v>
      </c>
      <c r="AF505">
        <f t="shared" si="664"/>
        <v>10.08234375</v>
      </c>
      <c r="AG505">
        <f t="shared" si="665"/>
        <v>10.084257812499999</v>
      </c>
      <c r="AH505">
        <f t="shared" si="666"/>
        <v>10.086171875</v>
      </c>
      <c r="AI505">
        <f t="shared" si="667"/>
        <v>10.088085937500001</v>
      </c>
      <c r="AJ505">
        <f t="shared" si="668"/>
        <v>10.09</v>
      </c>
      <c r="AK505">
        <f t="shared" si="669"/>
        <v>10.091914062499999</v>
      </c>
      <c r="AL505">
        <f t="shared" si="670"/>
        <v>10.091435546874999</v>
      </c>
      <c r="AM505">
        <f t="shared" si="671"/>
        <v>10.090957031249999</v>
      </c>
      <c r="AN505">
        <f t="shared" si="672"/>
        <v>10.090478515625</v>
      </c>
      <c r="AO505" s="3">
        <v>10.09</v>
      </c>
      <c r="AP505" s="3">
        <v>10.11</v>
      </c>
    </row>
    <row r="506" spans="1:42" x14ac:dyDescent="0.2">
      <c r="A506" s="2">
        <v>42403</v>
      </c>
      <c r="B506" s="3">
        <v>9.3699999999999992</v>
      </c>
      <c r="C506" s="3">
        <v>9.9499999999999993</v>
      </c>
      <c r="D506" s="3">
        <f t="shared" si="644"/>
        <v>10.14</v>
      </c>
      <c r="E506" s="3">
        <v>10.33</v>
      </c>
      <c r="F506" s="3">
        <f t="shared" si="645"/>
        <v>10.375</v>
      </c>
      <c r="G506" s="3">
        <v>10.42</v>
      </c>
      <c r="H506" s="3">
        <f t="shared" si="646"/>
        <v>10.344999999999999</v>
      </c>
      <c r="I506" s="3">
        <v>10.27</v>
      </c>
      <c r="J506" s="3">
        <f t="shared" si="647"/>
        <v>10.344999999999999</v>
      </c>
      <c r="K506" s="3">
        <v>10.42</v>
      </c>
      <c r="L506">
        <f t="shared" si="648"/>
        <v>10.41</v>
      </c>
      <c r="M506">
        <f t="shared" si="649"/>
        <v>10.4</v>
      </c>
      <c r="N506">
        <f t="shared" si="650"/>
        <v>10.39</v>
      </c>
      <c r="O506" s="3">
        <v>10.38</v>
      </c>
      <c r="P506">
        <f t="shared" si="651"/>
        <v>10.370000000000001</v>
      </c>
      <c r="Q506">
        <f t="shared" si="652"/>
        <v>10.357500000000002</v>
      </c>
      <c r="R506">
        <f t="shared" si="653"/>
        <v>10.345000000000001</v>
      </c>
      <c r="S506">
        <f t="shared" si="654"/>
        <v>10.3325</v>
      </c>
      <c r="T506">
        <f t="shared" si="655"/>
        <v>10.321249999999999</v>
      </c>
      <c r="U506" s="3">
        <v>10.31</v>
      </c>
      <c r="V506">
        <f t="shared" si="656"/>
        <v>10.298750000000002</v>
      </c>
      <c r="W506">
        <f t="shared" ref="W506:X506" si="726">2*V506-U506</f>
        <v>10.287500000000003</v>
      </c>
      <c r="X506">
        <f t="shared" si="726"/>
        <v>10.276250000000005</v>
      </c>
      <c r="Y506">
        <f t="shared" si="658"/>
        <v>10.283125000000002</v>
      </c>
      <c r="Z506">
        <f t="shared" si="659"/>
        <v>10.29</v>
      </c>
      <c r="AA506">
        <f t="shared" si="660"/>
        <v>10.296874999999996</v>
      </c>
      <c r="AB506">
        <f t="shared" si="661"/>
        <v>10.290156249999997</v>
      </c>
      <c r="AC506">
        <f t="shared" si="662"/>
        <v>10.283437499999998</v>
      </c>
      <c r="AD506">
        <f t="shared" si="663"/>
        <v>10.276718749999999</v>
      </c>
      <c r="AE506" s="3">
        <v>10.27</v>
      </c>
      <c r="AF506">
        <f t="shared" si="664"/>
        <v>10.26328125</v>
      </c>
      <c r="AG506">
        <f t="shared" si="665"/>
        <v>10.263710937500001</v>
      </c>
      <c r="AH506">
        <f t="shared" si="666"/>
        <v>10.264140625</v>
      </c>
      <c r="AI506">
        <f t="shared" si="667"/>
        <v>10.2645703125</v>
      </c>
      <c r="AJ506">
        <f t="shared" si="668"/>
        <v>10.265000000000001</v>
      </c>
      <c r="AK506">
        <f t="shared" si="669"/>
        <v>10.265429687500001</v>
      </c>
      <c r="AL506">
        <f t="shared" si="670"/>
        <v>10.264072265625</v>
      </c>
      <c r="AM506">
        <f t="shared" si="671"/>
        <v>10.26271484375</v>
      </c>
      <c r="AN506">
        <f t="shared" si="672"/>
        <v>10.261357421875001</v>
      </c>
      <c r="AO506" s="3">
        <v>10.26</v>
      </c>
      <c r="AP506" s="3">
        <v>10.27</v>
      </c>
    </row>
    <row r="507" spans="1:42" x14ac:dyDescent="0.2">
      <c r="A507" s="2">
        <v>42402</v>
      </c>
      <c r="B507" s="3">
        <v>9.49</v>
      </c>
      <c r="C507" s="3">
        <v>10.050000000000001</v>
      </c>
      <c r="D507" s="3">
        <f t="shared" si="644"/>
        <v>10.210000000000001</v>
      </c>
      <c r="E507" s="3">
        <v>10.37</v>
      </c>
      <c r="F507" s="3">
        <f t="shared" si="645"/>
        <v>10.414999999999999</v>
      </c>
      <c r="G507" s="3">
        <v>10.46</v>
      </c>
      <c r="H507" s="3">
        <f t="shared" si="646"/>
        <v>10.385000000000002</v>
      </c>
      <c r="I507" s="3">
        <v>10.31</v>
      </c>
      <c r="J507" s="3">
        <f t="shared" si="647"/>
        <v>10.405000000000001</v>
      </c>
      <c r="K507" s="3">
        <v>10.5</v>
      </c>
      <c r="L507">
        <f t="shared" si="648"/>
        <v>10.487500000000001</v>
      </c>
      <c r="M507">
        <f t="shared" si="649"/>
        <v>10.475</v>
      </c>
      <c r="N507">
        <f t="shared" si="650"/>
        <v>10.462499999999999</v>
      </c>
      <c r="O507" s="3">
        <v>10.45</v>
      </c>
      <c r="P507">
        <f t="shared" si="651"/>
        <v>10.4375</v>
      </c>
      <c r="Q507">
        <f t="shared" si="652"/>
        <v>10.421250000000001</v>
      </c>
      <c r="R507">
        <f t="shared" si="653"/>
        <v>10.404999999999999</v>
      </c>
      <c r="S507">
        <f t="shared" si="654"/>
        <v>10.388749999999998</v>
      </c>
      <c r="T507">
        <f t="shared" si="655"/>
        <v>10.374374999999999</v>
      </c>
      <c r="U507" s="3">
        <v>10.36</v>
      </c>
      <c r="V507">
        <f t="shared" si="656"/>
        <v>10.345625</v>
      </c>
      <c r="W507">
        <f t="shared" ref="W507:X507" si="727">2*V507-U507</f>
        <v>10.331250000000001</v>
      </c>
      <c r="X507">
        <f t="shared" si="727"/>
        <v>10.316875000000001</v>
      </c>
      <c r="Y507">
        <f t="shared" si="658"/>
        <v>10.325937500000002</v>
      </c>
      <c r="Z507">
        <f t="shared" si="659"/>
        <v>10.335000000000001</v>
      </c>
      <c r="AA507">
        <f t="shared" si="660"/>
        <v>10.3440625</v>
      </c>
      <c r="AB507">
        <f t="shared" si="661"/>
        <v>10.335546875</v>
      </c>
      <c r="AC507">
        <f t="shared" si="662"/>
        <v>10.327031250000001</v>
      </c>
      <c r="AD507">
        <f t="shared" si="663"/>
        <v>10.318515625</v>
      </c>
      <c r="AE507" s="3">
        <v>10.31</v>
      </c>
      <c r="AF507">
        <f t="shared" si="664"/>
        <v>10.301484375000001</v>
      </c>
      <c r="AG507">
        <f t="shared" si="665"/>
        <v>10.303613281250001</v>
      </c>
      <c r="AH507">
        <f t="shared" si="666"/>
        <v>10.305742187500002</v>
      </c>
      <c r="AI507">
        <f t="shared" si="667"/>
        <v>10.307871093750002</v>
      </c>
      <c r="AJ507">
        <f t="shared" si="668"/>
        <v>10.31</v>
      </c>
      <c r="AK507">
        <f t="shared" si="669"/>
        <v>10.312128906249999</v>
      </c>
      <c r="AL507">
        <f t="shared" si="670"/>
        <v>10.311596679687499</v>
      </c>
      <c r="AM507">
        <f t="shared" si="671"/>
        <v>10.311064453124999</v>
      </c>
      <c r="AN507">
        <f t="shared" si="672"/>
        <v>10.310532226562501</v>
      </c>
      <c r="AO507" s="3">
        <v>10.31</v>
      </c>
      <c r="AP507" s="3">
        <v>10.35</v>
      </c>
    </row>
    <row r="508" spans="1:42" x14ac:dyDescent="0.2">
      <c r="A508" s="2">
        <v>42401</v>
      </c>
      <c r="B508" s="3">
        <v>9.6199999999999992</v>
      </c>
      <c r="C508" s="3">
        <v>10.1</v>
      </c>
      <c r="D508" s="3">
        <f t="shared" si="644"/>
        <v>10.195</v>
      </c>
      <c r="E508" s="3">
        <v>10.29</v>
      </c>
      <c r="F508" s="3">
        <f t="shared" si="645"/>
        <v>10.32</v>
      </c>
      <c r="G508" s="3">
        <v>10.35</v>
      </c>
      <c r="H508" s="3">
        <f t="shared" si="646"/>
        <v>10.295</v>
      </c>
      <c r="I508" s="3">
        <v>10.24</v>
      </c>
      <c r="J508" s="3">
        <f t="shared" si="647"/>
        <v>10.31</v>
      </c>
      <c r="K508" s="3">
        <v>10.38</v>
      </c>
      <c r="L508">
        <f t="shared" si="648"/>
        <v>10.3725</v>
      </c>
      <c r="M508">
        <f t="shared" si="649"/>
        <v>10.365</v>
      </c>
      <c r="N508">
        <f t="shared" si="650"/>
        <v>10.3575</v>
      </c>
      <c r="O508" s="3">
        <v>10.35</v>
      </c>
      <c r="P508">
        <f t="shared" si="651"/>
        <v>10.342499999999999</v>
      </c>
      <c r="Q508">
        <f t="shared" si="652"/>
        <v>10.328749999999999</v>
      </c>
      <c r="R508">
        <f t="shared" si="653"/>
        <v>10.315</v>
      </c>
      <c r="S508">
        <f t="shared" si="654"/>
        <v>10.30125</v>
      </c>
      <c r="T508">
        <f t="shared" si="655"/>
        <v>10.290624999999999</v>
      </c>
      <c r="U508" s="3">
        <v>10.28</v>
      </c>
      <c r="V508">
        <f t="shared" si="656"/>
        <v>10.269375</v>
      </c>
      <c r="W508">
        <f t="shared" ref="W508:X508" si="728">2*V508-U508</f>
        <v>10.258750000000001</v>
      </c>
      <c r="X508">
        <f t="shared" si="728"/>
        <v>10.248125000000002</v>
      </c>
      <c r="Y508">
        <f t="shared" si="658"/>
        <v>10.2540625</v>
      </c>
      <c r="Z508">
        <f t="shared" si="659"/>
        <v>10.26</v>
      </c>
      <c r="AA508">
        <f t="shared" si="660"/>
        <v>10.2659375</v>
      </c>
      <c r="AB508">
        <f t="shared" si="661"/>
        <v>10.259453125</v>
      </c>
      <c r="AC508">
        <f t="shared" si="662"/>
        <v>10.252968750000001</v>
      </c>
      <c r="AD508">
        <f t="shared" si="663"/>
        <v>10.246484375000001</v>
      </c>
      <c r="AE508" s="3">
        <v>10.24</v>
      </c>
      <c r="AF508">
        <f t="shared" si="664"/>
        <v>10.233515624999999</v>
      </c>
      <c r="AG508">
        <f t="shared" si="665"/>
        <v>10.235136718749999</v>
      </c>
      <c r="AH508">
        <f t="shared" si="666"/>
        <v>10.236757812499999</v>
      </c>
      <c r="AI508">
        <f t="shared" si="667"/>
        <v>10.238378906249999</v>
      </c>
      <c r="AJ508">
        <f t="shared" si="668"/>
        <v>10.24</v>
      </c>
      <c r="AK508">
        <f t="shared" si="669"/>
        <v>10.241621093750002</v>
      </c>
      <c r="AL508">
        <f t="shared" si="670"/>
        <v>10.241215820312501</v>
      </c>
      <c r="AM508">
        <f t="shared" si="671"/>
        <v>10.240810546875</v>
      </c>
      <c r="AN508">
        <f t="shared" si="672"/>
        <v>10.240405273437499</v>
      </c>
      <c r="AO508" s="3">
        <v>10.24</v>
      </c>
      <c r="AP508" s="3">
        <v>10.26</v>
      </c>
    </row>
  </sheetData>
  <mergeCells count="1">
    <mergeCell ref="B1:K1"/>
  </mergeCells>
  <hyperlinks>
    <hyperlink ref="A3" r:id="rId1" display="https://www.cbr.ru/hd_base/zcyc_params/zcyc/?DateTo=01.02.2018" xr:uid="{4CEAE5F5-A092-EB4F-B340-6419C2F77034}"/>
    <hyperlink ref="A4" r:id="rId2" display="https://www.cbr.ru/hd_base/zcyc_params/zcyc/?DateTo=31.01.2018" xr:uid="{EC651BBF-DE53-464E-B781-C814AC174F57}"/>
    <hyperlink ref="A5" r:id="rId3" display="https://www.cbr.ru/hd_base/zcyc_params/zcyc/?DateTo=30.01.2018" xr:uid="{53151F0B-A865-D047-AA25-F9A7E3C7BDFC}"/>
    <hyperlink ref="A6" r:id="rId4" display="https://www.cbr.ru/hd_base/zcyc_params/zcyc/?DateTo=29.01.2018" xr:uid="{C3B3DB33-BF50-BD4A-B7E1-05FBAF0B2518}"/>
    <hyperlink ref="A7" r:id="rId5" display="https://www.cbr.ru/hd_base/zcyc_params/zcyc/?DateTo=26.01.2018" xr:uid="{23B1A690-2E74-0C45-913C-A4B00869FA87}"/>
    <hyperlink ref="A8" r:id="rId6" display="https://www.cbr.ru/hd_base/zcyc_params/zcyc/?DateTo=25.01.2018" xr:uid="{D2736F1E-7875-F64D-A809-4D3275954BE8}"/>
    <hyperlink ref="A9" r:id="rId7" display="https://www.cbr.ru/hd_base/zcyc_params/zcyc/?DateTo=24.01.2018" xr:uid="{7D692B78-ED8C-8C44-8B63-45DCE001F5B4}"/>
    <hyperlink ref="A10" r:id="rId8" display="https://www.cbr.ru/hd_base/zcyc_params/zcyc/?DateTo=23.01.2018" xr:uid="{53B09BE6-F8C8-2E4E-828D-31DDA59BB501}"/>
    <hyperlink ref="A11" r:id="rId9" display="https://www.cbr.ru/hd_base/zcyc_params/zcyc/?DateTo=22.01.2018" xr:uid="{BC130218-A392-E246-8100-C56DB2C0B513}"/>
    <hyperlink ref="A12" r:id="rId10" display="https://www.cbr.ru/hd_base/zcyc_params/zcyc/?DateTo=19.01.2018" xr:uid="{87D35F02-3099-8840-B344-CAB3C4C380C2}"/>
    <hyperlink ref="A13" r:id="rId11" display="https://www.cbr.ru/hd_base/zcyc_params/zcyc/?DateTo=18.01.2018" xr:uid="{E4B38302-A895-D34E-872C-0CDBC145D4AC}"/>
    <hyperlink ref="A14" r:id="rId12" display="https://www.cbr.ru/hd_base/zcyc_params/zcyc/?DateTo=17.01.2018" xr:uid="{22D98739-4B05-D444-AC91-D365FE535B1C}"/>
    <hyperlink ref="A15" r:id="rId13" display="https://www.cbr.ru/hd_base/zcyc_params/zcyc/?DateTo=16.01.2018" xr:uid="{5C32351E-8DCD-2341-AA46-8E1D344CCDED}"/>
    <hyperlink ref="A16" r:id="rId14" display="https://www.cbr.ru/hd_base/zcyc_params/zcyc/?DateTo=15.01.2018" xr:uid="{7169F024-16D9-5646-A5CF-BB75B75F06B8}"/>
    <hyperlink ref="A17" r:id="rId15" display="https://www.cbr.ru/hd_base/zcyc_params/zcyc/?DateTo=12.01.2018" xr:uid="{CDFE9AF9-49F9-3F47-9AD2-91EF5AB0566E}"/>
    <hyperlink ref="A18" r:id="rId16" display="https://www.cbr.ru/hd_base/zcyc_params/zcyc/?DateTo=11.01.2018" xr:uid="{8B9CC8C8-61FB-CC43-9A35-047F17B7A77C}"/>
    <hyperlink ref="A19" r:id="rId17" display="https://www.cbr.ru/hd_base/zcyc_params/zcyc/?DateTo=10.01.2018" xr:uid="{D58CB478-E013-B848-9556-7F50EB3AB37F}"/>
    <hyperlink ref="A20" r:id="rId18" display="https://www.cbr.ru/hd_base/zcyc_params/zcyc/?DateTo=09.01.2018" xr:uid="{38D4DA11-511E-A54B-946A-7D9608879B04}"/>
    <hyperlink ref="A21" r:id="rId19" display="https://www.cbr.ru/hd_base/zcyc_params/zcyc/?DateTo=05.01.2018" xr:uid="{CD1933F1-EBF3-BD47-8A6E-B6880A5DCEC4}"/>
    <hyperlink ref="A22" r:id="rId20" display="https://www.cbr.ru/hd_base/zcyc_params/zcyc/?DateTo=04.01.2018" xr:uid="{138BFA09-8DBC-154E-B31D-B673503349AE}"/>
    <hyperlink ref="A23" r:id="rId21" display="https://www.cbr.ru/hd_base/zcyc_params/zcyc/?DateTo=03.01.2018" xr:uid="{023A6B1E-BFD0-1043-ABF8-4E46409B11B3}"/>
    <hyperlink ref="A24" r:id="rId22" display="https://www.cbr.ru/hd_base/zcyc_params/zcyc/?DateTo=29.12.2017" xr:uid="{2A464F1F-9148-9B4B-888F-64CE7EC84708}"/>
    <hyperlink ref="A25" r:id="rId23" display="https://www.cbr.ru/hd_base/zcyc_params/zcyc/?DateTo=28.12.2017" xr:uid="{AED9AE9E-9879-9146-AD8A-57287D4A5AA0}"/>
    <hyperlink ref="A26" r:id="rId24" display="https://www.cbr.ru/hd_base/zcyc_params/zcyc/?DateTo=27.12.2017" xr:uid="{657E2955-53EE-4545-A846-071F1D09E080}"/>
    <hyperlink ref="A27" r:id="rId25" display="https://www.cbr.ru/hd_base/zcyc_params/zcyc/?DateTo=26.12.2017" xr:uid="{50761623-348E-2F48-B5B7-D0C1F19D9351}"/>
    <hyperlink ref="A28" r:id="rId26" display="https://www.cbr.ru/hd_base/zcyc_params/zcyc/?DateTo=25.12.2017" xr:uid="{0D3D6265-ACD3-F745-9E9B-52A492A0039B}"/>
    <hyperlink ref="A29" r:id="rId27" display="https://www.cbr.ru/hd_base/zcyc_params/zcyc/?DateTo=22.12.2017" xr:uid="{9E58EE58-9389-0840-8AEB-B48FD36C808E}"/>
    <hyperlink ref="A30" r:id="rId28" display="https://www.cbr.ru/hd_base/zcyc_params/zcyc/?DateTo=21.12.2017" xr:uid="{C6BF3B12-DE9E-F948-B2D4-C35F01151A4B}"/>
    <hyperlink ref="A31" r:id="rId29" display="https://www.cbr.ru/hd_base/zcyc_params/zcyc/?DateTo=20.12.2017" xr:uid="{A16FEF4B-486B-A743-BFA8-B3F2D06C5CB3}"/>
    <hyperlink ref="A32" r:id="rId30" display="https://www.cbr.ru/hd_base/zcyc_params/zcyc/?DateTo=19.12.2017" xr:uid="{02EE12B8-DE1F-844A-89B8-053C8DA9814F}"/>
    <hyperlink ref="A33" r:id="rId31" display="https://www.cbr.ru/hd_base/zcyc_params/zcyc/?DateTo=18.12.2017" xr:uid="{D7128D75-201E-9149-B57B-1C7EBFC9A39C}"/>
    <hyperlink ref="A34" r:id="rId32" display="https://www.cbr.ru/hd_base/zcyc_params/zcyc/?DateTo=15.12.2017" xr:uid="{196F48FB-B0EE-8842-9591-06886B03F7AF}"/>
    <hyperlink ref="A35" r:id="rId33" display="https://www.cbr.ru/hd_base/zcyc_params/zcyc/?DateTo=14.12.2017" xr:uid="{BD014288-A17C-D74D-A294-9DABB32FD597}"/>
    <hyperlink ref="A36" r:id="rId34" display="https://www.cbr.ru/hd_base/zcyc_params/zcyc/?DateTo=13.12.2017" xr:uid="{82438CD4-DA73-3745-9C40-CF5EB0FDBF45}"/>
    <hyperlink ref="A37" r:id="rId35" display="https://www.cbr.ru/hd_base/zcyc_params/zcyc/?DateTo=12.12.2017" xr:uid="{140A5EFE-938E-FD4F-9D0B-7D661F3C4182}"/>
    <hyperlink ref="A38" r:id="rId36" display="https://www.cbr.ru/hd_base/zcyc_params/zcyc/?DateTo=11.12.2017" xr:uid="{B7826B89-FC60-4C48-B248-158C56AB50BC}"/>
    <hyperlink ref="A39" r:id="rId37" display="https://www.cbr.ru/hd_base/zcyc_params/zcyc/?DateTo=08.12.2017" xr:uid="{8FB26D4D-7A81-6D4C-8B96-65C5C4DFDFE4}"/>
    <hyperlink ref="A40" r:id="rId38" display="https://www.cbr.ru/hd_base/zcyc_params/zcyc/?DateTo=07.12.2017" xr:uid="{E9FE8451-746E-BC41-A9AD-1DB024A8745C}"/>
    <hyperlink ref="A41" r:id="rId39" display="https://www.cbr.ru/hd_base/zcyc_params/zcyc/?DateTo=06.12.2017" xr:uid="{0968734A-2397-3845-A253-33D0DEFE338C}"/>
    <hyperlink ref="A42" r:id="rId40" display="https://www.cbr.ru/hd_base/zcyc_params/zcyc/?DateTo=05.12.2017" xr:uid="{171D8FE1-FD37-DB41-8ACA-81D39DA7D951}"/>
    <hyperlink ref="A43" r:id="rId41" display="https://www.cbr.ru/hd_base/zcyc_params/zcyc/?DateTo=04.12.2017" xr:uid="{70074CC5-AF10-AE4C-B4A6-7A97BEBB8474}"/>
    <hyperlink ref="A44" r:id="rId42" display="https://www.cbr.ru/hd_base/zcyc_params/zcyc/?DateTo=01.12.2017" xr:uid="{D0AC2652-7979-144E-A876-271F62802A28}"/>
    <hyperlink ref="A45" r:id="rId43" display="https://www.cbr.ru/hd_base/zcyc_params/zcyc/?DateTo=30.11.2017" xr:uid="{7F9E813E-C7BE-9048-9699-D4996E9625BF}"/>
    <hyperlink ref="A46" r:id="rId44" display="https://www.cbr.ru/hd_base/zcyc_params/zcyc/?DateTo=29.11.2017" xr:uid="{19F2DE22-DBF7-0241-830D-DD66FCEF582F}"/>
    <hyperlink ref="A47" r:id="rId45" display="https://www.cbr.ru/hd_base/zcyc_params/zcyc/?DateTo=28.11.2017" xr:uid="{992ACAA0-FFEE-BE49-9B9A-D97E5E205AA3}"/>
    <hyperlink ref="A48" r:id="rId46" display="https://www.cbr.ru/hd_base/zcyc_params/zcyc/?DateTo=27.11.2017" xr:uid="{FE98A972-CDF5-004A-88E3-32019942382B}"/>
    <hyperlink ref="A49" r:id="rId47" display="https://www.cbr.ru/hd_base/zcyc_params/zcyc/?DateTo=24.11.2017" xr:uid="{8CD50662-FD4A-774E-B81F-572D81CF1A6A}"/>
    <hyperlink ref="A50" r:id="rId48" display="https://www.cbr.ru/hd_base/zcyc_params/zcyc/?DateTo=23.11.2017" xr:uid="{7FAD8E7D-AABD-2042-94F8-B69FFB566EC8}"/>
    <hyperlink ref="A51" r:id="rId49" display="https://www.cbr.ru/hd_base/zcyc_params/zcyc/?DateTo=22.11.2017" xr:uid="{431715A1-259E-FC48-B522-5CBA05693631}"/>
    <hyperlink ref="A52" r:id="rId50" display="https://www.cbr.ru/hd_base/zcyc_params/zcyc/?DateTo=21.11.2017" xr:uid="{E28429D2-2E83-6C43-B20C-1677CEC7565E}"/>
    <hyperlink ref="A53" r:id="rId51" display="https://www.cbr.ru/hd_base/zcyc_params/zcyc/?DateTo=20.11.2017" xr:uid="{E0AB7431-05E4-C847-9F0B-C37858D524F5}"/>
    <hyperlink ref="A54" r:id="rId52" display="https://www.cbr.ru/hd_base/zcyc_params/zcyc/?DateTo=17.11.2017" xr:uid="{F35D07DC-D8BC-3D4C-BB60-EC8DB66E2730}"/>
    <hyperlink ref="A55" r:id="rId53" display="https://www.cbr.ru/hd_base/zcyc_params/zcyc/?DateTo=16.11.2017" xr:uid="{D2AF3634-C911-A843-9665-014DFF7CCEAF}"/>
    <hyperlink ref="A56" r:id="rId54" display="https://www.cbr.ru/hd_base/zcyc_params/zcyc/?DateTo=15.11.2017" xr:uid="{40F981AB-66B1-0842-AAA2-CD19B039D5E4}"/>
    <hyperlink ref="A57" r:id="rId55" display="https://www.cbr.ru/hd_base/zcyc_params/zcyc/?DateTo=14.11.2017" xr:uid="{218597E8-F337-E643-A74C-6C1EA89D306C}"/>
    <hyperlink ref="A58" r:id="rId56" display="https://www.cbr.ru/hd_base/zcyc_params/zcyc/?DateTo=13.11.2017" xr:uid="{952456E1-3ED9-974F-85D3-5E462A62072D}"/>
    <hyperlink ref="A59" r:id="rId57" display="https://www.cbr.ru/hd_base/zcyc_params/zcyc/?DateTo=10.11.2017" xr:uid="{841AA758-1648-CF47-BA5B-1D65114D57B8}"/>
    <hyperlink ref="A60" r:id="rId58" display="https://www.cbr.ru/hd_base/zcyc_params/zcyc/?DateTo=09.11.2017" xr:uid="{99198671-2DB6-8741-ADBF-38876F5D5CBF}"/>
    <hyperlink ref="A61" r:id="rId59" display="https://www.cbr.ru/hd_base/zcyc_params/zcyc/?DateTo=08.11.2017" xr:uid="{E76FC182-83D6-3D4C-990E-00484F30E251}"/>
    <hyperlink ref="A62" r:id="rId60" display="https://www.cbr.ru/hd_base/zcyc_params/zcyc/?DateTo=07.11.2017" xr:uid="{4A9941E0-D61B-B247-8AFC-BB1A03DD5B8E}"/>
    <hyperlink ref="A63" r:id="rId61" display="https://www.cbr.ru/hd_base/zcyc_params/zcyc/?DateTo=03.11.2017" xr:uid="{36AA990E-F564-5848-A228-4382D8399081}"/>
    <hyperlink ref="A64" r:id="rId62" display="https://www.cbr.ru/hd_base/zcyc_params/zcyc/?DateTo=02.11.2017" xr:uid="{1772F2F8-018B-6148-B9F9-7EBDF69F365A}"/>
    <hyperlink ref="A65" r:id="rId63" display="https://www.cbr.ru/hd_base/zcyc_params/zcyc/?DateTo=01.11.2017" xr:uid="{F552B4AD-FF78-1943-81A8-D4FC3A1B8295}"/>
    <hyperlink ref="A66" r:id="rId64" display="https://www.cbr.ru/hd_base/zcyc_params/zcyc/?DateTo=31.10.2017" xr:uid="{DC9D21DF-7BE7-A248-926D-B82B824583C2}"/>
    <hyperlink ref="A67" r:id="rId65" display="https://www.cbr.ru/hd_base/zcyc_params/zcyc/?DateTo=30.10.2017" xr:uid="{44476D5D-ED3B-4B4F-8994-E0DEBA0F93F6}"/>
    <hyperlink ref="A68" r:id="rId66" display="https://www.cbr.ru/hd_base/zcyc_params/zcyc/?DateTo=27.10.2017" xr:uid="{B5F22A02-FCDA-714E-9976-3B4280349C0C}"/>
    <hyperlink ref="A69" r:id="rId67" display="https://www.cbr.ru/hd_base/zcyc_params/zcyc/?DateTo=26.10.2017" xr:uid="{617D42B2-F051-9747-B389-23632D312880}"/>
    <hyperlink ref="A70" r:id="rId68" display="https://www.cbr.ru/hd_base/zcyc_params/zcyc/?DateTo=25.10.2017" xr:uid="{C8D0B7CB-3FB2-0A41-B518-4944B62FB3DE}"/>
    <hyperlink ref="A71" r:id="rId69" display="https://www.cbr.ru/hd_base/zcyc_params/zcyc/?DateTo=24.10.2017" xr:uid="{7F46C618-EF7B-D94A-9DD4-776F856D9E9F}"/>
    <hyperlink ref="A72" r:id="rId70" display="https://www.cbr.ru/hd_base/zcyc_params/zcyc/?DateTo=23.10.2017" xr:uid="{C0EFF782-13A3-724A-9D19-EEB6CF61656B}"/>
    <hyperlink ref="A73" r:id="rId71" display="https://www.cbr.ru/hd_base/zcyc_params/zcyc/?DateTo=20.10.2017" xr:uid="{237E2A54-82F3-414C-9288-76EDCA990E1C}"/>
    <hyperlink ref="A74" r:id="rId72" display="https://www.cbr.ru/hd_base/zcyc_params/zcyc/?DateTo=19.10.2017" xr:uid="{0E2233B4-6C1A-F944-876D-94D7BACFC9D7}"/>
    <hyperlink ref="A75" r:id="rId73" display="https://www.cbr.ru/hd_base/zcyc_params/zcyc/?DateTo=18.10.2017" xr:uid="{508BFA03-1EB1-F743-ACBB-7A6DC727C4D1}"/>
    <hyperlink ref="A76" r:id="rId74" display="https://www.cbr.ru/hd_base/zcyc_params/zcyc/?DateTo=17.10.2017" xr:uid="{845EA1AF-7BFE-CB42-84C2-F9D4EBD93550}"/>
    <hyperlink ref="A77" r:id="rId75" display="https://www.cbr.ru/hd_base/zcyc_params/zcyc/?DateTo=16.10.2017" xr:uid="{DDDC5CAB-E6BE-FD4B-9875-65FC23592CB2}"/>
    <hyperlink ref="A78" r:id="rId76" display="https://www.cbr.ru/hd_base/zcyc_params/zcyc/?DateTo=13.10.2017" xr:uid="{16D83F8B-95D7-564F-9D85-F730C138104E}"/>
    <hyperlink ref="A79" r:id="rId77" display="https://www.cbr.ru/hd_base/zcyc_params/zcyc/?DateTo=12.10.2017" xr:uid="{523E121F-88B8-D049-BF12-160346401A15}"/>
    <hyperlink ref="A80" r:id="rId78" display="https://www.cbr.ru/hd_base/zcyc_params/zcyc/?DateTo=11.10.2017" xr:uid="{C84020CA-2C5B-3947-A3A8-87BC744C0A6E}"/>
    <hyperlink ref="A81" r:id="rId79" display="https://www.cbr.ru/hd_base/zcyc_params/zcyc/?DateTo=10.10.2017" xr:uid="{ECCE09A6-5806-3F4B-A400-42A4D7D6BD41}"/>
    <hyperlink ref="A82" r:id="rId80" display="https://www.cbr.ru/hd_base/zcyc_params/zcyc/?DateTo=09.10.2017" xr:uid="{28B14EF0-AB5C-6742-A22D-0389BB8F0EB4}"/>
    <hyperlink ref="A83" r:id="rId81" display="https://www.cbr.ru/hd_base/zcyc_params/zcyc/?DateTo=06.10.2017" xr:uid="{531BA085-BBE2-EB4F-BB92-8F0140D5EED9}"/>
    <hyperlink ref="A84" r:id="rId82" display="https://www.cbr.ru/hd_base/zcyc_params/zcyc/?DateTo=05.10.2017" xr:uid="{D33FBCC0-D271-0249-84DA-000E8CA52877}"/>
    <hyperlink ref="A85" r:id="rId83" display="https://www.cbr.ru/hd_base/zcyc_params/zcyc/?DateTo=04.10.2017" xr:uid="{F92069C0-613B-4A4B-944A-2AA7A303780E}"/>
    <hyperlink ref="A86" r:id="rId84" display="https://www.cbr.ru/hd_base/zcyc_params/zcyc/?DateTo=03.10.2017" xr:uid="{EA257FD1-7988-BC45-B763-ED0F49C02846}"/>
    <hyperlink ref="A87" r:id="rId85" display="https://www.cbr.ru/hd_base/zcyc_params/zcyc/?DateTo=02.10.2017" xr:uid="{0CE9C9A5-3F6B-7C41-A5B4-D0496104B36F}"/>
    <hyperlink ref="A88" r:id="rId86" display="https://www.cbr.ru/hd_base/zcyc_params/zcyc/?DateTo=29.09.2017" xr:uid="{93AAED46-47FE-D648-A1DC-88842948F595}"/>
    <hyperlink ref="A89" r:id="rId87" display="https://www.cbr.ru/hd_base/zcyc_params/zcyc/?DateTo=28.09.2017" xr:uid="{F7315F9F-3239-4D4C-88B8-5202C76AB15C}"/>
    <hyperlink ref="A90" r:id="rId88" display="https://www.cbr.ru/hd_base/zcyc_params/zcyc/?DateTo=27.09.2017" xr:uid="{1C388DD5-85E7-EB47-8623-F78C7A6E5455}"/>
    <hyperlink ref="A91" r:id="rId89" display="https://www.cbr.ru/hd_base/zcyc_params/zcyc/?DateTo=26.09.2017" xr:uid="{6C23CB35-E16F-D643-965E-FD2959E60DBB}"/>
    <hyperlink ref="A92" r:id="rId90" display="https://www.cbr.ru/hd_base/zcyc_params/zcyc/?DateTo=25.09.2017" xr:uid="{231C165E-E73F-204D-8C94-C26131EE7C39}"/>
    <hyperlink ref="A93" r:id="rId91" display="https://www.cbr.ru/hd_base/zcyc_params/zcyc/?DateTo=22.09.2017" xr:uid="{34A1C93D-F84C-DD44-AE73-3D46A46001CE}"/>
    <hyperlink ref="A94" r:id="rId92" display="https://www.cbr.ru/hd_base/zcyc_params/zcyc/?DateTo=21.09.2017" xr:uid="{ECDE4D65-9213-3A44-8041-5331BECF20E7}"/>
    <hyperlink ref="A95" r:id="rId93" display="https://www.cbr.ru/hd_base/zcyc_params/zcyc/?DateTo=20.09.2017" xr:uid="{B0052F95-3397-034B-B66D-E46493A3E277}"/>
    <hyperlink ref="A96" r:id="rId94" display="https://www.cbr.ru/hd_base/zcyc_params/zcyc/?DateTo=19.09.2017" xr:uid="{8FFF8824-1195-1347-B3CB-8FD83AAC2808}"/>
    <hyperlink ref="A97" r:id="rId95" display="https://www.cbr.ru/hd_base/zcyc_params/zcyc/?DateTo=18.09.2017" xr:uid="{2A24BDF9-74FC-4B45-AEDE-92166F97FC2E}"/>
    <hyperlink ref="A98" r:id="rId96" display="https://www.cbr.ru/hd_base/zcyc_params/zcyc/?DateTo=15.09.2017" xr:uid="{369C4168-D926-4946-BEA4-288E7EF5C3F9}"/>
    <hyperlink ref="A99" r:id="rId97" display="https://www.cbr.ru/hd_base/zcyc_params/zcyc/?DateTo=14.09.2017" xr:uid="{1A640057-614F-7546-8963-79493861C9AA}"/>
    <hyperlink ref="A100" r:id="rId98" display="https://www.cbr.ru/hd_base/zcyc_params/zcyc/?DateTo=13.09.2017" xr:uid="{90C849B9-198E-CE44-9EB7-8950930E597A}"/>
    <hyperlink ref="A101" r:id="rId99" display="https://www.cbr.ru/hd_base/zcyc_params/zcyc/?DateTo=12.09.2017" xr:uid="{D5674C7D-D161-8647-909A-283E4DC6D5A4}"/>
    <hyperlink ref="A102" r:id="rId100" display="https://www.cbr.ru/hd_base/zcyc_params/zcyc/?DateTo=11.09.2017" xr:uid="{8CE82154-73AE-5541-A183-B9B1169D437F}"/>
    <hyperlink ref="A103" r:id="rId101" display="https://www.cbr.ru/hd_base/zcyc_params/zcyc/?DateTo=08.09.2017" xr:uid="{56464111-75CB-FA44-8554-4974B14F0976}"/>
    <hyperlink ref="A104" r:id="rId102" display="https://www.cbr.ru/hd_base/zcyc_params/zcyc/?DateTo=07.09.2017" xr:uid="{12C87E48-7464-D845-BF67-68AC3DE99357}"/>
    <hyperlink ref="A105" r:id="rId103" display="https://www.cbr.ru/hd_base/zcyc_params/zcyc/?DateTo=06.09.2017" xr:uid="{B44E305E-31B7-DE42-9698-460AAAC87FB8}"/>
    <hyperlink ref="A106" r:id="rId104" display="https://www.cbr.ru/hd_base/zcyc_params/zcyc/?DateTo=05.09.2017" xr:uid="{2C81F756-3349-5D4D-B550-16665852629C}"/>
    <hyperlink ref="A107" r:id="rId105" display="https://www.cbr.ru/hd_base/zcyc_params/zcyc/?DateTo=04.09.2017" xr:uid="{327B9DB2-37D8-F645-AF1B-0EB54E5E8589}"/>
    <hyperlink ref="A108" r:id="rId106" display="https://www.cbr.ru/hd_base/zcyc_params/zcyc/?DateTo=01.09.2017" xr:uid="{8372BE32-B209-BC42-B037-841E87FB1F4F}"/>
    <hyperlink ref="A109" r:id="rId107" display="https://www.cbr.ru/hd_base/zcyc_params/zcyc/?DateTo=31.08.2017" xr:uid="{E424027A-FAEF-2043-8B2E-EFA6D1E8BB91}"/>
    <hyperlink ref="A110" r:id="rId108" display="https://www.cbr.ru/hd_base/zcyc_params/zcyc/?DateTo=30.08.2017" xr:uid="{54DA1C3C-7F9B-3840-8E3A-E86CA03035A6}"/>
    <hyperlink ref="A111" r:id="rId109" display="https://www.cbr.ru/hd_base/zcyc_params/zcyc/?DateTo=29.08.2017" xr:uid="{C8EEB3D8-8666-6F4D-A0B4-94547C1ACCDE}"/>
    <hyperlink ref="A112" r:id="rId110" display="https://www.cbr.ru/hd_base/zcyc_params/zcyc/?DateTo=28.08.2017" xr:uid="{1429D9F9-863E-634B-8F58-13083242BD68}"/>
    <hyperlink ref="A113" r:id="rId111" display="https://www.cbr.ru/hd_base/zcyc_params/zcyc/?DateTo=25.08.2017" xr:uid="{FB4A65CA-5A87-F449-849E-EC8535B9DAA7}"/>
    <hyperlink ref="A114" r:id="rId112" display="https://www.cbr.ru/hd_base/zcyc_params/zcyc/?DateTo=24.08.2017" xr:uid="{F5FB83E9-DAEB-3D43-9C09-C893CEF2B007}"/>
    <hyperlink ref="A115" r:id="rId113" display="https://www.cbr.ru/hd_base/zcyc_params/zcyc/?DateTo=23.08.2017" xr:uid="{A50764E2-4AAB-2641-A819-B9C8C76F830C}"/>
    <hyperlink ref="A116" r:id="rId114" display="https://www.cbr.ru/hd_base/zcyc_params/zcyc/?DateTo=22.08.2017" xr:uid="{344795A3-CB13-144D-9986-557E68FA0F62}"/>
    <hyperlink ref="A117" r:id="rId115" display="https://www.cbr.ru/hd_base/zcyc_params/zcyc/?DateTo=21.08.2017" xr:uid="{1C6AE540-D705-7E4C-AA4A-C45749B6AFAA}"/>
    <hyperlink ref="A118" r:id="rId116" display="https://www.cbr.ru/hd_base/zcyc_params/zcyc/?DateTo=18.08.2017" xr:uid="{34B503CD-4136-7744-B91C-DD9515B26612}"/>
    <hyperlink ref="A119" r:id="rId117" display="https://www.cbr.ru/hd_base/zcyc_params/zcyc/?DateTo=17.08.2017" xr:uid="{863D63C9-E49D-B248-BE0D-D7172A1CC3C2}"/>
    <hyperlink ref="A120" r:id="rId118" display="https://www.cbr.ru/hd_base/zcyc_params/zcyc/?DateTo=16.08.2017" xr:uid="{DB0FCF3E-D830-0140-88B6-05C82425C7EA}"/>
    <hyperlink ref="A121" r:id="rId119" display="https://www.cbr.ru/hd_base/zcyc_params/zcyc/?DateTo=15.08.2017" xr:uid="{5FFF8A86-E16F-4341-9FCD-8287DDBE57C1}"/>
    <hyperlink ref="A122" r:id="rId120" display="https://www.cbr.ru/hd_base/zcyc_params/zcyc/?DateTo=14.08.2017" xr:uid="{990DDFB2-E2D6-234E-9D44-142C4F0011F9}"/>
    <hyperlink ref="A123" r:id="rId121" display="https://www.cbr.ru/hd_base/zcyc_params/zcyc/?DateTo=11.08.2017" xr:uid="{EBAA170A-963C-824A-9D60-BC8121A4C391}"/>
    <hyperlink ref="A124" r:id="rId122" display="https://www.cbr.ru/hd_base/zcyc_params/zcyc/?DateTo=10.08.2017" xr:uid="{5A0F1734-37D2-F94F-A5D1-ECDB3527083E}"/>
    <hyperlink ref="A125" r:id="rId123" display="https://www.cbr.ru/hd_base/zcyc_params/zcyc/?DateTo=09.08.2017" xr:uid="{442668CF-12FB-3543-B91E-4311560F97F2}"/>
    <hyperlink ref="A126" r:id="rId124" display="https://www.cbr.ru/hd_base/zcyc_params/zcyc/?DateTo=08.08.2017" xr:uid="{EAE71BFC-BEC8-4340-9C7A-93BA1E475AC1}"/>
    <hyperlink ref="A127" r:id="rId125" display="https://www.cbr.ru/hd_base/zcyc_params/zcyc/?DateTo=07.08.2017" xr:uid="{67E12F38-7D16-3444-BD29-A28B37A3EAA2}"/>
    <hyperlink ref="A128" r:id="rId126" display="https://www.cbr.ru/hd_base/zcyc_params/zcyc/?DateTo=04.08.2017" xr:uid="{34F62AFC-2659-CA49-98F0-087229EF8EEB}"/>
    <hyperlink ref="A129" r:id="rId127" display="https://www.cbr.ru/hd_base/zcyc_params/zcyc/?DateTo=03.08.2017" xr:uid="{990D571A-2542-6940-B061-7B1602693DE3}"/>
    <hyperlink ref="A130" r:id="rId128" display="https://www.cbr.ru/hd_base/zcyc_params/zcyc/?DateTo=02.08.2017" xr:uid="{3ED04D45-745F-3349-9720-832B81CE8DFF}"/>
    <hyperlink ref="A131" r:id="rId129" display="https://www.cbr.ru/hd_base/zcyc_params/zcyc/?DateTo=01.08.2017" xr:uid="{FF1E85EA-2C46-B242-889A-DFFE9E8F589B}"/>
    <hyperlink ref="A132" r:id="rId130" display="https://www.cbr.ru/hd_base/zcyc_params/zcyc/?DateTo=31.07.2017" xr:uid="{2D8438C5-28EA-BA41-B8E6-A0FFBC346D64}"/>
    <hyperlink ref="A133" r:id="rId131" display="https://www.cbr.ru/hd_base/zcyc_params/zcyc/?DateTo=28.07.2017" xr:uid="{EF675149-241D-8848-9828-397BEB31D6D7}"/>
    <hyperlink ref="A134" r:id="rId132" display="https://www.cbr.ru/hd_base/zcyc_params/zcyc/?DateTo=27.07.2017" xr:uid="{F4978F3F-F22F-8E4B-8C06-B522BED39D02}"/>
    <hyperlink ref="A135" r:id="rId133" display="https://www.cbr.ru/hd_base/zcyc_params/zcyc/?DateTo=26.07.2017" xr:uid="{4517FE5C-1CB2-D149-8A9C-372854D9423D}"/>
    <hyperlink ref="A136" r:id="rId134" display="https://www.cbr.ru/hd_base/zcyc_params/zcyc/?DateTo=25.07.2017" xr:uid="{CF22E816-E411-8A40-BDF4-EF54A5A57CC6}"/>
    <hyperlink ref="A137" r:id="rId135" display="https://www.cbr.ru/hd_base/zcyc_params/zcyc/?DateTo=24.07.2017" xr:uid="{4E665684-95AB-664D-86BB-3BC3009FA0F0}"/>
    <hyperlink ref="A138" r:id="rId136" display="https://www.cbr.ru/hd_base/zcyc_params/zcyc/?DateTo=21.07.2017" xr:uid="{8680EECA-09C2-3140-8A76-B8D9DB9D7F09}"/>
    <hyperlink ref="A139" r:id="rId137" display="https://www.cbr.ru/hd_base/zcyc_params/zcyc/?DateTo=20.07.2017" xr:uid="{DFEFCF29-B4AC-6645-B2CE-2B01724B6EAF}"/>
    <hyperlink ref="A140" r:id="rId138" display="https://www.cbr.ru/hd_base/zcyc_params/zcyc/?DateTo=19.07.2017" xr:uid="{36141CCE-FDB7-5D4C-87B2-BD39A9300214}"/>
    <hyperlink ref="A141" r:id="rId139" display="https://www.cbr.ru/hd_base/zcyc_params/zcyc/?DateTo=18.07.2017" xr:uid="{66534BA8-72E2-4741-B8D1-A41F62CEC45C}"/>
    <hyperlink ref="A142" r:id="rId140" display="https://www.cbr.ru/hd_base/zcyc_params/zcyc/?DateTo=17.07.2017" xr:uid="{59A7FA1E-781D-FA44-A18C-78B7C251E921}"/>
    <hyperlink ref="A143" r:id="rId141" display="https://www.cbr.ru/hd_base/zcyc_params/zcyc/?DateTo=14.07.2017" xr:uid="{299C4211-A4AD-2A43-BEEC-DC5061B8DB1B}"/>
    <hyperlink ref="A144" r:id="rId142" display="https://www.cbr.ru/hd_base/zcyc_params/zcyc/?DateTo=13.07.2017" xr:uid="{41D0FFE9-3861-F748-93E5-3AF496A1DCA5}"/>
    <hyperlink ref="A145" r:id="rId143" display="https://www.cbr.ru/hd_base/zcyc_params/zcyc/?DateTo=12.07.2017" xr:uid="{115E5D6F-9910-2B49-803C-1005D1C47160}"/>
    <hyperlink ref="A146" r:id="rId144" display="https://www.cbr.ru/hd_base/zcyc_params/zcyc/?DateTo=11.07.2017" xr:uid="{AE3B6680-03FF-434E-8559-33BD17075652}"/>
    <hyperlink ref="A147" r:id="rId145" display="https://www.cbr.ru/hd_base/zcyc_params/zcyc/?DateTo=10.07.2017" xr:uid="{DE488219-D034-D14F-9C23-09D1D0DDF3B8}"/>
    <hyperlink ref="A148" r:id="rId146" display="https://www.cbr.ru/hd_base/zcyc_params/zcyc/?DateTo=07.07.2017" xr:uid="{8EEB5BEB-273C-B84C-AB97-2453343A91EF}"/>
    <hyperlink ref="A149" r:id="rId147" display="https://www.cbr.ru/hd_base/zcyc_params/zcyc/?DateTo=06.07.2017" xr:uid="{3C290B6D-E1B4-D64E-A67B-99C2B7033522}"/>
    <hyperlink ref="A150" r:id="rId148" display="https://www.cbr.ru/hd_base/zcyc_params/zcyc/?DateTo=05.07.2017" xr:uid="{4FD52057-4290-6740-8B01-93E12CC7CF06}"/>
    <hyperlink ref="A151" r:id="rId149" display="https://www.cbr.ru/hd_base/zcyc_params/zcyc/?DateTo=04.07.2017" xr:uid="{36B20C43-ED97-C44C-BD3D-B44138AFD3A8}"/>
    <hyperlink ref="A152" r:id="rId150" display="https://www.cbr.ru/hd_base/zcyc_params/zcyc/?DateTo=03.07.2017" xr:uid="{AC6A743F-DC98-6447-9978-DB8A75C5DA94}"/>
    <hyperlink ref="A153" r:id="rId151" display="https://www.cbr.ru/hd_base/zcyc_params/zcyc/?DateTo=30.06.2017" xr:uid="{554A0E28-DA3B-9643-B656-E7B93EBA15AA}"/>
    <hyperlink ref="A154" r:id="rId152" display="https://www.cbr.ru/hd_base/zcyc_params/zcyc/?DateTo=29.06.2017" xr:uid="{CE16D1DC-C1FE-E945-B16C-71D9584B6B11}"/>
    <hyperlink ref="A155" r:id="rId153" display="https://www.cbr.ru/hd_base/zcyc_params/zcyc/?DateTo=28.06.2017" xr:uid="{382E201A-4934-0849-BB6A-8C3E0ACF6FD0}"/>
    <hyperlink ref="A156" r:id="rId154" display="https://www.cbr.ru/hd_base/zcyc_params/zcyc/?DateTo=27.06.2017" xr:uid="{896C0F9F-047C-0E4B-B217-F3123BEA7CBB}"/>
    <hyperlink ref="A157" r:id="rId155" display="https://www.cbr.ru/hd_base/zcyc_params/zcyc/?DateTo=26.06.2017" xr:uid="{77C323A0-F045-964B-A57C-55BC5A6760FC}"/>
    <hyperlink ref="A158" r:id="rId156" display="https://www.cbr.ru/hd_base/zcyc_params/zcyc/?DateTo=23.06.2017" xr:uid="{70C74126-B1A1-B641-94BD-856CA2297427}"/>
    <hyperlink ref="A159" r:id="rId157" display="https://www.cbr.ru/hd_base/zcyc_params/zcyc/?DateTo=22.06.2017" xr:uid="{0940E06B-4B71-B148-9B18-9D2D11F4189B}"/>
    <hyperlink ref="A160" r:id="rId158" display="https://www.cbr.ru/hd_base/zcyc_params/zcyc/?DateTo=21.06.2017" xr:uid="{A3E10960-083C-FF46-BB1D-BD7E17CB5A27}"/>
    <hyperlink ref="A161" r:id="rId159" display="https://www.cbr.ru/hd_base/zcyc_params/zcyc/?DateTo=20.06.2017" xr:uid="{3E985AF9-2005-7E40-A81F-61AFC860061B}"/>
    <hyperlink ref="A162" r:id="rId160" display="https://www.cbr.ru/hd_base/zcyc_params/zcyc/?DateTo=19.06.2017" xr:uid="{1FE2E264-1F2D-CF4B-8BF3-1FA401E4F7D5}"/>
    <hyperlink ref="A163" r:id="rId161" display="https://www.cbr.ru/hd_base/zcyc_params/zcyc/?DateTo=16.06.2017" xr:uid="{F8BE4ED3-6468-4647-AC37-88896A05F038}"/>
    <hyperlink ref="A164" r:id="rId162" display="https://www.cbr.ru/hd_base/zcyc_params/zcyc/?DateTo=15.06.2017" xr:uid="{4D22ED34-EDCD-FE47-980D-9650EF020072}"/>
    <hyperlink ref="A165" r:id="rId163" display="https://www.cbr.ru/hd_base/zcyc_params/zcyc/?DateTo=14.06.2017" xr:uid="{EB854865-9D6F-1A4A-ACBE-2499C88ADFEA}"/>
    <hyperlink ref="A166" r:id="rId164" display="https://www.cbr.ru/hd_base/zcyc_params/zcyc/?DateTo=13.06.2017" xr:uid="{71B9D9BC-55E4-864F-A6DE-20EA7DA6149B}"/>
    <hyperlink ref="A167" r:id="rId165" display="https://www.cbr.ru/hd_base/zcyc_params/zcyc/?DateTo=09.06.2017" xr:uid="{E1AF50AF-C4FA-104F-B5E9-82DAD2D50FDA}"/>
    <hyperlink ref="A168" r:id="rId166" display="https://www.cbr.ru/hd_base/zcyc_params/zcyc/?DateTo=08.06.2017" xr:uid="{AA7124D2-0072-4A46-8992-4F5B0978982F}"/>
    <hyperlink ref="A169" r:id="rId167" display="https://www.cbr.ru/hd_base/zcyc_params/zcyc/?DateTo=07.06.2017" xr:uid="{E782E081-41BC-E44C-89CF-AB16DE59DDB7}"/>
    <hyperlink ref="A170" r:id="rId168" display="https://www.cbr.ru/hd_base/zcyc_params/zcyc/?DateTo=06.06.2017" xr:uid="{7D9D5638-17C8-D54D-A6FB-D1835EDC33B1}"/>
    <hyperlink ref="A171" r:id="rId169" display="https://www.cbr.ru/hd_base/zcyc_params/zcyc/?DateTo=05.06.2017" xr:uid="{88CC9F11-2B26-4546-BA1E-84E3805FF9C6}"/>
    <hyperlink ref="A172" r:id="rId170" display="https://www.cbr.ru/hd_base/zcyc_params/zcyc/?DateTo=02.06.2017" xr:uid="{0EDEDDC7-D69D-5F46-BEF7-2A41A8B2A37E}"/>
    <hyperlink ref="A173" r:id="rId171" display="https://www.cbr.ru/hd_base/zcyc_params/zcyc/?DateTo=01.06.2017" xr:uid="{993FC2F5-BD8B-EB4B-93DC-610ADE5F3454}"/>
    <hyperlink ref="A174" r:id="rId172" display="https://www.cbr.ru/hd_base/zcyc_params/zcyc/?DateTo=31.05.2017" xr:uid="{2406503D-2924-1E4E-9E11-01D6415EC533}"/>
    <hyperlink ref="A175" r:id="rId173" display="https://www.cbr.ru/hd_base/zcyc_params/zcyc/?DateTo=30.05.2017" xr:uid="{63D5F54A-D96B-1246-9EBD-C92FA202C4EF}"/>
    <hyperlink ref="A176" r:id="rId174" display="https://www.cbr.ru/hd_base/zcyc_params/zcyc/?DateTo=29.05.2017" xr:uid="{28A3BEB5-93AC-CE4A-BF9E-1BB917FA3529}"/>
    <hyperlink ref="A177" r:id="rId175" display="https://www.cbr.ru/hd_base/zcyc_params/zcyc/?DateTo=26.05.2017" xr:uid="{109ADA6B-5EF0-B342-A753-6ACCF602BCD5}"/>
    <hyperlink ref="A178" r:id="rId176" display="https://www.cbr.ru/hd_base/zcyc_params/zcyc/?DateTo=25.05.2017" xr:uid="{7EBF5E70-BCAA-0D45-ACA7-A4CBCE11C523}"/>
    <hyperlink ref="A179" r:id="rId177" display="https://www.cbr.ru/hd_base/zcyc_params/zcyc/?DateTo=24.05.2017" xr:uid="{4F7BCE79-19AA-BD49-8795-DE2CC68D22D5}"/>
    <hyperlink ref="A180" r:id="rId178" display="https://www.cbr.ru/hd_base/zcyc_params/zcyc/?DateTo=23.05.2017" xr:uid="{5A34CF35-E080-4344-94BE-F8D1E01E1907}"/>
    <hyperlink ref="A181" r:id="rId179" display="https://www.cbr.ru/hd_base/zcyc_params/zcyc/?DateTo=22.05.2017" xr:uid="{C50B1899-3808-9344-8609-8363AA927AED}"/>
    <hyperlink ref="A182" r:id="rId180" display="https://www.cbr.ru/hd_base/zcyc_params/zcyc/?DateTo=19.05.2017" xr:uid="{56532560-210C-C047-AB8A-6182285CCEAD}"/>
    <hyperlink ref="A183" r:id="rId181" display="https://www.cbr.ru/hd_base/zcyc_params/zcyc/?DateTo=18.05.2017" xr:uid="{9B3E3F72-E490-D549-8983-85493279CC77}"/>
    <hyperlink ref="A184" r:id="rId182" display="https://www.cbr.ru/hd_base/zcyc_params/zcyc/?DateTo=17.05.2017" xr:uid="{D162E1C9-74E0-D645-B9E4-A7B263081201}"/>
    <hyperlink ref="A185" r:id="rId183" display="https://www.cbr.ru/hd_base/zcyc_params/zcyc/?DateTo=16.05.2017" xr:uid="{CFE5BF5E-BDD5-0449-AE7E-DEBE6761D103}"/>
    <hyperlink ref="A186" r:id="rId184" display="https://www.cbr.ru/hd_base/zcyc_params/zcyc/?DateTo=15.05.2017" xr:uid="{8D5DB0DD-E46B-D947-86A3-F50DE0CA02E4}"/>
    <hyperlink ref="A187" r:id="rId185" display="https://www.cbr.ru/hd_base/zcyc_params/zcyc/?DateTo=12.05.2017" xr:uid="{45A3FED6-6B6D-1E40-8A07-039B4CB800A2}"/>
    <hyperlink ref="A188" r:id="rId186" display="https://www.cbr.ru/hd_base/zcyc_params/zcyc/?DateTo=11.05.2017" xr:uid="{318BF8C4-182F-3442-8829-20A2F91D8761}"/>
    <hyperlink ref="A189" r:id="rId187" display="https://www.cbr.ru/hd_base/zcyc_params/zcyc/?DateTo=10.05.2017" xr:uid="{047B1A5C-74F2-2A44-9F16-3F687413A7A6}"/>
    <hyperlink ref="A190" r:id="rId188" display="https://www.cbr.ru/hd_base/zcyc_params/zcyc/?DateTo=05.05.2017" xr:uid="{86B3DDD2-EF61-A743-8D57-CDCF468C4508}"/>
    <hyperlink ref="A191" r:id="rId189" display="https://www.cbr.ru/hd_base/zcyc_params/zcyc/?DateTo=04.05.2017" xr:uid="{23273DC3-5F09-614F-9106-9C112CDEA0ED}"/>
    <hyperlink ref="A192" r:id="rId190" display="https://www.cbr.ru/hd_base/zcyc_params/zcyc/?DateTo=03.05.2017" xr:uid="{94F7562A-176D-A14F-8F24-6BF152ACB772}"/>
    <hyperlink ref="A193" r:id="rId191" display="https://www.cbr.ru/hd_base/zcyc_params/zcyc/?DateTo=02.05.2017" xr:uid="{970ED202-5AD7-244F-9100-D78DD76240AA}"/>
    <hyperlink ref="A194" r:id="rId192" display="https://www.cbr.ru/hd_base/zcyc_params/zcyc/?DateTo=28.04.2017" xr:uid="{A1EB3E4D-B17F-0444-B425-54B4CA8874D1}"/>
    <hyperlink ref="A195" r:id="rId193" display="https://www.cbr.ru/hd_base/zcyc_params/zcyc/?DateTo=27.04.2017" xr:uid="{F023459D-83CE-544E-A8D4-FD344A010D5C}"/>
    <hyperlink ref="A196" r:id="rId194" display="https://www.cbr.ru/hd_base/zcyc_params/zcyc/?DateTo=26.04.2017" xr:uid="{EE625831-5CE8-2040-A0E0-4F1869900616}"/>
    <hyperlink ref="A197" r:id="rId195" display="https://www.cbr.ru/hd_base/zcyc_params/zcyc/?DateTo=25.04.2017" xr:uid="{56939D5E-58D9-294B-A14F-5363318074BD}"/>
    <hyperlink ref="A198" r:id="rId196" display="https://www.cbr.ru/hd_base/zcyc_params/zcyc/?DateTo=24.04.2017" xr:uid="{AEFDEB07-D332-1C4D-8900-28EA9DC6A79A}"/>
    <hyperlink ref="A199" r:id="rId197" display="https://www.cbr.ru/hd_base/zcyc_params/zcyc/?DateTo=20.04.2017" xr:uid="{EBAFCC2C-09F4-C048-AB36-77F99B0257E8}"/>
    <hyperlink ref="A200" r:id="rId198" display="https://www.cbr.ru/hd_base/zcyc_params/zcyc/?DateTo=19.04.2017" xr:uid="{51706141-B27A-F043-9887-189B4886A9FE}"/>
    <hyperlink ref="A201" r:id="rId199" display="https://www.cbr.ru/hd_base/zcyc_params/zcyc/?DateTo=18.04.2017" xr:uid="{757EE36C-80CA-394D-9834-FEE35BFB44C0}"/>
    <hyperlink ref="A202" r:id="rId200" display="https://www.cbr.ru/hd_base/zcyc_params/zcyc/?DateTo=17.04.2017" xr:uid="{8F7DD5A0-6DA2-9B40-B6CD-BBB5818BD963}"/>
    <hyperlink ref="A203" r:id="rId201" display="https://www.cbr.ru/hd_base/zcyc_params/zcyc/?DateTo=14.04.2017" xr:uid="{2C7DE1D4-C309-4E4B-A178-50F6237E38AF}"/>
    <hyperlink ref="A204" r:id="rId202" display="https://www.cbr.ru/hd_base/zcyc_params/zcyc/?DateTo=13.04.2017" xr:uid="{90E7A8AA-875A-F242-A367-26F3AC78D0B2}"/>
    <hyperlink ref="A205" r:id="rId203" display="https://www.cbr.ru/hd_base/zcyc_params/zcyc/?DateTo=12.04.2017" xr:uid="{7537CBC6-378C-A842-8A2B-4EA36DFB9410}"/>
    <hyperlink ref="A206" r:id="rId204" display="https://www.cbr.ru/hd_base/zcyc_params/zcyc/?DateTo=11.04.2017" xr:uid="{A31E66CC-C5A0-824C-AA15-F5591E1C9E00}"/>
    <hyperlink ref="A207" r:id="rId205" display="https://www.cbr.ru/hd_base/zcyc_params/zcyc/?DateTo=10.04.2017" xr:uid="{A2DC6FB9-078E-5240-82B5-F4161AD19D08}"/>
    <hyperlink ref="A208" r:id="rId206" display="https://www.cbr.ru/hd_base/zcyc_params/zcyc/?DateTo=07.04.2017" xr:uid="{5327C50E-19C6-EF41-959E-E412DE1EBEA1}"/>
    <hyperlink ref="A209" r:id="rId207" display="https://www.cbr.ru/hd_base/zcyc_params/zcyc/?DateTo=06.04.2017" xr:uid="{686DE6F0-622F-C142-A9B7-FA167211DED7}"/>
    <hyperlink ref="A210" r:id="rId208" display="https://www.cbr.ru/hd_base/zcyc_params/zcyc/?DateTo=05.04.2017" xr:uid="{6FB44183-B242-154F-B68E-427CB7EA854C}"/>
    <hyperlink ref="A211" r:id="rId209" display="https://www.cbr.ru/hd_base/zcyc_params/zcyc/?DateTo=04.04.2017" xr:uid="{2409C0ED-6F6E-2745-88E2-D442037F33DD}"/>
    <hyperlink ref="A212" r:id="rId210" display="https://www.cbr.ru/hd_base/zcyc_params/zcyc/?DateTo=03.04.2017" xr:uid="{614F846E-451D-144B-A9B1-57E5FC12C9AE}"/>
    <hyperlink ref="A213" r:id="rId211" display="https://www.cbr.ru/hd_base/zcyc_params/zcyc/?DateTo=31.03.2017" xr:uid="{A75D1103-EA62-4B40-98AF-AC17BD9906DC}"/>
    <hyperlink ref="A214" r:id="rId212" display="https://www.cbr.ru/hd_base/zcyc_params/zcyc/?DateTo=30.03.2017" xr:uid="{ABA6876A-AF11-CF47-8328-0081DB87FDA0}"/>
    <hyperlink ref="A215" r:id="rId213" display="https://www.cbr.ru/hd_base/zcyc_params/zcyc/?DateTo=29.03.2017" xr:uid="{FDA67886-652B-A34F-ADDC-0BD665F6F46E}"/>
    <hyperlink ref="A216" r:id="rId214" display="https://www.cbr.ru/hd_base/zcyc_params/zcyc/?DateTo=28.03.2017" xr:uid="{65A0C1FA-A740-0D4A-B8B7-CBF41EBAC93B}"/>
    <hyperlink ref="A217" r:id="rId215" display="https://www.cbr.ru/hd_base/zcyc_params/zcyc/?DateTo=27.03.2017" xr:uid="{4F845DA3-537C-4F49-A652-DB815CA19830}"/>
    <hyperlink ref="A218" r:id="rId216" display="https://www.cbr.ru/hd_base/zcyc_params/zcyc/?DateTo=24.03.2017" xr:uid="{CA207842-8BA6-AB46-96FC-8ACDD5AD19A6}"/>
    <hyperlink ref="A219" r:id="rId217" display="https://www.cbr.ru/hd_base/zcyc_params/zcyc/?DateTo=23.03.2017" xr:uid="{0949E705-E8CC-AD4F-865C-1D3A29B63661}"/>
    <hyperlink ref="A220" r:id="rId218" display="https://www.cbr.ru/hd_base/zcyc_params/zcyc/?DateTo=22.03.2017" xr:uid="{0413802A-EAD0-934F-ACDC-B0624A77FCF8}"/>
    <hyperlink ref="A221" r:id="rId219" display="https://www.cbr.ru/hd_base/zcyc_params/zcyc/?DateTo=21.03.2017" xr:uid="{83100427-675C-0F4C-9C21-C90B7058C6B4}"/>
    <hyperlink ref="A222" r:id="rId220" display="https://www.cbr.ru/hd_base/zcyc_params/zcyc/?DateTo=20.03.2017" xr:uid="{803B101C-A5CF-E346-89E1-52C647169E10}"/>
    <hyperlink ref="A223" r:id="rId221" display="https://www.cbr.ru/hd_base/zcyc_params/zcyc/?DateTo=17.03.2017" xr:uid="{7C437E1E-CC59-5A4A-B12D-489B628FD711}"/>
    <hyperlink ref="A224" r:id="rId222" display="https://www.cbr.ru/hd_base/zcyc_params/zcyc/?DateTo=16.03.2017" xr:uid="{A0D23C0C-92A6-3947-AE1F-384B72207326}"/>
    <hyperlink ref="A225" r:id="rId223" display="https://www.cbr.ru/hd_base/zcyc_params/zcyc/?DateTo=15.03.2017" xr:uid="{4B416645-2306-624F-9F95-5078DA6AC0B6}"/>
    <hyperlink ref="A226" r:id="rId224" display="https://www.cbr.ru/hd_base/zcyc_params/zcyc/?DateTo=14.03.2017" xr:uid="{05B54D14-27FC-304D-AFC6-9117CB6F43A3}"/>
    <hyperlink ref="A227" r:id="rId225" display="https://www.cbr.ru/hd_base/zcyc_params/zcyc/?DateTo=13.03.2017" xr:uid="{2095ABDE-54B4-9144-A817-5D48BBF5FAF4}"/>
    <hyperlink ref="A228" r:id="rId226" display="https://www.cbr.ru/hd_base/zcyc_params/zcyc/?DateTo=10.03.2017" xr:uid="{773DD33C-355F-DB46-AB40-1E0DF7C50E82}"/>
    <hyperlink ref="A229" r:id="rId227" display="https://www.cbr.ru/hd_base/zcyc_params/zcyc/?DateTo=09.03.2017" xr:uid="{657074A8-2E5E-054A-8DA0-0EEBC2A18AD5}"/>
    <hyperlink ref="A230" r:id="rId228" display="https://www.cbr.ru/hd_base/zcyc_params/zcyc/?DateTo=07.03.2017" xr:uid="{E2CA135F-BFCC-2043-9C53-09FC852B4A1F}"/>
    <hyperlink ref="A231" r:id="rId229" display="https://www.cbr.ru/hd_base/zcyc_params/zcyc/?DateTo=06.03.2017" xr:uid="{E17EFB5C-D72B-634C-93BD-1B432140D7A9}"/>
    <hyperlink ref="A232" r:id="rId230" display="https://www.cbr.ru/hd_base/zcyc_params/zcyc/?DateTo=03.03.2017" xr:uid="{853DA4FE-F06B-DC43-B0C0-E8A9B6AF80FF}"/>
    <hyperlink ref="A233" r:id="rId231" display="https://www.cbr.ru/hd_base/zcyc_params/zcyc/?DateTo=02.03.2017" xr:uid="{171525CF-B246-C047-B009-99714F619472}"/>
    <hyperlink ref="A234" r:id="rId232" display="https://www.cbr.ru/hd_base/zcyc_params/zcyc/?DateTo=01.03.2017" xr:uid="{706F90EC-7D8A-864B-B6DC-39DEEEA5CA14}"/>
    <hyperlink ref="A235" r:id="rId233" display="https://www.cbr.ru/hd_base/zcyc_params/zcyc/?DateTo=28.02.2017" xr:uid="{8B744EF9-8D1C-934D-8513-1959FF43F91F}"/>
    <hyperlink ref="A236" r:id="rId234" display="https://www.cbr.ru/hd_base/zcyc_params/zcyc/?DateTo=27.02.2017" xr:uid="{85844B5F-42B5-AF43-849B-FEA14E429D1D}"/>
    <hyperlink ref="A237" r:id="rId235" display="https://www.cbr.ru/hd_base/zcyc_params/zcyc/?DateTo=24.02.2017" xr:uid="{2D9DA000-10BA-4541-B40A-1C2329ECC781}"/>
    <hyperlink ref="A238" r:id="rId236" display="https://www.cbr.ru/hd_base/zcyc_params/zcyc/?DateTo=22.02.2017" xr:uid="{7C725B6F-0FBE-DB47-B374-934D5831626D}"/>
    <hyperlink ref="A239" r:id="rId237" display="https://www.cbr.ru/hd_base/zcyc_params/zcyc/?DateTo=21.02.2017" xr:uid="{46862690-FBBB-1B4B-94A9-846618D0E042}"/>
    <hyperlink ref="A240" r:id="rId238" display="https://www.cbr.ru/hd_base/zcyc_params/zcyc/?DateTo=20.02.2017" xr:uid="{A93CDEF9-16C1-DB4B-B1C5-19F5DE43D12F}"/>
    <hyperlink ref="A241" r:id="rId239" display="https://www.cbr.ru/hd_base/zcyc_params/zcyc/?DateTo=17.02.2017" xr:uid="{6C495105-190E-AE43-BBB4-D4A6F1714382}"/>
    <hyperlink ref="A242" r:id="rId240" display="https://www.cbr.ru/hd_base/zcyc_params/zcyc/?DateTo=16.02.2017" xr:uid="{160F003B-B718-FC4F-B2EE-9C727B36F950}"/>
    <hyperlink ref="A243" r:id="rId241" display="https://www.cbr.ru/hd_base/zcyc_params/zcyc/?DateTo=15.02.2017" xr:uid="{F78B015C-8E57-9640-9FE8-4E3EC18FF223}"/>
    <hyperlink ref="A244" r:id="rId242" display="https://www.cbr.ru/hd_base/zcyc_params/zcyc/?DateTo=14.02.2017" xr:uid="{6137D346-BD5E-2D43-B1DD-3BC40FE80DB6}"/>
    <hyperlink ref="A245" r:id="rId243" display="https://www.cbr.ru/hd_base/zcyc_params/zcyc/?DateTo=13.02.2017" xr:uid="{6BAF4F30-F8EE-054D-B7A2-897BEFD67C63}"/>
    <hyperlink ref="A246" r:id="rId244" display="https://www.cbr.ru/hd_base/zcyc_params/zcyc/?DateTo=10.02.2017" xr:uid="{F7A3B2EE-49E5-2E45-B722-3B54BB1DE51A}"/>
    <hyperlink ref="A247" r:id="rId245" display="https://www.cbr.ru/hd_base/zcyc_params/zcyc/?DateTo=09.02.2017" xr:uid="{E7F3544A-8248-5247-9B1D-B9B1D954AD8B}"/>
    <hyperlink ref="A248" r:id="rId246" display="https://www.cbr.ru/hd_base/zcyc_params/zcyc/?DateTo=08.02.2017" xr:uid="{B26AC91D-1BD0-1646-B53F-4B6728C57D0A}"/>
    <hyperlink ref="A249" r:id="rId247" display="https://www.cbr.ru/hd_base/zcyc_params/zcyc/?DateTo=07.02.2017" xr:uid="{39406B17-4ECB-F542-8D9E-C7D0165EA377}"/>
    <hyperlink ref="A250" r:id="rId248" display="https://www.cbr.ru/hd_base/zcyc_params/zcyc/?DateTo=06.02.2017" xr:uid="{07B8BD9D-8120-1344-922C-0E3923B66764}"/>
    <hyperlink ref="A251" r:id="rId249" display="https://www.cbr.ru/hd_base/zcyc_params/zcyc/?DateTo=03.02.2017" xr:uid="{AC0E4E70-238B-534A-A3A5-0D9D9871C22C}"/>
    <hyperlink ref="A252" r:id="rId250" display="https://www.cbr.ru/hd_base/zcyc_params/zcyc/?DateTo=02.02.2017" xr:uid="{9F5F4E77-F707-C342-A940-8B4A395C546C}"/>
    <hyperlink ref="A253" r:id="rId251" display="https://www.cbr.ru/hd_base/zcyc_params/zcyc/?DateTo=01.02.2017" xr:uid="{3E20A9C2-82EF-5946-99E8-5EC7FCD6A834}"/>
    <hyperlink ref="A254" r:id="rId252" display="https://www.cbr.ru/hd_base/zcyc_params/zcyc/?DateTo=31.01.2017" xr:uid="{A24ACC3E-1CB1-5944-9750-41BD956B0406}"/>
    <hyperlink ref="A255" r:id="rId253" display="https://www.cbr.ru/hd_base/zcyc_params/zcyc/?DateTo=30.01.2017" xr:uid="{7E9777B6-2DA3-D943-82DF-CE1BD92FE524}"/>
    <hyperlink ref="A256" r:id="rId254" display="https://www.cbr.ru/hd_base/zcyc_params/zcyc/?DateTo=27.01.2017" xr:uid="{8690539D-8AB0-9E4F-B861-166D5A0265C7}"/>
    <hyperlink ref="A257" r:id="rId255" display="https://www.cbr.ru/hd_base/zcyc_params/zcyc/?DateTo=26.01.2017" xr:uid="{B0CD4EA7-BCE7-B74A-9978-2465F106ACBE}"/>
    <hyperlink ref="A258" r:id="rId256" display="https://www.cbr.ru/hd_base/zcyc_params/zcyc/?DateTo=25.01.2017" xr:uid="{3243688E-98F8-D44F-9FF9-DB3A7B0A9ED4}"/>
    <hyperlink ref="A259" r:id="rId257" display="https://www.cbr.ru/hd_base/zcyc_params/zcyc/?DateTo=24.01.2017" xr:uid="{287E519F-694F-0946-974A-948A86EAA2FE}"/>
    <hyperlink ref="A260" r:id="rId258" display="https://www.cbr.ru/hd_base/zcyc_params/zcyc/?DateTo=23.01.2017" xr:uid="{66E0D5AA-CE92-1B43-81F3-3A3F5F8DE041}"/>
    <hyperlink ref="A261" r:id="rId259" display="https://www.cbr.ru/hd_base/zcyc_params/zcyc/?DateTo=20.01.2017" xr:uid="{1E42E6E8-ADC2-4741-9692-ECFF16915EFE}"/>
    <hyperlink ref="A262" r:id="rId260" display="https://www.cbr.ru/hd_base/zcyc_params/zcyc/?DateTo=19.01.2017" xr:uid="{9039C331-8BDE-C64B-91BF-20F1A4D8E024}"/>
    <hyperlink ref="A263" r:id="rId261" display="https://www.cbr.ru/hd_base/zcyc_params/zcyc/?DateTo=18.01.2017" xr:uid="{7A68BB8B-C9F0-1544-B9B7-92ABAF01E8EB}"/>
    <hyperlink ref="A264" r:id="rId262" display="https://www.cbr.ru/hd_base/zcyc_params/zcyc/?DateTo=17.01.2017" xr:uid="{89B223B6-9686-874E-B04A-E595ED0BBFFE}"/>
    <hyperlink ref="A265" r:id="rId263" display="https://www.cbr.ru/hd_base/zcyc_params/zcyc/?DateTo=16.01.2017" xr:uid="{3CC18422-6475-5445-A159-3978F775F483}"/>
    <hyperlink ref="A266" r:id="rId264" display="https://www.cbr.ru/hd_base/zcyc_params/zcyc/?DateTo=13.01.2017" xr:uid="{68665831-3227-F848-B543-FBE693F6F9CE}"/>
    <hyperlink ref="A267" r:id="rId265" display="https://www.cbr.ru/hd_base/zcyc_params/zcyc/?DateTo=12.01.2017" xr:uid="{B40A981D-5049-4E49-A927-AD4D76351EEB}"/>
    <hyperlink ref="A268" r:id="rId266" display="https://www.cbr.ru/hd_base/zcyc_params/zcyc/?DateTo=11.01.2017" xr:uid="{86E7A789-6527-FE49-8E01-886D01297D0C}"/>
    <hyperlink ref="A269" r:id="rId267" display="https://www.cbr.ru/hd_base/zcyc_params/zcyc/?DateTo=10.01.2017" xr:uid="{6E3D49D4-5F5F-E949-B19C-61D2DC899FA8}"/>
    <hyperlink ref="A270" r:id="rId268" display="https://www.cbr.ru/hd_base/zcyc_params/zcyc/?DateTo=09.01.2017" xr:uid="{E3D55479-AAEA-DD42-A768-D636A5128D3D}"/>
    <hyperlink ref="A271" r:id="rId269" display="https://www.cbr.ru/hd_base/zcyc_params/zcyc/?DateTo=06.01.2017" xr:uid="{5DE65C71-FEAD-894C-9B2C-BEC2DC9CCC71}"/>
    <hyperlink ref="A272" r:id="rId270" display="https://www.cbr.ru/hd_base/zcyc_params/zcyc/?DateTo=05.01.2017" xr:uid="{778EAA93-CBF7-FD47-8097-3F5D618586FF}"/>
    <hyperlink ref="A273" r:id="rId271" display="https://www.cbr.ru/hd_base/zcyc_params/zcyc/?DateTo=04.01.2017" xr:uid="{443C3C99-1FEE-BF44-993A-BB231CFFC859}"/>
    <hyperlink ref="A274" r:id="rId272" display="https://www.cbr.ru/hd_base/zcyc_params/zcyc/?DateTo=03.01.2017" xr:uid="{49229B05-73EF-324A-A1DE-BF2201CE7439}"/>
    <hyperlink ref="A275" r:id="rId273" display="https://www.cbr.ru/hd_base/zcyc_params/zcyc/?DateTo=30.12.2016" xr:uid="{2911747A-92B6-3A4D-ACB2-32B02E903B4F}"/>
    <hyperlink ref="A276" r:id="rId274" display="https://www.cbr.ru/hd_base/zcyc_params/zcyc/?DateTo=29.12.2016" xr:uid="{321735CD-0D2F-CE48-BF47-C6B32F362286}"/>
    <hyperlink ref="A277" r:id="rId275" display="https://www.cbr.ru/hd_base/zcyc_params/zcyc/?DateTo=28.12.2016" xr:uid="{9D1D018A-BDF2-1A4A-BC3F-E6D2DBA011C8}"/>
    <hyperlink ref="A278" r:id="rId276" display="https://www.cbr.ru/hd_base/zcyc_params/zcyc/?DateTo=27.12.2016" xr:uid="{7F5E3B28-2207-7848-895F-38F2C22B178E}"/>
    <hyperlink ref="A279" r:id="rId277" display="https://www.cbr.ru/hd_base/zcyc_params/zcyc/?DateTo=26.12.2016" xr:uid="{D8FAC81E-E4B1-8345-ACA3-D32302763CA4}"/>
    <hyperlink ref="A280" r:id="rId278" display="https://www.cbr.ru/hd_base/zcyc_params/zcyc/?DateTo=23.12.2016" xr:uid="{F65C3EEC-F374-FB40-A27D-A54C3E3D60BC}"/>
    <hyperlink ref="A281" r:id="rId279" display="https://www.cbr.ru/hd_base/zcyc_params/zcyc/?DateTo=22.12.2016" xr:uid="{FBBA3218-576B-C04D-BFEA-E18537DC1BB7}"/>
    <hyperlink ref="A282" r:id="rId280" display="https://www.cbr.ru/hd_base/zcyc_params/zcyc/?DateTo=21.12.2016" xr:uid="{0A6489B1-BCD7-284A-9D3A-EA8E4D5F3370}"/>
    <hyperlink ref="A283" r:id="rId281" display="https://www.cbr.ru/hd_base/zcyc_params/zcyc/?DateTo=20.12.2016" xr:uid="{298CAD26-9A11-444C-8C21-6FF143F83DBF}"/>
    <hyperlink ref="A284" r:id="rId282" display="https://www.cbr.ru/hd_base/zcyc_params/zcyc/?DateTo=19.12.2016" xr:uid="{D18CF9E7-85BA-B14B-B221-38854877E2FA}"/>
    <hyperlink ref="A285" r:id="rId283" display="https://www.cbr.ru/hd_base/zcyc_params/zcyc/?DateTo=16.12.2016" xr:uid="{12F07D78-6761-9741-933C-3F03E0D612BD}"/>
    <hyperlink ref="A286" r:id="rId284" display="https://www.cbr.ru/hd_base/zcyc_params/zcyc/?DateTo=15.12.2016" xr:uid="{82879BCF-B5BB-E244-8AE4-C331B0C2919D}"/>
    <hyperlink ref="A287" r:id="rId285" display="https://www.cbr.ru/hd_base/zcyc_params/zcyc/?DateTo=14.12.2016" xr:uid="{10752D37-12A5-0F46-B5A0-23E68FD4F38D}"/>
    <hyperlink ref="A288" r:id="rId286" display="https://www.cbr.ru/hd_base/zcyc_params/zcyc/?DateTo=13.12.2016" xr:uid="{EA3C894A-B030-884E-B9C6-C21922B5DF64}"/>
    <hyperlink ref="A289" r:id="rId287" display="https://www.cbr.ru/hd_base/zcyc_params/zcyc/?DateTo=12.12.2016" xr:uid="{9A8B53D8-E70C-6746-90AD-FEBDEFC58FF8}"/>
    <hyperlink ref="A290" r:id="rId288" display="https://www.cbr.ru/hd_base/zcyc_params/zcyc/?DateTo=09.12.2016" xr:uid="{833FB9CE-93C4-A74E-9E4E-3482E605A91A}"/>
    <hyperlink ref="A291" r:id="rId289" display="https://www.cbr.ru/hd_base/zcyc_params/zcyc/?DateTo=08.12.2016" xr:uid="{3B553D95-60D3-574B-AF93-A67AA36314FF}"/>
    <hyperlink ref="A292" r:id="rId290" display="https://www.cbr.ru/hd_base/zcyc_params/zcyc/?DateTo=07.12.2016" xr:uid="{C992E3D5-FA37-E047-AEA6-3EAF8F34B6C7}"/>
    <hyperlink ref="A293" r:id="rId291" display="https://www.cbr.ru/hd_base/zcyc_params/zcyc/?DateTo=06.12.2016" xr:uid="{8AF66135-4382-8445-AA2E-1C6932ED1FA6}"/>
    <hyperlink ref="A294" r:id="rId292" display="https://www.cbr.ru/hd_base/zcyc_params/zcyc/?DateTo=05.12.2016" xr:uid="{4CCB3738-499D-8B40-B670-BCAE72A8F69E}"/>
    <hyperlink ref="A295" r:id="rId293" display="https://www.cbr.ru/hd_base/zcyc_params/zcyc/?DateTo=02.12.2016" xr:uid="{133CD160-86A7-914B-B3B6-6CC42FF2D471}"/>
    <hyperlink ref="A296" r:id="rId294" display="https://www.cbr.ru/hd_base/zcyc_params/zcyc/?DateTo=01.12.2016" xr:uid="{EA5A5B68-318F-CA4C-95A2-20858A5C02F8}"/>
    <hyperlink ref="A297" r:id="rId295" display="https://www.cbr.ru/hd_base/zcyc_params/zcyc/?DateTo=30.11.2016" xr:uid="{7310791A-87E8-FC41-BEB1-5AA51DE056F6}"/>
    <hyperlink ref="A298" r:id="rId296" display="https://www.cbr.ru/hd_base/zcyc_params/zcyc/?DateTo=29.11.2016" xr:uid="{18E7A7CA-6810-E64D-AC39-3C78A51AD4A9}"/>
    <hyperlink ref="A299" r:id="rId297" display="https://www.cbr.ru/hd_base/zcyc_params/zcyc/?DateTo=28.11.2016" xr:uid="{017BEDFE-EB0A-844C-844A-018F0908C042}"/>
    <hyperlink ref="A300" r:id="rId298" display="https://www.cbr.ru/hd_base/zcyc_params/zcyc/?DateTo=25.11.2016" xr:uid="{2A7C586B-47CB-094A-B0B2-84874E01D201}"/>
    <hyperlink ref="A301" r:id="rId299" display="https://www.cbr.ru/hd_base/zcyc_params/zcyc/?DateTo=24.11.2016" xr:uid="{39B53FBF-C174-4B4B-ABE7-066C9481A3D0}"/>
    <hyperlink ref="A302" r:id="rId300" display="https://www.cbr.ru/hd_base/zcyc_params/zcyc/?DateTo=23.11.2016" xr:uid="{0EB50039-EBBB-8044-8487-0F53C9DAFB58}"/>
    <hyperlink ref="A303" r:id="rId301" display="https://www.cbr.ru/hd_base/zcyc_params/zcyc/?DateTo=22.11.2016" xr:uid="{F3C7D405-1A45-5444-93AB-637A3D43E998}"/>
    <hyperlink ref="A304" r:id="rId302" display="https://www.cbr.ru/hd_base/zcyc_params/zcyc/?DateTo=21.11.2016" xr:uid="{89622514-5A8A-3F45-A596-7C838AE6DA8D}"/>
    <hyperlink ref="A305" r:id="rId303" display="https://www.cbr.ru/hd_base/zcyc_params/zcyc/?DateTo=18.11.2016" xr:uid="{29716320-EC89-0B43-AFD1-F56B2496B4D9}"/>
    <hyperlink ref="A306" r:id="rId304" display="https://www.cbr.ru/hd_base/zcyc_params/zcyc/?DateTo=17.11.2016" xr:uid="{3F9675D7-74B7-C84B-B233-1D5AABDC9EA1}"/>
    <hyperlink ref="A307" r:id="rId305" display="https://www.cbr.ru/hd_base/zcyc_params/zcyc/?DateTo=16.11.2016" xr:uid="{70DB86EA-E9DC-AC43-ADD8-C3E6417BDE53}"/>
    <hyperlink ref="A308" r:id="rId306" display="https://www.cbr.ru/hd_base/zcyc_params/zcyc/?DateTo=15.11.2016" xr:uid="{9F2C1F6D-F342-A24F-8EBE-9ECEB660217E}"/>
    <hyperlink ref="A309" r:id="rId307" display="https://www.cbr.ru/hd_base/zcyc_params/zcyc/?DateTo=14.11.2016" xr:uid="{68A93EE8-1A40-0A4A-9622-303537361C4E}"/>
    <hyperlink ref="A310" r:id="rId308" display="https://www.cbr.ru/hd_base/zcyc_params/zcyc/?DateTo=11.11.2016" xr:uid="{612479A0-9052-D942-9789-878B0B7A6A39}"/>
    <hyperlink ref="A311" r:id="rId309" display="https://www.cbr.ru/hd_base/zcyc_params/zcyc/?DateTo=10.11.2016" xr:uid="{6FF12802-B629-1548-9B20-121DD4CFE04F}"/>
    <hyperlink ref="A312" r:id="rId310" display="https://www.cbr.ru/hd_base/zcyc_params/zcyc/?DateTo=09.11.2016" xr:uid="{A93FC695-0A42-414F-BAB7-5EE4035DDC74}"/>
    <hyperlink ref="A313" r:id="rId311" display="https://www.cbr.ru/hd_base/zcyc_params/zcyc/?DateTo=08.11.2016" xr:uid="{877F0D47-96AC-B04B-98A9-2C005ED63FC4}"/>
    <hyperlink ref="A314" r:id="rId312" display="https://www.cbr.ru/hd_base/zcyc_params/zcyc/?DateTo=07.11.2016" xr:uid="{CF1022AE-6F7C-1847-9D39-3F2F6B7EA4EF}"/>
    <hyperlink ref="A315" r:id="rId313" display="https://www.cbr.ru/hd_base/zcyc_params/zcyc/?DateTo=03.11.2016" xr:uid="{819888BC-770E-C344-B019-14F507CEAFBA}"/>
    <hyperlink ref="A316" r:id="rId314" display="https://www.cbr.ru/hd_base/zcyc_params/zcyc/?DateTo=02.11.2016" xr:uid="{42D2B5C4-7369-F448-9A22-3381658E0B09}"/>
    <hyperlink ref="A317" r:id="rId315" display="https://www.cbr.ru/hd_base/zcyc_params/zcyc/?DateTo=01.11.2016" xr:uid="{6CEF07BC-1EFC-8940-8902-65BF93F58A93}"/>
    <hyperlink ref="A318" r:id="rId316" display="https://www.cbr.ru/hd_base/zcyc_params/zcyc/?DateTo=31.10.2016" xr:uid="{0328BEA9-26C2-294A-A6F7-3EAEC96A45A6}"/>
    <hyperlink ref="A319" r:id="rId317" display="https://www.cbr.ru/hd_base/zcyc_params/zcyc/?DateTo=28.10.2016" xr:uid="{673AA5E5-43AB-1840-9117-CA30F40527DD}"/>
    <hyperlink ref="A320" r:id="rId318" display="https://www.cbr.ru/hd_base/zcyc_params/zcyc/?DateTo=27.10.2016" xr:uid="{823D4DC2-1442-3145-B8E2-1ACCEC83237C}"/>
    <hyperlink ref="A321" r:id="rId319" display="https://www.cbr.ru/hd_base/zcyc_params/zcyc/?DateTo=26.10.2016" xr:uid="{4E34FB14-10DE-0E4A-BB61-ACC7E105626E}"/>
    <hyperlink ref="A322" r:id="rId320" display="https://www.cbr.ru/hd_base/zcyc_params/zcyc/?DateTo=25.10.2016" xr:uid="{49EA02F6-0473-A945-82D6-5D9CF7F802CE}"/>
    <hyperlink ref="A323" r:id="rId321" display="https://www.cbr.ru/hd_base/zcyc_params/zcyc/?DateTo=24.10.2016" xr:uid="{DDD4F76F-B702-644A-BB4A-4A48EA2C1EE0}"/>
    <hyperlink ref="A324" r:id="rId322" display="https://www.cbr.ru/hd_base/zcyc_params/zcyc/?DateTo=21.10.2016" xr:uid="{5B96D071-6FB9-C74A-AD2C-B361B768A136}"/>
    <hyperlink ref="A325" r:id="rId323" display="https://www.cbr.ru/hd_base/zcyc_params/zcyc/?DateTo=20.10.2016" xr:uid="{05A5242A-24AA-4B4D-AA37-953084E6DF38}"/>
    <hyperlink ref="A326" r:id="rId324" display="https://www.cbr.ru/hd_base/zcyc_params/zcyc/?DateTo=19.10.2016" xr:uid="{F3603710-A50F-3D43-A388-26CA263A3CA2}"/>
    <hyperlink ref="A327" r:id="rId325" display="https://www.cbr.ru/hd_base/zcyc_params/zcyc/?DateTo=18.10.2016" xr:uid="{B9D3D37C-CDDA-D945-BED1-170025C9BB53}"/>
    <hyperlink ref="A328" r:id="rId326" display="https://www.cbr.ru/hd_base/zcyc_params/zcyc/?DateTo=17.10.2016" xr:uid="{D9E0A76E-1728-E042-9A54-A93A291C7657}"/>
    <hyperlink ref="A329" r:id="rId327" display="https://www.cbr.ru/hd_base/zcyc_params/zcyc/?DateTo=14.10.2016" xr:uid="{8D6ACC91-392C-4548-AAD5-EE3F63A32B29}"/>
    <hyperlink ref="A330" r:id="rId328" display="https://www.cbr.ru/hd_base/zcyc_params/zcyc/?DateTo=13.10.2016" xr:uid="{A6452CA0-94FE-6146-B26F-F2F433A0D549}"/>
    <hyperlink ref="A331" r:id="rId329" display="https://www.cbr.ru/hd_base/zcyc_params/zcyc/?DateTo=12.10.2016" xr:uid="{02CE0533-DAE2-9943-B838-1B40518D997A}"/>
    <hyperlink ref="A332" r:id="rId330" display="https://www.cbr.ru/hd_base/zcyc_params/zcyc/?DateTo=11.10.2016" xr:uid="{DF843A50-BE92-5B4D-9640-21664E652EAB}"/>
    <hyperlink ref="A333" r:id="rId331" display="https://www.cbr.ru/hd_base/zcyc_params/zcyc/?DateTo=10.10.2016" xr:uid="{F0DEDABB-3C4D-CD41-A171-1FF3DB4CF35B}"/>
    <hyperlink ref="A334" r:id="rId332" display="https://www.cbr.ru/hd_base/zcyc_params/zcyc/?DateTo=07.10.2016" xr:uid="{2B6E6375-4A11-224E-A544-2FAB567FC4CD}"/>
    <hyperlink ref="A335" r:id="rId333" display="https://www.cbr.ru/hd_base/zcyc_params/zcyc/?DateTo=06.10.2016" xr:uid="{A0E2DFEB-50A5-8349-87B9-268E34CC1920}"/>
    <hyperlink ref="A336" r:id="rId334" display="https://www.cbr.ru/hd_base/zcyc_params/zcyc/?DateTo=05.10.2016" xr:uid="{28708135-B32F-4646-AE7C-9807E2A05A1E}"/>
    <hyperlink ref="A337" r:id="rId335" display="https://www.cbr.ru/hd_base/zcyc_params/zcyc/?DateTo=04.10.2016" xr:uid="{348EE8C3-AD60-BF4E-8E7D-31E94D2ACAB3}"/>
    <hyperlink ref="A338" r:id="rId336" display="https://www.cbr.ru/hd_base/zcyc_params/zcyc/?DateTo=03.10.2016" xr:uid="{327F9647-0918-8C4C-B90F-6BC008868653}"/>
    <hyperlink ref="A339" r:id="rId337" display="https://www.cbr.ru/hd_base/zcyc_params/zcyc/?DateTo=30.09.2016" xr:uid="{BA8173F0-550C-D448-A856-EDE6A73B066E}"/>
    <hyperlink ref="A340" r:id="rId338" display="https://www.cbr.ru/hd_base/zcyc_params/zcyc/?DateTo=29.09.2016" xr:uid="{02A8316B-2156-C04E-881D-DED27CFE3446}"/>
    <hyperlink ref="A341" r:id="rId339" display="https://www.cbr.ru/hd_base/zcyc_params/zcyc/?DateTo=28.09.2016" xr:uid="{09F7B4E1-A11E-464E-87EE-757F31186DB3}"/>
    <hyperlink ref="A342" r:id="rId340" display="https://www.cbr.ru/hd_base/zcyc_params/zcyc/?DateTo=27.09.2016" xr:uid="{1304345F-E425-704F-9422-81AABECA05A6}"/>
    <hyperlink ref="A343" r:id="rId341" display="https://www.cbr.ru/hd_base/zcyc_params/zcyc/?DateTo=26.09.2016" xr:uid="{DB5C0046-42AC-A147-A212-D2B873B289DD}"/>
    <hyperlink ref="A344" r:id="rId342" display="https://www.cbr.ru/hd_base/zcyc_params/zcyc/?DateTo=23.09.2016" xr:uid="{2D2E3DCB-6960-AC4B-8C81-6953BDA57C2A}"/>
    <hyperlink ref="A345" r:id="rId343" display="https://www.cbr.ru/hd_base/zcyc_params/zcyc/?DateTo=22.09.2016" xr:uid="{3F81F394-5A85-104C-B347-03E9FFD92840}"/>
    <hyperlink ref="A346" r:id="rId344" display="https://www.cbr.ru/hd_base/zcyc_params/zcyc/?DateTo=21.09.2016" xr:uid="{747295B8-A4CC-354F-8809-C59BA056EA01}"/>
    <hyperlink ref="A347" r:id="rId345" display="https://www.cbr.ru/hd_base/zcyc_params/zcyc/?DateTo=20.09.2016" xr:uid="{336E13B7-46A2-2E43-B131-5E933BE6DBCB}"/>
    <hyperlink ref="A348" r:id="rId346" display="https://www.cbr.ru/hd_base/zcyc_params/zcyc/?DateTo=19.09.2016" xr:uid="{2B919178-48F3-A64B-8D1A-A7A0E4A04E23}"/>
    <hyperlink ref="A349" r:id="rId347" display="https://www.cbr.ru/hd_base/zcyc_params/zcyc/?DateTo=16.09.2016" xr:uid="{08C723CD-F2C7-2444-8E8F-B26393453590}"/>
    <hyperlink ref="A350" r:id="rId348" display="https://www.cbr.ru/hd_base/zcyc_params/zcyc/?DateTo=15.09.2016" xr:uid="{3E711843-8034-714F-9DBB-23A1BD5176AA}"/>
    <hyperlink ref="A351" r:id="rId349" display="https://www.cbr.ru/hd_base/zcyc_params/zcyc/?DateTo=14.09.2016" xr:uid="{7694F59E-1956-E945-B374-FFA2A7C3DE77}"/>
    <hyperlink ref="A352" r:id="rId350" display="https://www.cbr.ru/hd_base/zcyc_params/zcyc/?DateTo=13.09.2016" xr:uid="{1C0D39AF-AD5C-404B-BDAF-0713F92EAF59}"/>
    <hyperlink ref="A353" r:id="rId351" display="https://www.cbr.ru/hd_base/zcyc_params/zcyc/?DateTo=12.09.2016" xr:uid="{05DB90FE-FADE-194E-A380-D6DC37FB6AF2}"/>
    <hyperlink ref="A354" r:id="rId352" display="https://www.cbr.ru/hd_base/zcyc_params/zcyc/?DateTo=09.09.2016" xr:uid="{726BF505-DAA2-564A-B336-11BFE368F39F}"/>
    <hyperlink ref="A355" r:id="rId353" display="https://www.cbr.ru/hd_base/zcyc_params/zcyc/?DateTo=08.09.2016" xr:uid="{C6551E08-F81E-C24D-9AFE-C1DB1C65DA26}"/>
    <hyperlink ref="A356" r:id="rId354" display="https://www.cbr.ru/hd_base/zcyc_params/zcyc/?DateTo=07.09.2016" xr:uid="{F0E661AD-BF5E-6D4F-A879-3AE3F7D82F8F}"/>
    <hyperlink ref="A357" r:id="rId355" display="https://www.cbr.ru/hd_base/zcyc_params/zcyc/?DateTo=06.09.2016" xr:uid="{B6523987-2990-254F-B3C9-A6909B771EA0}"/>
    <hyperlink ref="A358" r:id="rId356" display="https://www.cbr.ru/hd_base/zcyc_params/zcyc/?DateTo=05.09.2016" xr:uid="{8DBD3D76-DCAD-5F4E-A19B-AF2DECED9E40}"/>
    <hyperlink ref="A359" r:id="rId357" display="https://www.cbr.ru/hd_base/zcyc_params/zcyc/?DateTo=02.09.2016" xr:uid="{48B02CA3-BCB7-D343-892B-75803B26EA3D}"/>
    <hyperlink ref="A360" r:id="rId358" display="https://www.cbr.ru/hd_base/zcyc_params/zcyc/?DateTo=01.09.2016" xr:uid="{1C98E385-4B08-6840-AB51-74ED8A67D843}"/>
    <hyperlink ref="A361" r:id="rId359" display="https://www.cbr.ru/hd_base/zcyc_params/zcyc/?DateTo=31.08.2016" xr:uid="{D5AC1056-0002-BC45-8FCF-6EA5521838F9}"/>
    <hyperlink ref="A362" r:id="rId360" display="https://www.cbr.ru/hd_base/zcyc_params/zcyc/?DateTo=30.08.2016" xr:uid="{983387F0-4D54-884E-A3EC-BFDA4555D552}"/>
    <hyperlink ref="A363" r:id="rId361" display="https://www.cbr.ru/hd_base/zcyc_params/zcyc/?DateTo=29.08.2016" xr:uid="{7D1F088E-5873-8242-A3AF-62D312EC9779}"/>
    <hyperlink ref="A364" r:id="rId362" display="https://www.cbr.ru/hd_base/zcyc_params/zcyc/?DateTo=26.08.2016" xr:uid="{B0D31793-7D9E-5148-A3A8-57B12CCA1AB1}"/>
    <hyperlink ref="A365" r:id="rId363" display="https://www.cbr.ru/hd_base/zcyc_params/zcyc/?DateTo=25.08.2016" xr:uid="{E5E2043F-8B5C-514A-94C7-E26D7D005E35}"/>
    <hyperlink ref="A366" r:id="rId364" display="https://www.cbr.ru/hd_base/zcyc_params/zcyc/?DateTo=24.08.2016" xr:uid="{1D8240EB-80E3-EF47-8C01-9FE440060E91}"/>
    <hyperlink ref="A367" r:id="rId365" display="https://www.cbr.ru/hd_base/zcyc_params/zcyc/?DateTo=23.08.2016" xr:uid="{953CA021-A3EC-0646-A2B9-D35FF1B3FFB8}"/>
    <hyperlink ref="A368" r:id="rId366" display="https://www.cbr.ru/hd_base/zcyc_params/zcyc/?DateTo=22.08.2016" xr:uid="{977E945A-5480-D549-B0F6-D25BFD68410C}"/>
    <hyperlink ref="A369" r:id="rId367" display="https://www.cbr.ru/hd_base/zcyc_params/zcyc/?DateTo=19.08.2016" xr:uid="{B80BEA98-161A-4E4C-93A3-636C217CFCB4}"/>
    <hyperlink ref="A370" r:id="rId368" display="https://www.cbr.ru/hd_base/zcyc_params/zcyc/?DateTo=18.08.2016" xr:uid="{650B5D2D-C36D-4148-86CF-DEAE5D6439C5}"/>
    <hyperlink ref="A371" r:id="rId369" display="https://www.cbr.ru/hd_base/zcyc_params/zcyc/?DateTo=17.08.2016" xr:uid="{87C8C5F0-57A3-C543-BC64-5E95EB179A7A}"/>
    <hyperlink ref="A372" r:id="rId370" display="https://www.cbr.ru/hd_base/zcyc_params/zcyc/?DateTo=16.08.2016" xr:uid="{95AFEE0C-FF61-474E-8F6C-B0B6BC692EE5}"/>
    <hyperlink ref="A373" r:id="rId371" display="https://www.cbr.ru/hd_base/zcyc_params/zcyc/?DateTo=15.08.2016" xr:uid="{1EC8ED59-D19B-6641-9652-064E2BB1520B}"/>
    <hyperlink ref="A374" r:id="rId372" display="https://www.cbr.ru/hd_base/zcyc_params/zcyc/?DateTo=12.08.2016" xr:uid="{C22C89B7-6D38-5846-9C68-77C9AFDDFB40}"/>
    <hyperlink ref="A375" r:id="rId373" display="https://www.cbr.ru/hd_base/zcyc_params/zcyc/?DateTo=11.08.2016" xr:uid="{E4B7A6A6-3BD8-A041-9F1A-BA5CD35B4E03}"/>
    <hyperlink ref="A376" r:id="rId374" display="https://www.cbr.ru/hd_base/zcyc_params/zcyc/?DateTo=10.08.2016" xr:uid="{4FEE6CE3-1901-2A40-8F89-D9825FC2E605}"/>
    <hyperlink ref="A377" r:id="rId375" display="https://www.cbr.ru/hd_base/zcyc_params/zcyc/?DateTo=09.08.2016" xr:uid="{52E291F2-DD2A-344B-8765-76348AFA5FEA}"/>
    <hyperlink ref="A378" r:id="rId376" display="https://www.cbr.ru/hd_base/zcyc_params/zcyc/?DateTo=08.08.2016" xr:uid="{31510A22-267C-D44C-8F61-2AAD19879927}"/>
    <hyperlink ref="A379" r:id="rId377" display="https://www.cbr.ru/hd_base/zcyc_params/zcyc/?DateTo=05.08.2016" xr:uid="{540DC5E5-E1D7-D345-B214-2982379FE47D}"/>
    <hyperlink ref="A380" r:id="rId378" display="https://www.cbr.ru/hd_base/zcyc_params/zcyc/?DateTo=04.08.2016" xr:uid="{6E073806-3DBE-7641-9DFF-66E6882CE4D5}"/>
    <hyperlink ref="A381" r:id="rId379" display="https://www.cbr.ru/hd_base/zcyc_params/zcyc/?DateTo=03.08.2016" xr:uid="{C7816EB1-508C-2D42-B9BE-78CE8D80839B}"/>
    <hyperlink ref="A382" r:id="rId380" display="https://www.cbr.ru/hd_base/zcyc_params/zcyc/?DateTo=02.08.2016" xr:uid="{64C22FF3-83D1-FB4F-8D2C-53B4E1C74C87}"/>
    <hyperlink ref="A383" r:id="rId381" display="https://www.cbr.ru/hd_base/zcyc_params/zcyc/?DateTo=01.08.2016" xr:uid="{0B830B3B-5DDF-6146-9CF4-487B44183A51}"/>
    <hyperlink ref="A384" r:id="rId382" display="https://www.cbr.ru/hd_base/zcyc_params/zcyc/?DateTo=29.07.2016" xr:uid="{A7196E60-ED5E-8349-A898-E790BA747A97}"/>
    <hyperlink ref="A385" r:id="rId383" display="https://www.cbr.ru/hd_base/zcyc_params/zcyc/?DateTo=28.07.2016" xr:uid="{D0B172E6-F717-5942-AD71-282B38695210}"/>
    <hyperlink ref="A386" r:id="rId384" display="https://www.cbr.ru/hd_base/zcyc_params/zcyc/?DateTo=27.07.2016" xr:uid="{6B8507BE-6C81-D645-8829-A1AB5EA7DAB9}"/>
    <hyperlink ref="A387" r:id="rId385" display="https://www.cbr.ru/hd_base/zcyc_params/zcyc/?DateTo=26.07.2016" xr:uid="{63E4AF78-0C86-334F-A8EA-68166566D086}"/>
    <hyperlink ref="A388" r:id="rId386" display="https://www.cbr.ru/hd_base/zcyc_params/zcyc/?DateTo=25.07.2016" xr:uid="{B218769F-2B7A-B248-8586-B24607421190}"/>
    <hyperlink ref="A389" r:id="rId387" display="https://www.cbr.ru/hd_base/zcyc_params/zcyc/?DateTo=22.07.2016" xr:uid="{E0FDC7EA-4AB3-F749-813D-B676FFDB8078}"/>
    <hyperlink ref="A390" r:id="rId388" display="https://www.cbr.ru/hd_base/zcyc_params/zcyc/?DateTo=21.07.2016" xr:uid="{3B4A1663-4B44-DE4F-91F5-B95547500CAA}"/>
    <hyperlink ref="A391" r:id="rId389" display="https://www.cbr.ru/hd_base/zcyc_params/zcyc/?DateTo=20.07.2016" xr:uid="{A4935649-AFD2-2748-9503-14BB85A84F8F}"/>
    <hyperlink ref="A392" r:id="rId390" display="https://www.cbr.ru/hd_base/zcyc_params/zcyc/?DateTo=19.07.2016" xr:uid="{82AB1F47-16BA-344C-91CE-F1278C84271D}"/>
    <hyperlink ref="A393" r:id="rId391" display="https://www.cbr.ru/hd_base/zcyc_params/zcyc/?DateTo=18.07.2016" xr:uid="{2D6AED07-9EE5-A747-B438-7E8920BF819D}"/>
    <hyperlink ref="A394" r:id="rId392" display="https://www.cbr.ru/hd_base/zcyc_params/zcyc/?DateTo=15.07.2016" xr:uid="{FE154BC5-3FE7-6549-9D1D-F3FD8B0199F0}"/>
    <hyperlink ref="A395" r:id="rId393" display="https://www.cbr.ru/hd_base/zcyc_params/zcyc/?DateTo=14.07.2016" xr:uid="{395C016C-9AF1-AB40-AC43-8EE624B3113F}"/>
    <hyperlink ref="A396" r:id="rId394" display="https://www.cbr.ru/hd_base/zcyc_params/zcyc/?DateTo=13.07.2016" xr:uid="{7471CC05-8AEF-A641-9341-206E9C9C6A6E}"/>
    <hyperlink ref="A397" r:id="rId395" display="https://www.cbr.ru/hd_base/zcyc_params/zcyc/?DateTo=12.07.2016" xr:uid="{5B8F64FC-C6AB-6D4A-A6F4-F9A873687AC4}"/>
    <hyperlink ref="A398" r:id="rId396" display="https://www.cbr.ru/hd_base/zcyc_params/zcyc/?DateTo=11.07.2016" xr:uid="{813E80EE-FCC0-3543-A95F-E516C336AB07}"/>
    <hyperlink ref="A399" r:id="rId397" display="https://www.cbr.ru/hd_base/zcyc_params/zcyc/?DateTo=08.07.2016" xr:uid="{E8974B22-7FBC-7747-AD76-ADED4D2DB7D1}"/>
    <hyperlink ref="A400" r:id="rId398" display="https://www.cbr.ru/hd_base/zcyc_params/zcyc/?DateTo=07.07.2016" xr:uid="{99BCD77B-D86B-9B45-A0AC-6B9DB6E19212}"/>
    <hyperlink ref="A401" r:id="rId399" display="https://www.cbr.ru/hd_base/zcyc_params/zcyc/?DateTo=06.07.2016" xr:uid="{EF171919-6159-1345-ABAB-94DEC0CFF361}"/>
    <hyperlink ref="A402" r:id="rId400" display="https://www.cbr.ru/hd_base/zcyc_params/zcyc/?DateTo=05.07.2016" xr:uid="{6EE69BDB-7AAB-764E-94AA-4A4AFAE145FA}"/>
    <hyperlink ref="A403" r:id="rId401" display="https://www.cbr.ru/hd_base/zcyc_params/zcyc/?DateTo=04.07.2016" xr:uid="{3AA9CC0E-A81C-7B45-AAD9-5DD8CD02442F}"/>
    <hyperlink ref="A404" r:id="rId402" display="https://www.cbr.ru/hd_base/zcyc_params/zcyc/?DateTo=01.07.2016" xr:uid="{15B896F9-8E07-694A-A723-D0E1F45D4019}"/>
    <hyperlink ref="A405" r:id="rId403" display="https://www.cbr.ru/hd_base/zcyc_params/zcyc/?DateTo=30.06.2016" xr:uid="{576654BA-44D3-5A48-A97B-1DC5DEF29CC8}"/>
    <hyperlink ref="A406" r:id="rId404" display="https://www.cbr.ru/hd_base/zcyc_params/zcyc/?DateTo=29.06.2016" xr:uid="{9A9CA8FC-C0BC-8D4E-981C-A3729119055E}"/>
    <hyperlink ref="A407" r:id="rId405" display="https://www.cbr.ru/hd_base/zcyc_params/zcyc/?DateTo=28.06.2016" xr:uid="{D8C6E6D2-B219-1846-95DC-B5BF122C5B47}"/>
    <hyperlink ref="A408" r:id="rId406" display="https://www.cbr.ru/hd_base/zcyc_params/zcyc/?DateTo=27.06.2016" xr:uid="{564F4497-5529-6B48-811D-A493C833CEAB}"/>
    <hyperlink ref="A409" r:id="rId407" display="https://www.cbr.ru/hd_base/zcyc_params/zcyc/?DateTo=24.06.2016" xr:uid="{49181834-2885-164C-A4E6-1D1348992F19}"/>
    <hyperlink ref="A410" r:id="rId408" display="https://www.cbr.ru/hd_base/zcyc_params/zcyc/?DateTo=23.06.2016" xr:uid="{163AB750-5A2A-844F-873A-E399D9385E12}"/>
    <hyperlink ref="A411" r:id="rId409" display="https://www.cbr.ru/hd_base/zcyc_params/zcyc/?DateTo=22.06.2016" xr:uid="{78EE8535-C2DB-F442-8F29-03012AE92718}"/>
    <hyperlink ref="A412" r:id="rId410" display="https://www.cbr.ru/hd_base/zcyc_params/zcyc/?DateTo=21.06.2016" xr:uid="{574162D6-5D70-F744-9091-7C4768F594F1}"/>
    <hyperlink ref="A413" r:id="rId411" display="https://www.cbr.ru/hd_base/zcyc_params/zcyc/?DateTo=20.06.2016" xr:uid="{EA8909C1-BC5E-7E40-858C-41C089D540F3}"/>
    <hyperlink ref="A414" r:id="rId412" display="https://www.cbr.ru/hd_base/zcyc_params/zcyc/?DateTo=17.06.2016" xr:uid="{EC7C7C5B-F93F-EA46-9933-8379D8138473}"/>
    <hyperlink ref="A415" r:id="rId413" display="https://www.cbr.ru/hd_base/zcyc_params/zcyc/?DateTo=16.06.2016" xr:uid="{B05D1921-DC3B-F841-95F9-3BB7D0D8E995}"/>
    <hyperlink ref="A416" r:id="rId414" display="https://www.cbr.ru/hd_base/zcyc_params/zcyc/?DateTo=15.06.2016" xr:uid="{95B2395F-83D2-6C41-8387-C90D77CE92BA}"/>
    <hyperlink ref="A417" r:id="rId415" display="https://www.cbr.ru/hd_base/zcyc_params/zcyc/?DateTo=14.06.2016" xr:uid="{2C8C9FF7-1EF8-2F41-8D3D-B73E4C13ED67}"/>
    <hyperlink ref="A418" r:id="rId416" display="https://www.cbr.ru/hd_base/zcyc_params/zcyc/?DateTo=10.06.2016" xr:uid="{72F9B80F-0DCF-DF4D-8876-21F676685BB3}"/>
    <hyperlink ref="A419" r:id="rId417" display="https://www.cbr.ru/hd_base/zcyc_params/zcyc/?DateTo=09.06.2016" xr:uid="{BC58CC06-50AA-E840-BF3E-DFB0F45F165A}"/>
    <hyperlink ref="A420" r:id="rId418" display="https://www.cbr.ru/hd_base/zcyc_params/zcyc/?DateTo=08.06.2016" xr:uid="{6F1DDF12-F955-4A4F-97B0-E4ECF82C892D}"/>
    <hyperlink ref="A421" r:id="rId419" display="https://www.cbr.ru/hd_base/zcyc_params/zcyc/?DateTo=07.06.2016" xr:uid="{29D0851C-A9DD-0C44-9CF2-A46E2FD6A139}"/>
    <hyperlink ref="A422" r:id="rId420" display="https://www.cbr.ru/hd_base/zcyc_params/zcyc/?DateTo=06.06.2016" xr:uid="{0515DE73-C419-A242-9B1E-F9A076063042}"/>
    <hyperlink ref="A423" r:id="rId421" display="https://www.cbr.ru/hd_base/zcyc_params/zcyc/?DateTo=03.06.2016" xr:uid="{F769FDCE-F7A6-AD4B-AB0B-801826098273}"/>
    <hyperlink ref="A424" r:id="rId422" display="https://www.cbr.ru/hd_base/zcyc_params/zcyc/?DateTo=02.06.2016" xr:uid="{5CF0F620-DA25-EA47-BC9B-0ADEB0345ED1}"/>
    <hyperlink ref="A425" r:id="rId423" display="https://www.cbr.ru/hd_base/zcyc_params/zcyc/?DateTo=01.06.2016" xr:uid="{CBB5CE64-19BE-C749-A86C-2E540616E404}"/>
    <hyperlink ref="A426" r:id="rId424" display="https://www.cbr.ru/hd_base/zcyc_params/zcyc/?DateTo=31.05.2016" xr:uid="{B71B9934-383D-7A48-93B5-67DDDBEF876E}"/>
    <hyperlink ref="A427" r:id="rId425" display="https://www.cbr.ru/hd_base/zcyc_params/zcyc/?DateTo=30.05.2016" xr:uid="{7A25EDEA-E9CD-5944-BA09-89E00CBDA956}"/>
    <hyperlink ref="A428" r:id="rId426" display="https://www.cbr.ru/hd_base/zcyc_params/zcyc/?DateTo=27.05.2016" xr:uid="{874D7B2E-2675-9C47-B9B3-64DC213E7D1F}"/>
    <hyperlink ref="A429" r:id="rId427" display="https://www.cbr.ru/hd_base/zcyc_params/zcyc/?DateTo=26.05.2016" xr:uid="{A9F00108-77A0-274D-9140-7C94C30CB550}"/>
    <hyperlink ref="A430" r:id="rId428" display="https://www.cbr.ru/hd_base/zcyc_params/zcyc/?DateTo=25.05.2016" xr:uid="{18EE6C67-F547-FD4F-9CFC-3F95EF9DD437}"/>
    <hyperlink ref="A431" r:id="rId429" display="https://www.cbr.ru/hd_base/zcyc_params/zcyc/?DateTo=24.05.2016" xr:uid="{6BAC2F70-ABD7-BB43-802F-8B13991CCA94}"/>
    <hyperlink ref="A432" r:id="rId430" display="https://www.cbr.ru/hd_base/zcyc_params/zcyc/?DateTo=23.05.2016" xr:uid="{A783D35B-5BD9-3F43-A53A-0CA5DB76692D}"/>
    <hyperlink ref="A433" r:id="rId431" display="https://www.cbr.ru/hd_base/zcyc_params/zcyc/?DateTo=20.05.2016" xr:uid="{49A50F8E-21FD-3B4C-BA64-41FFF838DB27}"/>
    <hyperlink ref="A434" r:id="rId432" display="https://www.cbr.ru/hd_base/zcyc_params/zcyc/?DateTo=19.05.2016" xr:uid="{511A78CB-75BD-3540-9F7A-B89F5A59BCC9}"/>
    <hyperlink ref="A435" r:id="rId433" display="https://www.cbr.ru/hd_base/zcyc_params/zcyc/?DateTo=18.05.2016" xr:uid="{148BCF62-3DE2-1844-B6DC-38E928D87BCC}"/>
    <hyperlink ref="A436" r:id="rId434" display="https://www.cbr.ru/hd_base/zcyc_params/zcyc/?DateTo=17.05.2016" xr:uid="{5F78137B-1A14-AA44-96BB-F5AF7EF50147}"/>
    <hyperlink ref="A437" r:id="rId435" display="https://www.cbr.ru/hd_base/zcyc_params/zcyc/?DateTo=16.05.2016" xr:uid="{D74A9BAD-6D88-2841-977C-12E1DF6A518D}"/>
    <hyperlink ref="A438" r:id="rId436" display="https://www.cbr.ru/hd_base/zcyc_params/zcyc/?DateTo=13.05.2016" xr:uid="{5AEC7DD3-0A77-684B-89A7-7B25F19FF85A}"/>
    <hyperlink ref="A439" r:id="rId437" display="https://www.cbr.ru/hd_base/zcyc_params/zcyc/?DateTo=12.05.2016" xr:uid="{C92D577B-CDB2-294C-9CC0-9BD4DCD88648}"/>
    <hyperlink ref="A440" r:id="rId438" display="https://www.cbr.ru/hd_base/zcyc_params/zcyc/?DateTo=11.05.2016" xr:uid="{E850753B-7123-134B-86D8-2232B3EEF95A}"/>
    <hyperlink ref="A441" r:id="rId439" display="https://www.cbr.ru/hd_base/zcyc_params/zcyc/?DateTo=10.05.2016" xr:uid="{E5FC7E9A-DB8E-DB43-B1E0-30B9CD8B965E}"/>
    <hyperlink ref="A442" r:id="rId440" display="https://www.cbr.ru/hd_base/zcyc_params/zcyc/?DateTo=06.05.2016" xr:uid="{E959B910-F1B1-9145-A66B-7B78DA462F7E}"/>
    <hyperlink ref="A443" r:id="rId441" display="https://www.cbr.ru/hd_base/zcyc_params/zcyc/?DateTo=05.05.2016" xr:uid="{376DF989-5D98-5542-AC95-06F272A78AD0}"/>
    <hyperlink ref="A444" r:id="rId442" display="https://www.cbr.ru/hd_base/zcyc_params/zcyc/?DateTo=04.05.2016" xr:uid="{71D5C430-9E6D-6747-8CC9-451F9905DF2F}"/>
    <hyperlink ref="A445" r:id="rId443" display="https://www.cbr.ru/hd_base/zcyc_params/zcyc/?DateTo=29.04.2016" xr:uid="{EF245AD9-839B-804E-BE33-F290EF29BB3B}"/>
    <hyperlink ref="A446" r:id="rId444" display="https://www.cbr.ru/hd_base/zcyc_params/zcyc/?DateTo=28.04.2016" xr:uid="{6FBCF06D-54FB-4D46-ABF3-D733EA2DF9AA}"/>
    <hyperlink ref="A447" r:id="rId445" display="https://www.cbr.ru/hd_base/zcyc_params/zcyc/?DateTo=27.04.2016" xr:uid="{B02E5A84-8B81-3546-A8AF-E380F1D81737}"/>
    <hyperlink ref="A448" r:id="rId446" display="https://www.cbr.ru/hd_base/zcyc_params/zcyc/?DateTo=26.04.2016" xr:uid="{70825C46-D56B-7343-990A-3659DE065BA0}"/>
    <hyperlink ref="A449" r:id="rId447" display="https://www.cbr.ru/hd_base/zcyc_params/zcyc/?DateTo=25.04.2016" xr:uid="{06834E26-6FF9-A24A-8231-F0C37741628C}"/>
    <hyperlink ref="A450" r:id="rId448" display="https://www.cbr.ru/hd_base/zcyc_params/zcyc/?DateTo=22.04.2016" xr:uid="{2D33AA9A-45E6-1546-BFF7-936B546FDD3A}"/>
    <hyperlink ref="A451" r:id="rId449" display="https://www.cbr.ru/hd_base/zcyc_params/zcyc/?DateTo=21.04.2016" xr:uid="{47F10F6E-8B75-9E4A-BB7D-413186597E28}"/>
    <hyperlink ref="A452" r:id="rId450" display="https://www.cbr.ru/hd_base/zcyc_params/zcyc/?DateTo=20.04.2016" xr:uid="{7B025024-8FFB-AD49-BAF7-C808BDC1D4D7}"/>
    <hyperlink ref="A453" r:id="rId451" display="https://www.cbr.ru/hd_base/zcyc_params/zcyc/?DateTo=19.04.2016" xr:uid="{13412844-3EC9-4440-8884-A06C4726B6A1}"/>
    <hyperlink ref="A454" r:id="rId452" display="https://www.cbr.ru/hd_base/zcyc_params/zcyc/?DateTo=18.04.2016" xr:uid="{CEF51F63-5EE3-2740-842C-CBE6EB854EB8}"/>
    <hyperlink ref="A455" r:id="rId453" display="https://www.cbr.ru/hd_base/zcyc_params/zcyc/?DateTo=15.04.2016" xr:uid="{0B3E29B1-B926-084F-9417-B2AADC235CE0}"/>
    <hyperlink ref="A456" r:id="rId454" display="https://www.cbr.ru/hd_base/zcyc_params/zcyc/?DateTo=14.04.2016" xr:uid="{113EB074-DC55-4747-AE10-CB3C75C043D8}"/>
    <hyperlink ref="A457" r:id="rId455" display="https://www.cbr.ru/hd_base/zcyc_params/zcyc/?DateTo=13.04.2016" xr:uid="{E28D3E60-B631-AA42-8412-3035D59944FF}"/>
    <hyperlink ref="A458" r:id="rId456" display="https://www.cbr.ru/hd_base/zcyc_params/zcyc/?DateTo=12.04.2016" xr:uid="{338C164B-727C-8D4F-98B1-500693DC3246}"/>
    <hyperlink ref="A459" r:id="rId457" display="https://www.cbr.ru/hd_base/zcyc_params/zcyc/?DateTo=11.04.2016" xr:uid="{32B2DE55-0801-0C49-ADCD-71EAC75EF5A5}"/>
    <hyperlink ref="A460" r:id="rId458" display="https://www.cbr.ru/hd_base/zcyc_params/zcyc/?DateTo=08.04.2016" xr:uid="{FAB3C9A9-BDF3-8C43-BC52-7D6C3D6294F5}"/>
    <hyperlink ref="A461" r:id="rId459" display="https://www.cbr.ru/hd_base/zcyc_params/zcyc/?DateTo=07.04.2016" xr:uid="{6A699E56-7DE6-9849-AF11-EF7146FD9DD7}"/>
    <hyperlink ref="A462" r:id="rId460" display="https://www.cbr.ru/hd_base/zcyc_params/zcyc/?DateTo=06.04.2016" xr:uid="{6CD1DD12-36AD-D44B-B688-A1FD1B8952C6}"/>
    <hyperlink ref="A463" r:id="rId461" display="https://www.cbr.ru/hd_base/zcyc_params/zcyc/?DateTo=05.04.2016" xr:uid="{60CE959D-058A-E249-BE8E-11E6637E1E04}"/>
    <hyperlink ref="A464" r:id="rId462" display="https://www.cbr.ru/hd_base/zcyc_params/zcyc/?DateTo=04.04.2016" xr:uid="{AA148E6D-D16A-3042-BD35-3D3DA17D89DE}"/>
    <hyperlink ref="A465" r:id="rId463" display="https://www.cbr.ru/hd_base/zcyc_params/zcyc/?DateTo=01.04.2016" xr:uid="{4C1261C7-B22E-4644-8B21-86DF4F927886}"/>
    <hyperlink ref="A466" r:id="rId464" display="https://www.cbr.ru/hd_base/zcyc_params/zcyc/?DateTo=31.03.2016" xr:uid="{FE22A40C-D440-9E43-90EA-A2A5F8B3C77F}"/>
    <hyperlink ref="A467" r:id="rId465" display="https://www.cbr.ru/hd_base/zcyc_params/zcyc/?DateTo=30.03.2016" xr:uid="{2E0A5F9A-C024-7448-A38D-B640FEBC2E3B}"/>
    <hyperlink ref="A468" r:id="rId466" display="https://www.cbr.ru/hd_base/zcyc_params/zcyc/?DateTo=29.03.2016" xr:uid="{3A3C938A-2666-5446-BDD7-438365FC31F4}"/>
    <hyperlink ref="A469" r:id="rId467" display="https://www.cbr.ru/hd_base/zcyc_params/zcyc/?DateTo=28.03.2016" xr:uid="{F76EBB32-CE29-7249-8FC6-2882ED3EB9EE}"/>
    <hyperlink ref="A470" r:id="rId468" display="https://www.cbr.ru/hd_base/zcyc_params/zcyc/?DateTo=25.03.2016" xr:uid="{5C3CA468-54EE-9F41-A99F-CB431245E270}"/>
    <hyperlink ref="A471" r:id="rId469" display="https://www.cbr.ru/hd_base/zcyc_params/zcyc/?DateTo=24.03.2016" xr:uid="{DC860931-1AAF-DF49-BAB0-056CCD3B03DC}"/>
    <hyperlink ref="A472" r:id="rId470" display="https://www.cbr.ru/hd_base/zcyc_params/zcyc/?DateTo=23.03.2016" xr:uid="{9EAA7634-9FA6-1D44-9290-C914D0956566}"/>
    <hyperlink ref="A473" r:id="rId471" display="https://www.cbr.ru/hd_base/zcyc_params/zcyc/?DateTo=22.03.2016" xr:uid="{4C5817BE-F92F-DA42-8AD2-67AE350965A5}"/>
    <hyperlink ref="A474" r:id="rId472" display="https://www.cbr.ru/hd_base/zcyc_params/zcyc/?DateTo=21.03.2016" xr:uid="{B86F3A6E-0BB0-4644-A573-CFC08D84903D}"/>
    <hyperlink ref="A475" r:id="rId473" display="https://www.cbr.ru/hd_base/zcyc_params/zcyc/?DateTo=18.03.2016" xr:uid="{5038E8A5-A709-1945-96D8-58B3E0C25FB4}"/>
    <hyperlink ref="A476" r:id="rId474" display="https://www.cbr.ru/hd_base/zcyc_params/zcyc/?DateTo=17.03.2016" xr:uid="{7D0AC2C9-1CA9-A343-A1A0-9C6183291750}"/>
    <hyperlink ref="A477" r:id="rId475" display="https://www.cbr.ru/hd_base/zcyc_params/zcyc/?DateTo=16.03.2016" xr:uid="{C68C881C-E4FD-3449-B9CA-8681C1DC80C0}"/>
    <hyperlink ref="A478" r:id="rId476" display="https://www.cbr.ru/hd_base/zcyc_params/zcyc/?DateTo=15.03.2016" xr:uid="{7777661C-9C07-8C4C-BC12-F5788C7934F9}"/>
    <hyperlink ref="A479" r:id="rId477" display="https://www.cbr.ru/hd_base/zcyc_params/zcyc/?DateTo=14.03.2016" xr:uid="{818A04CA-147D-8342-8A17-0AE5B1685F58}"/>
    <hyperlink ref="A480" r:id="rId478" display="https://www.cbr.ru/hd_base/zcyc_params/zcyc/?DateTo=11.03.2016" xr:uid="{D5F5B5AA-4A5D-B748-A382-833A8BE56484}"/>
    <hyperlink ref="A481" r:id="rId479" display="https://www.cbr.ru/hd_base/zcyc_params/zcyc/?DateTo=10.03.2016" xr:uid="{FFA6711D-2EC4-A34D-8454-EA20ADA421D6}"/>
    <hyperlink ref="A482" r:id="rId480" display="https://www.cbr.ru/hd_base/zcyc_params/zcyc/?DateTo=09.03.2016" xr:uid="{E4F20300-5A92-E04B-9E23-7B6290A6AE70}"/>
    <hyperlink ref="A483" r:id="rId481" display="https://www.cbr.ru/hd_base/zcyc_params/zcyc/?DateTo=07.03.2016" xr:uid="{22E24154-DE35-9B44-8DC3-23B6107AC026}"/>
    <hyperlink ref="A484" r:id="rId482" display="https://www.cbr.ru/hd_base/zcyc_params/zcyc/?DateTo=04.03.2016" xr:uid="{0333D3C2-A215-3A45-9024-675F68BF786A}"/>
    <hyperlink ref="A485" r:id="rId483" display="https://www.cbr.ru/hd_base/zcyc_params/zcyc/?DateTo=03.03.2016" xr:uid="{80E1DEAB-FAD9-EE4D-8984-4B916B0DB699}"/>
    <hyperlink ref="A486" r:id="rId484" display="https://www.cbr.ru/hd_base/zcyc_params/zcyc/?DateTo=02.03.2016" xr:uid="{54DE6108-D8E8-2442-B2C3-579590273166}"/>
    <hyperlink ref="A487" r:id="rId485" display="https://www.cbr.ru/hd_base/zcyc_params/zcyc/?DateTo=01.03.2016" xr:uid="{D3565152-D760-EC43-88AC-9F8576F56EE8}"/>
    <hyperlink ref="A488" r:id="rId486" display="https://www.cbr.ru/hd_base/zcyc_params/zcyc/?DateTo=29.02.2016" xr:uid="{A24A9036-AE14-AA4C-B824-A899401B6175}"/>
    <hyperlink ref="A489" r:id="rId487" display="https://www.cbr.ru/hd_base/zcyc_params/zcyc/?DateTo=26.02.2016" xr:uid="{D7F0609A-1D0B-EE4C-AE7C-8F124A295F19}"/>
    <hyperlink ref="A490" r:id="rId488" display="https://www.cbr.ru/hd_base/zcyc_params/zcyc/?DateTo=25.02.2016" xr:uid="{55A4F642-F815-2C41-A4F8-6992DAA96555}"/>
    <hyperlink ref="A491" r:id="rId489" display="https://www.cbr.ru/hd_base/zcyc_params/zcyc/?DateTo=24.02.2016" xr:uid="{8CAA01BC-5D6B-4C4B-B571-4702463B4A27}"/>
    <hyperlink ref="A492" r:id="rId490" display="https://www.cbr.ru/hd_base/zcyc_params/zcyc/?DateTo=22.02.2016" xr:uid="{CC02A2D1-92EC-E145-B989-C8CF8578D803}"/>
    <hyperlink ref="A493" r:id="rId491" display="https://www.cbr.ru/hd_base/zcyc_params/zcyc/?DateTo=20.02.2016" xr:uid="{951C40A7-2856-814F-A58D-315ED457759F}"/>
    <hyperlink ref="A494" r:id="rId492" display="https://www.cbr.ru/hd_base/zcyc_params/zcyc/?DateTo=19.02.2016" xr:uid="{D54118FB-2F33-CE49-869F-C99FD23EC3A6}"/>
    <hyperlink ref="A495" r:id="rId493" display="https://www.cbr.ru/hd_base/zcyc_params/zcyc/?DateTo=18.02.2016" xr:uid="{254AA076-C9A1-E444-BCE2-D1B069EB2660}"/>
    <hyperlink ref="A496" r:id="rId494" display="https://www.cbr.ru/hd_base/zcyc_params/zcyc/?DateTo=17.02.2016" xr:uid="{703E3E5B-0FD7-A844-A448-C4259C56A147}"/>
    <hyperlink ref="A497" r:id="rId495" display="https://www.cbr.ru/hd_base/zcyc_params/zcyc/?DateTo=16.02.2016" xr:uid="{A45A100D-F6A1-174A-B6B5-2F8F8CB31F91}"/>
    <hyperlink ref="A498" r:id="rId496" display="https://www.cbr.ru/hd_base/zcyc_params/zcyc/?DateTo=15.02.2016" xr:uid="{A9F61A9B-414F-1440-8A38-338D92815B1A}"/>
    <hyperlink ref="A499" r:id="rId497" display="https://www.cbr.ru/hd_base/zcyc_params/zcyc/?DateTo=12.02.2016" xr:uid="{E65FFA70-4201-B640-95E3-E121C2B1D5B5}"/>
    <hyperlink ref="A500" r:id="rId498" display="https://www.cbr.ru/hd_base/zcyc_params/zcyc/?DateTo=11.02.2016" xr:uid="{DA4AF58A-9C9D-9C49-A0E3-2060DA0C3C6E}"/>
    <hyperlink ref="A501" r:id="rId499" display="https://www.cbr.ru/hd_base/zcyc_params/zcyc/?DateTo=10.02.2016" xr:uid="{F3835CF7-71D8-F14D-8D60-A08CCABF6749}"/>
    <hyperlink ref="A502" r:id="rId500" display="https://www.cbr.ru/hd_base/zcyc_params/zcyc/?DateTo=09.02.2016" xr:uid="{295A6F14-79EA-0B4D-8173-05A5FC656D74}"/>
    <hyperlink ref="A503" r:id="rId501" display="https://www.cbr.ru/hd_base/zcyc_params/zcyc/?DateTo=08.02.2016" xr:uid="{7E13A3B1-58F0-AA44-A360-01A38ADC5C4C}"/>
    <hyperlink ref="A504" r:id="rId502" display="https://www.cbr.ru/hd_base/zcyc_params/zcyc/?DateTo=05.02.2016" xr:uid="{18849067-D473-5E4F-A36A-5E6681C53C52}"/>
    <hyperlink ref="A505" r:id="rId503" display="https://www.cbr.ru/hd_base/zcyc_params/zcyc/?DateTo=04.02.2016" xr:uid="{DFAA15CD-F138-BF40-BA5E-6C174B9A857A}"/>
    <hyperlink ref="A506" r:id="rId504" display="https://www.cbr.ru/hd_base/zcyc_params/zcyc/?DateTo=03.02.2016" xr:uid="{F8F75674-D1C4-6141-AC48-6B02F04893EC}"/>
    <hyperlink ref="A507" r:id="rId505" display="https://www.cbr.ru/hd_base/zcyc_params/zcyc/?DateTo=02.02.2016" xr:uid="{971563B1-12B9-0749-B821-3B076B75FB30}"/>
    <hyperlink ref="A508" r:id="rId506" display="https://www.cbr.ru/hd_base/zcyc_params/zcyc/?DateTo=01.02.2016" xr:uid="{0F81E8B5-BA1B-CC4D-8C16-8D431ABD0879}"/>
  </hyperlinks>
  <pageMargins left="0.7" right="0.7" top="0.75" bottom="0.75" header="0.3" footer="0.3"/>
  <ignoredErrors>
    <ignoredError sqref="M3" formula="1"/>
  </ignoredErrors>
  <drawing r:id="rId50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05FF-666E-AD4E-8CD1-29C5526FA359}">
  <dimension ref="A1:CH508"/>
  <sheetViews>
    <sheetView topLeftCell="N1" workbookViewId="0">
      <selection activeCell="AC2" sqref="AC2"/>
    </sheetView>
  </sheetViews>
  <sheetFormatPr baseColWidth="10" defaultRowHeight="16" x14ac:dyDescent="0.2"/>
  <cols>
    <col min="26" max="26" width="14.83203125" customWidth="1"/>
    <col min="30" max="30" width="12" customWidth="1"/>
    <col min="35" max="35" width="12.1640625" bestFit="1" customWidth="1"/>
    <col min="61" max="61" width="12.83203125" customWidth="1"/>
  </cols>
  <sheetData>
    <row r="1" spans="1:86" x14ac:dyDescent="0.2">
      <c r="W1" s="67" t="s">
        <v>44</v>
      </c>
      <c r="X1" s="67"/>
      <c r="Y1" s="67"/>
      <c r="Z1" s="69"/>
      <c r="AA1" s="25" t="s">
        <v>21</v>
      </c>
      <c r="AB1" s="51"/>
      <c r="AC1" s="26">
        <f>-1/SQRT(2*PI())*EXP(-1*(_xlfn.NORM.S.INV($AC$2))^2/2)/$AC$2</f>
        <v>-2.665214220345808</v>
      </c>
      <c r="AE1" s="11"/>
      <c r="AF1" s="11"/>
      <c r="AG1" s="11"/>
      <c r="AH1" s="11"/>
      <c r="AI1" s="11"/>
      <c r="AJ1" s="11"/>
      <c r="AK1" s="11"/>
      <c r="AL1" s="11"/>
      <c r="AM1" s="11"/>
      <c r="AN1" s="11"/>
      <c r="AO1" s="11"/>
      <c r="AP1" s="11"/>
      <c r="AQ1" s="11"/>
      <c r="AR1" s="11"/>
      <c r="AS1" s="11"/>
    </row>
    <row r="2" spans="1:86" ht="17" thickBot="1" x14ac:dyDescent="0.25">
      <c r="W2" s="67"/>
      <c r="X2" s="67"/>
      <c r="Y2" s="67"/>
      <c r="Z2" s="69"/>
      <c r="AA2" s="27" t="s">
        <v>20</v>
      </c>
      <c r="AB2" s="52"/>
      <c r="AC2" s="57">
        <v>0.01</v>
      </c>
      <c r="AE2" s="11"/>
      <c r="AF2" s="11"/>
      <c r="AG2" s="11"/>
      <c r="AH2" s="11"/>
      <c r="AI2" s="11"/>
      <c r="AJ2" s="11"/>
      <c r="AK2" s="11"/>
      <c r="AL2" s="11"/>
      <c r="AM2" s="11"/>
      <c r="AN2" s="11"/>
      <c r="AO2" s="11"/>
      <c r="AP2" s="11"/>
      <c r="AQ2" s="11"/>
      <c r="AR2" s="11"/>
      <c r="AS2" s="11"/>
      <c r="BN2" s="5" t="s">
        <v>30</v>
      </c>
      <c r="BO2" s="5">
        <v>1</v>
      </c>
      <c r="BP2" s="5">
        <v>2</v>
      </c>
      <c r="BQ2" s="5">
        <v>3</v>
      </c>
      <c r="BR2" s="10">
        <v>4</v>
      </c>
      <c r="BS2" s="5">
        <v>5</v>
      </c>
      <c r="BT2" s="5">
        <v>6</v>
      </c>
      <c r="BU2" s="5">
        <v>7</v>
      </c>
      <c r="BV2" s="5">
        <v>8</v>
      </c>
      <c r="BW2" s="10">
        <v>9</v>
      </c>
      <c r="BX2" s="5">
        <v>10</v>
      </c>
      <c r="BY2" s="5">
        <v>11</v>
      </c>
      <c r="BZ2" s="5">
        <v>12</v>
      </c>
      <c r="CA2" s="10">
        <v>13</v>
      </c>
      <c r="CB2" s="10">
        <v>14</v>
      </c>
      <c r="CC2" s="5">
        <v>15</v>
      </c>
      <c r="CD2" s="5">
        <v>16</v>
      </c>
      <c r="CE2" s="10">
        <v>17</v>
      </c>
      <c r="CF2" s="10">
        <v>18</v>
      </c>
      <c r="CG2" s="5">
        <v>19</v>
      </c>
      <c r="CH2" s="5">
        <v>20</v>
      </c>
    </row>
    <row r="3" spans="1:86" ht="17" thickBot="1" x14ac:dyDescent="0.25">
      <c r="A3" s="4"/>
      <c r="B3" s="4">
        <v>1</v>
      </c>
      <c r="C3" s="4">
        <v>2</v>
      </c>
      <c r="D3" s="4">
        <v>3</v>
      </c>
      <c r="E3" s="4">
        <v>4</v>
      </c>
      <c r="F3" s="4">
        <v>5</v>
      </c>
      <c r="G3" s="4">
        <v>6</v>
      </c>
      <c r="H3" s="4">
        <v>7</v>
      </c>
      <c r="I3" s="4">
        <v>8</v>
      </c>
      <c r="J3" s="4">
        <v>9</v>
      </c>
      <c r="K3" s="4">
        <v>10</v>
      </c>
      <c r="L3" s="4">
        <v>11</v>
      </c>
      <c r="M3" s="4">
        <v>12</v>
      </c>
      <c r="N3" s="4">
        <v>13</v>
      </c>
      <c r="O3" s="4">
        <v>14</v>
      </c>
      <c r="P3" s="4">
        <v>15</v>
      </c>
      <c r="Q3" s="4">
        <v>16</v>
      </c>
      <c r="R3" s="4">
        <v>17</v>
      </c>
      <c r="S3" s="4">
        <v>18</v>
      </c>
      <c r="T3" s="4">
        <v>19</v>
      </c>
      <c r="U3" s="4">
        <v>20</v>
      </c>
      <c r="V3" s="54" t="s">
        <v>29</v>
      </c>
      <c r="W3" s="55" t="s">
        <v>51</v>
      </c>
      <c r="X3" s="55" t="s">
        <v>52</v>
      </c>
      <c r="Y3" s="9" t="s">
        <v>18</v>
      </c>
      <c r="Z3" s="49"/>
      <c r="AA3" s="70" t="s">
        <v>35</v>
      </c>
      <c r="AB3" s="71"/>
      <c r="AC3" s="71"/>
      <c r="AD3" s="71"/>
      <c r="AE3" s="71"/>
      <c r="AF3" s="71"/>
      <c r="AG3" s="72"/>
      <c r="AH3" s="70" t="s">
        <v>34</v>
      </c>
      <c r="AI3" s="71"/>
      <c r="AJ3" s="71"/>
      <c r="AK3" s="71"/>
      <c r="AL3" s="71"/>
      <c r="AM3" s="71"/>
      <c r="AN3" s="72"/>
      <c r="AO3" s="70" t="s">
        <v>36</v>
      </c>
      <c r="AP3" s="71"/>
      <c r="AQ3" s="71"/>
      <c r="AR3" s="71"/>
      <c r="AS3" s="71"/>
      <c r="AT3" s="71"/>
      <c r="AU3" s="72"/>
      <c r="AV3" s="70" t="s">
        <v>39</v>
      </c>
      <c r="AW3" s="71"/>
      <c r="AX3" s="71"/>
      <c r="AY3" s="71"/>
      <c r="AZ3" s="71"/>
      <c r="BA3" s="71"/>
      <c r="BB3" s="72"/>
      <c r="BC3" s="70" t="s">
        <v>41</v>
      </c>
      <c r="BD3" s="71"/>
      <c r="BE3" s="71"/>
      <c r="BF3" s="71"/>
      <c r="BG3" s="71"/>
      <c r="BH3" s="71"/>
      <c r="BI3" s="72"/>
      <c r="BJ3" s="50"/>
      <c r="BK3" s="50"/>
      <c r="BN3" s="5" t="s">
        <v>7</v>
      </c>
      <c r="BO3" s="5">
        <v>13</v>
      </c>
      <c r="BP3" s="5">
        <v>12</v>
      </c>
      <c r="BQ3" s="5">
        <v>12</v>
      </c>
      <c r="BR3" s="5">
        <v>10</v>
      </c>
      <c r="BS3" s="5">
        <v>10</v>
      </c>
      <c r="BT3" s="5">
        <v>7.5</v>
      </c>
      <c r="BU3" s="5">
        <v>7.5</v>
      </c>
      <c r="BV3" s="5">
        <v>7.5</v>
      </c>
      <c r="BW3" s="5">
        <v>7.5</v>
      </c>
      <c r="BX3" s="5">
        <v>7.5</v>
      </c>
      <c r="BY3" s="5">
        <v>4</v>
      </c>
      <c r="BZ3" s="5">
        <v>4</v>
      </c>
      <c r="CA3" s="5">
        <v>4</v>
      </c>
      <c r="CB3" s="5">
        <v>4</v>
      </c>
      <c r="CC3" s="5">
        <v>4</v>
      </c>
      <c r="CD3" s="5">
        <v>4</v>
      </c>
      <c r="CE3" s="5">
        <v>4</v>
      </c>
      <c r="CF3" s="5">
        <v>4</v>
      </c>
      <c r="CG3" s="5">
        <v>4</v>
      </c>
      <c r="CH3" s="5">
        <v>4</v>
      </c>
    </row>
    <row r="4" spans="1:86" ht="17" thickBot="1" x14ac:dyDescent="0.25">
      <c r="A4" s="2">
        <v>43132</v>
      </c>
      <c r="B4">
        <f>'Yield Curves'!C3-'Yield Curves'!C4</f>
        <v>-3.0000000000000249E-2</v>
      </c>
      <c r="C4">
        <f>'Yield Curves'!D3-'Yield Curves'!D4</f>
        <v>-2.000000000000135E-2</v>
      </c>
      <c r="D4">
        <f>'Yield Curves'!E3-'Yield Curves'!E4</f>
        <v>-1.0000000000000675E-2</v>
      </c>
      <c r="E4">
        <f>'Yield Curves'!F3-'Yield Curves'!F4</f>
        <v>-5.0000000000007816E-3</v>
      </c>
      <c r="F4">
        <f>'Yield Curves'!G3-'Yield Curves'!G4</f>
        <v>0</v>
      </c>
      <c r="G4">
        <f>'Yield Curves'!H3-'Yield Curves'!H4</f>
        <v>-4.0000000000000036E-2</v>
      </c>
      <c r="H4">
        <f>'Yield Curves'!I3-'Yield Curves'!I4</f>
        <v>-8.0000000000000071E-2</v>
      </c>
      <c r="I4">
        <f>'Yield Curves'!J3-'Yield Curves'!J4</f>
        <v>-4.4999999999999929E-2</v>
      </c>
      <c r="J4">
        <f>'Yield Curves'!K3-'Yield Curves'!K4</f>
        <v>-1.0000000000000675E-2</v>
      </c>
      <c r="K4">
        <f>'Yield Curves'!L3-'Yield Curves'!L4</f>
        <v>-1.5000000000000568E-2</v>
      </c>
      <c r="L4">
        <f>'Yield Curves'!M3-'Yield Curves'!M4</f>
        <v>-2.0000000000000462E-2</v>
      </c>
      <c r="M4">
        <f>'Yield Curves'!N3-'Yield Curves'!N4</f>
        <v>-2.5000000000000355E-2</v>
      </c>
      <c r="N4">
        <f>'Yield Curves'!O3-'Yield Curves'!O4</f>
        <v>-3.0000000000000249E-2</v>
      </c>
      <c r="O4">
        <f>'Yield Curves'!P3-'Yield Curves'!P4</f>
        <v>-3.5000000000000142E-2</v>
      </c>
      <c r="P4">
        <f>'Yield Curves'!Q3-'Yield Curves'!Q4</f>
        <v>-3.7499999999999645E-2</v>
      </c>
      <c r="Q4">
        <f>'Yield Curves'!R3-'Yield Curves'!R4</f>
        <v>-3.9999999999999147E-2</v>
      </c>
      <c r="R4">
        <f>'Yield Curves'!S3-'Yield Curves'!S4</f>
        <v>-4.249999999999865E-2</v>
      </c>
      <c r="S4">
        <f>'Yield Curves'!T3-'Yield Curves'!T4</f>
        <v>-4.624999999999968E-2</v>
      </c>
      <c r="T4">
        <f>'Yield Curves'!U3-'Yield Curves'!U4</f>
        <v>-4.9999999999999822E-2</v>
      </c>
      <c r="U4">
        <f>'Yield Curves'!V3-'Yield Curves'!V4</f>
        <v>-5.3749999999999964E-2</v>
      </c>
      <c r="V4" s="21">
        <f t="shared" ref="V4:V67" si="0">MAX(B4:U4)</f>
        <v>0</v>
      </c>
      <c r="W4" s="21">
        <f>AVERAGE(V5:V254)</f>
        <v>2.7930000000000111E-2</v>
      </c>
      <c r="X4">
        <f>_xlfn.STDEV.S(V5:V254)</f>
        <v>3.844511944103355E-2</v>
      </c>
      <c r="Y4">
        <f>W4+X4*_xlfn.NORM.S.INV(99%)</f>
        <v>0.1173667218788947</v>
      </c>
      <c r="Z4" s="2"/>
      <c r="AA4" s="34" t="s">
        <v>33</v>
      </c>
      <c r="AB4" s="34" t="s">
        <v>56</v>
      </c>
      <c r="AC4" s="34" t="s">
        <v>32</v>
      </c>
      <c r="AD4" s="34" t="s">
        <v>19</v>
      </c>
      <c r="AE4" s="34" t="s">
        <v>37</v>
      </c>
      <c r="AF4" s="56" t="s">
        <v>22</v>
      </c>
      <c r="AG4" s="34" t="s">
        <v>53</v>
      </c>
      <c r="AH4" s="34" t="s">
        <v>38</v>
      </c>
      <c r="AI4" s="34"/>
      <c r="AJ4" s="34" t="s">
        <v>32</v>
      </c>
      <c r="AK4" s="34" t="s">
        <v>19</v>
      </c>
      <c r="AL4" s="34" t="s">
        <v>37</v>
      </c>
      <c r="AM4" s="56" t="s">
        <v>22</v>
      </c>
      <c r="AN4" s="34" t="s">
        <v>53</v>
      </c>
      <c r="AO4" s="34" t="s">
        <v>40</v>
      </c>
      <c r="AP4" s="34"/>
      <c r="AQ4" s="34" t="s">
        <v>32</v>
      </c>
      <c r="AR4" s="34" t="s">
        <v>19</v>
      </c>
      <c r="AS4" s="34" t="s">
        <v>37</v>
      </c>
      <c r="AT4" s="56" t="s">
        <v>22</v>
      </c>
      <c r="AU4" s="34" t="s">
        <v>53</v>
      </c>
      <c r="AV4" s="34" t="s">
        <v>42</v>
      </c>
      <c r="AW4" s="34" t="s">
        <v>56</v>
      </c>
      <c r="AX4" s="34" t="s">
        <v>32</v>
      </c>
      <c r="AY4" s="34" t="s">
        <v>19</v>
      </c>
      <c r="AZ4" s="34" t="s">
        <v>37</v>
      </c>
      <c r="BA4" s="56" t="s">
        <v>22</v>
      </c>
      <c r="BB4" s="34" t="s">
        <v>53</v>
      </c>
      <c r="BC4" s="34" t="s">
        <v>43</v>
      </c>
      <c r="BD4" s="34" t="s">
        <v>56</v>
      </c>
      <c r="BE4" s="34" t="s">
        <v>32</v>
      </c>
      <c r="BF4" s="34" t="s">
        <v>19</v>
      </c>
      <c r="BG4" s="34" t="s">
        <v>37</v>
      </c>
      <c r="BH4" s="56" t="s">
        <v>22</v>
      </c>
      <c r="BI4" s="34" t="s">
        <v>53</v>
      </c>
      <c r="BJ4" s="12"/>
      <c r="BK4" s="12"/>
      <c r="BN4" s="5" t="s">
        <v>8</v>
      </c>
      <c r="BO4" s="5">
        <v>113</v>
      </c>
      <c r="BP4" s="5">
        <v>12</v>
      </c>
      <c r="BQ4" s="5">
        <v>112</v>
      </c>
      <c r="BR4" s="5">
        <v>10</v>
      </c>
      <c r="BS4" s="5">
        <v>110</v>
      </c>
      <c r="BT4" s="5">
        <v>7.5</v>
      </c>
      <c r="BU4" s="5">
        <v>7.5</v>
      </c>
      <c r="BV4" s="5">
        <v>7.5</v>
      </c>
      <c r="BW4" s="5">
        <v>7.5</v>
      </c>
      <c r="BX4" s="5">
        <v>107.5</v>
      </c>
      <c r="BY4" s="5">
        <v>4</v>
      </c>
      <c r="BZ4" s="5">
        <v>4</v>
      </c>
      <c r="CA4" s="5">
        <v>4</v>
      </c>
      <c r="CB4" s="5">
        <v>4</v>
      </c>
      <c r="CC4" s="5">
        <v>4</v>
      </c>
      <c r="CD4" s="5">
        <v>4</v>
      </c>
      <c r="CE4" s="5">
        <v>4</v>
      </c>
      <c r="CF4" s="5">
        <v>4</v>
      </c>
      <c r="CG4" s="5">
        <v>4</v>
      </c>
      <c r="CH4" s="5">
        <v>104</v>
      </c>
    </row>
    <row r="5" spans="1:86" x14ac:dyDescent="0.2">
      <c r="A5" s="2">
        <v>43131</v>
      </c>
      <c r="B5">
        <f>'Yield Curves'!C4-'Yield Curves'!C5</f>
        <v>9.9999999999997868E-3</v>
      </c>
      <c r="C5">
        <f>'Yield Curves'!D4-'Yield Curves'!D5</f>
        <v>0</v>
      </c>
      <c r="D5">
        <f>'Yield Curves'!E4-'Yield Curves'!E5</f>
        <v>-9.9999999999997868E-3</v>
      </c>
      <c r="E5">
        <f>'Yield Curves'!F4-'Yield Curves'!F5</f>
        <v>-1.5000000000000568E-2</v>
      </c>
      <c r="F5">
        <f>'Yield Curves'!G4-'Yield Curves'!G5</f>
        <v>-2.0000000000000462E-2</v>
      </c>
      <c r="G5">
        <f>'Yield Curves'!H4-'Yield Curves'!H5</f>
        <v>-4.9999999999999822E-2</v>
      </c>
      <c r="H5">
        <f>'Yield Curves'!I4-'Yield Curves'!I5</f>
        <v>-8.0000000000000071E-2</v>
      </c>
      <c r="I5">
        <f>'Yield Curves'!J4-'Yield Curves'!J5</f>
        <v>-6.4999999999999503E-2</v>
      </c>
      <c r="J5">
        <f>'Yield Curves'!K4-'Yield Curves'!K5</f>
        <v>-4.9999999999999822E-2</v>
      </c>
      <c r="K5">
        <f>'Yield Curves'!L4-'Yield Curves'!L5</f>
        <v>-5.2500000000000213E-2</v>
      </c>
      <c r="L5">
        <f>'Yield Curves'!M4-'Yield Curves'!M5</f>
        <v>-5.4999999999999716E-2</v>
      </c>
      <c r="M5">
        <f>'Yield Curves'!N4-'Yield Curves'!N5</f>
        <v>-5.7499999999999218E-2</v>
      </c>
      <c r="N5">
        <f>'Yield Curves'!O4-'Yield Curves'!O5</f>
        <v>-5.9999999999999609E-2</v>
      </c>
      <c r="O5">
        <f>'Yield Curves'!P4-'Yield Curves'!P5</f>
        <v>-6.25E-2</v>
      </c>
      <c r="P5">
        <f>'Yield Curves'!Q4-'Yield Curves'!Q5</f>
        <v>-6.6250000000000142E-2</v>
      </c>
      <c r="Q5">
        <f>'Yield Curves'!R4-'Yield Curves'!R5</f>
        <v>-7.0000000000000284E-2</v>
      </c>
      <c r="R5">
        <f>'Yield Curves'!S4-'Yield Curves'!S5</f>
        <v>-7.3750000000000426E-2</v>
      </c>
      <c r="S5">
        <f>'Yield Curves'!T4-'Yield Curves'!T5</f>
        <v>-7.6874999999999361E-2</v>
      </c>
      <c r="T5">
        <f>'Yield Curves'!U4-'Yield Curves'!U5</f>
        <v>-8.0000000000000071E-2</v>
      </c>
      <c r="U5">
        <f>'Yield Curves'!V4-'Yield Curves'!V5</f>
        <v>-8.3125000000000782E-2</v>
      </c>
      <c r="V5" s="21">
        <f t="shared" si="0"/>
        <v>9.9999999999997868E-3</v>
      </c>
      <c r="W5" s="21">
        <f t="shared" ref="W5:W68" si="1">AVERAGE(V6:V255)</f>
        <v>2.8330000000000116E-2</v>
      </c>
      <c r="X5">
        <f t="shared" ref="X5:X68" si="2">_xlfn.STDEV.S(V6:V255)</f>
        <v>3.8776611538524526E-2</v>
      </c>
      <c r="Y5">
        <f t="shared" ref="Y5:Y68" si="3">W5+X5*_xlfn.NORM.S.INV(99%)</f>
        <v>0.11853788781515419</v>
      </c>
      <c r="Z5" s="2">
        <v>43132</v>
      </c>
      <c r="AA5" s="28">
        <f>'Bond Valuation'!$B$12*BondVal_all!BO5</f>
        <v>94.435826280915805</v>
      </c>
      <c r="AB5" s="53">
        <f>AA5/AA6-1</f>
        <v>3.0004500450031557E-4</v>
      </c>
      <c r="AC5" s="12">
        <f>SUMPRODUCT('Bond Valuation'!$B$12*BondVal_all!BO5,$BO$2)/AA5</f>
        <v>1</v>
      </c>
      <c r="AD5" s="35">
        <f>-AC5*Y4/100</f>
        <v>-1.173667218788947E-3</v>
      </c>
      <c r="AE5" s="53">
        <f>AD5*SQRT(10)</f>
        <v>-3.711461626448241E-3</v>
      </c>
      <c r="AF5" s="53">
        <f t="shared" ref="AF5:AF36" si="4">$AC$1*X4/100</f>
        <v>-1.024644790371357E-3</v>
      </c>
      <c r="AG5" s="53">
        <f>AF5*SQRT(10)</f>
        <v>-3.2402113301992544E-3</v>
      </c>
      <c r="AH5" s="28">
        <f>SUMPRODUCT('Bond Valuation'!$B$40:$D$40,BondVal_all!BO5:BQ5)</f>
        <v>86.768961807564494</v>
      </c>
      <c r="AI5" s="53">
        <f>AH5/AH6-1</f>
        <v>1.0490409954933E-5</v>
      </c>
      <c r="AJ5" s="12">
        <f>SUMPRODUCT($BO$2:$BQ$2,'Bond Valuation'!$B$40:$D$40,BondVal_all!BO5:BQ5)/BondVal_all!AH5</f>
        <v>2.9367658019628284</v>
      </c>
      <c r="AK5" s="35">
        <f>-AJ5*Y4/100</f>
        <v>-3.4467857510242046E-3</v>
      </c>
      <c r="AL5" s="35">
        <f>AK5*SQRT(10)</f>
        <v>-1.0899693579850532E-2</v>
      </c>
      <c r="AM5" s="35">
        <f>$AC$1*X4/100</f>
        <v>-1.024644790371357E-3</v>
      </c>
      <c r="AN5" s="29">
        <f>AM5*SQRT(10)</f>
        <v>-3.2402113301992544E-3</v>
      </c>
      <c r="AO5" s="28">
        <f>SUMPRODUCT('Bond Valuation'!$B$68:$F$68,BondVal_all!BO5:BS5)</f>
        <v>80.88593712491658</v>
      </c>
      <c r="AP5" s="53">
        <f>AO5/AO6-1</f>
        <v>5.3510548839486027E-4</v>
      </c>
      <c r="AQ5" s="12">
        <f>SUMPRODUCT($BO$2:$BS$2,'Bond Valuation'!$B$68:$F$68,BondVal_all!BO5:BS5)/BondVal_all!AO5</f>
        <v>4.7302423983696382</v>
      </c>
      <c r="AR5" s="35">
        <f>-AQ5*Y4/100</f>
        <v>-5.551730439892052E-3</v>
      </c>
      <c r="AS5" s="35">
        <f>AR5*SQRT(10)</f>
        <v>-1.7556113145347406E-2</v>
      </c>
      <c r="AT5" s="35">
        <f>$AC$1*X4/100</f>
        <v>-1.024644790371357E-3</v>
      </c>
      <c r="AU5" s="36">
        <f>AT5*SQRT(10)</f>
        <v>-3.2402113301992544E-3</v>
      </c>
      <c r="AV5" s="28">
        <f>SUMPRODUCT('Bond Valuation'!$B$96:$K$96,BondVal_all!BO5:BX5)</f>
        <v>72.399670891152823</v>
      </c>
      <c r="AW5" s="53">
        <f>AV5/AV6-1</f>
        <v>3.885403529851672E-3</v>
      </c>
      <c r="AX5" s="12">
        <f>SUMPRODUCT($BO$2:$BX$2,'Bond Valuation'!$B$96:$K$96,BondVal_all!BO5:BX5)/BondVal_all!AV5</f>
        <v>8.299598929583091</v>
      </c>
      <c r="AY5" s="35">
        <f>-AX5*Y4/100</f>
        <v>-9.7409671927475086E-3</v>
      </c>
      <c r="AZ5" s="35">
        <f t="shared" ref="AZ5:AZ36" si="5">AY5*SQRT(10)</f>
        <v>-3.0803642942058541E-2</v>
      </c>
      <c r="BA5" s="35">
        <f>$AC$1*X4/100</f>
        <v>-1.024644790371357E-3</v>
      </c>
      <c r="BB5" s="36">
        <f>BA5*SQRT(10)</f>
        <v>-3.2402113301992544E-3</v>
      </c>
      <c r="BC5" s="28">
        <f>SUMPRODUCT('Bond Valuation'!$B$124:$U$124,BondVal_all!BO5:CH5)</f>
        <v>60.669604707162641</v>
      </c>
      <c r="BD5" s="53">
        <f>BC5/BC6-1</f>
        <v>9.9540957294639298E-3</v>
      </c>
      <c r="BE5" s="12">
        <f>SUMPRODUCT($BO$2:$CH$2,'Bond Valuation'!$B$124:$U$124,BondVal_all!BO5:CH5)/BondVal_all!BC5</f>
        <v>12.054967529447033</v>
      </c>
      <c r="BF5" s="35">
        <f>-BE5*Y4/100</f>
        <v>-1.4148520212877163E-2</v>
      </c>
      <c r="BG5" s="35">
        <f>BF5*SQRT(10)</f>
        <v>-4.4741549393622217E-2</v>
      </c>
      <c r="BH5" s="35">
        <f>$AC$1*X4/100</f>
        <v>-1.024644790371357E-3</v>
      </c>
      <c r="BI5" s="36">
        <f>BH5*SQRT(10)</f>
        <v>-3.2402113301992544E-3</v>
      </c>
      <c r="BJ5" s="35"/>
      <c r="BK5" s="35"/>
      <c r="BN5" s="11" t="s">
        <v>31</v>
      </c>
      <c r="BO5">
        <f>EXP(-BO$2*HLOOKUP(BO$2,'Yield Curves'!$B$2:$AP$508,MATCH($Z5,'Yield Curves'!$A$3:$A$508,0)+1)/100)</f>
        <v>0.93500818099916638</v>
      </c>
      <c r="BP5">
        <f>EXP(-BP$2*HLOOKUP(BP$2,'Yield Curves'!$B$2:$AP$508,MATCH($Z5,'Yield Curves'!$A$3:$A$508,0)+1)/100)</f>
        <v>0.87336649521131349</v>
      </c>
      <c r="BQ5">
        <f>EXP(-BQ$2*HLOOKUP(BQ$2,'Yield Curves'!$B$2:$AP$508,MATCH($Z5,'Yield Curves'!$A$3:$A$508,0)+1)/100)</f>
        <v>0.81521776916807387</v>
      </c>
      <c r="BR5">
        <f>EXP(-BR$2*HLOOKUP(BR$2,'Yield Curves'!$B$2:$AP$508,MATCH($Z5,'Yield Curves'!$A$3:$A$508,0)+1)/100)</f>
        <v>0.7372708138099564</v>
      </c>
      <c r="BS5">
        <f>EXP(-BS$2*HLOOKUP(BS$2,'Yield Curves'!$B$2:$AP$508,MATCH($Z5,'Yield Curves'!$A$3:$A$508,0)+1)/100)</f>
        <v>0.70715881928727131</v>
      </c>
      <c r="BT5">
        <f>EXP(-BT$2*HLOOKUP(BT$2,'Yield Curves'!$B$2:$AP$508,MATCH($Z5,'Yield Curves'!$A$3:$A$508,0)+1)/100)</f>
        <v>0.65684973533326263</v>
      </c>
      <c r="BU5">
        <f>EXP(-BU$2*HLOOKUP(BU$2,'Yield Curves'!$B$2:$AP$508,MATCH($Z5,'Yield Curves'!$A$3:$A$508,0)+1)/100)</f>
        <v>0.60920527445275352</v>
      </c>
      <c r="BV5">
        <f>EXP(-BV$2*HLOOKUP(BV$2,'Yield Curves'!$B$2:$AP$508,MATCH($Z5,'Yield Curves'!$A$3:$A$508,0)+1)/100)</f>
        <v>0.5643390813894299</v>
      </c>
      <c r="BW5">
        <f>EXP(-BW$2*HLOOKUP(BW$2,'Yield Curves'!$B$2:$AP$508,MATCH($Z5,'Yield Curves'!$A$3:$A$508,0)+1)/100)</f>
        <v>0.52220894155942565</v>
      </c>
      <c r="BX5">
        <f>EXP(-BX$2*HLOOKUP(BX$2,'Yield Curves'!$B$2:$AP$508,MATCH($Z5,'Yield Curves'!$A$3:$A$508,0)+1)/100)</f>
        <v>0.4823911401151259</v>
      </c>
      <c r="BY5">
        <f>EXP(-BY$2*HLOOKUP(BY$2,'Yield Curves'!$B$2:$AP$508,MATCH($Z5,'Yield Curves'!$A$3:$A$508,0)+1)/100)</f>
        <v>0.44497485679341642</v>
      </c>
      <c r="BZ5">
        <f>EXP(-BZ$2*HLOOKUP(BZ$2,'Yield Curves'!$B$2:$AP$508,MATCH($Z5,'Yield Curves'!$A$3:$A$508,0)+1)/100)</f>
        <v>0.41019915225852605</v>
      </c>
      <c r="CA5">
        <f>EXP(-CA$2*HLOOKUP(CA$2,'Yield Curves'!$B$2:$AP$508,MATCH($Z5,'Yield Curves'!$A$3:$A$508,0)+1)/100)</f>
        <v>0.37797465911050054</v>
      </c>
      <c r="CB5">
        <f>EXP(-CB$2*HLOOKUP(CB$2,'Yield Curves'!$B$2:$AP$508,MATCH($Z5,'Yield Curves'!$A$3:$A$508,0)+1)/100)</f>
        <v>0.34739793303699007</v>
      </c>
      <c r="CC5">
        <f>EXP(-CC$2*HLOOKUP(CC$2,'Yield Curves'!$B$2:$AP$508,MATCH($Z5,'Yield Curves'!$A$3:$A$508,0)+1)/100)</f>
        <v>0.31886100249834631</v>
      </c>
      <c r="CD5">
        <f>EXP(-CD$2*HLOOKUP(CD$2,'Yield Curves'!$B$2:$AP$508,MATCH($Z5,'Yield Curves'!$A$3:$A$508,0)+1)/100)</f>
        <v>0.29250365256104632</v>
      </c>
      <c r="CE5">
        <f>EXP(-CE$2*HLOOKUP(CE$2,'Yield Curves'!$B$2:$AP$508,MATCH($Z5,'Yield Curves'!$A$3:$A$508,0)+1)/100)</f>
        <v>0.26821420751954966</v>
      </c>
      <c r="CF5">
        <f>EXP(-CF$2*HLOOKUP(CF$2,'Yield Curves'!$B$2:$AP$508,MATCH($Z5,'Yield Curves'!$A$3:$A$508,0)+1)/100)</f>
        <v>0.24565658774394736</v>
      </c>
      <c r="CG5">
        <f>EXP(-CG$2*HLOOKUP(CG$2,'Yield Curves'!$B$2:$AP$508,MATCH($Z5,'Yield Curves'!$A$3:$A$508,0)+1)/100)</f>
        <v>0.22462894507514833</v>
      </c>
      <c r="CH5">
        <f>EXP(-CH$2*HLOOKUP(CH$2,'Yield Curves'!$B$2:$AP$508,MATCH($Z5,'Yield Curves'!$A$3:$A$508,0)+1)/100)</f>
        <v>0.20515284341797715</v>
      </c>
    </row>
    <row r="6" spans="1:86" x14ac:dyDescent="0.2">
      <c r="A6" s="2">
        <v>43130</v>
      </c>
      <c r="B6">
        <f>'Yield Curves'!C5-'Yield Curves'!C6</f>
        <v>-5.9999999999999609E-2</v>
      </c>
      <c r="C6">
        <f>'Yield Curves'!D5-'Yield Curves'!D6</f>
        <v>-6.9999999999999396E-2</v>
      </c>
      <c r="D6">
        <f>'Yield Curves'!E5-'Yield Curves'!E6</f>
        <v>-8.0000000000000071E-2</v>
      </c>
      <c r="E6">
        <f>'Yield Curves'!F5-'Yield Curves'!F6</f>
        <v>-7.4999999999999289E-2</v>
      </c>
      <c r="F6">
        <f>'Yield Curves'!G5-'Yield Curves'!G6</f>
        <v>-7.0000000000000284E-2</v>
      </c>
      <c r="G6">
        <f>'Yield Curves'!H5-'Yield Curves'!H6</f>
        <v>-6.5000000000000391E-2</v>
      </c>
      <c r="H6">
        <f>'Yield Curves'!I5-'Yield Curves'!I6</f>
        <v>-5.9999999999999609E-2</v>
      </c>
      <c r="I6">
        <f>'Yield Curves'!J5-'Yield Curves'!J6</f>
        <v>-6.0000000000000497E-2</v>
      </c>
      <c r="J6">
        <f>'Yield Curves'!K5-'Yield Curves'!K6</f>
        <v>-5.9999999999999609E-2</v>
      </c>
      <c r="K6">
        <f>'Yield Curves'!L5-'Yield Curves'!L6</f>
        <v>-6.25E-2</v>
      </c>
      <c r="L6">
        <f>'Yield Curves'!M5-'Yield Curves'!M6</f>
        <v>-6.4999999999999503E-2</v>
      </c>
      <c r="M6">
        <f>'Yield Curves'!N5-'Yield Curves'!N6</f>
        <v>-6.7499999999999893E-2</v>
      </c>
      <c r="N6">
        <f>'Yield Curves'!O5-'Yield Curves'!O6</f>
        <v>-7.0000000000000284E-2</v>
      </c>
      <c r="O6">
        <f>'Yield Curves'!P5-'Yield Curves'!P6</f>
        <v>-7.2500000000000675E-2</v>
      </c>
      <c r="P6">
        <f>'Yield Curves'!Q5-'Yield Curves'!Q6</f>
        <v>-6.8750000000000533E-2</v>
      </c>
      <c r="Q6">
        <f>'Yield Curves'!R5-'Yield Curves'!R6</f>
        <v>-6.5000000000000391E-2</v>
      </c>
      <c r="R6">
        <f>'Yield Curves'!S5-'Yield Curves'!S6</f>
        <v>-6.1250000000000249E-2</v>
      </c>
      <c r="S6">
        <f>'Yield Curves'!T5-'Yield Curves'!T6</f>
        <v>-6.0625000000000817E-2</v>
      </c>
      <c r="T6">
        <f>'Yield Curves'!U5-'Yield Curves'!U6</f>
        <v>-6.0000000000000497E-2</v>
      </c>
      <c r="U6">
        <f>'Yield Curves'!V5-'Yield Curves'!V6</f>
        <v>-5.9375000000000178E-2</v>
      </c>
      <c r="V6" s="21">
        <f t="shared" si="0"/>
        <v>-5.9375000000000178E-2</v>
      </c>
      <c r="W6" s="21">
        <f t="shared" si="1"/>
        <v>2.8940000000000111E-2</v>
      </c>
      <c r="X6">
        <f t="shared" si="2"/>
        <v>3.8590423464021792E-2</v>
      </c>
      <c r="Y6">
        <f t="shared" si="3"/>
        <v>0.11871474958386299</v>
      </c>
      <c r="Z6" s="2">
        <v>43131</v>
      </c>
      <c r="AA6" s="28">
        <f>'Bond Valuation'!$B$12*BondVal_all!BO6</f>
        <v>94.407499782218778</v>
      </c>
      <c r="AB6" s="53">
        <f t="shared" ref="AB6:AB69" si="6">AA6/AA7-1</f>
        <v>-9.9995000166774872E-5</v>
      </c>
      <c r="AC6" s="12">
        <f>SUMPRODUCT('Bond Valuation'!$B$12*BondVal_all!BO6,$BO$2)/AA6</f>
        <v>1</v>
      </c>
      <c r="AD6" s="35">
        <f t="shared" ref="AD6:AD69" si="7">-AC6*Y5/100</f>
        <v>-1.1853788781515419E-3</v>
      </c>
      <c r="AE6" s="53">
        <f t="shared" ref="AE6:AE69" si="8">AD6*SQRT(10)</f>
        <v>-3.7484971452140764E-3</v>
      </c>
      <c r="AF6" s="53">
        <f t="shared" si="4"/>
        <v>-1.0334797648930091E-3</v>
      </c>
      <c r="AG6" s="53">
        <f t="shared" ref="AG6:AG69" si="9">AF6*SQRT(10)</f>
        <v>-3.2681499727572317E-3</v>
      </c>
      <c r="AH6" s="28">
        <f>SUMPRODUCT('Bond Valuation'!$B$40:$D$40,BondVal_all!BO6:BQ6)</f>
        <v>86.768051575132475</v>
      </c>
      <c r="AI6" s="53">
        <f t="shared" ref="AI6:AI69" si="10">AH6/AH7-1</f>
        <v>5.7702717461682873E-4</v>
      </c>
      <c r="AJ6" s="12">
        <f>SUMPRODUCT($BO$2:$BQ$2,'Bond Valuation'!$B$40:$D$40,BondVal_all!BO6:BQ6)/BondVal_all!AH6</f>
        <v>2.9367820936203537</v>
      </c>
      <c r="AK6" s="35">
        <f t="shared" ref="AK6:AK69" si="11">-AJ6*Y5/100</f>
        <v>-3.4811994635112315E-3</v>
      </c>
      <c r="AL6" s="35">
        <f t="shared" ref="AL6:AL69" si="12">AK6*SQRT(10)</f>
        <v>-1.1008519294051715E-2</v>
      </c>
      <c r="AM6" s="35">
        <f t="shared" ref="AM6:AM69" si="13">$AC$1*X5/100</f>
        <v>-1.0334797648930091E-3</v>
      </c>
      <c r="AN6" s="29">
        <f t="shared" ref="AN6:AN69" si="14">AM6*SQRT(10)</f>
        <v>-3.2681499727572317E-3</v>
      </c>
      <c r="AO6" s="28">
        <f>SUMPRODUCT('Bond Valuation'!$B$68:$F$68,BondVal_all!BO6:BS6)</f>
        <v>80.842677764348338</v>
      </c>
      <c r="AP6" s="53">
        <f t="shared" ref="AP6:AP69" si="15">AO6/AO7-1</f>
        <v>2.3332600556875693E-3</v>
      </c>
      <c r="AQ6" s="12">
        <f>SUMPRODUCT($BO$2:$BS$2,'Bond Valuation'!$B$68:$F$68,BondVal_all!BO6:BS6)/BondVal_all!AO6</f>
        <v>4.730221786988114</v>
      </c>
      <c r="AR6" s="35">
        <f t="shared" ref="AR6:AR69" si="16">-AQ6*Y5/100</f>
        <v>-5.6071049952679522E-3</v>
      </c>
      <c r="AS6" s="35">
        <f t="shared" ref="AS6:AS69" si="17">AR6*SQRT(10)</f>
        <v>-1.7731222864754374E-2</v>
      </c>
      <c r="AT6" s="35">
        <f t="shared" ref="AT6:AT69" si="18">$AC$1*X5/100</f>
        <v>-1.0334797648930091E-3</v>
      </c>
      <c r="AU6" s="36">
        <f t="shared" ref="AU6:AU69" si="19">AT6*SQRT(10)</f>
        <v>-3.2681499727572317E-3</v>
      </c>
      <c r="AV6" s="28">
        <f>SUMPRODUCT('Bond Valuation'!$B$96:$K$96,BondVal_all!BO6:BX6)</f>
        <v>72.11945769565115</v>
      </c>
      <c r="AW6" s="53">
        <f t="shared" ref="AW6:AW69" si="20">AV6/AV7-1</f>
        <v>6.2952530273205909E-3</v>
      </c>
      <c r="AX6" s="12">
        <f>SUMPRODUCT($BO$2:$BX$2,'Bond Valuation'!$B$96:$K$96,BondVal_all!BO6:BX6)/BondVal_all!AV6</f>
        <v>8.2945539661339183</v>
      </c>
      <c r="AY6" s="35">
        <f t="shared" ref="AY6:AY69" si="21">-AX6*Y5/100</f>
        <v>-9.8321890751432457E-3</v>
      </c>
      <c r="AZ6" s="35">
        <f t="shared" si="5"/>
        <v>-3.1092111862877088E-2</v>
      </c>
      <c r="BA6" s="35">
        <f t="shared" ref="BA6:BA69" si="22">$AC$1*X5/100</f>
        <v>-1.0334797648930091E-3</v>
      </c>
      <c r="BB6" s="36">
        <f t="shared" ref="BB6:BB69" si="23">BA6*SQRT(10)</f>
        <v>-3.2681499727572317E-3</v>
      </c>
      <c r="BC6" s="28">
        <f>SUMPRODUCT('Bond Valuation'!$B$124:$U$124,BondVal_all!BO6:CH6)</f>
        <v>60.071645794299727</v>
      </c>
      <c r="BD6" s="53">
        <f t="shared" ref="BD6:BD69" si="24">BC6/BC7-1</f>
        <v>9.8986943944545658E-3</v>
      </c>
      <c r="BE6" s="12">
        <f>SUMPRODUCT($BO$2:$CH$2,'Bond Valuation'!$B$124:$U$124,BondVal_all!BO6:CH6)/BondVal_all!BC6</f>
        <v>11.995759360139497</v>
      </c>
      <c r="BF6" s="35">
        <f t="shared" ref="BF6:BF69" si="25">-BE6*Y5/100</f>
        <v>-1.4219519772898015E-2</v>
      </c>
      <c r="BG6" s="35">
        <f t="shared" ref="BG6:BG69" si="26">BF6*SQRT(10)</f>
        <v>-4.4966069716157943E-2</v>
      </c>
      <c r="BH6" s="35">
        <f t="shared" ref="BH6:BH69" si="27">$AC$1*X5/100</f>
        <v>-1.0334797648930091E-3</v>
      </c>
      <c r="BI6" s="36">
        <f t="shared" ref="BI6:BI69" si="28">BH6*SQRT(10)</f>
        <v>-3.2681499727572317E-3</v>
      </c>
      <c r="BJ6" s="35"/>
      <c r="BK6" s="35"/>
      <c r="BO6">
        <f>EXP(-BO$2*HLOOKUP(BO$2,'Yield Curves'!$B$2:$AP$508,MATCH($Z6,'Yield Curves'!$A$3:$A$508,0)+1)/100)</f>
        <v>0.93472772061602749</v>
      </c>
      <c r="BP6">
        <f>EXP(-BP$2*HLOOKUP(BP$2,'Yield Curves'!$B$2:$AP$508,MATCH($Z6,'Yield Curves'!$A$3:$A$508,0)+1)/100)</f>
        <v>0.8731918393784367</v>
      </c>
      <c r="BQ6">
        <f>EXP(-BQ$2*HLOOKUP(BQ$2,'Yield Curves'!$B$2:$AP$508,MATCH($Z6,'Yield Curves'!$A$3:$A$508,0)+1)/100)</f>
        <v>0.81521776916807387</v>
      </c>
      <c r="BR6">
        <f>EXP(-BR$2*HLOOKUP(BR$2,'Yield Curves'!$B$2:$AP$508,MATCH($Z6,'Yield Curves'!$A$3:$A$508,0)+1)/100)</f>
        <v>0.73491531800906873</v>
      </c>
      <c r="BS6">
        <f>EXP(-BS$2*HLOOKUP(BS$2,'Yield Curves'!$B$2:$AP$508,MATCH($Z6,'Yield Curves'!$A$3:$A$508,0)+1)/100)</f>
        <v>0.70680532825774944</v>
      </c>
      <c r="BT6">
        <f>EXP(-BT$2*HLOOKUP(BT$2,'Yield Curves'!$B$2:$AP$508,MATCH($Z6,'Yield Curves'!$A$3:$A$508,0)+1)/100)</f>
        <v>0.65606198839355623</v>
      </c>
      <c r="BU6">
        <f>EXP(-BU$2*HLOOKUP(BU$2,'Yield Curves'!$B$2:$AP$508,MATCH($Z6,'Yield Curves'!$A$3:$A$508,0)+1)/100)</f>
        <v>0.60792728573421806</v>
      </c>
      <c r="BV6">
        <f>EXP(-BV$2*HLOOKUP(BV$2,'Yield Curves'!$B$2:$AP$508,MATCH($Z6,'Yield Curves'!$A$3:$A$508,0)+1)/100)</f>
        <v>0.56264860113350557</v>
      </c>
      <c r="BW6">
        <f>EXP(-BW$2*HLOOKUP(BW$2,'Yield Curves'!$B$2:$AP$508,MATCH($Z6,'Yield Curves'!$A$3:$A$508,0)+1)/100)</f>
        <v>0.52021530761355772</v>
      </c>
      <c r="BX6">
        <f>EXP(-BX$2*HLOOKUP(BX$2,'Yield Curves'!$B$2:$AP$508,MATCH($Z6,'Yield Curves'!$A$3:$A$508,0)+1)/100)</f>
        <v>0.47998520426653596</v>
      </c>
      <c r="BY6">
        <f>EXP(-BY$2*HLOOKUP(BY$2,'Yield Curves'!$B$2:$AP$508,MATCH($Z6,'Yield Curves'!$A$3:$A$508,0)+1)/100)</f>
        <v>0.44216927283671653</v>
      </c>
      <c r="BZ6">
        <f>EXP(-BZ$2*HLOOKUP(BZ$2,'Yield Curves'!$B$2:$AP$508,MATCH($Z6,'Yield Curves'!$A$3:$A$508,0)+1)/100)</f>
        <v>0.40710363276214978</v>
      </c>
      <c r="CA6">
        <f>EXP(-CA$2*HLOOKUP(CA$2,'Yield Curves'!$B$2:$AP$508,MATCH($Z6,'Yield Curves'!$A$3:$A$508,0)+1)/100)</f>
        <v>0.37470288452008377</v>
      </c>
      <c r="CB6">
        <f>EXP(-CB$2*HLOOKUP(CB$2,'Yield Curves'!$B$2:$AP$508,MATCH($Z6,'Yield Curves'!$A$3:$A$508,0)+1)/100)</f>
        <v>0.34384454596892738</v>
      </c>
      <c r="CC6">
        <f>EXP(-CC$2*HLOOKUP(CC$2,'Yield Curves'!$B$2:$AP$508,MATCH($Z6,'Yield Curves'!$A$3:$A$508,0)+1)/100)</f>
        <v>0.31505753690341332</v>
      </c>
      <c r="CD6">
        <f>EXP(-CD$2*HLOOKUP(CD$2,'Yield Curves'!$B$2:$AP$508,MATCH($Z6,'Yield Curves'!$A$3:$A$508,0)+1)/100)</f>
        <v>0.28855433486876125</v>
      </c>
      <c r="CE6">
        <f>EXP(-CE$2*HLOOKUP(CE$2,'Yield Curves'!$B$2:$AP$508,MATCH($Z6,'Yield Curves'!$A$3:$A$508,0)+1)/100)</f>
        <v>0.2642171994068751</v>
      </c>
      <c r="CF6">
        <f>EXP(-CF$2*HLOOKUP(CF$2,'Yield Curves'!$B$2:$AP$508,MATCH($Z6,'Yield Curves'!$A$3:$A$508,0)+1)/100)</f>
        <v>0.24163594455042695</v>
      </c>
      <c r="CG6">
        <f>EXP(-CG$2*HLOOKUP(CG$2,'Yield Curves'!$B$2:$AP$508,MATCH($Z6,'Yield Curves'!$A$3:$A$508,0)+1)/100)</f>
        <v>0.22057556565819234</v>
      </c>
      <c r="CH6">
        <f>EXP(-CH$2*HLOOKUP(CH$2,'Yield Curves'!$B$2:$AP$508,MATCH($Z6,'Yield Curves'!$A$3:$A$508,0)+1)/100)</f>
        <v>0.20109054494340975</v>
      </c>
    </row>
    <row r="7" spans="1:86" x14ac:dyDescent="0.2">
      <c r="A7" s="2">
        <v>43129</v>
      </c>
      <c r="B7">
        <f>'Yield Curves'!C6-'Yield Curves'!C7</f>
        <v>5.9999999999999609E-2</v>
      </c>
      <c r="C7">
        <f>'Yield Curves'!D6-'Yield Curves'!D7</f>
        <v>4.4999999999999929E-2</v>
      </c>
      <c r="D7">
        <f>'Yield Curves'!E6-'Yield Curves'!E7</f>
        <v>3.0000000000000249E-2</v>
      </c>
      <c r="E7">
        <f>'Yield Curves'!F6-'Yield Curves'!F7</f>
        <v>1.499999999999968E-2</v>
      </c>
      <c r="F7">
        <f>'Yield Curves'!G6-'Yield Curves'!G7</f>
        <v>0</v>
      </c>
      <c r="G7">
        <f>'Yield Curves'!H6-'Yield Curves'!H7</f>
        <v>-4.9999999999998934E-3</v>
      </c>
      <c r="H7">
        <f>'Yield Curves'!I6-'Yield Curves'!I7</f>
        <v>-9.9999999999997868E-3</v>
      </c>
      <c r="I7">
        <f>'Yield Curves'!J6-'Yield Curves'!J7</f>
        <v>-9.9999999999997868E-3</v>
      </c>
      <c r="J7">
        <f>'Yield Curves'!K6-'Yield Curves'!K7</f>
        <v>-9.9999999999997868E-3</v>
      </c>
      <c r="K7">
        <f>'Yield Curves'!L6-'Yield Curves'!L7</f>
        <v>-2.4999999999995026E-3</v>
      </c>
      <c r="L7">
        <f>'Yield Curves'!M6-'Yield Curves'!M7</f>
        <v>4.9999999999998934E-3</v>
      </c>
      <c r="M7">
        <f>'Yield Curves'!N6-'Yield Curves'!N7</f>
        <v>1.2500000000000178E-2</v>
      </c>
      <c r="N7">
        <f>'Yield Curves'!O6-'Yield Curves'!O7</f>
        <v>2.0000000000000462E-2</v>
      </c>
      <c r="O7">
        <f>'Yield Curves'!P6-'Yield Curves'!P7</f>
        <v>2.7500000000000746E-2</v>
      </c>
      <c r="P7">
        <f>'Yield Curves'!Q6-'Yield Curves'!Q7</f>
        <v>2.1250000000000213E-2</v>
      </c>
      <c r="Q7">
        <f>'Yield Curves'!R6-'Yield Curves'!R7</f>
        <v>1.5000000000000568E-2</v>
      </c>
      <c r="R7">
        <f>'Yield Curves'!S6-'Yield Curves'!S7</f>
        <v>8.7500000000009237E-3</v>
      </c>
      <c r="S7">
        <f>'Yield Curves'!T6-'Yield Curves'!T7</f>
        <v>9.3750000000012434E-3</v>
      </c>
      <c r="T7">
        <f>'Yield Curves'!U6-'Yield Curves'!U7</f>
        <v>1.0000000000000675E-2</v>
      </c>
      <c r="U7">
        <f>'Yield Curves'!V6-'Yield Curves'!V7</f>
        <v>1.0625000000000107E-2</v>
      </c>
      <c r="V7" s="21">
        <f t="shared" si="0"/>
        <v>5.9999999999999609E-2</v>
      </c>
      <c r="W7" s="21">
        <f>AVERAGE(V8:V257)</f>
        <v>2.8380000000000113E-2</v>
      </c>
      <c r="X7">
        <f t="shared" si="2"/>
        <v>3.9149634423606076E-2</v>
      </c>
      <c r="Y7">
        <f t="shared" si="3"/>
        <v>0.11945566881083222</v>
      </c>
      <c r="Z7" s="2">
        <v>43130</v>
      </c>
      <c r="AA7" s="28">
        <f>'Bond Valuation'!$B$12*BondVal_all!BO7</f>
        <v>94.416941004250248</v>
      </c>
      <c r="AB7" s="53">
        <f t="shared" si="6"/>
        <v>6.0018003600559311E-4</v>
      </c>
      <c r="AC7" s="12">
        <f>SUMPRODUCT('Bond Valuation'!$B$12*BondVal_all!BO7,$BO$2)/AA7</f>
        <v>1</v>
      </c>
      <c r="AD7" s="35">
        <f t="shared" si="7"/>
        <v>-1.1871474958386299E-3</v>
      </c>
      <c r="AE7" s="53">
        <f t="shared" si="8"/>
        <v>-3.7540900054153334E-3</v>
      </c>
      <c r="AF7" s="53">
        <f t="shared" si="4"/>
        <v>-1.0285174538547741E-3</v>
      </c>
      <c r="AG7" s="53">
        <f t="shared" si="9"/>
        <v>-3.2524577674182143E-3</v>
      </c>
      <c r="AH7" s="28">
        <f>SUMPRODUCT('Bond Valuation'!$B$40:$D$40,BondVal_all!BO7:BQ7)</f>
        <v>86.718012925145899</v>
      </c>
      <c r="AI7" s="53">
        <f t="shared" si="10"/>
        <v>2.0596850125682575E-3</v>
      </c>
      <c r="AJ7" s="12">
        <f>SUMPRODUCT($BO$2:$BQ$2,'Bond Valuation'!$B$40:$D$40,BondVal_all!BO7:BQ7)/BondVal_all!AH7</f>
        <v>2.9367453307085243</v>
      </c>
      <c r="AK7" s="35">
        <f t="shared" si="11"/>
        <v>-3.4863498652664138E-3</v>
      </c>
      <c r="AL7" s="35">
        <f t="shared" si="12"/>
        <v>-1.102480629446302E-2</v>
      </c>
      <c r="AM7" s="35">
        <f t="shared" si="13"/>
        <v>-1.0285174538547741E-3</v>
      </c>
      <c r="AN7" s="29">
        <f t="shared" si="14"/>
        <v>-3.2524577674182143E-3</v>
      </c>
      <c r="AO7" s="28">
        <f>SUMPRODUCT('Bond Valuation'!$B$68:$F$68,BondVal_all!BO7:BS7)</f>
        <v>80.654489864834858</v>
      </c>
      <c r="AP7" s="53">
        <f t="shared" si="15"/>
        <v>2.8601888435599854E-3</v>
      </c>
      <c r="AQ7" s="12">
        <f>SUMPRODUCT($BO$2:$BS$2,'Bond Valuation'!$B$68:$F$68,BondVal_all!BO7:BS7)/BondVal_all!AO7</f>
        <v>4.7297000644210385</v>
      </c>
      <c r="AR7" s="35">
        <f t="shared" si="16"/>
        <v>-5.6148515875452422E-3</v>
      </c>
      <c r="AS7" s="35">
        <f t="shared" si="17"/>
        <v>-1.775571974045528E-2</v>
      </c>
      <c r="AT7" s="35">
        <f t="shared" si="18"/>
        <v>-1.0285174538547741E-3</v>
      </c>
      <c r="AU7" s="36">
        <f t="shared" si="19"/>
        <v>-3.2524577674182143E-3</v>
      </c>
      <c r="AV7" s="28">
        <f>SUMPRODUCT('Bond Valuation'!$B$96:$K$96,BondVal_all!BO7:BX7)</f>
        <v>71.668287690603989</v>
      </c>
      <c r="AW7" s="53">
        <f t="shared" si="20"/>
        <v>5.0644342941619236E-3</v>
      </c>
      <c r="AX7" s="12">
        <f>SUMPRODUCT($BO$2:$BX$2,'Bond Valuation'!$B$96:$K$96,BondVal_all!BO7:BX7)/BondVal_all!AV7</f>
        <v>8.2863850546246738</v>
      </c>
      <c r="AY7" s="35">
        <f t="shared" si="21"/>
        <v>-9.8371612671523303E-3</v>
      </c>
      <c r="AZ7" s="35">
        <f t="shared" si="5"/>
        <v>-3.1107835314589483E-2</v>
      </c>
      <c r="BA7" s="35">
        <f t="shared" si="22"/>
        <v>-1.0285174538547741E-3</v>
      </c>
      <c r="BB7" s="36">
        <f t="shared" si="23"/>
        <v>-3.2524577674182143E-3</v>
      </c>
      <c r="BC7" s="28">
        <f>SUMPRODUCT('Bond Valuation'!$B$124:$U$124,BondVal_all!BO7:CH7)</f>
        <v>59.482843306693546</v>
      </c>
      <c r="BD7" s="53">
        <f t="shared" si="24"/>
        <v>7.2934416344863084E-3</v>
      </c>
      <c r="BE7" s="12">
        <f>SUMPRODUCT($BO$2:$CH$2,'Bond Valuation'!$B$124:$U$124,BondVal_all!BO7:CH7)/BondVal_all!BC7</f>
        <v>11.945002821080804</v>
      </c>
      <c r="BF7" s="35">
        <f t="shared" si="25"/>
        <v>-1.4180480186831445E-2</v>
      </c>
      <c r="BG7" s="35">
        <f t="shared" si="26"/>
        <v>-4.4842615705277408E-2</v>
      </c>
      <c r="BH7" s="35">
        <f t="shared" si="27"/>
        <v>-1.0285174538547741E-3</v>
      </c>
      <c r="BI7" s="36">
        <f t="shared" si="28"/>
        <v>-3.2524577674182143E-3</v>
      </c>
      <c r="BJ7" s="35"/>
      <c r="BK7" s="35"/>
      <c r="BO7">
        <f>EXP(-BO$2*HLOOKUP(BO$2,'Yield Curves'!$B$2:$AP$508,MATCH($Z7,'Yield Curves'!$A$3:$A$508,0)+1)/100)</f>
        <v>0.93482119806188357</v>
      </c>
      <c r="BP7">
        <f>EXP(-BP$2*HLOOKUP(BP$2,'Yield Curves'!$B$2:$AP$508,MATCH($Z7,'Yield Curves'!$A$3:$A$508,0)+1)/100)</f>
        <v>0.87301721847323355</v>
      </c>
      <c r="BQ7">
        <f>EXP(-BQ$2*HLOOKUP(BQ$2,'Yield Curves'!$B$2:$AP$508,MATCH($Z7,'Yield Curves'!$A$3:$A$508,0)+1)/100)</f>
        <v>0.814728785216428</v>
      </c>
      <c r="BR7">
        <f>EXP(-BR$2*HLOOKUP(BR$2,'Yield Curves'!$B$2:$AP$508,MATCH($Z7,'Yield Curves'!$A$3:$A$508,0)+1)/100)</f>
        <v>0.73256734774745924</v>
      </c>
      <c r="BS7">
        <f>EXP(-BS$2*HLOOKUP(BS$2,'Yield Curves'!$B$2:$AP$508,MATCH($Z7,'Yield Curves'!$A$3:$A$508,0)+1)/100)</f>
        <v>0.7050405218642668</v>
      </c>
      <c r="BT7">
        <f>EXP(-BT$2*HLOOKUP(BT$2,'Yield Curves'!$B$2:$AP$508,MATCH($Z7,'Yield Curves'!$A$3:$A$508,0)+1)/100)</f>
        <v>0.65390055216314069</v>
      </c>
      <c r="BU7">
        <f>EXP(-BU$2*HLOOKUP(BU$2,'Yield Curves'!$B$2:$AP$508,MATCH($Z7,'Yield Curves'!$A$3:$A$508,0)+1)/100)</f>
        <v>0.60537934555398376</v>
      </c>
      <c r="BV7">
        <f>EXP(-BV$2*HLOOKUP(BV$2,'Yield Curves'!$B$2:$AP$508,MATCH($Z7,'Yield Curves'!$A$3:$A$508,0)+1)/100)</f>
        <v>0.55967445200467358</v>
      </c>
      <c r="BW7">
        <f>EXP(-BW$2*HLOOKUP(BW$2,'Yield Curves'!$B$2:$AP$508,MATCH($Z7,'Yield Curves'!$A$3:$A$508,0)+1)/100)</f>
        <v>0.51677381260581223</v>
      </c>
      <c r="BX7">
        <f>EXP(-BX$2*HLOOKUP(BX$2,'Yield Curves'!$B$2:$AP$508,MATCH($Z7,'Yield Curves'!$A$3:$A$508,0)+1)/100)</f>
        <v>0.47616064128198943</v>
      </c>
      <c r="BY7">
        <f>EXP(-BY$2*HLOOKUP(BY$2,'Yield Curves'!$B$2:$AP$508,MATCH($Z7,'Yield Curves'!$A$3:$A$508,0)+1)/100)</f>
        <v>0.43799402948998584</v>
      </c>
      <c r="BZ7">
        <f>EXP(-BZ$2*HLOOKUP(BZ$2,'Yield Curves'!$B$2:$AP$508,MATCH($Z7,'Yield Curves'!$A$3:$A$508,0)+1)/100)</f>
        <v>0.40298739316247861</v>
      </c>
      <c r="CA7">
        <f>EXP(-CA$2*HLOOKUP(CA$2,'Yield Curves'!$B$2:$AP$508,MATCH($Z7,'Yield Curves'!$A$3:$A$508,0)+1)/100)</f>
        <v>0.37105220944829048</v>
      </c>
      <c r="CB7">
        <f>EXP(-CB$2*HLOOKUP(CB$2,'Yield Curves'!$B$2:$AP$508,MATCH($Z7,'Yield Curves'!$A$3:$A$508,0)+1)/100)</f>
        <v>0.34012655841507217</v>
      </c>
      <c r="CC7">
        <f>EXP(-CC$2*HLOOKUP(CC$2,'Yield Curves'!$B$2:$AP$508,MATCH($Z7,'Yield Curves'!$A$3:$A$508,0)+1)/100)</f>
        <v>0.31129944013821648</v>
      </c>
      <c r="CD7">
        <f>EXP(-CD$2*HLOOKUP(CD$2,'Yield Curves'!$B$2:$AP$508,MATCH($Z7,'Yield Curves'!$A$3:$A$508,0)+1)/100)</f>
        <v>0.28478735500246583</v>
      </c>
      <c r="CE7">
        <f>EXP(-CE$2*HLOOKUP(CE$2,'Yield Curves'!$B$2:$AP$508,MATCH($Z7,'Yield Curves'!$A$3:$A$508,0)+1)/100)</f>
        <v>0.26046908674645169</v>
      </c>
      <c r="CF7">
        <f>EXP(-CF$2*HLOOKUP(CF$2,'Yield Curves'!$B$2:$AP$508,MATCH($Z7,'Yield Curves'!$A$3:$A$508,0)+1)/100)</f>
        <v>0.23792606317588386</v>
      </c>
      <c r="CG7">
        <f>EXP(-CG$2*HLOOKUP(CG$2,'Yield Curves'!$B$2:$AP$508,MATCH($Z7,'Yield Curves'!$A$3:$A$508,0)+1)/100)</f>
        <v>0.21691908842474272</v>
      </c>
      <c r="CH7">
        <f>EXP(-CH$2*HLOOKUP(CH$2,'Yield Curves'!$B$2:$AP$508,MATCH($Z7,'Yield Curves'!$A$3:$A$508,0)+1)/100)</f>
        <v>0.19750329721911258</v>
      </c>
    </row>
    <row r="8" spans="1:86" x14ac:dyDescent="0.2">
      <c r="A8" s="2">
        <v>43126</v>
      </c>
      <c r="B8">
        <f>'Yield Curves'!C7-'Yield Curves'!C8</f>
        <v>3.0000000000000249E-2</v>
      </c>
      <c r="C8">
        <f>'Yield Curves'!D7-'Yield Curves'!D8</f>
        <v>4.4999999999999929E-2</v>
      </c>
      <c r="D8">
        <f>'Yield Curves'!E7-'Yield Curves'!E8</f>
        <v>5.9999999999999609E-2</v>
      </c>
      <c r="E8">
        <f>'Yield Curves'!F7-'Yield Curves'!F8</f>
        <v>5.9999999999999609E-2</v>
      </c>
      <c r="F8">
        <f>'Yield Curves'!G7-'Yield Curves'!G8</f>
        <v>6.0000000000000497E-2</v>
      </c>
      <c r="G8">
        <f>'Yield Curves'!H7-'Yield Curves'!H8</f>
        <v>2.5000000000000355E-2</v>
      </c>
      <c r="H8">
        <f>'Yield Curves'!I7-'Yield Curves'!I8</f>
        <v>-1.0000000000000675E-2</v>
      </c>
      <c r="I8">
        <f>'Yield Curves'!J7-'Yield Curves'!J8</f>
        <v>1.5000000000000568E-2</v>
      </c>
      <c r="J8">
        <f>'Yield Curves'!K7-'Yield Curves'!K8</f>
        <v>4.0000000000000036E-2</v>
      </c>
      <c r="K8">
        <f>'Yield Curves'!L7-'Yield Curves'!L8</f>
        <v>3.0000000000000249E-2</v>
      </c>
      <c r="L8">
        <f>'Yield Curves'!M7-'Yield Curves'!M8</f>
        <v>2.0000000000000462E-2</v>
      </c>
      <c r="M8">
        <f>'Yield Curves'!N7-'Yield Curves'!N8</f>
        <v>9.9999999999997868E-3</v>
      </c>
      <c r="N8">
        <f>'Yield Curves'!O7-'Yield Curves'!O8</f>
        <v>0</v>
      </c>
      <c r="O8">
        <f>'Yield Curves'!P7-'Yield Curves'!P8</f>
        <v>-9.9999999999997868E-3</v>
      </c>
      <c r="P8">
        <f>'Yield Curves'!Q7-'Yield Curves'!Q8</f>
        <v>-7.499999999999396E-3</v>
      </c>
      <c r="Q8">
        <f>'Yield Curves'!R7-'Yield Curves'!R8</f>
        <v>-4.9999999999998934E-3</v>
      </c>
      <c r="R8">
        <f>'Yield Curves'!S7-'Yield Curves'!S8</f>
        <v>-2.5000000000003908E-3</v>
      </c>
      <c r="S8">
        <f>'Yield Curves'!T7-'Yield Curves'!T8</f>
        <v>-6.2500000000014211E-3</v>
      </c>
      <c r="T8">
        <f>'Yield Curves'!U7-'Yield Curves'!U8</f>
        <v>-1.0000000000000675E-2</v>
      </c>
      <c r="U8">
        <f>'Yield Curves'!V7-'Yield Curves'!V8</f>
        <v>-1.3749999999999929E-2</v>
      </c>
      <c r="V8" s="21">
        <f t="shared" si="0"/>
        <v>6.0000000000000497E-2</v>
      </c>
      <c r="W8" s="21">
        <f t="shared" si="1"/>
        <v>2.922000000000011E-2</v>
      </c>
      <c r="X8">
        <f t="shared" si="2"/>
        <v>4.1981291252902606E-2</v>
      </c>
      <c r="Y8">
        <f t="shared" si="3"/>
        <v>0.12688308765567943</v>
      </c>
      <c r="Z8" s="2">
        <v>43129</v>
      </c>
      <c r="AA8" s="28">
        <f>'Bond Valuation'!$B$12*BondVal_all!BO8</f>
        <v>94.36030783129857</v>
      </c>
      <c r="AB8" s="53">
        <f t="shared" si="6"/>
        <v>-5.9982003599468037E-4</v>
      </c>
      <c r="AC8" s="12">
        <f>SUMPRODUCT('Bond Valuation'!$B$12*BondVal_all!BO8,$BO$2)/AA8</f>
        <v>1</v>
      </c>
      <c r="AD8" s="35">
        <f t="shared" si="7"/>
        <v>-1.1945566881083223E-3</v>
      </c>
      <c r="AE8" s="53">
        <f t="shared" si="8"/>
        <v>-3.7775199286096744E-3</v>
      </c>
      <c r="AF8" s="53">
        <f t="shared" si="4"/>
        <v>-1.0434216238713468E-3</v>
      </c>
      <c r="AG8" s="53">
        <f t="shared" si="9"/>
        <v>-3.2995888913049738E-3</v>
      </c>
      <c r="AH8" s="28">
        <f>SUMPRODUCT('Bond Valuation'!$B$40:$D$40,BondVal_all!BO8:BQ8)</f>
        <v>86.539768261466619</v>
      </c>
      <c r="AI8" s="53">
        <f t="shared" si="10"/>
        <v>-2.5048071792155291E-5</v>
      </c>
      <c r="AJ8" s="12">
        <f>SUMPRODUCT($BO$2:$BQ$2,'Bond Valuation'!$B$40:$D$40,BondVal_all!BO8:BQ8)/BondVal_all!AH8</f>
        <v>2.9366732194922114</v>
      </c>
      <c r="AK8" s="35">
        <f t="shared" si="11"/>
        <v>-3.5080226351330204E-3</v>
      </c>
      <c r="AL8" s="35">
        <f t="shared" si="12"/>
        <v>-1.109334161044616E-2</v>
      </c>
      <c r="AM8" s="35">
        <f t="shared" si="13"/>
        <v>-1.0434216238713468E-3</v>
      </c>
      <c r="AN8" s="29">
        <f t="shared" si="14"/>
        <v>-3.2995888913049738E-3</v>
      </c>
      <c r="AO8" s="28">
        <f>SUMPRODUCT('Bond Valuation'!$B$68:$F$68,BondVal_all!BO8:BS8)</f>
        <v>80.424460719535517</v>
      </c>
      <c r="AP8" s="53">
        <f t="shared" si="15"/>
        <v>4.2339761721166269E-4</v>
      </c>
      <c r="AQ8" s="12">
        <f>SUMPRODUCT($BO$2:$BS$2,'Bond Valuation'!$B$68:$F$68,BondVal_all!BO8:BS8)/BondVal_all!AO8</f>
        <v>4.7292876777177284</v>
      </c>
      <c r="AR8" s="35">
        <f t="shared" si="16"/>
        <v>-5.6494022254059886E-3</v>
      </c>
      <c r="AS8" s="35">
        <f t="shared" si="17"/>
        <v>-1.7864978450706885E-2</v>
      </c>
      <c r="AT8" s="35">
        <f t="shared" si="18"/>
        <v>-1.0434216238713468E-3</v>
      </c>
      <c r="AU8" s="36">
        <f t="shared" si="19"/>
        <v>-3.2995888913049738E-3</v>
      </c>
      <c r="AV8" s="28">
        <f>SUMPRODUCT('Bond Valuation'!$B$96:$K$96,BondVal_all!BO8:BX8)</f>
        <v>71.307157277866764</v>
      </c>
      <c r="AW8" s="53">
        <f t="shared" si="20"/>
        <v>-8.2564029858001042E-4</v>
      </c>
      <c r="AX8" s="12">
        <f>SUMPRODUCT($BO$2:$BX$2,'Bond Valuation'!$B$96:$K$96,BondVal_all!BO8:BX8)/BondVal_all!AV8</f>
        <v>8.2815012498014955</v>
      </c>
      <c r="AY8" s="35">
        <f t="shared" si="21"/>
        <v>-9.8927227055278059E-3</v>
      </c>
      <c r="AZ8" s="35">
        <f t="shared" si="5"/>
        <v>-3.1283536009931071E-2</v>
      </c>
      <c r="BA8" s="35">
        <f>$AC$1*X7/100</f>
        <v>-1.0434216238713468E-3</v>
      </c>
      <c r="BB8" s="36">
        <f t="shared" si="23"/>
        <v>-3.2995888913049738E-3</v>
      </c>
      <c r="BC8" s="28">
        <f>SUMPRODUCT('Bond Valuation'!$B$124:$U$124,BondVal_all!BO8:CH8)</f>
        <v>59.052149898021391</v>
      </c>
      <c r="BD8" s="53">
        <f t="shared" si="24"/>
        <v>6.0184140982100232E-4</v>
      </c>
      <c r="BE8" s="12">
        <f>SUMPRODUCT($BO$2:$CH$2,'Bond Valuation'!$B$124:$U$124,BondVal_all!BO8:CH8)/BondVal_all!BC8</f>
        <v>11.914800878235685</v>
      </c>
      <c r="BF8" s="35">
        <f t="shared" si="25"/>
        <v>-1.4232905076575349E-2</v>
      </c>
      <c r="BG8" s="35">
        <f t="shared" si="26"/>
        <v>-4.5008397762951347E-2</v>
      </c>
      <c r="BH8" s="35">
        <f t="shared" si="27"/>
        <v>-1.0434216238713468E-3</v>
      </c>
      <c r="BI8" s="36">
        <f t="shared" si="28"/>
        <v>-3.2995888913049738E-3</v>
      </c>
      <c r="BJ8" s="35"/>
      <c r="BK8" s="35"/>
      <c r="BO8">
        <f>EXP(-BO$2*HLOOKUP(BO$2,'Yield Curves'!$B$2:$AP$508,MATCH($Z8,'Yield Curves'!$A$3:$A$508,0)+1)/100)</f>
        <v>0.93426047357721353</v>
      </c>
      <c r="BP8">
        <f>EXP(-BP$2*HLOOKUP(BP$2,'Yield Curves'!$B$2:$AP$508,MATCH($Z8,'Yield Curves'!$A$3:$A$508,0)+1)/100)</f>
        <v>0.8716215077899746</v>
      </c>
      <c r="BQ8">
        <f>EXP(-BQ$2*HLOOKUP(BQ$2,'Yield Curves'!$B$2:$AP$508,MATCH($Z8,'Yield Curves'!$A$3:$A$508,0)+1)/100)</f>
        <v>0.81301964998757104</v>
      </c>
      <c r="BR8">
        <f>EXP(-BR$2*HLOOKUP(BR$2,'Yield Curves'!$B$2:$AP$508,MATCH($Z8,'Yield Curves'!$A$3:$A$508,0)+1)/100)</f>
        <v>0.7308112942200039</v>
      </c>
      <c r="BS8">
        <f>EXP(-BS$2*HLOOKUP(BS$2,'Yield Curves'!$B$2:$AP$508,MATCH($Z8,'Yield Curves'!$A$3:$A$508,0)+1)/100)</f>
        <v>0.70292856981071816</v>
      </c>
      <c r="BT8">
        <f>EXP(-BT$2*HLOOKUP(BT$2,'Yield Curves'!$B$2:$AP$508,MATCH($Z8,'Yield Curves'!$A$3:$A$508,0)+1)/100)</f>
        <v>0.65135530646491413</v>
      </c>
      <c r="BU8">
        <f>EXP(-BU$2*HLOOKUP(BU$2,'Yield Curves'!$B$2:$AP$508,MATCH($Z8,'Yield Curves'!$A$3:$A$508,0)+1)/100)</f>
        <v>0.60242024248396053</v>
      </c>
      <c r="BV8">
        <f>EXP(-BV$2*HLOOKUP(BV$2,'Yield Curves'!$B$2:$AP$508,MATCH($Z8,'Yield Curves'!$A$3:$A$508,0)+1)/100)</f>
        <v>0.55660469209674379</v>
      </c>
      <c r="BW8">
        <f>EXP(-BW$2*HLOOKUP(BW$2,'Yield Curves'!$B$2:$AP$508,MATCH($Z8,'Yield Curves'!$A$3:$A$508,0)+1)/100)</f>
        <v>0.51393293432854026</v>
      </c>
      <c r="BX8">
        <f>EXP(-BX$2*HLOOKUP(BX$2,'Yield Curves'!$B$2:$AP$508,MATCH($Z8,'Yield Curves'!$A$3:$A$508,0)+1)/100)</f>
        <v>0.47331223120973925</v>
      </c>
      <c r="BY8">
        <f>EXP(-BY$2*HLOOKUP(BY$2,'Yield Curves'!$B$2:$AP$508,MATCH($Z8,'Yield Curves'!$A$3:$A$508,0)+1)/100)</f>
        <v>0.43517261957461401</v>
      </c>
      <c r="BZ8">
        <f>EXP(-BZ$2*HLOOKUP(BZ$2,'Yield Curves'!$B$2:$AP$508,MATCH($Z8,'Yield Curves'!$A$3:$A$508,0)+1)/100)</f>
        <v>0.40014131770715194</v>
      </c>
      <c r="CA8">
        <f>EXP(-CA$2*HLOOKUP(CA$2,'Yield Curves'!$B$2:$AP$508,MATCH($Z8,'Yield Curves'!$A$3:$A$508,0)+1)/100)</f>
        <v>0.36812439243827161</v>
      </c>
      <c r="CB8">
        <f>EXP(-CB$2*HLOOKUP(CB$2,'Yield Curves'!$B$2:$AP$508,MATCH($Z8,'Yield Curves'!$A$3:$A$508,0)+1)/100)</f>
        <v>0.33725932809109488</v>
      </c>
      <c r="CC8">
        <f>EXP(-CC$2*HLOOKUP(CC$2,'Yield Curves'!$B$2:$AP$508,MATCH($Z8,'Yield Curves'!$A$3:$A$508,0)+1)/100)</f>
        <v>0.30851031506636473</v>
      </c>
      <c r="CD8">
        <f>EXP(-CD$2*HLOOKUP(CD$2,'Yield Curves'!$B$2:$AP$508,MATCH($Z8,'Yield Curves'!$A$3:$A$508,0)+1)/100)</f>
        <v>0.2820744107339882</v>
      </c>
      <c r="CE8">
        <f>EXP(-CE$2*HLOOKUP(CE$2,'Yield Curves'!$B$2:$AP$508,MATCH($Z8,'Yield Curves'!$A$3:$A$508,0)+1)/100)</f>
        <v>0.25782837391164731</v>
      </c>
      <c r="CF8">
        <f>EXP(-CF$2*HLOOKUP(CF$2,'Yield Curves'!$B$2:$AP$508,MATCH($Z8,'Yield Curves'!$A$3:$A$508,0)+1)/100)</f>
        <v>0.23536780531520593</v>
      </c>
      <c r="CG8">
        <f>EXP(-CG$2*HLOOKUP(CG$2,'Yield Curves'!$B$2:$AP$508,MATCH($Z8,'Yield Curves'!$A$3:$A$508,0)+1)/100)</f>
        <v>0.21445905903927437</v>
      </c>
      <c r="CH8">
        <f>EXP(-CH$2*HLOOKUP(CH$2,'Yield Curves'!$B$2:$AP$508,MATCH($Z8,'Yield Curves'!$A$3:$A$508,0)+1)/100)</f>
        <v>0.1951474211791675</v>
      </c>
    </row>
    <row r="9" spans="1:86" x14ac:dyDescent="0.2">
      <c r="A9" s="2">
        <v>43125</v>
      </c>
      <c r="B9">
        <f>'Yield Curves'!C8-'Yield Curves'!C9</f>
        <v>-9.9999999999997868E-3</v>
      </c>
      <c r="C9">
        <f>'Yield Curves'!D8-'Yield Curves'!D9</f>
        <v>-9.9999999999997868E-3</v>
      </c>
      <c r="D9">
        <f>'Yield Curves'!E8-'Yield Curves'!E9</f>
        <v>-9.9999999999997868E-3</v>
      </c>
      <c r="E9">
        <f>'Yield Curves'!F8-'Yield Curves'!F9</f>
        <v>-4.9999999999990052E-3</v>
      </c>
      <c r="F9">
        <f>'Yield Curves'!G8-'Yield Curves'!G9</f>
        <v>0</v>
      </c>
      <c r="G9">
        <f>'Yield Curves'!H8-'Yield Curves'!H9</f>
        <v>1.499999999999968E-2</v>
      </c>
      <c r="H9">
        <f>'Yield Curves'!I8-'Yield Curves'!I9</f>
        <v>3.0000000000000249E-2</v>
      </c>
      <c r="I9">
        <f>'Yield Curves'!J8-'Yield Curves'!J9</f>
        <v>2.4999999999999467E-2</v>
      </c>
      <c r="J9">
        <f>'Yield Curves'!K8-'Yield Curves'!K9</f>
        <v>1.9999999999999574E-2</v>
      </c>
      <c r="K9">
        <f>'Yield Curves'!L8-'Yield Curves'!L9</f>
        <v>2.4999999999999467E-2</v>
      </c>
      <c r="L9">
        <f>'Yield Curves'!M8-'Yield Curves'!M9</f>
        <v>2.9999999999999361E-2</v>
      </c>
      <c r="M9">
        <f>'Yield Curves'!N8-'Yield Curves'!N9</f>
        <v>3.5000000000000142E-2</v>
      </c>
      <c r="N9">
        <f>'Yield Curves'!O8-'Yield Curves'!O9</f>
        <v>4.0000000000000036E-2</v>
      </c>
      <c r="O9">
        <f>'Yield Curves'!P8-'Yield Curves'!P9</f>
        <v>4.4999999999999929E-2</v>
      </c>
      <c r="P9">
        <f>'Yield Curves'!Q8-'Yield Curves'!Q9</f>
        <v>4.0000000000000036E-2</v>
      </c>
      <c r="Q9">
        <f>'Yield Curves'!R8-'Yield Curves'!R9</f>
        <v>3.5000000000000142E-2</v>
      </c>
      <c r="R9">
        <f>'Yield Curves'!S8-'Yield Curves'!S9</f>
        <v>3.0000000000000249E-2</v>
      </c>
      <c r="S9">
        <f>'Yield Curves'!T8-'Yield Curves'!T9</f>
        <v>3.0000000000001137E-2</v>
      </c>
      <c r="T9">
        <f>'Yield Curves'!U8-'Yield Curves'!U9</f>
        <v>3.0000000000000249E-2</v>
      </c>
      <c r="U9">
        <f>'Yield Curves'!V8-'Yield Curves'!V9</f>
        <v>2.9999999999999361E-2</v>
      </c>
      <c r="V9" s="21">
        <f t="shared" si="0"/>
        <v>4.4999999999999929E-2</v>
      </c>
      <c r="W9" s="21">
        <f t="shared" si="1"/>
        <v>2.9600000000000112E-2</v>
      </c>
      <c r="X9">
        <f t="shared" si="2"/>
        <v>4.2550790581568035E-2</v>
      </c>
      <c r="Y9">
        <f t="shared" si="3"/>
        <v>0.12858794120818795</v>
      </c>
      <c r="Z9" s="2">
        <v>43126</v>
      </c>
      <c r="AA9" s="28">
        <f>'Bond Valuation'!$B$12*BondVal_all!BO9</f>
        <v>94.416941004250248</v>
      </c>
      <c r="AB9" s="53">
        <f t="shared" si="6"/>
        <v>-2.999550044996413E-4</v>
      </c>
      <c r="AC9" s="12">
        <f>SUMPRODUCT('Bond Valuation'!$B$12*BondVal_all!BO9,$BO$2)/AA9</f>
        <v>1</v>
      </c>
      <c r="AD9" s="35">
        <f t="shared" si="7"/>
        <v>-1.2688308765567943E-3</v>
      </c>
      <c r="AE9" s="53">
        <f t="shared" si="8"/>
        <v>-4.0123955354674137E-3</v>
      </c>
      <c r="AF9" s="53">
        <f t="shared" si="4"/>
        <v>-1.118891344357151E-3</v>
      </c>
      <c r="AG9" s="53">
        <f t="shared" si="9"/>
        <v>-3.5382451024163842E-3</v>
      </c>
      <c r="AH9" s="28">
        <f>SUMPRODUCT('Bond Valuation'!$B$40:$D$40,BondVal_all!BO9:BQ9)</f>
        <v>86.541935970091828</v>
      </c>
      <c r="AI9" s="53">
        <f t="shared" si="10"/>
        <v>-1.7539878056791469E-3</v>
      </c>
      <c r="AJ9" s="12">
        <f>SUMPRODUCT($BO$2:$BQ$2,'Bond Valuation'!$B$40:$D$40,BondVal_all!BO9:BQ9)/BondVal_all!AH9</f>
        <v>2.9366367991885638</v>
      </c>
      <c r="AK9" s="35">
        <f t="shared" si="11"/>
        <v>-3.7260954440433642E-3</v>
      </c>
      <c r="AL9" s="35">
        <f t="shared" si="12"/>
        <v>-1.1782948382353508E-2</v>
      </c>
      <c r="AM9" s="35">
        <f t="shared" si="13"/>
        <v>-1.118891344357151E-3</v>
      </c>
      <c r="AN9" s="29">
        <f t="shared" si="14"/>
        <v>-3.5382451024163842E-3</v>
      </c>
      <c r="AO9" s="28">
        <f>SUMPRODUCT('Bond Valuation'!$B$68:$F$68,BondVal_all!BO9:BS9)</f>
        <v>80.390423605734213</v>
      </c>
      <c r="AP9" s="53">
        <f t="shared" si="15"/>
        <v>-1.8676633123847486E-3</v>
      </c>
      <c r="AQ9" s="12">
        <f>SUMPRODUCT($BO$2:$BS$2,'Bond Valuation'!$B$68:$F$68,BondVal_all!BO9:BS9)/BondVal_all!AO9</f>
        <v>4.7290635923264883</v>
      </c>
      <c r="AR9" s="35">
        <f t="shared" si="16"/>
        <v>-6.0003819031444403E-3</v>
      </c>
      <c r="AS9" s="35">
        <f t="shared" si="17"/>
        <v>-1.8974873644792289E-2</v>
      </c>
      <c r="AT9" s="35">
        <f t="shared" si="18"/>
        <v>-1.118891344357151E-3</v>
      </c>
      <c r="AU9" s="36">
        <f t="shared" si="19"/>
        <v>-3.5382451024163842E-3</v>
      </c>
      <c r="AV9" s="28">
        <f>SUMPRODUCT('Bond Valuation'!$B$96:$K$96,BondVal_all!BO9:BX9)</f>
        <v>71.366079989457745</v>
      </c>
      <c r="AW9" s="53">
        <f t="shared" si="20"/>
        <v>4.7910782623339365E-4</v>
      </c>
      <c r="AX9" s="12">
        <f>SUMPRODUCT($BO$2:$BX$2,'Bond Valuation'!$B$96:$K$96,BondVal_all!BO9:BX9)/BondVal_all!AV9</f>
        <v>8.2823642736352596</v>
      </c>
      <c r="AY9" s="35">
        <f t="shared" si="21"/>
        <v>-1.0508919521279303E-2</v>
      </c>
      <c r="AZ9" s="35">
        <f t="shared" si="5"/>
        <v>-3.3232121434648924E-2</v>
      </c>
      <c r="BA9" s="35">
        <f t="shared" si="22"/>
        <v>-1.118891344357151E-3</v>
      </c>
      <c r="BB9" s="36">
        <f t="shared" si="23"/>
        <v>-3.5382451024163842E-3</v>
      </c>
      <c r="BC9" s="28">
        <f>SUMPRODUCT('Bond Valuation'!$B$124:$U$124,BondVal_all!BO9:CH9)</f>
        <v>59.016631245469725</v>
      </c>
      <c r="BD9" s="53">
        <f t="shared" si="24"/>
        <v>2.208043953497052E-3</v>
      </c>
      <c r="BE9" s="12">
        <f>SUMPRODUCT($BO$2:$CH$2,'Bond Valuation'!$B$124:$U$124,BondVal_all!BO9:CH9)/BondVal_all!BC9</f>
        <v>11.907193671637204</v>
      </c>
      <c r="BF9" s="35">
        <f t="shared" si="25"/>
        <v>-1.5108214983714946E-2</v>
      </c>
      <c r="BG9" s="35">
        <f t="shared" si="26"/>
        <v>-4.7776370728022953E-2</v>
      </c>
      <c r="BH9" s="35">
        <f t="shared" si="27"/>
        <v>-1.118891344357151E-3</v>
      </c>
      <c r="BI9" s="36">
        <f t="shared" si="28"/>
        <v>-3.5382451024163842E-3</v>
      </c>
      <c r="BJ9" s="35"/>
      <c r="BK9" s="35"/>
      <c r="BO9">
        <f>EXP(-BO$2*HLOOKUP(BO$2,'Yield Curves'!$B$2:$AP$508,MATCH($Z9,'Yield Curves'!$A$3:$A$508,0)+1)/100)</f>
        <v>0.93482119806188357</v>
      </c>
      <c r="BP9">
        <f>EXP(-BP$2*HLOOKUP(BP$2,'Yield Curves'!$B$2:$AP$508,MATCH($Z9,'Yield Curves'!$A$3:$A$508,0)+1)/100)</f>
        <v>0.87214463761790306</v>
      </c>
      <c r="BQ9">
        <f>EXP(-BQ$2*HLOOKUP(BQ$2,'Yield Curves'!$B$2:$AP$508,MATCH($Z9,'Yield Curves'!$A$3:$A$508,0)+1)/100)</f>
        <v>0.81301964998757104</v>
      </c>
      <c r="BR9">
        <f>EXP(-BR$2*HLOOKUP(BR$2,'Yield Curves'!$B$2:$AP$508,MATCH($Z9,'Yield Curves'!$A$3:$A$508,0)+1)/100)</f>
        <v>0.73051902815942493</v>
      </c>
      <c r="BS9">
        <f>EXP(-BS$2*HLOOKUP(BS$2,'Yield Curves'!$B$2:$AP$508,MATCH($Z9,'Yield Curves'!$A$3:$A$508,0)+1)/100)</f>
        <v>0.70257719337724156</v>
      </c>
      <c r="BT9">
        <f>EXP(-BT$2*HLOOKUP(BT$2,'Yield Curves'!$B$2:$AP$508,MATCH($Z9,'Yield Curves'!$A$3:$A$508,0)+1)/100)</f>
        <v>0.65155074237077371</v>
      </c>
      <c r="BU9">
        <f>EXP(-BU$2*HLOOKUP(BU$2,'Yield Curves'!$B$2:$AP$508,MATCH($Z9,'Yield Curves'!$A$3:$A$508,0)+1)/100)</f>
        <v>0.60326422147087899</v>
      </c>
      <c r="BV9">
        <f>EXP(-BV$2*HLOOKUP(BV$2,'Yield Curves'!$B$2:$AP$508,MATCH($Z9,'Yield Curves'!$A$3:$A$508,0)+1)/100)</f>
        <v>0.5575517248230486</v>
      </c>
      <c r="BW9">
        <f>EXP(-BW$2*HLOOKUP(BW$2,'Yield Curves'!$B$2:$AP$508,MATCH($Z9,'Yield Curves'!$A$3:$A$508,0)+1)/100)</f>
        <v>0.51433781591552463</v>
      </c>
      <c r="BX9">
        <f>EXP(-BX$2*HLOOKUP(BX$2,'Yield Curves'!$B$2:$AP$508,MATCH($Z9,'Yield Curves'!$A$3:$A$508,0)+1)/100)</f>
        <v>0.47378578017596978</v>
      </c>
      <c r="BY9">
        <f>EXP(-BY$2*HLOOKUP(BY$2,'Yield Curves'!$B$2:$AP$508,MATCH($Z9,'Yield Curves'!$A$3:$A$508,0)+1)/100)</f>
        <v>0.43571147904186519</v>
      </c>
      <c r="BZ9">
        <f>EXP(-BZ$2*HLOOKUP(BZ$2,'Yield Curves'!$B$2:$AP$508,MATCH($Z9,'Yield Curves'!$A$3:$A$508,0)+1)/100)</f>
        <v>0.40042651998726514</v>
      </c>
      <c r="CA9">
        <f>EXP(-CA$2*HLOOKUP(CA$2,'Yield Curves'!$B$2:$AP$508,MATCH($Z9,'Yield Curves'!$A$3:$A$508,0)+1)/100)</f>
        <v>0.36784035605725135</v>
      </c>
      <c r="CB9">
        <f>EXP(-CB$2*HLOOKUP(CB$2,'Yield Curves'!$B$2:$AP$508,MATCH($Z9,'Yield Curves'!$A$3:$A$508,0)+1)/100)</f>
        <v>0.33688328295487358</v>
      </c>
      <c r="CC9">
        <f>EXP(-CC$2*HLOOKUP(CC$2,'Yield Curves'!$B$2:$AP$508,MATCH($Z9,'Yield Curves'!$A$3:$A$508,0)+1)/100)</f>
        <v>0.30804789649439762</v>
      </c>
      <c r="CD9">
        <f>EXP(-CD$2*HLOOKUP(CD$2,'Yield Curves'!$B$2:$AP$508,MATCH($Z9,'Yield Curves'!$A$3:$A$508,0)+1)/100)</f>
        <v>0.28158913177275968</v>
      </c>
      <c r="CE9">
        <f>EXP(-CE$2*HLOOKUP(CE$2,'Yield Curves'!$B$2:$AP$508,MATCH($Z9,'Yield Curves'!$A$3:$A$508,0)+1)/100)</f>
        <v>0.25737932824978832</v>
      </c>
      <c r="CF9">
        <f>EXP(-CF$2*HLOOKUP(CF$2,'Yield Curves'!$B$2:$AP$508,MATCH($Z9,'Yield Curves'!$A$3:$A$508,0)+1)/100)</f>
        <v>0.23495526227714908</v>
      </c>
      <c r="CG9">
        <f>EXP(-CG$2*HLOOKUP(CG$2,'Yield Curves'!$B$2:$AP$508,MATCH($Z9,'Yield Curves'!$A$3:$A$508,0)+1)/100)</f>
        <v>0.21405713691065081</v>
      </c>
      <c r="CH9">
        <f>EXP(-CH$2*HLOOKUP(CH$2,'Yield Curves'!$B$2:$AP$508,MATCH($Z9,'Yield Curves'!$A$3:$A$508,0)+1)/100)</f>
        <v>0.19475751637158503</v>
      </c>
    </row>
    <row r="10" spans="1:86" x14ac:dyDescent="0.2">
      <c r="A10" s="2">
        <v>43124</v>
      </c>
      <c r="B10">
        <f>'Yield Curves'!C9-'Yield Curves'!C10</f>
        <v>9.9999999999997868E-3</v>
      </c>
      <c r="C10">
        <f>'Yield Curves'!D9-'Yield Curves'!D10</f>
        <v>4.9999999999998934E-3</v>
      </c>
      <c r="D10">
        <f>'Yield Curves'!E9-'Yield Curves'!E10</f>
        <v>0</v>
      </c>
      <c r="E10">
        <f>'Yield Curves'!F9-'Yield Curves'!F10</f>
        <v>-5.0000000000007816E-3</v>
      </c>
      <c r="F10">
        <f>'Yield Curves'!G9-'Yield Curves'!G10</f>
        <v>-9.9999999999997868E-3</v>
      </c>
      <c r="G10">
        <f>'Yield Curves'!H9-'Yield Curves'!H10</f>
        <v>-2.4999999999999467E-2</v>
      </c>
      <c r="H10">
        <f>'Yield Curves'!I9-'Yield Curves'!I10</f>
        <v>-4.0000000000000036E-2</v>
      </c>
      <c r="I10">
        <f>'Yield Curves'!J9-'Yield Curves'!J10</f>
        <v>-3.0000000000000249E-2</v>
      </c>
      <c r="J10">
        <f>'Yield Curves'!K9-'Yield Curves'!K10</f>
        <v>-1.9999999999999574E-2</v>
      </c>
      <c r="K10">
        <f>'Yield Curves'!L9-'Yield Curves'!L10</f>
        <v>-1.9999999999999574E-2</v>
      </c>
      <c r="L10">
        <f>'Yield Curves'!M9-'Yield Curves'!M10</f>
        <v>-1.9999999999999574E-2</v>
      </c>
      <c r="M10">
        <f>'Yield Curves'!N9-'Yield Curves'!N10</f>
        <v>-1.9999999999999574E-2</v>
      </c>
      <c r="N10">
        <f>'Yield Curves'!O9-'Yield Curves'!O10</f>
        <v>-2.0000000000000462E-2</v>
      </c>
      <c r="O10">
        <f>'Yield Curves'!P9-'Yield Curves'!P10</f>
        <v>-2.000000000000135E-2</v>
      </c>
      <c r="P10">
        <f>'Yield Curves'!Q9-'Yield Curves'!Q10</f>
        <v>-2.000000000000135E-2</v>
      </c>
      <c r="Q10">
        <f>'Yield Curves'!R9-'Yield Curves'!R10</f>
        <v>-2.0000000000000462E-2</v>
      </c>
      <c r="R10">
        <f>'Yield Curves'!S9-'Yield Curves'!S10</f>
        <v>-1.9999999999999574E-2</v>
      </c>
      <c r="S10">
        <f>'Yield Curves'!T9-'Yield Curves'!T10</f>
        <v>-1.9999999999999574E-2</v>
      </c>
      <c r="T10">
        <f>'Yield Curves'!U9-'Yield Curves'!U10</f>
        <v>-1.9999999999999574E-2</v>
      </c>
      <c r="U10">
        <f>'Yield Curves'!V9-'Yield Curves'!V10</f>
        <v>-1.9999999999999574E-2</v>
      </c>
      <c r="V10" s="21">
        <f t="shared" si="0"/>
        <v>9.9999999999997868E-3</v>
      </c>
      <c r="W10" s="21">
        <f t="shared" si="1"/>
        <v>2.9760000000000116E-2</v>
      </c>
      <c r="X10">
        <f t="shared" si="2"/>
        <v>4.2551998664709503E-2</v>
      </c>
      <c r="Y10">
        <f t="shared" si="3"/>
        <v>0.12875075162983576</v>
      </c>
      <c r="Z10" s="2">
        <v>43125</v>
      </c>
      <c r="AA10" s="28">
        <f>'Bond Valuation'!$B$12*BondVal_all!BO10</f>
        <v>94.445270335738769</v>
      </c>
      <c r="AB10" s="53">
        <f t="shared" si="6"/>
        <v>1.000050001667141E-4</v>
      </c>
      <c r="AC10" s="12">
        <f>SUMPRODUCT('Bond Valuation'!$B$12*BondVal_all!BO10,$BO$2)/AA10</f>
        <v>1</v>
      </c>
      <c r="AD10" s="35">
        <f t="shared" si="7"/>
        <v>-1.2858794120818794E-3</v>
      </c>
      <c r="AE10" s="53">
        <f t="shared" si="8"/>
        <v>-4.066307738496977E-3</v>
      </c>
      <c r="AF10" s="53">
        <f t="shared" si="4"/>
        <v>-1.1340697214495159E-3</v>
      </c>
      <c r="AG10" s="53">
        <f t="shared" si="9"/>
        <v>-3.5862433452131812E-3</v>
      </c>
      <c r="AH10" s="28">
        <f>SUMPRODUCT('Bond Valuation'!$B$40:$D$40,BondVal_all!BO10:BQ10)</f>
        <v>86.693996182221042</v>
      </c>
      <c r="AI10" s="53">
        <f t="shared" si="10"/>
        <v>6.1856199700116576E-6</v>
      </c>
      <c r="AJ10" s="12">
        <f>SUMPRODUCT($BO$2:$BQ$2,'Bond Valuation'!$B$40:$D$40,BondVal_all!BO10:BQ10)/BondVal_all!AH10</f>
        <v>2.9367108373549402</v>
      </c>
      <c r="AK10" s="35">
        <f t="shared" si="11"/>
        <v>-3.7762560049924548E-3</v>
      </c>
      <c r="AL10" s="35">
        <f t="shared" si="12"/>
        <v>-1.1941570003664333E-2</v>
      </c>
      <c r="AM10" s="35">
        <f t="shared" si="13"/>
        <v>-1.1340697214495159E-3</v>
      </c>
      <c r="AN10" s="29">
        <f t="shared" si="14"/>
        <v>-3.5862433452131812E-3</v>
      </c>
      <c r="AO10" s="28">
        <f>SUMPRODUCT('Bond Valuation'!$B$68:$F$68,BondVal_all!BO10:BS10)</f>
        <v>80.540846790433108</v>
      </c>
      <c r="AP10" s="53">
        <f t="shared" si="15"/>
        <v>-9.1442666056629207E-4</v>
      </c>
      <c r="AQ10" s="12">
        <f>SUMPRODUCT($BO$2:$BS$2,'Bond Valuation'!$B$68:$F$68,BondVal_all!BO10:BS10)/BondVal_all!AO10</f>
        <v>4.7293554048340747</v>
      </c>
      <c r="AR10" s="35">
        <f t="shared" si="16"/>
        <v>-6.081380747494299E-3</v>
      </c>
      <c r="AS10" s="35">
        <f t="shared" si="17"/>
        <v>-1.9231014480779303E-2</v>
      </c>
      <c r="AT10" s="35">
        <f t="shared" si="18"/>
        <v>-1.1340697214495159E-3</v>
      </c>
      <c r="AU10" s="36">
        <f t="shared" si="19"/>
        <v>-3.5862433452131812E-3</v>
      </c>
      <c r="AV10" s="28">
        <f>SUMPRODUCT('Bond Valuation'!$B$96:$K$96,BondVal_all!BO10:BX10)</f>
        <v>71.331904315839893</v>
      </c>
      <c r="AW10" s="53">
        <f t="shared" si="20"/>
        <v>-2.418439392806615E-3</v>
      </c>
      <c r="AX10" s="12">
        <f>SUMPRODUCT($BO$2:$BX$2,'Bond Valuation'!$B$96:$K$96,BondVal_all!BO10:BX10)/BondVal_all!AV10</f>
        <v>8.2801292129413238</v>
      </c>
      <c r="AY10" s="35">
        <f t="shared" si="21"/>
        <v>-1.0647247684298986E-2</v>
      </c>
      <c r="AZ10" s="35">
        <f t="shared" si="5"/>
        <v>-3.3669553494338193E-2</v>
      </c>
      <c r="BA10" s="35">
        <f t="shared" si="22"/>
        <v>-1.1340697214495159E-3</v>
      </c>
      <c r="BB10" s="36">
        <f t="shared" si="23"/>
        <v>-3.5862433452131812E-3</v>
      </c>
      <c r="BC10" s="28">
        <f>SUMPRODUCT('Bond Valuation'!$B$124:$U$124,BondVal_all!BO10:CH10)</f>
        <v>58.886607028877648</v>
      </c>
      <c r="BD10" s="53">
        <f t="shared" si="24"/>
        <v>-4.2134452294466662E-3</v>
      </c>
      <c r="BE10" s="12">
        <f>SUMPRODUCT($BO$2:$CH$2,'Bond Valuation'!$B$124:$U$124,BondVal_all!BO10:CH10)/BondVal_all!BC10</f>
        <v>11.886649447757527</v>
      </c>
      <c r="BF10" s="35">
        <f t="shared" si="25"/>
        <v>-1.5284797803505848E-2</v>
      </c>
      <c r="BG10" s="35">
        <f t="shared" si="26"/>
        <v>-4.8334774634217259E-2</v>
      </c>
      <c r="BH10" s="35">
        <f t="shared" si="27"/>
        <v>-1.1340697214495159E-3</v>
      </c>
      <c r="BI10" s="36">
        <f t="shared" si="28"/>
        <v>-3.5862433452131812E-3</v>
      </c>
      <c r="BJ10" s="35"/>
      <c r="BK10" s="35"/>
      <c r="BO10">
        <f>EXP(-BO$2*HLOOKUP(BO$2,'Yield Curves'!$B$2:$AP$508,MATCH($Z10,'Yield Curves'!$A$3:$A$508,0)+1)/100)</f>
        <v>0.93510168649246306</v>
      </c>
      <c r="BP10">
        <f>EXP(-BP$2*HLOOKUP(BP$2,'Yield Curves'!$B$2:$AP$508,MATCH($Z10,'Yield Curves'!$A$3:$A$508,0)+1)/100)</f>
        <v>0.8731918393784367</v>
      </c>
      <c r="BQ10">
        <f>EXP(-BQ$2*HLOOKUP(BQ$2,'Yield Curves'!$B$2:$AP$508,MATCH($Z10,'Yield Curves'!$A$3:$A$508,0)+1)/100)</f>
        <v>0.81448440323999249</v>
      </c>
      <c r="BR10">
        <f>EXP(-BR$2*HLOOKUP(BR$2,'Yield Curves'!$B$2:$AP$508,MATCH($Z10,'Yield Curves'!$A$3:$A$508,0)+1)/100)</f>
        <v>0.73022687898189198</v>
      </c>
      <c r="BS10">
        <f>EXP(-BS$2*HLOOKUP(BS$2,'Yield Curves'!$B$2:$AP$508,MATCH($Z10,'Yield Curves'!$A$3:$A$508,0)+1)/100)</f>
        <v>0.70398375385562095</v>
      </c>
      <c r="BT10">
        <f>EXP(-BT$2*HLOOKUP(BT$2,'Yield Curves'!$B$2:$AP$508,MATCH($Z10,'Yield Curves'!$A$3:$A$508,0)+1)/100)</f>
        <v>0.65233307256585604</v>
      </c>
      <c r="BU10">
        <f>EXP(-BU$2*HLOOKUP(BU$2,'Yield Curves'!$B$2:$AP$508,MATCH($Z10,'Yield Curves'!$A$3:$A$508,0)+1)/100)</f>
        <v>0.60326422147087899</v>
      </c>
      <c r="BV10">
        <f>EXP(-BV$2*HLOOKUP(BV$2,'Yield Curves'!$B$2:$AP$508,MATCH($Z10,'Yield Curves'!$A$3:$A$508,0)+1)/100)</f>
        <v>0.5572172941273964</v>
      </c>
      <c r="BW10">
        <f>EXP(-BW$2*HLOOKUP(BW$2,'Yield Curves'!$B$2:$AP$508,MATCH($Z10,'Yield Curves'!$A$3:$A$508,0)+1)/100)</f>
        <v>0.51422210292514325</v>
      </c>
      <c r="BX10">
        <f>EXP(-BX$2*HLOOKUP(BX$2,'Yield Curves'!$B$2:$AP$508,MATCH($Z10,'Yield Curves'!$A$3:$A$508,0)+1)/100)</f>
        <v>0.47331223120973925</v>
      </c>
      <c r="BY10">
        <f>EXP(-BY$2*HLOOKUP(BY$2,'Yield Curves'!$B$2:$AP$508,MATCH($Z10,'Yield Curves'!$A$3:$A$508,0)+1)/100)</f>
        <v>0.43487354121862137</v>
      </c>
      <c r="BZ10">
        <f>EXP(-BZ$2*HLOOKUP(BZ$2,'Yield Curves'!$B$2:$AP$508,MATCH($Z10,'Yield Curves'!$A$3:$A$508,0)+1)/100)</f>
        <v>0.3996764236973156</v>
      </c>
      <c r="CA10">
        <f>EXP(-CA$2*HLOOKUP(CA$2,'Yield Curves'!$B$2:$AP$508,MATCH($Z10,'Yield Curves'!$A$3:$A$508,0)+1)/100)</f>
        <v>0.36763120633733326</v>
      </c>
      <c r="CB10">
        <f>EXP(-CB$2*HLOOKUP(CB$2,'Yield Curves'!$B$2:$AP$508,MATCH($Z10,'Yield Curves'!$A$3:$A$508,0)+1)/100)</f>
        <v>0.33654446464794974</v>
      </c>
      <c r="CC10">
        <f>EXP(-CC$2*HLOOKUP(CC$2,'Yield Curves'!$B$2:$AP$508,MATCH($Z10,'Yield Curves'!$A$3:$A$508,0)+1)/100)</f>
        <v>0.30758617103032759</v>
      </c>
      <c r="CD10">
        <f>EXP(-CD$2*HLOOKUP(CD$2,'Yield Curves'!$B$2:$AP$508,MATCH($Z10,'Yield Curves'!$A$3:$A$508,0)+1)/100)</f>
        <v>0.28097909708869506</v>
      </c>
      <c r="CE10">
        <f>EXP(-CE$2*HLOOKUP(CE$2,'Yield Curves'!$B$2:$AP$508,MATCH($Z10,'Yield Curves'!$A$3:$A$508,0)+1)/100)</f>
        <v>0.25659942632017552</v>
      </c>
      <c r="CF10">
        <f>EXP(-CF$2*HLOOKUP(CF$2,'Yield Curves'!$B$2:$AP$508,MATCH($Z10,'Yield Curves'!$A$3:$A$508,0)+1)/100)</f>
        <v>0.23402042642960241</v>
      </c>
      <c r="CG10">
        <f>EXP(-CG$2*HLOOKUP(CG$2,'Yield Curves'!$B$2:$AP$508,MATCH($Z10,'Yield Curves'!$A$3:$A$508,0)+1)/100)</f>
        <v>0.21299929859699254</v>
      </c>
      <c r="CH10">
        <f>EXP(-CH$2*HLOOKUP(CH$2,'Yield Curves'!$B$2:$AP$508,MATCH($Z10,'Yield Curves'!$A$3:$A$508,0)+1)/100)</f>
        <v>0.1935924699078839</v>
      </c>
    </row>
    <row r="11" spans="1:86" x14ac:dyDescent="0.2">
      <c r="A11" s="2">
        <v>43123</v>
      </c>
      <c r="B11">
        <f>'Yield Curves'!C10-'Yield Curves'!C11</f>
        <v>-9.9999999999997868E-3</v>
      </c>
      <c r="C11">
        <f>'Yield Curves'!D10-'Yield Curves'!D11</f>
        <v>-4.9999999999998934E-3</v>
      </c>
      <c r="D11">
        <f>'Yield Curves'!E10-'Yield Curves'!E11</f>
        <v>0</v>
      </c>
      <c r="E11">
        <f>'Yield Curves'!F10-'Yield Curves'!F11</f>
        <v>0</v>
      </c>
      <c r="F11">
        <f>'Yield Curves'!G10-'Yield Curves'!G11</f>
        <v>0</v>
      </c>
      <c r="G11">
        <f>'Yield Curves'!H10-'Yield Curves'!H11</f>
        <v>-2.5000000000000355E-2</v>
      </c>
      <c r="H11">
        <f>'Yield Curves'!I10-'Yield Curves'!I11</f>
        <v>-4.9999999999999822E-2</v>
      </c>
      <c r="I11">
        <f>'Yield Curves'!J10-'Yield Curves'!J11</f>
        <v>-2.4999999999999467E-2</v>
      </c>
      <c r="J11">
        <f>'Yield Curves'!K10-'Yield Curves'!K11</f>
        <v>0</v>
      </c>
      <c r="K11">
        <f>'Yield Curves'!L10-'Yield Curves'!L11</f>
        <v>-4.9999999999998934E-3</v>
      </c>
      <c r="L11">
        <f>'Yield Curves'!M10-'Yield Curves'!M11</f>
        <v>-9.9999999999997868E-3</v>
      </c>
      <c r="M11">
        <f>'Yield Curves'!N10-'Yield Curves'!N11</f>
        <v>-1.5000000000000568E-2</v>
      </c>
      <c r="N11">
        <f>'Yield Curves'!O10-'Yield Curves'!O11</f>
        <v>-1.9999999999999574E-2</v>
      </c>
      <c r="O11">
        <f>'Yield Curves'!P10-'Yield Curves'!P11</f>
        <v>-2.4999999999998579E-2</v>
      </c>
      <c r="P11">
        <f>'Yield Curves'!Q10-'Yield Curves'!Q11</f>
        <v>-2.749999999999897E-2</v>
      </c>
      <c r="Q11">
        <f>'Yield Curves'!R10-'Yield Curves'!R11</f>
        <v>-3.0000000000000249E-2</v>
      </c>
      <c r="R11">
        <f>'Yield Curves'!S10-'Yield Curves'!S11</f>
        <v>-3.2500000000001528E-2</v>
      </c>
      <c r="S11">
        <f>'Yield Curves'!T10-'Yield Curves'!T11</f>
        <v>-3.6250000000000782E-2</v>
      </c>
      <c r="T11">
        <f>'Yield Curves'!U10-'Yield Curves'!U11</f>
        <v>-4.0000000000000036E-2</v>
      </c>
      <c r="U11">
        <f>'Yield Curves'!V10-'Yield Curves'!V11</f>
        <v>-4.3749999999999289E-2</v>
      </c>
      <c r="V11" s="21">
        <f t="shared" si="0"/>
        <v>0</v>
      </c>
      <c r="W11" s="21">
        <f t="shared" si="1"/>
        <v>3.0000000000000117E-2</v>
      </c>
      <c r="X11">
        <f t="shared" si="2"/>
        <v>4.2552678196404285E-2</v>
      </c>
      <c r="Y11">
        <f t="shared" si="3"/>
        <v>0.12899233245694927</v>
      </c>
      <c r="Z11" s="2">
        <v>43124</v>
      </c>
      <c r="AA11" s="28">
        <f>'Bond Valuation'!$B$12*BondVal_all!BO11</f>
        <v>94.435826280915805</v>
      </c>
      <c r="AB11" s="53">
        <f t="shared" si="6"/>
        <v>-9.999500016666385E-5</v>
      </c>
      <c r="AC11" s="12">
        <f>SUMPRODUCT('Bond Valuation'!$B$12*BondVal_all!BO11,$BO$2)/AA11</f>
        <v>1</v>
      </c>
      <c r="AD11" s="35">
        <f t="shared" si="7"/>
        <v>-1.2875075162983576E-3</v>
      </c>
      <c r="AE11" s="53">
        <f t="shared" si="8"/>
        <v>-4.0714562560891718E-3</v>
      </c>
      <c r="AF11" s="53">
        <f t="shared" si="4"/>
        <v>-1.1341019194531961E-3</v>
      </c>
      <c r="AG11" s="53">
        <f t="shared" si="9"/>
        <v>-3.5863451642409211E-3</v>
      </c>
      <c r="AH11" s="28">
        <f>SUMPRODUCT('Bond Valuation'!$B$40:$D$40,BondVal_all!BO11:BQ11)</f>
        <v>86.693459929424037</v>
      </c>
      <c r="AI11" s="53">
        <f t="shared" si="10"/>
        <v>2.8536791030631115E-4</v>
      </c>
      <c r="AJ11" s="12">
        <f>SUMPRODUCT($BO$2:$BQ$2,'Bond Valuation'!$B$40:$D$40,BondVal_all!BO11:BQ11)/BondVal_all!AH11</f>
        <v>2.9367187886443884</v>
      </c>
      <c r="AK11" s="35">
        <f t="shared" si="11"/>
        <v>-3.781047513634258E-3</v>
      </c>
      <c r="AL11" s="35">
        <f t="shared" si="12"/>
        <v>-1.195672208440081E-2</v>
      </c>
      <c r="AM11" s="35">
        <f t="shared" si="13"/>
        <v>-1.1341019194531961E-3</v>
      </c>
      <c r="AN11" s="29">
        <f t="shared" si="14"/>
        <v>-3.5863451642409211E-3</v>
      </c>
      <c r="AO11" s="28">
        <f>SUMPRODUCT('Bond Valuation'!$B$68:$F$68,BondVal_all!BO11:BS11)</f>
        <v>80.614562895975084</v>
      </c>
      <c r="AP11" s="53">
        <f t="shared" si="15"/>
        <v>9.3735265276873037E-4</v>
      </c>
      <c r="AQ11" s="12">
        <f>SUMPRODUCT($BO$2:$BS$2,'Bond Valuation'!$B$68:$F$68,BondVal_all!BO11:BS11)/BondVal_all!AO11</f>
        <v>4.7296035433958155</v>
      </c>
      <c r="AR11" s="35">
        <f t="shared" si="16"/>
        <v>-6.0894001112334582E-3</v>
      </c>
      <c r="AS11" s="35">
        <f t="shared" si="17"/>
        <v>-1.9256373935580412E-2</v>
      </c>
      <c r="AT11" s="35">
        <f t="shared" si="18"/>
        <v>-1.1341019194531961E-3</v>
      </c>
      <c r="AU11" s="36">
        <f t="shared" si="19"/>
        <v>-3.5863451642409211E-3</v>
      </c>
      <c r="AV11" s="28">
        <f>SUMPRODUCT('Bond Valuation'!$B$96:$K$96,BondVal_all!BO11:BX11)</f>
        <v>71.504834424187464</v>
      </c>
      <c r="AW11" s="53">
        <f t="shared" si="20"/>
        <v>1.6436258210763555E-3</v>
      </c>
      <c r="AX11" s="12">
        <f>SUMPRODUCT($BO$2:$BX$2,'Bond Valuation'!$B$96:$K$96,BondVal_all!BO11:BX11)/BondVal_all!AV11</f>
        <v>8.2832469261435282</v>
      </c>
      <c r="AY11" s="35">
        <f t="shared" si="21"/>
        <v>-1.066474267676506E-2</v>
      </c>
      <c r="AZ11" s="35">
        <f t="shared" si="5"/>
        <v>-3.3724877518178473E-2</v>
      </c>
      <c r="BA11" s="35">
        <f t="shared" si="22"/>
        <v>-1.1341019194531961E-3</v>
      </c>
      <c r="BB11" s="36">
        <f t="shared" si="23"/>
        <v>-3.5863451642409211E-3</v>
      </c>
      <c r="BC11" s="28">
        <f>SUMPRODUCT('Bond Valuation'!$B$124:$U$124,BondVal_all!BO11:CH11)</f>
        <v>59.135772366846382</v>
      </c>
      <c r="BD11" s="53">
        <f t="shared" si="24"/>
        <v>4.8990791840837211E-3</v>
      </c>
      <c r="BE11" s="12">
        <f>SUMPRODUCT($BO$2:$CH$2,'Bond Valuation'!$B$124:$U$124,BondVal_all!BO11:CH11)/BondVal_all!BC11</f>
        <v>11.909085551232494</v>
      </c>
      <c r="BF11" s="35">
        <f t="shared" si="25"/>
        <v>-1.5333037159452006E-2</v>
      </c>
      <c r="BG11" s="35">
        <f t="shared" si="26"/>
        <v>-4.8487320871866704E-2</v>
      </c>
      <c r="BH11" s="35">
        <f t="shared" si="27"/>
        <v>-1.1341019194531961E-3</v>
      </c>
      <c r="BI11" s="36">
        <f t="shared" si="28"/>
        <v>-3.5863451642409211E-3</v>
      </c>
      <c r="BJ11" s="35"/>
      <c r="BK11" s="35"/>
      <c r="BO11">
        <f>EXP(-BO$2*HLOOKUP(BO$2,'Yield Curves'!$B$2:$AP$508,MATCH($Z11,'Yield Curves'!$A$3:$A$508,0)+1)/100)</f>
        <v>0.93500818099916638</v>
      </c>
      <c r="BP11">
        <f>EXP(-BP$2*HLOOKUP(BP$2,'Yield Curves'!$B$2:$AP$508,MATCH($Z11,'Yield Curves'!$A$3:$A$508,0)+1)/100)</f>
        <v>0.87301721847323355</v>
      </c>
      <c r="BQ11">
        <f>EXP(-BQ$2*HLOOKUP(BQ$2,'Yield Curves'!$B$2:$AP$508,MATCH($Z11,'Yield Curves'!$A$3:$A$508,0)+1)/100)</f>
        <v>0.81448440323999249</v>
      </c>
      <c r="BR11">
        <f>EXP(-BR$2*HLOOKUP(BR$2,'Yield Curves'!$B$2:$AP$508,MATCH($Z11,'Yield Curves'!$A$3:$A$508,0)+1)/100)</f>
        <v>0.73110367721039149</v>
      </c>
      <c r="BS11">
        <f>EXP(-BS$2*HLOOKUP(BS$2,'Yield Curves'!$B$2:$AP$508,MATCH($Z11,'Yield Curves'!$A$3:$A$508,0)+1)/100)</f>
        <v>0.70468808971871344</v>
      </c>
      <c r="BT11">
        <f>EXP(-BT$2*HLOOKUP(BT$2,'Yield Curves'!$B$2:$AP$508,MATCH($Z11,'Yield Curves'!$A$3:$A$508,0)+1)/100)</f>
        <v>0.65350832951040527</v>
      </c>
      <c r="BU11">
        <f>EXP(-BU$2*HLOOKUP(BU$2,'Yield Curves'!$B$2:$AP$508,MATCH($Z11,'Yield Curves'!$A$3:$A$508,0)+1)/100)</f>
        <v>0.6049557282954342</v>
      </c>
      <c r="BV11">
        <f>EXP(-BV$2*HLOOKUP(BV$2,'Yield Curves'!$B$2:$AP$508,MATCH($Z11,'Yield Curves'!$A$3:$A$508,0)+1)/100)</f>
        <v>0.55900324546673552</v>
      </c>
      <c r="BW11">
        <f>EXP(-BW$2*HLOOKUP(BW$2,'Yield Curves'!$B$2:$AP$508,MATCH($Z11,'Yield Curves'!$A$3:$A$508,0)+1)/100)</f>
        <v>0.51561237863065112</v>
      </c>
      <c r="BX11">
        <f>EXP(-BX$2*HLOOKUP(BX$2,'Yield Curves'!$B$2:$AP$508,MATCH($Z11,'Yield Curves'!$A$3:$A$508,0)+1)/100)</f>
        <v>0.4747342999399124</v>
      </c>
      <c r="BY11">
        <f>EXP(-BY$2*HLOOKUP(BY$2,'Yield Curves'!$B$2:$AP$508,MATCH($Z11,'Yield Curves'!$A$3:$A$508,0)+1)/100)</f>
        <v>0.43631099439790005</v>
      </c>
      <c r="BZ11">
        <f>EXP(-BZ$2*HLOOKUP(BZ$2,'Yield Curves'!$B$2:$AP$508,MATCH($Z11,'Yield Curves'!$A$3:$A$508,0)+1)/100)</f>
        <v>0.40111785183653442</v>
      </c>
      <c r="CA11">
        <f>EXP(-CA$2*HLOOKUP(CA$2,'Yield Curves'!$B$2:$AP$508,MATCH($Z11,'Yield Curves'!$A$3:$A$508,0)+1)/100)</f>
        <v>0.36906776751550552</v>
      </c>
      <c r="CB11">
        <f>EXP(-CB$2*HLOOKUP(CB$2,'Yield Curves'!$B$2:$AP$508,MATCH($Z11,'Yield Curves'!$A$3:$A$508,0)+1)/100)</f>
        <v>0.33796092388166754</v>
      </c>
      <c r="CC11">
        <f>EXP(-CC$2*HLOOKUP(CC$2,'Yield Curves'!$B$2:$AP$508,MATCH($Z11,'Yield Curves'!$A$3:$A$508,0)+1)/100)</f>
        <v>0.30897342778667081</v>
      </c>
      <c r="CD11">
        <f>EXP(-CD$2*HLOOKUP(CD$2,'Yield Curves'!$B$2:$AP$508,MATCH($Z11,'Yield Curves'!$A$3:$A$508,0)+1)/100)</f>
        <v>0.28238751067390783</v>
      </c>
      <c r="CE11">
        <f>EXP(-CE$2*HLOOKUP(CE$2,'Yield Curves'!$B$2:$AP$508,MATCH($Z11,'Yield Curves'!$A$3:$A$508,0)+1)/100)</f>
        <v>0.25807589710393375</v>
      </c>
      <c r="CF11">
        <f>EXP(-CF$2*HLOOKUP(CF$2,'Yield Curves'!$B$2:$AP$508,MATCH($Z11,'Yield Curves'!$A$3:$A$508,0)+1)/100)</f>
        <v>0.23555240234809088</v>
      </c>
      <c r="CG11">
        <f>EXP(-CG$2*HLOOKUP(CG$2,'Yield Curves'!$B$2:$AP$508,MATCH($Z11,'Yield Curves'!$A$3:$A$508,0)+1)/100)</f>
        <v>0.21454781402439335</v>
      </c>
      <c r="CH11">
        <f>EXP(-CH$2*HLOOKUP(CH$2,'Yield Curves'!$B$2:$AP$508,MATCH($Z11,'Yield Curves'!$A$3:$A$508,0)+1)/100)</f>
        <v>0.1951474211791675</v>
      </c>
    </row>
    <row r="12" spans="1:86" x14ac:dyDescent="0.2">
      <c r="A12" s="2">
        <v>43122</v>
      </c>
      <c r="B12">
        <f>'Yield Curves'!C11-'Yield Curves'!C12</f>
        <v>0</v>
      </c>
      <c r="C12">
        <f>'Yield Curves'!D11-'Yield Curves'!D12</f>
        <v>-4.9999999999998934E-3</v>
      </c>
      <c r="D12">
        <f>'Yield Curves'!E11-'Yield Curves'!E12</f>
        <v>-9.9999999999997868E-3</v>
      </c>
      <c r="E12">
        <f>'Yield Curves'!F11-'Yield Curves'!F12</f>
        <v>-9.9999999999997868E-3</v>
      </c>
      <c r="F12">
        <f>'Yield Curves'!G11-'Yield Curves'!G12</f>
        <v>-1.0000000000000675E-2</v>
      </c>
      <c r="G12">
        <f>'Yield Curves'!H11-'Yield Curves'!H12</f>
        <v>2.4999999999999467E-2</v>
      </c>
      <c r="H12">
        <f>'Yield Curves'!I11-'Yield Curves'!I12</f>
        <v>5.9999999999999609E-2</v>
      </c>
      <c r="I12">
        <f>'Yield Curves'!J11-'Yield Curves'!J12</f>
        <v>3.0000000000000249E-2</v>
      </c>
      <c r="J12">
        <f>'Yield Curves'!K11-'Yield Curves'!K12</f>
        <v>0</v>
      </c>
      <c r="K12">
        <f>'Yield Curves'!L11-'Yield Curves'!L12</f>
        <v>4.9999999999998934E-3</v>
      </c>
      <c r="L12">
        <f>'Yield Curves'!M11-'Yield Curves'!M12</f>
        <v>9.9999999999997868E-3</v>
      </c>
      <c r="M12">
        <f>'Yield Curves'!N11-'Yield Curves'!N12</f>
        <v>1.5000000000000568E-2</v>
      </c>
      <c r="N12">
        <f>'Yield Curves'!O11-'Yield Curves'!O12</f>
        <v>1.9999999999999574E-2</v>
      </c>
      <c r="O12">
        <f>'Yield Curves'!P11-'Yield Curves'!P12</f>
        <v>2.4999999999998579E-2</v>
      </c>
      <c r="P12">
        <f>'Yield Curves'!Q11-'Yield Curves'!Q12</f>
        <v>2.749999999999897E-2</v>
      </c>
      <c r="Q12">
        <f>'Yield Curves'!R11-'Yield Curves'!R12</f>
        <v>3.0000000000000249E-2</v>
      </c>
      <c r="R12">
        <f>'Yield Curves'!S11-'Yield Curves'!S12</f>
        <v>3.2500000000001528E-2</v>
      </c>
      <c r="S12">
        <f>'Yield Curves'!T11-'Yield Curves'!T12</f>
        <v>3.6250000000000782E-2</v>
      </c>
      <c r="T12">
        <f>'Yield Curves'!U11-'Yield Curves'!U12</f>
        <v>4.0000000000000036E-2</v>
      </c>
      <c r="U12">
        <f>'Yield Curves'!V11-'Yield Curves'!V12</f>
        <v>4.3749999999999289E-2</v>
      </c>
      <c r="V12" s="21">
        <f t="shared" si="0"/>
        <v>5.9999999999999609E-2</v>
      </c>
      <c r="W12" s="21">
        <f t="shared" si="1"/>
        <v>3.036000000000012E-2</v>
      </c>
      <c r="X12">
        <f t="shared" si="2"/>
        <v>4.3183528904834685E-2</v>
      </c>
      <c r="Y12">
        <f t="shared" si="3"/>
        <v>0.13081991066134349</v>
      </c>
      <c r="Z12" s="2">
        <v>43123</v>
      </c>
      <c r="AA12" s="28">
        <f>'Bond Valuation'!$B$12*BondVal_all!BO12</f>
        <v>94.445270335738769</v>
      </c>
      <c r="AB12" s="53">
        <f t="shared" si="6"/>
        <v>1.000050001667141E-4</v>
      </c>
      <c r="AC12" s="12">
        <f>SUMPRODUCT('Bond Valuation'!$B$12*BondVal_all!BO12,$BO$2)/AA12</f>
        <v>1</v>
      </c>
      <c r="AD12" s="35">
        <f t="shared" si="7"/>
        <v>-1.2899233245694927E-3</v>
      </c>
      <c r="AE12" s="53">
        <f t="shared" si="8"/>
        <v>-4.079095712616233E-3</v>
      </c>
      <c r="AF12" s="53">
        <f t="shared" si="4"/>
        <v>-1.1341200304285572E-3</v>
      </c>
      <c r="AG12" s="53">
        <f t="shared" si="9"/>
        <v>-3.5864024361737094E-3</v>
      </c>
      <c r="AH12" s="28">
        <f>SUMPRODUCT('Bond Valuation'!$B$40:$D$40,BondVal_all!BO12:BQ12)</f>
        <v>86.668727455781067</v>
      </c>
      <c r="AI12" s="53">
        <f t="shared" si="10"/>
        <v>2.1577724238497353E-6</v>
      </c>
      <c r="AJ12" s="12">
        <f>SUMPRODUCT($BO$2:$BQ$2,'Bond Valuation'!$B$40:$D$40,BondVal_all!BO12:BQ12)/BondVal_all!AH12</f>
        <v>2.9366964146818066</v>
      </c>
      <c r="AK12" s="35">
        <f t="shared" si="11"/>
        <v>-3.7881132024776653E-3</v>
      </c>
      <c r="AL12" s="35">
        <f t="shared" si="12"/>
        <v>-1.1979065754384018E-2</v>
      </c>
      <c r="AM12" s="35">
        <f t="shared" si="13"/>
        <v>-1.1341200304285572E-3</v>
      </c>
      <c r="AN12" s="29">
        <f t="shared" si="14"/>
        <v>-3.5864024361737094E-3</v>
      </c>
      <c r="AO12" s="28">
        <f>SUMPRODUCT('Bond Valuation'!$B$68:$F$68,BondVal_all!BO12:BS12)</f>
        <v>80.539069385634932</v>
      </c>
      <c r="AP12" s="53">
        <f t="shared" si="15"/>
        <v>4.8175098905645086E-5</v>
      </c>
      <c r="AQ12" s="12">
        <f>SUMPRODUCT($BO$2:$BS$2,'Bond Valuation'!$B$68:$F$68,BondVal_all!BO12:BS12)/BondVal_all!AO12</f>
        <v>4.7293899251734004</v>
      </c>
      <c r="AR12" s="35">
        <f t="shared" si="16"/>
        <v>-6.100550375465137E-3</v>
      </c>
      <c r="AS12" s="35">
        <f t="shared" si="17"/>
        <v>-1.9291634167065221E-2</v>
      </c>
      <c r="AT12" s="35">
        <f t="shared" si="18"/>
        <v>-1.1341200304285572E-3</v>
      </c>
      <c r="AU12" s="36">
        <f t="shared" si="19"/>
        <v>-3.5864024361737094E-3</v>
      </c>
      <c r="AV12" s="28">
        <f>SUMPRODUCT('Bond Valuation'!$B$96:$K$96,BondVal_all!BO12:BX12)</f>
        <v>71.387500085744449</v>
      </c>
      <c r="AW12" s="53">
        <f t="shared" si="20"/>
        <v>3.0218124117575851E-3</v>
      </c>
      <c r="AX12" s="12">
        <f>SUMPRODUCT($BO$2:$BX$2,'Bond Valuation'!$B$96:$K$96,BondVal_all!BO12:BX12)/BondVal_all!AV12</f>
        <v>8.2813955883304686</v>
      </c>
      <c r="AY12" s="35">
        <f t="shared" si="21"/>
        <v>-1.0682365329374367E-2</v>
      </c>
      <c r="AZ12" s="35">
        <f t="shared" si="5"/>
        <v>-3.3780605238837795E-2</v>
      </c>
      <c r="BA12" s="35">
        <f t="shared" si="22"/>
        <v>-1.1341200304285572E-3</v>
      </c>
      <c r="BB12" s="36">
        <f t="shared" si="23"/>
        <v>-3.5864024361737094E-3</v>
      </c>
      <c r="BC12" s="28">
        <f>SUMPRODUCT('Bond Valuation'!$B$124:$U$124,BondVal_all!BO12:CH12)</f>
        <v>58.847473932268898</v>
      </c>
      <c r="BD12" s="53">
        <f t="shared" si="24"/>
        <v>5.2596007556671154E-3</v>
      </c>
      <c r="BE12" s="12">
        <f>SUMPRODUCT($BO$2:$CH$2,'Bond Valuation'!$B$124:$U$124,BondVal_all!BO12:CH12)/BondVal_all!BC12</f>
        <v>11.879851298248969</v>
      </c>
      <c r="BF12" s="35">
        <f t="shared" si="25"/>
        <v>-1.5324097282028515E-2</v>
      </c>
      <c r="BG12" s="35">
        <f t="shared" si="26"/>
        <v>-4.8459050497205759E-2</v>
      </c>
      <c r="BH12" s="35">
        <f t="shared" si="27"/>
        <v>-1.1341200304285572E-3</v>
      </c>
      <c r="BI12" s="36">
        <f t="shared" si="28"/>
        <v>-3.5864024361737094E-3</v>
      </c>
      <c r="BJ12" s="35"/>
      <c r="BK12" s="35"/>
      <c r="BO12">
        <f>EXP(-BO$2*HLOOKUP(BO$2,'Yield Curves'!$B$2:$AP$508,MATCH($Z12,'Yield Curves'!$A$3:$A$508,0)+1)/100)</f>
        <v>0.93510168649246306</v>
      </c>
      <c r="BP12">
        <f>EXP(-BP$2*HLOOKUP(BP$2,'Yield Curves'!$B$2:$AP$508,MATCH($Z12,'Yield Curves'!$A$3:$A$508,0)+1)/100)</f>
        <v>0.87301721847323355</v>
      </c>
      <c r="BQ12">
        <f>EXP(-BQ$2*HLOOKUP(BQ$2,'Yield Curves'!$B$2:$AP$508,MATCH($Z12,'Yield Curves'!$A$3:$A$508,0)+1)/100)</f>
        <v>0.81424009456715374</v>
      </c>
      <c r="BR12">
        <f>EXP(-BR$2*HLOOKUP(BR$2,'Yield Curves'!$B$2:$AP$508,MATCH($Z12,'Yield Curves'!$A$3:$A$508,0)+1)/100)</f>
        <v>0.72993484664066122</v>
      </c>
      <c r="BS12">
        <f>EXP(-BS$2*HLOOKUP(BS$2,'Yield Curves'!$B$2:$AP$508,MATCH($Z12,'Yield Curves'!$A$3:$A$508,0)+1)/100)</f>
        <v>0.70398375385562095</v>
      </c>
      <c r="BT12">
        <f>EXP(-BT$2*HLOOKUP(BT$2,'Yield Curves'!$B$2:$AP$508,MATCH($Z12,'Yield Curves'!$A$3:$A$508,0)+1)/100)</f>
        <v>0.6527245898528361</v>
      </c>
      <c r="BU12">
        <f>EXP(-BU$2*HLOOKUP(BU$2,'Yield Curves'!$B$2:$AP$508,MATCH($Z12,'Yield Curves'!$A$3:$A$508,0)+1)/100)</f>
        <v>0.60410938285586468</v>
      </c>
      <c r="BV12">
        <f>EXP(-BV$2*HLOOKUP(BV$2,'Yield Curves'!$B$2:$AP$508,MATCH($Z12,'Yield Curves'!$A$3:$A$508,0)+1)/100)</f>
        <v>0.55810955541668261</v>
      </c>
      <c r="BW12">
        <f>EXP(-BW$2*HLOOKUP(BW$2,'Yield Curves'!$B$2:$AP$508,MATCH($Z12,'Yield Curves'!$A$3:$A$508,0)+1)/100)</f>
        <v>0.51468511114021964</v>
      </c>
      <c r="BX12">
        <f>EXP(-BX$2*HLOOKUP(BX$2,'Yield Curves'!$B$2:$AP$508,MATCH($Z12,'Yield Curves'!$A$3:$A$508,0)+1)/100)</f>
        <v>0.47378578017596978</v>
      </c>
      <c r="BY12">
        <f>EXP(-BY$2*HLOOKUP(BY$2,'Yield Curves'!$B$2:$AP$508,MATCH($Z12,'Yield Curves'!$A$3:$A$508,0)+1)/100)</f>
        <v>0.43535216530895032</v>
      </c>
      <c r="BZ12">
        <f>EXP(-BZ$2*HLOOKUP(BZ$2,'Yield Curves'!$B$2:$AP$508,MATCH($Z12,'Yield Curves'!$A$3:$A$508,0)+1)/100)</f>
        <v>0.39991630150768076</v>
      </c>
      <c r="CA12">
        <f>EXP(-CA$2*HLOOKUP(CA$2,'Yield Curves'!$B$2:$AP$508,MATCH($Z12,'Yield Curves'!$A$3:$A$508,0)+1)/100)</f>
        <v>0.36739232369848235</v>
      </c>
      <c r="CB12">
        <f>EXP(-CB$2*HLOOKUP(CB$2,'Yield Curves'!$B$2:$AP$508,MATCH($Z12,'Yield Curves'!$A$3:$A$508,0)+1)/100)</f>
        <v>0.33619127841529062</v>
      </c>
      <c r="CC12">
        <f>EXP(-CC$2*HLOOKUP(CC$2,'Yield Curves'!$B$2:$AP$508,MATCH($Z12,'Yield Curves'!$A$3:$A$508,0)+1)/100)</f>
        <v>0.30712513763527222</v>
      </c>
      <c r="CD12">
        <f>EXP(-CD$2*HLOOKUP(CD$2,'Yield Curves'!$B$2:$AP$508,MATCH($Z12,'Yield Curves'!$A$3:$A$508,0)+1)/100)</f>
        <v>0.2804878136671633</v>
      </c>
      <c r="CE12">
        <f>EXP(-CE$2*HLOOKUP(CE$2,'Yield Curves'!$B$2:$AP$508,MATCH($Z12,'Yield Curves'!$A$3:$A$508,0)+1)/100)</f>
        <v>0.25614996954297931</v>
      </c>
      <c r="CF12">
        <f>EXP(-CF$2*HLOOKUP(CF$2,'Yield Curves'!$B$2:$AP$508,MATCH($Z12,'Yield Curves'!$A$3:$A$508,0)+1)/100)</f>
        <v>0.23361270889305397</v>
      </c>
      <c r="CG12">
        <f>EXP(-CG$2*HLOOKUP(CG$2,'Yield Curves'!$B$2:$AP$508,MATCH($Z12,'Yield Curves'!$A$3:$A$508,0)+1)/100)</f>
        <v>0.21260129565729199</v>
      </c>
      <c r="CH12">
        <f>EXP(-CH$2*HLOOKUP(CH$2,'Yield Curves'!$B$2:$AP$508,MATCH($Z12,'Yield Curves'!$A$3:$A$508,0)+1)/100)</f>
        <v>0.19320567189501364</v>
      </c>
    </row>
    <row r="13" spans="1:86" x14ac:dyDescent="0.2">
      <c r="A13" s="2">
        <v>43119</v>
      </c>
      <c r="B13">
        <f>'Yield Curves'!C12-'Yield Curves'!C13</f>
        <v>4.0000000000000036E-2</v>
      </c>
      <c r="C13">
        <f>'Yield Curves'!D12-'Yield Curves'!D13</f>
        <v>4.4999999999999929E-2</v>
      </c>
      <c r="D13">
        <f>'Yield Curves'!E12-'Yield Curves'!E13</f>
        <v>4.9999999999999822E-2</v>
      </c>
      <c r="E13">
        <f>'Yield Curves'!F12-'Yield Curves'!F13</f>
        <v>4.0000000000000036E-2</v>
      </c>
      <c r="F13">
        <f>'Yield Curves'!G12-'Yield Curves'!G13</f>
        <v>3.0000000000000249E-2</v>
      </c>
      <c r="G13">
        <f>'Yield Curves'!H12-'Yield Curves'!H13</f>
        <v>-9.9999999999997868E-3</v>
      </c>
      <c r="H13">
        <f>'Yield Curves'!I12-'Yield Curves'!I13</f>
        <v>-4.9999999999999822E-2</v>
      </c>
      <c r="I13">
        <f>'Yield Curves'!J12-'Yield Curves'!J13</f>
        <v>-2.5000000000000355E-2</v>
      </c>
      <c r="J13">
        <f>'Yield Curves'!K12-'Yield Curves'!K13</f>
        <v>0</v>
      </c>
      <c r="K13">
        <f>'Yield Curves'!L12-'Yield Curves'!L13</f>
        <v>-7.5000000000002842E-3</v>
      </c>
      <c r="L13">
        <f>'Yield Curves'!M12-'Yield Curves'!M13</f>
        <v>-1.5000000000000568E-2</v>
      </c>
      <c r="M13">
        <f>'Yield Curves'!N12-'Yield Curves'!N13</f>
        <v>-2.2500000000000853E-2</v>
      </c>
      <c r="N13">
        <f>'Yield Curves'!O12-'Yield Curves'!O13</f>
        <v>-3.0000000000000249E-2</v>
      </c>
      <c r="O13">
        <f>'Yield Curves'!P12-'Yield Curves'!P13</f>
        <v>-3.7499999999999645E-2</v>
      </c>
      <c r="P13">
        <f>'Yield Curves'!Q12-'Yield Curves'!Q13</f>
        <v>-3.6249999999999005E-2</v>
      </c>
      <c r="Q13">
        <f>'Yield Curves'!R12-'Yield Curves'!R13</f>
        <v>-3.5000000000000142E-2</v>
      </c>
      <c r="R13">
        <f>'Yield Curves'!S12-'Yield Curves'!S13</f>
        <v>-3.3750000000001279E-2</v>
      </c>
      <c r="S13">
        <f>'Yield Curves'!T12-'Yield Curves'!T13</f>
        <v>-3.6875000000001101E-2</v>
      </c>
      <c r="T13">
        <f>'Yield Curves'!U12-'Yield Curves'!U13</f>
        <v>-4.0000000000000036E-2</v>
      </c>
      <c r="U13">
        <f>'Yield Curves'!V12-'Yield Curves'!V13</f>
        <v>-4.312499999999897E-2</v>
      </c>
      <c r="V13" s="21">
        <f t="shared" si="0"/>
        <v>4.9999999999999822E-2</v>
      </c>
      <c r="W13" s="21">
        <f t="shared" si="1"/>
        <v>3.0240000000000124E-2</v>
      </c>
      <c r="X13">
        <f t="shared" si="2"/>
        <v>4.3170413926139399E-2</v>
      </c>
      <c r="Y13">
        <f t="shared" si="3"/>
        <v>0.1306694006585376</v>
      </c>
      <c r="Z13" s="2">
        <v>43122</v>
      </c>
      <c r="AA13" s="28">
        <f>'Bond Valuation'!$B$12*BondVal_all!BO13</f>
        <v>94.435826280915805</v>
      </c>
      <c r="AB13" s="53">
        <f t="shared" si="6"/>
        <v>0</v>
      </c>
      <c r="AC13" s="12">
        <f>SUMPRODUCT('Bond Valuation'!$B$12*BondVal_all!BO13,$BO$2)/AA13</f>
        <v>1</v>
      </c>
      <c r="AD13" s="35">
        <f t="shared" si="7"/>
        <v>-1.308199106613435E-3</v>
      </c>
      <c r="AE13" s="53">
        <f t="shared" si="8"/>
        <v>-4.1368888098958978E-3</v>
      </c>
      <c r="AF13" s="53">
        <f t="shared" si="4"/>
        <v>-1.1509335532187963E-3</v>
      </c>
      <c r="AG13" s="53">
        <f t="shared" si="9"/>
        <v>-3.6395714636820145E-3</v>
      </c>
      <c r="AH13" s="28">
        <f>SUMPRODUCT('Bond Valuation'!$B$40:$D$40,BondVal_all!BO13:BQ13)</f>
        <v>86.668540444794473</v>
      </c>
      <c r="AI13" s="53">
        <f t="shared" si="10"/>
        <v>2.9155385263979205E-4</v>
      </c>
      <c r="AJ13" s="12">
        <f>SUMPRODUCT($BO$2:$BQ$2,'Bond Valuation'!$B$40:$D$40,BondVal_all!BO13:BQ13)/BondVal_all!AH13</f>
        <v>2.9367005936319237</v>
      </c>
      <c r="AK13" s="35">
        <f t="shared" si="11"/>
        <v>-3.8417890929804267E-3</v>
      </c>
      <c r="AL13" s="35">
        <f t="shared" si="12"/>
        <v>-1.2148803823810546E-2</v>
      </c>
      <c r="AM13" s="35">
        <f t="shared" si="13"/>
        <v>-1.1509335532187963E-3</v>
      </c>
      <c r="AN13" s="29">
        <f t="shared" si="14"/>
        <v>-3.6395714636820145E-3</v>
      </c>
      <c r="AO13" s="28">
        <f>SUMPRODUCT('Bond Valuation'!$B$68:$F$68,BondVal_all!BO13:BS13)</f>
        <v>80.535189594910818</v>
      </c>
      <c r="AP13" s="53">
        <f t="shared" si="15"/>
        <v>-4.1334934642645038E-5</v>
      </c>
      <c r="AQ13" s="12">
        <f>SUMPRODUCT($BO$2:$BS$2,'Bond Valuation'!$B$68:$F$68,BondVal_all!BO13:BS13)/BondVal_all!AO13</f>
        <v>4.7294337714905623</v>
      </c>
      <c r="AR13" s="35">
        <f t="shared" si="16"/>
        <v>-6.1870410346513615E-3</v>
      </c>
      <c r="AS13" s="35">
        <f t="shared" si="17"/>
        <v>-1.9565141646423059E-2</v>
      </c>
      <c r="AT13" s="35">
        <f t="shared" si="18"/>
        <v>-1.1509335532187963E-3</v>
      </c>
      <c r="AU13" s="36">
        <f t="shared" si="19"/>
        <v>-3.6395714636820145E-3</v>
      </c>
      <c r="AV13" s="28">
        <f>SUMPRODUCT('Bond Valuation'!$B$96:$K$96,BondVal_all!BO13:BX13)</f>
        <v>71.172430352330821</v>
      </c>
      <c r="AW13" s="53">
        <f t="shared" si="20"/>
        <v>-3.0019403522676402E-3</v>
      </c>
      <c r="AX13" s="12">
        <f>SUMPRODUCT($BO$2:$BX$2,'Bond Valuation'!$B$96:$K$96,BondVal_all!BO13:BX13)/BondVal_all!AV13</f>
        <v>8.2770702410742736</v>
      </c>
      <c r="AY13" s="35">
        <f t="shared" si="21"/>
        <v>-1.0828055894750013E-2</v>
      </c>
      <c r="AZ13" s="35">
        <f t="shared" si="5"/>
        <v>-3.4241319259022504E-2</v>
      </c>
      <c r="BA13" s="35">
        <f t="shared" si="22"/>
        <v>-1.1509335532187963E-3</v>
      </c>
      <c r="BB13" s="36">
        <f t="shared" si="23"/>
        <v>-3.6395714636820145E-3</v>
      </c>
      <c r="BC13" s="28">
        <f>SUMPRODUCT('Bond Valuation'!$B$124:$U$124,BondVal_all!BO13:CH13)</f>
        <v>58.539579117704982</v>
      </c>
      <c r="BD13" s="53">
        <f t="shared" si="24"/>
        <v>-6.1046711369082685E-3</v>
      </c>
      <c r="BE13" s="12">
        <f>SUMPRODUCT($BO$2:$CH$2,'Bond Valuation'!$B$124:$U$124,BondVal_all!BO13:CH13)/BondVal_all!BC13</f>
        <v>11.850185405602998</v>
      </c>
      <c r="BF13" s="35">
        <f t="shared" si="25"/>
        <v>-1.5502401960813407E-2</v>
      </c>
      <c r="BG13" s="35">
        <f t="shared" si="26"/>
        <v>-4.9022899399630719E-2</v>
      </c>
      <c r="BH13" s="35">
        <f t="shared" si="27"/>
        <v>-1.1509335532187963E-3</v>
      </c>
      <c r="BI13" s="36">
        <f t="shared" si="28"/>
        <v>-3.6395714636820145E-3</v>
      </c>
      <c r="BJ13" s="35"/>
      <c r="BK13" s="35"/>
      <c r="BO13">
        <f>EXP(-BO$2*HLOOKUP(BO$2,'Yield Curves'!$B$2:$AP$508,MATCH($Z13,'Yield Curves'!$A$3:$A$508,0)+1)/100)</f>
        <v>0.93500818099916638</v>
      </c>
      <c r="BP13">
        <f>EXP(-BP$2*HLOOKUP(BP$2,'Yield Curves'!$B$2:$AP$508,MATCH($Z13,'Yield Curves'!$A$3:$A$508,0)+1)/100)</f>
        <v>0.87301721847323355</v>
      </c>
      <c r="BQ13">
        <f>EXP(-BQ$2*HLOOKUP(BQ$2,'Yield Curves'!$B$2:$AP$508,MATCH($Z13,'Yield Curves'!$A$3:$A$508,0)+1)/100)</f>
        <v>0.81424009456715374</v>
      </c>
      <c r="BR13">
        <f>EXP(-BR$2*HLOOKUP(BR$2,'Yield Curves'!$B$2:$AP$508,MATCH($Z13,'Yield Curves'!$A$3:$A$508,0)+1)/100)</f>
        <v>0.7284764358443131</v>
      </c>
      <c r="BS13">
        <f>EXP(-BS$2*HLOOKUP(BS$2,'Yield Curves'!$B$2:$AP$508,MATCH($Z13,'Yield Curves'!$A$3:$A$508,0)+1)/100)</f>
        <v>0.70398375385562095</v>
      </c>
      <c r="BT13">
        <f>EXP(-BT$2*HLOOKUP(BT$2,'Yield Curves'!$B$2:$AP$508,MATCH($Z13,'Yield Curves'!$A$3:$A$508,0)+1)/100)</f>
        <v>0.65233307256585604</v>
      </c>
      <c r="BU13">
        <f>EXP(-BU$2*HLOOKUP(BU$2,'Yield Curves'!$B$2:$AP$508,MATCH($Z13,'Yield Curves'!$A$3:$A$508,0)+1)/100)</f>
        <v>0.60326422147087899</v>
      </c>
      <c r="BV13">
        <f>EXP(-BV$2*HLOOKUP(BV$2,'Yield Curves'!$B$2:$AP$508,MATCH($Z13,'Yield Curves'!$A$3:$A$508,0)+1)/100)</f>
        <v>0.55688306402997612</v>
      </c>
      <c r="BW13">
        <f>EXP(-BW$2*HLOOKUP(BW$2,'Yield Curves'!$B$2:$AP$508,MATCH($Z13,'Yield Curves'!$A$3:$A$508,0)+1)/100)</f>
        <v>0.51318185677142203</v>
      </c>
      <c r="BX13">
        <f>EXP(-BX$2*HLOOKUP(BX$2,'Yield Curves'!$B$2:$AP$508,MATCH($Z13,'Yield Curves'!$A$3:$A$508,0)+1)/100)</f>
        <v>0.47189442229284201</v>
      </c>
      <c r="BY13">
        <f>EXP(-BY$2*HLOOKUP(BY$2,'Yield Curves'!$B$2:$AP$508,MATCH($Z13,'Yield Curves'!$A$3:$A$508,0)+1)/100)</f>
        <v>0.43308338260163043</v>
      </c>
      <c r="BZ13">
        <f>EXP(-BZ$2*HLOOKUP(BZ$2,'Yield Curves'!$B$2:$AP$508,MATCH($Z13,'Yield Curves'!$A$3:$A$508,0)+1)/100)</f>
        <v>0.39761344077698402</v>
      </c>
      <c r="CA13">
        <f>EXP(-CA$2*HLOOKUP(CA$2,'Yield Curves'!$B$2:$AP$508,MATCH($Z13,'Yield Curves'!$A$3:$A$508,0)+1)/100)</f>
        <v>0.36539776559980114</v>
      </c>
      <c r="CB13">
        <f>EXP(-CB$2*HLOOKUP(CB$2,'Yield Curves'!$B$2:$AP$508,MATCH($Z13,'Yield Curves'!$A$3:$A$508,0)+1)/100)</f>
        <v>0.334036085975073</v>
      </c>
      <c r="CC13">
        <f>EXP(-CC$2*HLOOKUP(CC$2,'Yield Curves'!$B$2:$AP$508,MATCH($Z13,'Yield Curves'!$A$3:$A$508,0)+1)/100)</f>
        <v>0.30483031544319683</v>
      </c>
      <c r="CD13">
        <f>EXP(-CD$2*HLOOKUP(CD$2,'Yield Curves'!$B$2:$AP$508,MATCH($Z13,'Yield Curves'!$A$3:$A$508,0)+1)/100)</f>
        <v>0.27818504701076435</v>
      </c>
      <c r="CE13">
        <f>EXP(-CE$2*HLOOKUP(CE$2,'Yield Curves'!$B$2:$AP$508,MATCH($Z13,'Yield Curves'!$A$3:$A$508,0)+1)/100)</f>
        <v>0.25395999722037937</v>
      </c>
      <c r="CF13">
        <f>EXP(-CF$2*HLOOKUP(CF$2,'Yield Curves'!$B$2:$AP$508,MATCH($Z13,'Yield Curves'!$A$3:$A$508,0)+1)/100)</f>
        <v>0.23154079081569817</v>
      </c>
      <c r="CG13">
        <f>EXP(-CG$2*HLOOKUP(CG$2,'Yield Curves'!$B$2:$AP$508,MATCH($Z13,'Yield Curves'!$A$3:$A$508,0)+1)/100)</f>
        <v>0.21060130629683313</v>
      </c>
      <c r="CH13">
        <f>EXP(-CH$2*HLOOKUP(CH$2,'Yield Curves'!$B$2:$AP$508,MATCH($Z13,'Yield Curves'!$A$3:$A$508,0)+1)/100)</f>
        <v>0.19128324333905466</v>
      </c>
    </row>
    <row r="14" spans="1:86" x14ac:dyDescent="0.2">
      <c r="A14" s="2">
        <v>43118</v>
      </c>
      <c r="B14">
        <f>'Yield Curves'!C13-'Yield Curves'!C14</f>
        <v>-7.0000000000000284E-2</v>
      </c>
      <c r="C14">
        <f>'Yield Curves'!D13-'Yield Curves'!D14</f>
        <v>-6.0000000000000497E-2</v>
      </c>
      <c r="D14">
        <f>'Yield Curves'!E13-'Yield Curves'!E14</f>
        <v>-4.9999999999999822E-2</v>
      </c>
      <c r="E14">
        <f>'Yield Curves'!F13-'Yield Curves'!F14</f>
        <v>-3.4999999999999254E-2</v>
      </c>
      <c r="F14">
        <f>'Yield Curves'!G13-'Yield Curves'!G14</f>
        <v>-1.9999999999999574E-2</v>
      </c>
      <c r="G14">
        <f>'Yield Curves'!H13-'Yield Curves'!H14</f>
        <v>-9.9999999999997868E-3</v>
      </c>
      <c r="H14">
        <f>'Yield Curves'!I13-'Yield Curves'!I14</f>
        <v>0</v>
      </c>
      <c r="I14">
        <f>'Yield Curves'!J13-'Yield Curves'!J14</f>
        <v>-5.0000000000007816E-3</v>
      </c>
      <c r="J14">
        <f>'Yield Curves'!K13-'Yield Curves'!K14</f>
        <v>-1.0000000000000675E-2</v>
      </c>
      <c r="K14">
        <f>'Yield Curves'!L13-'Yield Curves'!L14</f>
        <v>-9.9999999999997868E-3</v>
      </c>
      <c r="L14">
        <f>'Yield Curves'!M13-'Yield Curves'!M14</f>
        <v>-9.9999999999997868E-3</v>
      </c>
      <c r="M14">
        <f>'Yield Curves'!N13-'Yield Curves'!N14</f>
        <v>-9.9999999999997868E-3</v>
      </c>
      <c r="N14">
        <f>'Yield Curves'!O13-'Yield Curves'!O14</f>
        <v>-9.9999999999997868E-3</v>
      </c>
      <c r="O14">
        <f>'Yield Curves'!P13-'Yield Curves'!P14</f>
        <v>-9.9999999999997868E-3</v>
      </c>
      <c r="P14">
        <f>'Yield Curves'!Q13-'Yield Curves'!Q14</f>
        <v>-7.5000000000002842E-3</v>
      </c>
      <c r="Q14">
        <f>'Yield Curves'!R13-'Yield Curves'!R14</f>
        <v>-4.9999999999998934E-3</v>
      </c>
      <c r="R14">
        <f>'Yield Curves'!S13-'Yield Curves'!S14</f>
        <v>-2.4999999999995026E-3</v>
      </c>
      <c r="S14">
        <f>'Yield Curves'!T13-'Yield Curves'!T14</f>
        <v>-1.2499999999997513E-3</v>
      </c>
      <c r="T14">
        <f>'Yield Curves'!U13-'Yield Curves'!U14</f>
        <v>0</v>
      </c>
      <c r="U14">
        <f>'Yield Curves'!V13-'Yield Curves'!V14</f>
        <v>1.2499999999997513E-3</v>
      </c>
      <c r="V14" s="21">
        <f t="shared" si="0"/>
        <v>1.2499999999997513E-3</v>
      </c>
      <c r="W14" s="21">
        <f t="shared" si="1"/>
        <v>3.0375000000000124E-2</v>
      </c>
      <c r="X14">
        <f t="shared" si="2"/>
        <v>4.3132147565527634E-2</v>
      </c>
      <c r="Y14">
        <f t="shared" si="3"/>
        <v>0.13071537979188116</v>
      </c>
      <c r="Z14" s="2">
        <v>43119</v>
      </c>
      <c r="AA14" s="28">
        <f>'Bond Valuation'!$B$12*BondVal_all!BO14</f>
        <v>94.435826280915805</v>
      </c>
      <c r="AB14" s="53">
        <f t="shared" si="6"/>
        <v>-3.9992001066557759E-4</v>
      </c>
      <c r="AC14" s="12">
        <f>SUMPRODUCT('Bond Valuation'!$B$12*BondVal_all!BO14,$BO$2)/AA14</f>
        <v>1</v>
      </c>
      <c r="AD14" s="35">
        <f t="shared" si="7"/>
        <v>-1.3066940065853761E-3</v>
      </c>
      <c r="AE14" s="53">
        <f t="shared" si="8"/>
        <v>-4.1321292657008485E-3</v>
      </c>
      <c r="AF14" s="53">
        <f t="shared" si="4"/>
        <v>-1.1505840109416144E-3</v>
      </c>
      <c r="AG14" s="53">
        <f t="shared" si="9"/>
        <v>-3.6384661139475978E-3</v>
      </c>
      <c r="AH14" s="28">
        <f>SUMPRODUCT('Bond Valuation'!$B$40:$D$40,BondVal_all!BO14:BQ14)</f>
        <v>86.643279262920018</v>
      </c>
      <c r="AI14" s="53">
        <f t="shared" si="10"/>
        <v>-8.9082906352344615E-4</v>
      </c>
      <c r="AJ14" s="12">
        <f>SUMPRODUCT($BO$2:$BQ$2,'Bond Valuation'!$B$40:$D$40,BondVal_all!BO14:BQ14)/BondVal_all!AH14</f>
        <v>2.9366861684409744</v>
      </c>
      <c r="AK14" s="35">
        <f t="shared" si="11"/>
        <v>-3.8373502155239934E-3</v>
      </c>
      <c r="AL14" s="35">
        <f t="shared" si="12"/>
        <v>-1.2134766860793841E-2</v>
      </c>
      <c r="AM14" s="35">
        <f t="shared" si="13"/>
        <v>-1.1505840109416144E-3</v>
      </c>
      <c r="AN14" s="29">
        <f t="shared" si="14"/>
        <v>-3.6384661139475978E-3</v>
      </c>
      <c r="AO14" s="28">
        <f>SUMPRODUCT('Bond Valuation'!$B$68:$F$68,BondVal_all!BO14:BS14)</f>
        <v>80.538518649315407</v>
      </c>
      <c r="AP14" s="53">
        <f t="shared" si="15"/>
        <v>-1.6181096300416087E-5</v>
      </c>
      <c r="AQ14" s="12">
        <f>SUMPRODUCT($BO$2:$BS$2,'Bond Valuation'!$B$68:$F$68,BondVal_all!BO14:BS14)/BondVal_all!AO14</f>
        <v>4.7294220403794744</v>
      </c>
      <c r="AR14" s="35">
        <f t="shared" si="16"/>
        <v>-6.1799074347766393E-3</v>
      </c>
      <c r="AS14" s="35">
        <f t="shared" si="17"/>
        <v>-1.9542583222902643E-2</v>
      </c>
      <c r="AT14" s="35">
        <f t="shared" si="18"/>
        <v>-1.1505840109416144E-3</v>
      </c>
      <c r="AU14" s="36">
        <f t="shared" si="19"/>
        <v>-3.6384661139475978E-3</v>
      </c>
      <c r="AV14" s="28">
        <f>SUMPRODUCT('Bond Valuation'!$B$96:$K$96,BondVal_all!BO14:BX14)</f>
        <v>71.386729054897117</v>
      </c>
      <c r="AW14" s="53">
        <f t="shared" si="20"/>
        <v>2.9721282104833158E-3</v>
      </c>
      <c r="AX14" s="12">
        <f>SUMPRODUCT($BO$2:$BX$2,'Bond Valuation'!$B$96:$K$96,BondVal_all!BO14:BX14)/BondVal_all!AV14</f>
        <v>8.2814846780197282</v>
      </c>
      <c r="AY14" s="35">
        <f t="shared" si="21"/>
        <v>-1.0821366394397E-2</v>
      </c>
      <c r="AZ14" s="35">
        <f t="shared" si="5"/>
        <v>-3.4220165201498481E-2</v>
      </c>
      <c r="BA14" s="35">
        <f t="shared" si="22"/>
        <v>-1.1505840109416144E-3</v>
      </c>
      <c r="BB14" s="36">
        <f t="shared" si="23"/>
        <v>-3.6384661139475978E-3</v>
      </c>
      <c r="BC14" s="28">
        <f>SUMPRODUCT('Bond Valuation'!$B$124:$U$124,BondVal_all!BO14:CH14)</f>
        <v>58.899138991495107</v>
      </c>
      <c r="BD14" s="53">
        <f t="shared" si="24"/>
        <v>5.1912363545811857E-3</v>
      </c>
      <c r="BE14" s="12">
        <f>SUMPRODUCT($BO$2:$CH$2,'Bond Valuation'!$B$124:$U$124,BondVal_all!BO14:CH14)/BondVal_all!BC14</f>
        <v>11.886411380031344</v>
      </c>
      <c r="BF14" s="35">
        <f t="shared" si="25"/>
        <v>-1.5531902510095166E-2</v>
      </c>
      <c r="BG14" s="35">
        <f t="shared" si="26"/>
        <v>-4.9116188327587122E-2</v>
      </c>
      <c r="BH14" s="35">
        <f t="shared" si="27"/>
        <v>-1.1505840109416144E-3</v>
      </c>
      <c r="BI14" s="36">
        <f t="shared" si="28"/>
        <v>-3.6384661139475978E-3</v>
      </c>
      <c r="BJ14" s="35"/>
      <c r="BK14" s="35"/>
      <c r="BO14">
        <f>EXP(-BO$2*HLOOKUP(BO$2,'Yield Curves'!$B$2:$AP$508,MATCH($Z14,'Yield Curves'!$A$3:$A$508,0)+1)/100)</f>
        <v>0.93500818099916638</v>
      </c>
      <c r="BP14">
        <f>EXP(-BP$2*HLOOKUP(BP$2,'Yield Curves'!$B$2:$AP$508,MATCH($Z14,'Yield Curves'!$A$3:$A$508,0)+1)/100)</f>
        <v>0.87284263248871929</v>
      </c>
      <c r="BQ14">
        <f>EXP(-BQ$2*HLOOKUP(BQ$2,'Yield Curves'!$B$2:$AP$508,MATCH($Z14,'Yield Curves'!$A$3:$A$508,0)+1)/100)</f>
        <v>0.81399585917592399</v>
      </c>
      <c r="BR14">
        <f>EXP(-BR$2*HLOOKUP(BR$2,'Yield Curves'!$B$2:$AP$508,MATCH($Z14,'Yield Curves'!$A$3:$A$508,0)+1)/100)</f>
        <v>0.73022687898189198</v>
      </c>
      <c r="BS14">
        <f>EXP(-BS$2*HLOOKUP(BS$2,'Yield Curves'!$B$2:$AP$508,MATCH($Z14,'Yield Curves'!$A$3:$A$508,0)+1)/100)</f>
        <v>0.70398375385562095</v>
      </c>
      <c r="BT14">
        <f>EXP(-BT$2*HLOOKUP(BT$2,'Yield Curves'!$B$2:$AP$508,MATCH($Z14,'Yield Curves'!$A$3:$A$508,0)+1)/100)</f>
        <v>0.6527245898528361</v>
      </c>
      <c r="BU14">
        <f>EXP(-BU$2*HLOOKUP(BU$2,'Yield Curves'!$B$2:$AP$508,MATCH($Z14,'Yield Curves'!$A$3:$A$508,0)+1)/100)</f>
        <v>0.60410938285586468</v>
      </c>
      <c r="BV14">
        <f>EXP(-BV$2*HLOOKUP(BV$2,'Yield Curves'!$B$2:$AP$508,MATCH($Z14,'Yield Curves'!$A$3:$A$508,0)+1)/100)</f>
        <v>0.55810955541668261</v>
      </c>
      <c r="BW14">
        <f>EXP(-BW$2*HLOOKUP(BW$2,'Yield Curves'!$B$2:$AP$508,MATCH($Z14,'Yield Curves'!$A$3:$A$508,0)+1)/100)</f>
        <v>0.51468511114021964</v>
      </c>
      <c r="BX14">
        <f>EXP(-BX$2*HLOOKUP(BX$2,'Yield Curves'!$B$2:$AP$508,MATCH($Z14,'Yield Curves'!$A$3:$A$508,0)+1)/100)</f>
        <v>0.47378578017596978</v>
      </c>
      <c r="BY14">
        <f>EXP(-BY$2*HLOOKUP(BY$2,'Yield Curves'!$B$2:$AP$508,MATCH($Z14,'Yield Curves'!$A$3:$A$508,0)+1)/100)</f>
        <v>0.43535216530895032</v>
      </c>
      <c r="BZ14">
        <f>EXP(-BZ$2*HLOOKUP(BZ$2,'Yield Curves'!$B$2:$AP$508,MATCH($Z14,'Yield Curves'!$A$3:$A$508,0)+1)/100)</f>
        <v>0.40003629439616634</v>
      </c>
      <c r="CA14">
        <f>EXP(-CA$2*HLOOKUP(CA$2,'Yield Curves'!$B$2:$AP$508,MATCH($Z14,'Yield Curves'!$A$3:$A$508,0)+1)/100)</f>
        <v>0.36775070589701958</v>
      </c>
      <c r="CB14">
        <f>EXP(-CB$2*HLOOKUP(CB$2,'Yield Curves'!$B$2:$AP$508,MATCH($Z14,'Yield Curves'!$A$3:$A$508,0)+1)/100)</f>
        <v>0.33660336508290095</v>
      </c>
      <c r="CC14">
        <f>EXP(-CC$2*HLOOKUP(CC$2,'Yield Curves'!$B$2:$AP$508,MATCH($Z14,'Yield Curves'!$A$3:$A$508,0)+1)/100)</f>
        <v>0.30758617103032759</v>
      </c>
      <c r="CD14">
        <f>EXP(-CD$2*HLOOKUP(CD$2,'Yield Curves'!$B$2:$AP$508,MATCH($Z14,'Yield Curves'!$A$3:$A$508,0)+1)/100)</f>
        <v>0.2809580244466473</v>
      </c>
      <c r="CE14">
        <f>EXP(-CE$2*HLOOKUP(CE$2,'Yield Curves'!$B$2:$AP$508,MATCH($Z14,'Yield Curves'!$A$3:$A$508,0)+1)/100)</f>
        <v>0.25659261048843701</v>
      </c>
      <c r="CF14">
        <f>EXP(-CF$2*HLOOKUP(CF$2,'Yield Curves'!$B$2:$AP$508,MATCH($Z14,'Yield Curves'!$A$3:$A$508,0)+1)/100)</f>
        <v>0.23402700834665352</v>
      </c>
      <c r="CG14">
        <f>EXP(-CG$2*HLOOKUP(CG$2,'Yield Curves'!$B$2:$AP$508,MATCH($Z14,'Yield Curves'!$A$3:$A$508,0)+1)/100)</f>
        <v>0.21300246032879694</v>
      </c>
      <c r="CH14">
        <f>EXP(-CH$2*HLOOKUP(CH$2,'Yield Curves'!$B$2:$AP$508,MATCH($Z14,'Yield Curves'!$A$3:$A$508,0)+1)/100)</f>
        <v>0.1935924699078839</v>
      </c>
    </row>
    <row r="15" spans="1:86" x14ac:dyDescent="0.2">
      <c r="A15" s="2">
        <v>43117</v>
      </c>
      <c r="B15">
        <f>'Yield Curves'!C14-'Yield Curves'!C15</f>
        <v>4.9999999999999822E-2</v>
      </c>
      <c r="C15">
        <f>'Yield Curves'!D14-'Yield Curves'!D15</f>
        <v>3.0000000000000249E-2</v>
      </c>
      <c r="D15">
        <f>'Yield Curves'!E14-'Yield Curves'!E15</f>
        <v>9.9999999999997868E-3</v>
      </c>
      <c r="E15">
        <f>'Yield Curves'!F14-'Yield Curves'!F15</f>
        <v>4.9999999999990052E-3</v>
      </c>
      <c r="F15">
        <f>'Yield Curves'!G14-'Yield Curves'!G15</f>
        <v>0</v>
      </c>
      <c r="G15">
        <f>'Yield Curves'!H14-'Yield Curves'!H15</f>
        <v>4.9999999999998934E-3</v>
      </c>
      <c r="H15">
        <f>'Yield Curves'!I14-'Yield Curves'!I15</f>
        <v>9.9999999999997868E-3</v>
      </c>
      <c r="I15">
        <f>'Yield Curves'!J14-'Yield Curves'!J15</f>
        <v>5.0000000000007816E-3</v>
      </c>
      <c r="J15">
        <f>'Yield Curves'!K14-'Yield Curves'!K15</f>
        <v>0</v>
      </c>
      <c r="K15">
        <f>'Yield Curves'!L14-'Yield Curves'!L15</f>
        <v>2.4999999999995026E-3</v>
      </c>
      <c r="L15">
        <f>'Yield Curves'!M14-'Yield Curves'!M15</f>
        <v>4.9999999999990052E-3</v>
      </c>
      <c r="M15">
        <f>'Yield Curves'!N14-'Yield Curves'!N15</f>
        <v>7.499999999999396E-3</v>
      </c>
      <c r="N15">
        <f>'Yield Curves'!O14-'Yield Curves'!O15</f>
        <v>9.9999999999997868E-3</v>
      </c>
      <c r="O15">
        <f>'Yield Curves'!P14-'Yield Curves'!P15</f>
        <v>1.2500000000000178E-2</v>
      </c>
      <c r="P15">
        <f>'Yield Curves'!Q14-'Yield Curves'!Q15</f>
        <v>8.7500000000000355E-3</v>
      </c>
      <c r="Q15">
        <f>'Yield Curves'!R14-'Yield Curves'!R15</f>
        <v>4.9999999999998934E-3</v>
      </c>
      <c r="R15">
        <f>'Yield Curves'!S14-'Yield Curves'!S15</f>
        <v>1.2499999999997513E-3</v>
      </c>
      <c r="S15">
        <f>'Yield Curves'!T14-'Yield Curves'!T15</f>
        <v>6.2499999999943157E-4</v>
      </c>
      <c r="T15">
        <f>'Yield Curves'!U14-'Yield Curves'!U15</f>
        <v>0</v>
      </c>
      <c r="U15">
        <f>'Yield Curves'!V14-'Yield Curves'!V15</f>
        <v>-6.2499999999943157E-4</v>
      </c>
      <c r="V15" s="21">
        <f t="shared" si="0"/>
        <v>4.9999999999999822E-2</v>
      </c>
      <c r="W15" s="21">
        <f t="shared" si="1"/>
        <v>3.0135000000000127E-2</v>
      </c>
      <c r="X15">
        <f t="shared" si="2"/>
        <v>4.3189400578025512E-2</v>
      </c>
      <c r="Y15">
        <f t="shared" si="3"/>
        <v>0.13060857021578803</v>
      </c>
      <c r="Z15" s="2">
        <v>43118</v>
      </c>
      <c r="AA15" s="28">
        <f>'Bond Valuation'!$B$12*BondVal_all!BO15</f>
        <v>94.473608167301691</v>
      </c>
      <c r="AB15" s="53">
        <f t="shared" si="6"/>
        <v>7.0024505717669605E-4</v>
      </c>
      <c r="AC15" s="12">
        <f>SUMPRODUCT('Bond Valuation'!$B$12*BondVal_all!BO15,$BO$2)/AA15</f>
        <v>1</v>
      </c>
      <c r="AD15" s="35">
        <f t="shared" si="7"/>
        <v>-1.3071537979188117E-3</v>
      </c>
      <c r="AE15" s="53">
        <f t="shared" si="8"/>
        <v>-4.1335832535629108E-3</v>
      </c>
      <c r="AF15" s="53">
        <f t="shared" si="4"/>
        <v>-1.1495641304569808E-3</v>
      </c>
      <c r="AG15" s="53">
        <f t="shared" si="9"/>
        <v>-3.6352409686749988E-3</v>
      </c>
      <c r="AH15" s="28">
        <f>SUMPRODUCT('Bond Valuation'!$B$40:$D$40,BondVal_all!BO15:BQ15)</f>
        <v>86.720532433616114</v>
      </c>
      <c r="AI15" s="53">
        <f t="shared" si="10"/>
        <v>6.1040184601846015E-4</v>
      </c>
      <c r="AJ15" s="12">
        <f>SUMPRODUCT($BO$2:$BQ$2,'Bond Valuation'!$B$40:$D$40,BondVal_all!BO15:BQ15)/BondVal_all!AH15</f>
        <v>2.93670517574478</v>
      </c>
      <c r="AK15" s="35">
        <f t="shared" si="11"/>
        <v>-3.8387253238426206E-3</v>
      </c>
      <c r="AL15" s="35">
        <f t="shared" si="12"/>
        <v>-1.2139115335110147E-2</v>
      </c>
      <c r="AM15" s="35">
        <f t="shared" si="13"/>
        <v>-1.1495641304569808E-3</v>
      </c>
      <c r="AN15" s="29">
        <f t="shared" si="14"/>
        <v>-3.6352409686749988E-3</v>
      </c>
      <c r="AO15" s="28">
        <f>SUMPRODUCT('Bond Valuation'!$B$68:$F$68,BondVal_all!BO15:BS15)</f>
        <v>80.539821871929135</v>
      </c>
      <c r="AP15" s="53">
        <f t="shared" si="15"/>
        <v>5.1070904928018912E-4</v>
      </c>
      <c r="AQ15" s="12">
        <f>SUMPRODUCT($BO$2:$BS$2,'Bond Valuation'!$B$68:$F$68,BondVal_all!BO15:BS15)/BondVal_all!AO15</f>
        <v>4.7292984382186161</v>
      </c>
      <c r="AR15" s="35">
        <f t="shared" si="16"/>
        <v>-6.1819204150089678E-3</v>
      </c>
      <c r="AS15" s="35">
        <f t="shared" si="17"/>
        <v>-1.9548948825321696E-2</v>
      </c>
      <c r="AT15" s="35">
        <f t="shared" si="18"/>
        <v>-1.1495641304569808E-3</v>
      </c>
      <c r="AU15" s="36">
        <f t="shared" si="19"/>
        <v>-3.6352409686749988E-3</v>
      </c>
      <c r="AV15" s="28">
        <f>SUMPRODUCT('Bond Valuation'!$B$96:$K$96,BondVal_all!BO15:BX15)</f>
        <v>71.175187272916844</v>
      </c>
      <c r="AW15" s="53">
        <f t="shared" si="20"/>
        <v>1.7856730370446883E-4</v>
      </c>
      <c r="AX15" s="12">
        <f>SUMPRODUCT($BO$2:$BX$2,'Bond Valuation'!$B$96:$K$96,BondVal_all!BO15:BX15)/BondVal_all!AV15</f>
        <v>8.2765842770358873</v>
      </c>
      <c r="AY15" s="35">
        <f t="shared" si="21"/>
        <v>-1.081876857152258E-2</v>
      </c>
      <c r="AZ15" s="35">
        <f t="shared" si="5"/>
        <v>-3.4211950164257626E-2</v>
      </c>
      <c r="BA15" s="35">
        <f t="shared" si="22"/>
        <v>-1.1495641304569808E-3</v>
      </c>
      <c r="BB15" s="36">
        <f t="shared" si="23"/>
        <v>-3.6352409686749988E-3</v>
      </c>
      <c r="BC15" s="28">
        <f>SUMPRODUCT('Bond Valuation'!$B$124:$U$124,BondVal_all!BO15:CH15)</f>
        <v>58.594958711636082</v>
      </c>
      <c r="BD15" s="53">
        <f t="shared" si="24"/>
        <v>-4.9400431665802547E-4</v>
      </c>
      <c r="BE15" s="12">
        <f>SUMPRODUCT($BO$2:$CH$2,'Bond Valuation'!$B$124:$U$124,BondVal_all!BO15:CH15)/BondVal_all!BC15</f>
        <v>11.855690248625319</v>
      </c>
      <c r="BF15" s="35">
        <f t="shared" si="25"/>
        <v>-1.5497210535439605E-2</v>
      </c>
      <c r="BG15" s="35">
        <f t="shared" si="26"/>
        <v>-4.9006482671146712E-2</v>
      </c>
      <c r="BH15" s="35">
        <f t="shared" si="27"/>
        <v>-1.1495641304569808E-3</v>
      </c>
      <c r="BI15" s="36">
        <f t="shared" si="28"/>
        <v>-3.6352409686749988E-3</v>
      </c>
      <c r="BJ15" s="35"/>
      <c r="BK15" s="35"/>
      <c r="BO15">
        <f>EXP(-BO$2*HLOOKUP(BO$2,'Yield Curves'!$B$2:$AP$508,MATCH($Z15,'Yield Curves'!$A$3:$A$508,0)+1)/100)</f>
        <v>0.93538225908219497</v>
      </c>
      <c r="BP15">
        <f>EXP(-BP$2*HLOOKUP(BP$2,'Yield Curves'!$B$2:$AP$508,MATCH($Z15,'Yield Curves'!$A$3:$A$508,0)+1)/100)</f>
        <v>0.87371591168803442</v>
      </c>
      <c r="BQ15">
        <f>EXP(-BQ$2*HLOOKUP(BQ$2,'Yield Curves'!$B$2:$AP$508,MATCH($Z15,'Yield Curves'!$A$3:$A$508,0)+1)/100)</f>
        <v>0.814728785216428</v>
      </c>
      <c r="BR15">
        <f>EXP(-BR$2*HLOOKUP(BR$2,'Yield Curves'!$B$2:$AP$508,MATCH($Z15,'Yield Curves'!$A$3:$A$508,0)+1)/100)</f>
        <v>0.72876788470453691</v>
      </c>
      <c r="BS15">
        <f>EXP(-BS$2*HLOOKUP(BS$2,'Yield Curves'!$B$2:$AP$508,MATCH($Z15,'Yield Curves'!$A$3:$A$508,0)+1)/100)</f>
        <v>0.70398375385562095</v>
      </c>
      <c r="BT15">
        <f>EXP(-BT$2*HLOOKUP(BT$2,'Yield Curves'!$B$2:$AP$508,MATCH($Z15,'Yield Curves'!$A$3:$A$508,0)+1)/100)</f>
        <v>0.65213740199613923</v>
      </c>
      <c r="BU15">
        <f>EXP(-BU$2*HLOOKUP(BU$2,'Yield Curves'!$B$2:$AP$508,MATCH($Z15,'Yield Curves'!$A$3:$A$508,0)+1)/100)</f>
        <v>0.60284208428110309</v>
      </c>
      <c r="BV15">
        <f>EXP(-BV$2*HLOOKUP(BV$2,'Yield Curves'!$B$2:$AP$508,MATCH($Z15,'Yield Curves'!$A$3:$A$508,0)+1)/100)</f>
        <v>0.55649338228967626</v>
      </c>
      <c r="BW15">
        <f>EXP(-BW$2*HLOOKUP(BW$2,'Yield Curves'!$B$2:$AP$508,MATCH($Z15,'Yield Curves'!$A$3:$A$508,0)+1)/100)</f>
        <v>0.51312412705989252</v>
      </c>
      <c r="BX15">
        <f>EXP(-BX$2*HLOOKUP(BX$2,'Yield Curves'!$B$2:$AP$508,MATCH($Z15,'Yield Curves'!$A$3:$A$508,0)+1)/100)</f>
        <v>0.47189442229284201</v>
      </c>
      <c r="BY15">
        <f>EXP(-BY$2*HLOOKUP(BY$2,'Yield Curves'!$B$2:$AP$508,MATCH($Z15,'Yield Curves'!$A$3:$A$508,0)+1)/100)</f>
        <v>0.43314293566091722</v>
      </c>
      <c r="BZ15">
        <f>EXP(-BZ$2*HLOOKUP(BZ$2,'Yield Curves'!$B$2:$AP$508,MATCH($Z15,'Yield Curves'!$A$3:$A$508,0)+1)/100)</f>
        <v>0.39777749015416236</v>
      </c>
      <c r="CA15">
        <f>EXP(-CA$2*HLOOKUP(CA$2,'Yield Curves'!$B$2:$AP$508,MATCH($Z15,'Yield Curves'!$A$3:$A$508,0)+1)/100)</f>
        <v>0.36570962857871531</v>
      </c>
      <c r="CB15">
        <f>EXP(-CB$2*HLOOKUP(CB$2,'Yield Curves'!$B$2:$AP$508,MATCH($Z15,'Yield Curves'!$A$3:$A$508,0)+1)/100)</f>
        <v>0.33442358364640218</v>
      </c>
      <c r="CC15">
        <f>EXP(-CC$2*HLOOKUP(CC$2,'Yield Curves'!$B$2:$AP$508,MATCH($Z15,'Yield Curves'!$A$3:$A$508,0)+1)/100)</f>
        <v>0.30528790402199785</v>
      </c>
      <c r="CD15">
        <f>EXP(-CD$2*HLOOKUP(CD$2,'Yield Curves'!$B$2:$AP$508,MATCH($Z15,'Yield Curves'!$A$3:$A$508,0)+1)/100)</f>
        <v>0.27865923460470715</v>
      </c>
      <c r="CE15">
        <f>EXP(-CE$2*HLOOKUP(CE$2,'Yield Curves'!$B$2:$AP$508,MATCH($Z15,'Yield Curves'!$A$3:$A$508,0)+1)/100)</f>
        <v>0.25440138783939914</v>
      </c>
      <c r="CF15">
        <f>EXP(-CF$2*HLOOKUP(CF$2,'Yield Curves'!$B$2:$AP$508,MATCH($Z15,'Yield Curves'!$A$3:$A$508,0)+1)/100)</f>
        <v>0.23194896948540833</v>
      </c>
      <c r="CG15">
        <f>EXP(-CG$2*HLOOKUP(CG$2,'Yield Curves'!$B$2:$AP$508,MATCH($Z15,'Yield Curves'!$A$3:$A$508,0)+1)/100)</f>
        <v>0.21099752261866839</v>
      </c>
      <c r="CH15">
        <f>EXP(-CH$2*HLOOKUP(CH$2,'Yield Curves'!$B$2:$AP$508,MATCH($Z15,'Yield Curves'!$A$3:$A$508,0)+1)/100)</f>
        <v>0.19166619264739129</v>
      </c>
    </row>
    <row r="16" spans="1:86" x14ac:dyDescent="0.2">
      <c r="A16" s="2">
        <v>43116</v>
      </c>
      <c r="B16">
        <f>'Yield Curves'!C15-'Yield Curves'!C16</f>
        <v>-9.9999999999997868E-3</v>
      </c>
      <c r="C16">
        <f>'Yield Curves'!D15-'Yield Curves'!D16</f>
        <v>1.499999999999968E-2</v>
      </c>
      <c r="D16">
        <f>'Yield Curves'!E15-'Yield Curves'!E16</f>
        <v>4.0000000000000036E-2</v>
      </c>
      <c r="E16">
        <f>'Yield Curves'!F15-'Yield Curves'!F16</f>
        <v>4.4999999999999929E-2</v>
      </c>
      <c r="F16">
        <f>'Yield Curves'!G15-'Yield Curves'!G16</f>
        <v>4.9999999999999822E-2</v>
      </c>
      <c r="G16">
        <f>'Yield Curves'!H15-'Yield Curves'!H16</f>
        <v>3.5000000000000142E-2</v>
      </c>
      <c r="H16">
        <f>'Yield Curves'!I15-'Yield Curves'!I16</f>
        <v>2.0000000000000462E-2</v>
      </c>
      <c r="I16">
        <f>'Yield Curves'!J15-'Yield Curves'!J16</f>
        <v>2.9999999999999361E-2</v>
      </c>
      <c r="J16">
        <f>'Yield Curves'!K15-'Yield Curves'!K16</f>
        <v>4.0000000000000036E-2</v>
      </c>
      <c r="K16">
        <f>'Yield Curves'!L15-'Yield Curves'!L16</f>
        <v>3.7499999999999645E-2</v>
      </c>
      <c r="L16">
        <f>'Yield Curves'!M15-'Yield Curves'!M16</f>
        <v>3.5000000000000142E-2</v>
      </c>
      <c r="M16">
        <f>'Yield Curves'!N15-'Yield Curves'!N16</f>
        <v>3.2499999999999751E-2</v>
      </c>
      <c r="N16">
        <f>'Yield Curves'!O15-'Yield Curves'!O16</f>
        <v>3.0000000000000249E-2</v>
      </c>
      <c r="O16">
        <f>'Yield Curves'!P15-'Yield Curves'!P16</f>
        <v>2.7500000000000746E-2</v>
      </c>
      <c r="P16">
        <f>'Yield Curves'!Q15-'Yield Curves'!Q16</f>
        <v>2.6250000000000107E-2</v>
      </c>
      <c r="Q16">
        <f>'Yield Curves'!R15-'Yield Curves'!R16</f>
        <v>2.4999999999999467E-2</v>
      </c>
      <c r="R16">
        <f>'Yield Curves'!S15-'Yield Curves'!S16</f>
        <v>2.3749999999998828E-2</v>
      </c>
      <c r="S16">
        <f>'Yield Curves'!T15-'Yield Curves'!T16</f>
        <v>2.1874999999999645E-2</v>
      </c>
      <c r="T16">
        <f>'Yield Curves'!U15-'Yield Curves'!U16</f>
        <v>1.9999999999999574E-2</v>
      </c>
      <c r="U16">
        <f>'Yield Curves'!V15-'Yield Curves'!V16</f>
        <v>1.8124999999999503E-2</v>
      </c>
      <c r="V16" s="21">
        <f t="shared" si="0"/>
        <v>4.9999999999999822E-2</v>
      </c>
      <c r="W16" s="21">
        <f t="shared" si="1"/>
        <v>3.0215000000000127E-2</v>
      </c>
      <c r="X16">
        <f t="shared" si="2"/>
        <v>4.3244831910273222E-2</v>
      </c>
      <c r="Y16">
        <f t="shared" si="3"/>
        <v>0.13081752277771774</v>
      </c>
      <c r="Z16" s="2">
        <v>43117</v>
      </c>
      <c r="AA16" s="28">
        <f>'Bond Valuation'!$B$12*BondVal_all!BO16</f>
        <v>94.407499782218778</v>
      </c>
      <c r="AB16" s="53">
        <f t="shared" si="6"/>
        <v>-4.9987502083082003E-4</v>
      </c>
      <c r="AC16" s="12">
        <f>SUMPRODUCT('Bond Valuation'!$B$12*BondVal_all!BO16,$BO$2)/AA16</f>
        <v>1</v>
      </c>
      <c r="AD16" s="35">
        <f t="shared" si="7"/>
        <v>-1.3060857021578802E-3</v>
      </c>
      <c r="AE16" s="53">
        <f t="shared" si="8"/>
        <v>-4.1302056381991963E-3</v>
      </c>
      <c r="AF16" s="53">
        <f t="shared" si="4"/>
        <v>-1.1510900458876505E-3</v>
      </c>
      <c r="AG16" s="53">
        <f t="shared" si="9"/>
        <v>-3.6400663369527118E-3</v>
      </c>
      <c r="AH16" s="28">
        <f>SUMPRODUCT('Bond Valuation'!$B$40:$D$40,BondVal_all!BO16:BQ16)</f>
        <v>86.667630352059163</v>
      </c>
      <c r="AI16" s="53">
        <f t="shared" si="10"/>
        <v>-1.4816539680495566E-5</v>
      </c>
      <c r="AJ16" s="12">
        <f>SUMPRODUCT($BO$2:$BQ$2,'Bond Valuation'!$B$40:$D$40,BondVal_all!BO16:BQ16)/BondVal_all!AH16</f>
        <v>2.936716901971796</v>
      </c>
      <c r="AK16" s="35">
        <f t="shared" si="11"/>
        <v>-3.8356039569507482E-3</v>
      </c>
      <c r="AL16" s="35">
        <f t="shared" si="12"/>
        <v>-1.2129244706318789E-2</v>
      </c>
      <c r="AM16" s="35">
        <f t="shared" si="13"/>
        <v>-1.1510900458876505E-3</v>
      </c>
      <c r="AN16" s="29">
        <f t="shared" si="14"/>
        <v>-3.6400663369527118E-3</v>
      </c>
      <c r="AO16" s="28">
        <f>SUMPRODUCT('Bond Valuation'!$B$68:$F$68,BondVal_all!BO16:BS16)</f>
        <v>80.498710452045884</v>
      </c>
      <c r="AP16" s="53">
        <f t="shared" si="15"/>
        <v>-2.8994411618299409E-5</v>
      </c>
      <c r="AQ16" s="12">
        <f>SUMPRODUCT($BO$2:$BS$2,'Bond Valuation'!$B$68:$F$68,BondVal_all!BO16:BS16)/BondVal_all!AO16</f>
        <v>4.7293532155722984</v>
      </c>
      <c r="AR16" s="35">
        <f t="shared" si="16"/>
        <v>-6.1769406153133746E-3</v>
      </c>
      <c r="AS16" s="35">
        <f t="shared" si="17"/>
        <v>-1.9533201315992208E-2</v>
      </c>
      <c r="AT16" s="35">
        <f t="shared" si="18"/>
        <v>-1.1510900458876505E-3</v>
      </c>
      <c r="AU16" s="36">
        <f t="shared" si="19"/>
        <v>-3.6400663369527118E-3</v>
      </c>
      <c r="AV16" s="28">
        <f>SUMPRODUCT('Bond Valuation'!$B$96:$K$96,BondVal_all!BO16:BX16)</f>
        <v>71.162479980741765</v>
      </c>
      <c r="AW16" s="53">
        <f t="shared" si="20"/>
        <v>-9.8267856533662545E-5</v>
      </c>
      <c r="AX16" s="12">
        <f>SUMPRODUCT($BO$2:$BX$2,'Bond Valuation'!$B$96:$K$96,BondVal_all!BO16:BX16)/BondVal_all!AV16</f>
        <v>8.2773423637712238</v>
      </c>
      <c r="AY16" s="35">
        <f t="shared" si="21"/>
        <v>-1.0810918513187308E-2</v>
      </c>
      <c r="AZ16" s="35">
        <f t="shared" si="5"/>
        <v>-3.4187126100152974E-2</v>
      </c>
      <c r="BA16" s="35">
        <f t="shared" si="22"/>
        <v>-1.1510900458876505E-3</v>
      </c>
      <c r="BB16" s="36">
        <f t="shared" si="23"/>
        <v>-3.6400663369527118E-3</v>
      </c>
      <c r="BC16" s="28">
        <f>SUMPRODUCT('Bond Valuation'!$B$124:$U$124,BondVal_all!BO16:CH16)</f>
        <v>58.623919180770791</v>
      </c>
      <c r="BD16" s="53">
        <f t="shared" si="24"/>
        <v>-1.0232543420974904E-3</v>
      </c>
      <c r="BE16" s="12">
        <f>SUMPRODUCT($BO$2:$CH$2,'Bond Valuation'!$B$124:$U$124,BondVal_all!BO16:CH16)/BondVal_all!BC16</f>
        <v>11.863497190052048</v>
      </c>
      <c r="BF16" s="35">
        <f t="shared" si="25"/>
        <v>-1.5494744057517169E-2</v>
      </c>
      <c r="BG16" s="35">
        <f t="shared" si="26"/>
        <v>-4.8998682983113301E-2</v>
      </c>
      <c r="BH16" s="35">
        <f t="shared" si="27"/>
        <v>-1.1510900458876505E-3</v>
      </c>
      <c r="BI16" s="36">
        <f t="shared" si="28"/>
        <v>-3.6400663369527118E-3</v>
      </c>
      <c r="BJ16" s="35"/>
      <c r="BK16" s="35"/>
      <c r="BO16">
        <f>EXP(-BO$2*HLOOKUP(BO$2,'Yield Curves'!$B$2:$AP$508,MATCH($Z16,'Yield Curves'!$A$3:$A$508,0)+1)/100)</f>
        <v>0.93472772061602749</v>
      </c>
      <c r="BP16">
        <f>EXP(-BP$2*HLOOKUP(BP$2,'Yield Curves'!$B$2:$AP$508,MATCH($Z16,'Yield Curves'!$A$3:$A$508,0)+1)/100)</f>
        <v>0.87284263248871929</v>
      </c>
      <c r="BQ16">
        <f>EXP(-BQ$2*HLOOKUP(BQ$2,'Yield Curves'!$B$2:$AP$508,MATCH($Z16,'Yield Curves'!$A$3:$A$508,0)+1)/100)</f>
        <v>0.81424009456715374</v>
      </c>
      <c r="BR16">
        <f>EXP(-BR$2*HLOOKUP(BR$2,'Yield Curves'!$B$2:$AP$508,MATCH($Z16,'Yield Curves'!$A$3:$A$508,0)+1)/100)</f>
        <v>0.72876788470453691</v>
      </c>
      <c r="BS16">
        <f>EXP(-BS$2*HLOOKUP(BS$2,'Yield Curves'!$B$2:$AP$508,MATCH($Z16,'Yield Curves'!$A$3:$A$508,0)+1)/100)</f>
        <v>0.7036318499619979</v>
      </c>
      <c r="BT16">
        <f>EXP(-BT$2*HLOOKUP(BT$2,'Yield Curves'!$B$2:$AP$508,MATCH($Z16,'Yield Curves'!$A$3:$A$508,0)+1)/100)</f>
        <v>0.65174623691620048</v>
      </c>
      <c r="BU16">
        <f>EXP(-BU$2*HLOOKUP(BU$2,'Yield Curves'!$B$2:$AP$508,MATCH($Z16,'Yield Curves'!$A$3:$A$508,0)+1)/100)</f>
        <v>0.60242024248396053</v>
      </c>
      <c r="BV16">
        <f>EXP(-BV$2*HLOOKUP(BV$2,'Yield Curves'!$B$2:$AP$508,MATCH($Z16,'Yield Curves'!$A$3:$A$508,0)+1)/100)</f>
        <v>0.55615958640908048</v>
      </c>
      <c r="BW16">
        <f>EXP(-BW$2*HLOOKUP(BW$2,'Yield Curves'!$B$2:$AP$508,MATCH($Z16,'Yield Curves'!$A$3:$A$508,0)+1)/100)</f>
        <v>0.51300868711878433</v>
      </c>
      <c r="BX16">
        <f>EXP(-BX$2*HLOOKUP(BX$2,'Yield Curves'!$B$2:$AP$508,MATCH($Z16,'Yield Curves'!$A$3:$A$508,0)+1)/100)</f>
        <v>0.47189442229284201</v>
      </c>
      <c r="BY16">
        <f>EXP(-BY$2*HLOOKUP(BY$2,'Yield Curves'!$B$2:$AP$508,MATCH($Z16,'Yield Curves'!$A$3:$A$508,0)+1)/100)</f>
        <v>0.43326206634794262</v>
      </c>
      <c r="BZ16">
        <f>EXP(-BZ$2*HLOOKUP(BZ$2,'Yield Curves'!$B$2:$AP$508,MATCH($Z16,'Yield Curves'!$A$3:$A$508,0)+1)/100)</f>
        <v>0.39786700015894499</v>
      </c>
      <c r="CA16">
        <f>EXP(-CA$2*HLOOKUP(CA$2,'Yield Curves'!$B$2:$AP$508,MATCH($Z16,'Yield Curves'!$A$3:$A$508,0)+1)/100)</f>
        <v>0.36562049772001398</v>
      </c>
      <c r="CB16">
        <f>EXP(-CB$2*HLOOKUP(CB$2,'Yield Curves'!$B$2:$AP$508,MATCH($Z16,'Yield Curves'!$A$3:$A$508,0)+1)/100)</f>
        <v>0.33437969343140689</v>
      </c>
      <c r="CC16">
        <f>EXP(-CC$2*HLOOKUP(CC$2,'Yield Curves'!$B$2:$AP$508,MATCH($Z16,'Yield Curves'!$A$3:$A$508,0)+1)/100)</f>
        <v>0.30528790402199785</v>
      </c>
      <c r="CD16">
        <f>EXP(-CD$2*HLOOKUP(CD$2,'Yield Curves'!$B$2:$AP$508,MATCH($Z16,'Yield Curves'!$A$3:$A$508,0)+1)/100)</f>
        <v>0.27873065018330478</v>
      </c>
      <c r="CE16">
        <f>EXP(-CE$2*HLOOKUP(CE$2,'Yield Curves'!$B$2:$AP$508,MATCH($Z16,'Yield Curves'!$A$3:$A$508,0)+1)/100)</f>
        <v>0.25456869186543268</v>
      </c>
      <c r="CF16">
        <f>EXP(-CF$2*HLOOKUP(CF$2,'Yield Curves'!$B$2:$AP$508,MATCH($Z16,'Yield Curves'!$A$3:$A$508,0)+1)/100)</f>
        <v>0.23220516078207473</v>
      </c>
      <c r="CG16">
        <f>EXP(-CG$2*HLOOKUP(CG$2,'Yield Curves'!$B$2:$AP$508,MATCH($Z16,'Yield Curves'!$A$3:$A$508,0)+1)/100)</f>
        <v>0.21132114898267002</v>
      </c>
      <c r="CH16">
        <f>EXP(-CH$2*HLOOKUP(CH$2,'Yield Curves'!$B$2:$AP$508,MATCH($Z16,'Yield Curves'!$A$3:$A$508,0)+1)/100)</f>
        <v>0.19204990862075413</v>
      </c>
    </row>
    <row r="17" spans="1:86" x14ac:dyDescent="0.2">
      <c r="A17" s="2">
        <v>43115</v>
      </c>
      <c r="B17">
        <f>'Yield Curves'!C16-'Yield Curves'!C17</f>
        <v>4.0000000000000036E-2</v>
      </c>
      <c r="C17">
        <f>'Yield Curves'!D16-'Yield Curves'!D17</f>
        <v>2.0000000000000462E-2</v>
      </c>
      <c r="D17">
        <f>'Yield Curves'!E16-'Yield Curves'!E17</f>
        <v>0</v>
      </c>
      <c r="E17">
        <f>'Yield Curves'!F16-'Yield Curves'!F17</f>
        <v>-9.9999999999997868E-3</v>
      </c>
      <c r="F17">
        <f>'Yield Curves'!G16-'Yield Curves'!G17</f>
        <v>-2.0000000000000462E-2</v>
      </c>
      <c r="G17">
        <f>'Yield Curves'!H16-'Yield Curves'!H17</f>
        <v>-5.4999999999999716E-2</v>
      </c>
      <c r="H17">
        <f>'Yield Curves'!I16-'Yield Curves'!I17</f>
        <v>-8.9999999999999858E-2</v>
      </c>
      <c r="I17">
        <f>'Yield Curves'!J16-'Yield Curves'!J17</f>
        <v>-4.9999999999998934E-2</v>
      </c>
      <c r="J17">
        <f>'Yield Curves'!K16-'Yield Curves'!K17</f>
        <v>-9.9999999999997868E-3</v>
      </c>
      <c r="K17">
        <f>'Yield Curves'!L16-'Yield Curves'!L17</f>
        <v>-9.9999999999997868E-3</v>
      </c>
      <c r="L17">
        <f>'Yield Curves'!M16-'Yield Curves'!M17</f>
        <v>-9.9999999999997868E-3</v>
      </c>
      <c r="M17">
        <f>'Yield Curves'!N16-'Yield Curves'!N17</f>
        <v>-9.9999999999997868E-3</v>
      </c>
      <c r="N17">
        <f>'Yield Curves'!O16-'Yield Curves'!O17</f>
        <v>-9.9999999999997868E-3</v>
      </c>
      <c r="O17">
        <f>'Yield Curves'!P16-'Yield Curves'!P17</f>
        <v>-9.9999999999997868E-3</v>
      </c>
      <c r="P17">
        <f>'Yield Curves'!Q16-'Yield Curves'!Q17</f>
        <v>-1.499999999999968E-2</v>
      </c>
      <c r="Q17">
        <f>'Yield Curves'!R16-'Yield Curves'!R17</f>
        <v>-1.9999999999999574E-2</v>
      </c>
      <c r="R17">
        <f>'Yield Curves'!S16-'Yield Curves'!S17</f>
        <v>-2.4999999999999467E-2</v>
      </c>
      <c r="S17">
        <f>'Yield Curves'!T16-'Yield Curves'!T17</f>
        <v>-2.7499999999999858E-2</v>
      </c>
      <c r="T17">
        <f>'Yield Curves'!U16-'Yield Curves'!U17</f>
        <v>-2.9999999999999361E-2</v>
      </c>
      <c r="U17">
        <f>'Yield Curves'!V16-'Yield Curves'!V17</f>
        <v>-3.2499999999998863E-2</v>
      </c>
      <c r="V17" s="21">
        <f t="shared" si="0"/>
        <v>4.0000000000000036E-2</v>
      </c>
      <c r="W17" s="21">
        <f t="shared" si="1"/>
        <v>3.0175000000000125E-2</v>
      </c>
      <c r="X17">
        <f t="shared" si="2"/>
        <v>4.3240369369059339E-2</v>
      </c>
      <c r="Y17">
        <f t="shared" si="3"/>
        <v>0.130767141354452</v>
      </c>
      <c r="Z17" s="2">
        <v>43116</v>
      </c>
      <c r="AA17" s="28">
        <f>'Bond Valuation'!$B$12*BondVal_all!BO17</f>
        <v>94.454715335014441</v>
      </c>
      <c r="AB17" s="53">
        <f t="shared" si="6"/>
        <v>1.000050001667141E-4</v>
      </c>
      <c r="AC17" s="12">
        <f>SUMPRODUCT('Bond Valuation'!$B$12*BondVal_all!BO17,$BO$2)/AA17</f>
        <v>1</v>
      </c>
      <c r="AD17" s="35">
        <f t="shared" si="7"/>
        <v>-1.3081752277771775E-3</v>
      </c>
      <c r="AE17" s="53">
        <f t="shared" si="8"/>
        <v>-4.1368132983854496E-3</v>
      </c>
      <c r="AF17" s="53">
        <f t="shared" si="4"/>
        <v>-1.1525674096372436E-3</v>
      </c>
      <c r="AG17" s="53">
        <f t="shared" si="9"/>
        <v>-3.6447381713339928E-3</v>
      </c>
      <c r="AH17" s="28">
        <f>SUMPRODUCT('Bond Valuation'!$B$40:$D$40,BondVal_all!BO17:BQ17)</f>
        <v>86.668914485469699</v>
      </c>
      <c r="AI17" s="53">
        <f t="shared" si="10"/>
        <v>-1.450346982340478E-3</v>
      </c>
      <c r="AJ17" s="12">
        <f>SUMPRODUCT($BO$2:$BQ$2,'Bond Valuation'!$B$40:$D$40,BondVal_all!BO17:BQ17)/BondVal_all!AH17</f>
        <v>2.9366922353318103</v>
      </c>
      <c r="AK17" s="35">
        <f t="shared" si="11"/>
        <v>-3.8417080338666591E-3</v>
      </c>
      <c r="AL17" s="35">
        <f t="shared" si="12"/>
        <v>-1.2148547492385925E-2</v>
      </c>
      <c r="AM17" s="35">
        <f t="shared" si="13"/>
        <v>-1.1525674096372436E-3</v>
      </c>
      <c r="AN17" s="29">
        <f t="shared" si="14"/>
        <v>-3.6447381713339928E-3</v>
      </c>
      <c r="AO17" s="28">
        <f>SUMPRODUCT('Bond Valuation'!$B$68:$F$68,BondVal_all!BO17:BS17)</f>
        <v>80.501044532466764</v>
      </c>
      <c r="AP17" s="53">
        <f t="shared" si="15"/>
        <v>-1.8650153187346197E-3</v>
      </c>
      <c r="AQ17" s="12">
        <f>SUMPRODUCT($BO$2:$BS$2,'Bond Valuation'!$B$68:$F$68,BondVal_all!BO17:BS17)/BondVal_all!AO17</f>
        <v>4.7292776711563977</v>
      </c>
      <c r="AR17" s="35">
        <f t="shared" si="16"/>
        <v>-6.18672389468654E-3</v>
      </c>
      <c r="AS17" s="35">
        <f t="shared" si="17"/>
        <v>-1.9564138761797155E-2</v>
      </c>
      <c r="AT17" s="35">
        <f t="shared" si="18"/>
        <v>-1.1525674096372436E-3</v>
      </c>
      <c r="AU17" s="36">
        <f t="shared" si="19"/>
        <v>-3.6447381713339928E-3</v>
      </c>
      <c r="AV17" s="28">
        <f>SUMPRODUCT('Bond Valuation'!$B$96:$K$96,BondVal_all!BO17:BX17)</f>
        <v>71.169473652368211</v>
      </c>
      <c r="AW17" s="53">
        <f t="shared" si="20"/>
        <v>-1.7997512324962051E-3</v>
      </c>
      <c r="AX17" s="12">
        <f>SUMPRODUCT($BO$2:$BX$2,'Bond Valuation'!$B$96:$K$96,BondVal_all!BO17:BX17)/BondVal_all!AV17</f>
        <v>8.2770081692044979</v>
      </c>
      <c r="AY17" s="35">
        <f t="shared" si="21"/>
        <v>-1.0827777047062653E-2</v>
      </c>
      <c r="AZ17" s="35">
        <f t="shared" si="5"/>
        <v>-3.4240437465210168E-2</v>
      </c>
      <c r="BA17" s="35">
        <f t="shared" si="22"/>
        <v>-1.1525674096372436E-3</v>
      </c>
      <c r="BB17" s="36">
        <f t="shared" si="23"/>
        <v>-3.6447381713339928E-3</v>
      </c>
      <c r="BC17" s="28">
        <f>SUMPRODUCT('Bond Valuation'!$B$124:$U$124,BondVal_all!BO17:CH17)</f>
        <v>58.683967805639419</v>
      </c>
      <c r="BD17" s="53">
        <f t="shared" si="24"/>
        <v>-2.5643646258228792E-3</v>
      </c>
      <c r="BE17" s="12">
        <f>SUMPRODUCT($BO$2:$CH$2,'Bond Valuation'!$B$124:$U$124,BondVal_all!BO17:CH17)/BondVal_all!BC17</f>
        <v>11.868936264954915</v>
      </c>
      <c r="BF17" s="35">
        <f t="shared" si="25"/>
        <v>-1.5526648401880196E-2</v>
      </c>
      <c r="BG17" s="35">
        <f t="shared" si="26"/>
        <v>-4.9099573378554813E-2</v>
      </c>
      <c r="BH17" s="35">
        <f t="shared" si="27"/>
        <v>-1.1525674096372436E-3</v>
      </c>
      <c r="BI17" s="36">
        <f t="shared" si="28"/>
        <v>-3.6447381713339928E-3</v>
      </c>
      <c r="BJ17" s="35"/>
      <c r="BK17" s="35"/>
      <c r="BO17">
        <f>EXP(-BO$2*HLOOKUP(BO$2,'Yield Curves'!$B$2:$AP$508,MATCH($Z17,'Yield Curves'!$A$3:$A$508,0)+1)/100)</f>
        <v>0.93519520133677658</v>
      </c>
      <c r="BP17">
        <f>EXP(-BP$2*HLOOKUP(BP$2,'Yield Curves'!$B$2:$AP$508,MATCH($Z17,'Yield Curves'!$A$3:$A$508,0)+1)/100)</f>
        <v>0.87301721847323355</v>
      </c>
      <c r="BQ17">
        <f>EXP(-BQ$2*HLOOKUP(BQ$2,'Yield Curves'!$B$2:$AP$508,MATCH($Z17,'Yield Curves'!$A$3:$A$508,0)+1)/100)</f>
        <v>0.81424009456715374</v>
      </c>
      <c r="BR17">
        <f>EXP(-BR$2*HLOOKUP(BR$2,'Yield Curves'!$B$2:$AP$508,MATCH($Z17,'Yield Curves'!$A$3:$A$508,0)+1)/100)</f>
        <v>0.72905945016762375</v>
      </c>
      <c r="BS17">
        <f>EXP(-BS$2*HLOOKUP(BS$2,'Yield Curves'!$B$2:$AP$508,MATCH($Z17,'Yield Curves'!$A$3:$A$508,0)+1)/100)</f>
        <v>0.7036318499619979</v>
      </c>
      <c r="BT17">
        <f>EXP(-BT$2*HLOOKUP(BT$2,'Yield Curves'!$B$2:$AP$508,MATCH($Z17,'Yield Curves'!$A$3:$A$508,0)+1)/100)</f>
        <v>0.65194179011878906</v>
      </c>
      <c r="BU17">
        <f>EXP(-BU$2*HLOOKUP(BU$2,'Yield Curves'!$B$2:$AP$508,MATCH($Z17,'Yield Curves'!$A$3:$A$508,0)+1)/100)</f>
        <v>0.60284208428110309</v>
      </c>
      <c r="BV17">
        <f>EXP(-BV$2*HLOOKUP(BV$2,'Yield Curves'!$B$2:$AP$508,MATCH($Z17,'Yield Curves'!$A$3:$A$508,0)+1)/100)</f>
        <v>0.55654903441046488</v>
      </c>
      <c r="BW17">
        <f>EXP(-BW$2*HLOOKUP(BW$2,'Yield Curves'!$B$2:$AP$508,MATCH($Z17,'Yield Curves'!$A$3:$A$508,0)+1)/100)</f>
        <v>0.51306640384259006</v>
      </c>
      <c r="BX17">
        <f>EXP(-BX$2*HLOOKUP(BX$2,'Yield Curves'!$B$2:$AP$508,MATCH($Z17,'Yield Curves'!$A$3:$A$508,0)+1)/100)</f>
        <v>0.47189442229284201</v>
      </c>
      <c r="BY17">
        <f>EXP(-BY$2*HLOOKUP(BY$2,'Yield Curves'!$B$2:$AP$508,MATCH($Z17,'Yield Curves'!$A$3:$A$508,0)+1)/100)</f>
        <v>0.43320249690931256</v>
      </c>
      <c r="BZ17">
        <f>EXP(-BZ$2*HLOOKUP(BZ$2,'Yield Curves'!$B$2:$AP$508,MATCH($Z17,'Yield Curves'!$A$3:$A$508,0)+1)/100)</f>
        <v>0.39794160721566785</v>
      </c>
      <c r="CA17">
        <f>EXP(-CA$2*HLOOKUP(CA$2,'Yield Curves'!$B$2:$AP$508,MATCH($Z17,'Yield Curves'!$A$3:$A$508,0)+1)/100)</f>
        <v>0.36602175772925605</v>
      </c>
      <c r="CB17">
        <f>EXP(-CB$2*HLOOKUP(CB$2,'Yield Curves'!$B$2:$AP$508,MATCH($Z17,'Yield Curves'!$A$3:$A$508,0)+1)/100)</f>
        <v>0.33481153083337217</v>
      </c>
      <c r="CC17">
        <f>EXP(-CC$2*HLOOKUP(CC$2,'Yield Curves'!$B$2:$AP$508,MATCH($Z17,'Yield Curves'!$A$3:$A$508,0)+1)/100)</f>
        <v>0.30574617949871175</v>
      </c>
      <c r="CD17">
        <f>EXP(-CD$2*HLOOKUP(CD$2,'Yield Curves'!$B$2:$AP$508,MATCH($Z17,'Yield Curves'!$A$3:$A$508,0)+1)/100)</f>
        <v>0.27919006291666326</v>
      </c>
      <c r="CE17">
        <f>EXP(-CE$2*HLOOKUP(CE$2,'Yield Curves'!$B$2:$AP$508,MATCH($Z17,'Yield Curves'!$A$3:$A$508,0)+1)/100)</f>
        <v>0.25500606016580618</v>
      </c>
      <c r="CF17">
        <f>EXP(-CF$2*HLOOKUP(CF$2,'Yield Curves'!$B$2:$AP$508,MATCH($Z17,'Yield Curves'!$A$3:$A$508,0)+1)/100)</f>
        <v>0.23261941742051234</v>
      </c>
      <c r="CG17">
        <f>EXP(-CG$2*HLOOKUP(CG$2,'Yield Curves'!$B$2:$AP$508,MATCH($Z17,'Yield Curves'!$A$3:$A$508,0)+1)/100)</f>
        <v>0.2117210766237827</v>
      </c>
      <c r="CH17">
        <f>EXP(-CH$2*HLOOKUP(CH$2,'Yield Curves'!$B$2:$AP$508,MATCH($Z17,'Yield Curves'!$A$3:$A$508,0)+1)/100)</f>
        <v>0.19243439279400748</v>
      </c>
    </row>
    <row r="18" spans="1:86" x14ac:dyDescent="0.2">
      <c r="A18" s="2">
        <v>43112</v>
      </c>
      <c r="B18">
        <f>'Yield Curves'!C17-'Yield Curves'!C18</f>
        <v>9.9999999999997868E-3</v>
      </c>
      <c r="C18">
        <f>'Yield Curves'!D17-'Yield Curves'!D18</f>
        <v>-2.4999999999999467E-2</v>
      </c>
      <c r="D18">
        <f>'Yield Curves'!E17-'Yield Curves'!E18</f>
        <v>-5.9999999999999609E-2</v>
      </c>
      <c r="E18">
        <f>'Yield Curves'!F17-'Yield Curves'!F18</f>
        <v>-5.9999999999999609E-2</v>
      </c>
      <c r="F18">
        <f>'Yield Curves'!G17-'Yield Curves'!G18</f>
        <v>-5.9999999999999609E-2</v>
      </c>
      <c r="G18">
        <f>'Yield Curves'!H17-'Yield Curves'!H18</f>
        <v>-3.5000000000000142E-2</v>
      </c>
      <c r="H18">
        <f>'Yield Curves'!I17-'Yield Curves'!I18</f>
        <v>-1.0000000000000675E-2</v>
      </c>
      <c r="I18">
        <f>'Yield Curves'!J17-'Yield Curves'!J18</f>
        <v>-4.0000000000000924E-2</v>
      </c>
      <c r="J18">
        <f>'Yield Curves'!K17-'Yield Curves'!K18</f>
        <v>-7.0000000000000284E-2</v>
      </c>
      <c r="K18">
        <f>'Yield Curves'!L17-'Yield Curves'!L18</f>
        <v>-7.0000000000000284E-2</v>
      </c>
      <c r="L18">
        <f>'Yield Curves'!M17-'Yield Curves'!M18</f>
        <v>-7.0000000000000284E-2</v>
      </c>
      <c r="M18">
        <f>'Yield Curves'!N17-'Yield Curves'!N18</f>
        <v>-7.0000000000000284E-2</v>
      </c>
      <c r="N18">
        <f>'Yield Curves'!O17-'Yield Curves'!O18</f>
        <v>-7.0000000000000284E-2</v>
      </c>
      <c r="O18">
        <f>'Yield Curves'!P17-'Yield Curves'!P18</f>
        <v>-7.0000000000000284E-2</v>
      </c>
      <c r="P18">
        <f>'Yield Curves'!Q17-'Yield Curves'!Q18</f>
        <v>-6.25E-2</v>
      </c>
      <c r="Q18">
        <f>'Yield Curves'!R17-'Yield Curves'!R18</f>
        <v>-5.4999999999999716E-2</v>
      </c>
      <c r="R18">
        <f>'Yield Curves'!S17-'Yield Curves'!S18</f>
        <v>-4.7499999999999432E-2</v>
      </c>
      <c r="S18">
        <f>'Yield Curves'!T17-'Yield Curves'!T18</f>
        <v>-4.3749999999999289E-2</v>
      </c>
      <c r="T18">
        <f>'Yield Curves'!U17-'Yield Curves'!U18</f>
        <v>-4.0000000000000036E-2</v>
      </c>
      <c r="U18">
        <f>'Yield Curves'!V17-'Yield Curves'!V18</f>
        <v>-3.6250000000000782E-2</v>
      </c>
      <c r="V18" s="21">
        <f t="shared" si="0"/>
        <v>9.9999999999997868E-3</v>
      </c>
      <c r="W18" s="21">
        <f t="shared" si="1"/>
        <v>3.0055000000000127E-2</v>
      </c>
      <c r="X18">
        <f t="shared" si="2"/>
        <v>4.333810089235357E-2</v>
      </c>
      <c r="Y18">
        <f t="shared" si="3"/>
        <v>0.13087449887589434</v>
      </c>
      <c r="Z18" s="2">
        <v>43115</v>
      </c>
      <c r="AA18" s="28">
        <f>'Bond Valuation'!$B$12*BondVal_all!BO18</f>
        <v>94.445270335738769</v>
      </c>
      <c r="AB18" s="53">
        <f t="shared" si="6"/>
        <v>-3.9992001066557759E-4</v>
      </c>
      <c r="AC18" s="12">
        <f>SUMPRODUCT('Bond Valuation'!$B$12*BondVal_all!BO18,$BO$2)/AA18</f>
        <v>1</v>
      </c>
      <c r="AD18" s="35">
        <f t="shared" si="7"/>
        <v>-1.3076714135445201E-3</v>
      </c>
      <c r="AE18" s="53">
        <f t="shared" si="8"/>
        <v>-4.1352200978926421E-3</v>
      </c>
      <c r="AF18" s="53">
        <f t="shared" si="4"/>
        <v>-1.1524484733542225E-3</v>
      </c>
      <c r="AG18" s="53">
        <f t="shared" si="9"/>
        <v>-3.6443620617832117E-3</v>
      </c>
      <c r="AH18" s="28">
        <f>SUMPRODUCT('Bond Valuation'!$B$40:$D$40,BondVal_all!BO18:BQ18)</f>
        <v>86.794797057464848</v>
      </c>
      <c r="AI18" s="53">
        <f t="shared" si="10"/>
        <v>5.6651941616081558E-4</v>
      </c>
      <c r="AJ18" s="12">
        <f>SUMPRODUCT($BO$2:$BQ$2,'Bond Valuation'!$B$40:$D$40,BondVal_all!BO18:BQ18)/BondVal_all!AH18</f>
        <v>2.9367722633683613</v>
      </c>
      <c r="AK18" s="35">
        <f t="shared" si="11"/>
        <v>-3.8403331368972444E-3</v>
      </c>
      <c r="AL18" s="35">
        <f t="shared" si="12"/>
        <v>-1.2144199686414512E-2</v>
      </c>
      <c r="AM18" s="35">
        <f t="shared" si="13"/>
        <v>-1.1524484733542225E-3</v>
      </c>
      <c r="AN18" s="29">
        <f t="shared" si="14"/>
        <v>-3.6443620617832117E-3</v>
      </c>
      <c r="AO18" s="28">
        <f>SUMPRODUCT('Bond Valuation'!$B$68:$F$68,BondVal_all!BO18:BS18)</f>
        <v>80.651460742229347</v>
      </c>
      <c r="AP18" s="53">
        <f t="shared" si="15"/>
        <v>5.3303083956879327E-4</v>
      </c>
      <c r="AQ18" s="12">
        <f>SUMPRODUCT($BO$2:$BS$2,'Bond Valuation'!$B$68:$F$68,BondVal_all!BO18:BS18)/BondVal_all!AO18</f>
        <v>4.7296353322609246</v>
      </c>
      <c r="AR18" s="35">
        <f t="shared" si="16"/>
        <v>-6.1848089204877485E-3</v>
      </c>
      <c r="AS18" s="35">
        <f t="shared" si="17"/>
        <v>-1.955808308166852E-2</v>
      </c>
      <c r="AT18" s="35">
        <f t="shared" si="18"/>
        <v>-1.1524484733542225E-3</v>
      </c>
      <c r="AU18" s="36">
        <f t="shared" si="19"/>
        <v>-3.6443620617832117E-3</v>
      </c>
      <c r="AV18" s="28">
        <f>SUMPRODUCT('Bond Valuation'!$B$96:$K$96,BondVal_all!BO18:BX18)</f>
        <v>71.297791941288807</v>
      </c>
      <c r="AW18" s="53">
        <f t="shared" si="20"/>
        <v>2.3428020246460957E-3</v>
      </c>
      <c r="AX18" s="12">
        <f>SUMPRODUCT($BO$2:$BX$2,'Bond Valuation'!$B$96:$K$96,BondVal_all!BO18:BX18)/BondVal_all!AV18</f>
        <v>8.2783139154300436</v>
      </c>
      <c r="AY18" s="35">
        <f t="shared" si="21"/>
        <v>-1.0825314459555676E-2</v>
      </c>
      <c r="AZ18" s="35">
        <f t="shared" si="5"/>
        <v>-3.4232650079750647E-2</v>
      </c>
      <c r="BA18" s="35">
        <f t="shared" si="22"/>
        <v>-1.1524484733542225E-3</v>
      </c>
      <c r="BB18" s="36">
        <f t="shared" si="23"/>
        <v>-3.6443620617832117E-3</v>
      </c>
      <c r="BC18" s="28">
        <f>SUMPRODUCT('Bond Valuation'!$B$124:$U$124,BondVal_all!BO18:CH18)</f>
        <v>58.834841792698498</v>
      </c>
      <c r="BD18" s="53">
        <f t="shared" si="24"/>
        <v>1.2421171118782048E-2</v>
      </c>
      <c r="BE18" s="12">
        <f>SUMPRODUCT($BO$2:$CH$2,'Bond Valuation'!$B$124:$U$124,BondVal_all!BO18:CH18)/BondVal_all!BC18</f>
        <v>11.877983407181308</v>
      </c>
      <c r="BF18" s="35">
        <f t="shared" si="25"/>
        <v>-1.5532499352127133E-2</v>
      </c>
      <c r="BG18" s="35">
        <f t="shared" si="26"/>
        <v>-4.9118075707811459E-2</v>
      </c>
      <c r="BH18" s="35">
        <f t="shared" si="27"/>
        <v>-1.1524484733542225E-3</v>
      </c>
      <c r="BI18" s="36">
        <f t="shared" si="28"/>
        <v>-3.6443620617832117E-3</v>
      </c>
      <c r="BJ18" s="35"/>
      <c r="BK18" s="35"/>
      <c r="BO18">
        <f>EXP(-BO$2*HLOOKUP(BO$2,'Yield Curves'!$B$2:$AP$508,MATCH($Z18,'Yield Curves'!$A$3:$A$508,0)+1)/100)</f>
        <v>0.93510168649246306</v>
      </c>
      <c r="BP18">
        <f>EXP(-BP$2*HLOOKUP(BP$2,'Yield Curves'!$B$2:$AP$508,MATCH($Z18,'Yield Curves'!$A$3:$A$508,0)+1)/100)</f>
        <v>0.87371591168803442</v>
      </c>
      <c r="BQ18">
        <f>EXP(-BQ$2*HLOOKUP(BQ$2,'Yield Curves'!$B$2:$AP$508,MATCH($Z18,'Yield Curves'!$A$3:$A$508,0)+1)/100)</f>
        <v>0.8154623711872927</v>
      </c>
      <c r="BR18">
        <f>EXP(-BR$2*HLOOKUP(BR$2,'Yield Curves'!$B$2:$AP$508,MATCH($Z18,'Yield Curves'!$A$3:$A$508,0)+1)/100)</f>
        <v>0.72964293108900746</v>
      </c>
      <c r="BS18">
        <f>EXP(-BS$2*HLOOKUP(BS$2,'Yield Curves'!$B$2:$AP$508,MATCH($Z18,'Yield Curves'!$A$3:$A$508,0)+1)/100)</f>
        <v>0.7050405218642668</v>
      </c>
      <c r="BT18">
        <f>EXP(-BT$2*HLOOKUP(BT$2,'Yield Curves'!$B$2:$AP$508,MATCH($Z18,'Yield Curves'!$A$3:$A$508,0)+1)/100)</f>
        <v>0.65331230641648641</v>
      </c>
      <c r="BU18">
        <f>EXP(-BU$2*HLOOKUP(BU$2,'Yield Curves'!$B$2:$AP$508,MATCH($Z18,'Yield Curves'!$A$3:$A$508,0)+1)/100)</f>
        <v>0.60410938285586468</v>
      </c>
      <c r="BV18">
        <f>EXP(-BV$2*HLOOKUP(BV$2,'Yield Curves'!$B$2:$AP$508,MATCH($Z18,'Yield Curves'!$A$3:$A$508,0)+1)/100)</f>
        <v>0.55771901543283231</v>
      </c>
      <c r="BW18">
        <f>EXP(-BW$2*HLOOKUP(BW$2,'Yield Curves'!$B$2:$AP$508,MATCH($Z18,'Yield Curves'!$A$3:$A$508,0)+1)/100)</f>
        <v>0.51416425619250383</v>
      </c>
      <c r="BX18">
        <f>EXP(-BX$2*HLOOKUP(BX$2,'Yield Curves'!$B$2:$AP$508,MATCH($Z18,'Yield Curves'!$A$3:$A$508,0)+1)/100)</f>
        <v>0.47283915555577949</v>
      </c>
      <c r="BY18">
        <f>EXP(-BY$2*HLOOKUP(BY$2,'Yield Curves'!$B$2:$AP$508,MATCH($Z18,'Yield Curves'!$A$3:$A$508,0)+1)/100)</f>
        <v>0.4339775388599163</v>
      </c>
      <c r="BZ18">
        <f>EXP(-BZ$2*HLOOKUP(BZ$2,'Yield Curves'!$B$2:$AP$508,MATCH($Z18,'Yield Curves'!$A$3:$A$508,0)+1)/100)</f>
        <v>0.39876320876589744</v>
      </c>
      <c r="CA18">
        <f>EXP(-CA$2*HLOOKUP(CA$2,'Yield Curves'!$B$2:$AP$508,MATCH($Z18,'Yield Curves'!$A$3:$A$508,0)+1)/100)</f>
        <v>0.36710885216499661</v>
      </c>
      <c r="CB18">
        <f>EXP(-CB$2*HLOOKUP(CB$2,'Yield Curves'!$B$2:$AP$508,MATCH($Z18,'Yield Curves'!$A$3:$A$508,0)+1)/100)</f>
        <v>0.33581642415757834</v>
      </c>
      <c r="CC18">
        <f>EXP(-CC$2*HLOOKUP(CC$2,'Yield Curves'!$B$2:$AP$508,MATCH($Z18,'Yield Curves'!$A$3:$A$508,0)+1)/100)</f>
        <v>0.30666479527190599</v>
      </c>
      <c r="CD18">
        <f>EXP(-CD$2*HLOOKUP(CD$2,'Yield Curves'!$B$2:$AP$508,MATCH($Z18,'Yield Curves'!$A$3:$A$508,0)+1)/100)</f>
        <v>0.28006127093042876</v>
      </c>
      <c r="CE18">
        <f>EXP(-CE$2*HLOOKUP(CE$2,'Yield Curves'!$B$2:$AP$508,MATCH($Z18,'Yield Curves'!$A$3:$A$508,0)+1)/100)</f>
        <v>0.25586691024013103</v>
      </c>
      <c r="CF18">
        <f>EXP(-CF$2*HLOOKUP(CF$2,'Yield Curves'!$B$2:$AP$508,MATCH($Z18,'Yield Curves'!$A$3:$A$508,0)+1)/100)</f>
        <v>0.23346574339270229</v>
      </c>
      <c r="CG18">
        <f>EXP(-CG$2*HLOOKUP(CG$2,'Yield Curves'!$B$2:$AP$508,MATCH($Z18,'Yield Curves'!$A$3:$A$508,0)+1)/100)</f>
        <v>0.21253069634618296</v>
      </c>
      <c r="CH18">
        <f>EXP(-CH$2*HLOOKUP(CH$2,'Yield Curves'!$B$2:$AP$508,MATCH($Z18,'Yield Curves'!$A$3:$A$508,0)+1)/100)</f>
        <v>0.19320567189501364</v>
      </c>
    </row>
    <row r="19" spans="1:86" x14ac:dyDescent="0.2">
      <c r="A19" s="2">
        <v>43111</v>
      </c>
      <c r="B19">
        <f>'Yield Curves'!C18-'Yield Curves'!C19</f>
        <v>8.0000000000000071E-2</v>
      </c>
      <c r="C19">
        <f>'Yield Curves'!D18-'Yield Curves'!D19</f>
        <v>6.9999999999999396E-2</v>
      </c>
      <c r="D19">
        <f>'Yield Curves'!E18-'Yield Curves'!E19</f>
        <v>5.9999999999999609E-2</v>
      </c>
      <c r="E19">
        <f>'Yield Curves'!F18-'Yield Curves'!F19</f>
        <v>4.9999999999999822E-2</v>
      </c>
      <c r="F19">
        <f>'Yield Curves'!G18-'Yield Curves'!G19</f>
        <v>4.0000000000000036E-2</v>
      </c>
      <c r="G19">
        <f>'Yield Curves'!H18-'Yield Curves'!H19</f>
        <v>0</v>
      </c>
      <c r="H19">
        <f>'Yield Curves'!I18-'Yield Curves'!I19</f>
        <v>-3.9999999999999147E-2</v>
      </c>
      <c r="I19">
        <f>'Yield Curves'!J18-'Yield Curves'!J19</f>
        <v>-4.9999999999990052E-3</v>
      </c>
      <c r="J19">
        <f>'Yield Curves'!K18-'Yield Curves'!K19</f>
        <v>3.0000000000000249E-2</v>
      </c>
      <c r="K19">
        <f>'Yield Curves'!L18-'Yield Curves'!L19</f>
        <v>2.7499999999999858E-2</v>
      </c>
      <c r="L19">
        <f>'Yield Curves'!M18-'Yield Curves'!M19</f>
        <v>2.5000000000000355E-2</v>
      </c>
      <c r="M19">
        <f>'Yield Curves'!N18-'Yield Curves'!N19</f>
        <v>2.2500000000000853E-2</v>
      </c>
      <c r="N19">
        <f>'Yield Curves'!O18-'Yield Curves'!O19</f>
        <v>2.0000000000000462E-2</v>
      </c>
      <c r="O19">
        <f>'Yield Curves'!P18-'Yield Curves'!P19</f>
        <v>1.7500000000000071E-2</v>
      </c>
      <c r="P19">
        <f>'Yield Curves'!Q18-'Yield Curves'!Q19</f>
        <v>1.3749999999999929E-2</v>
      </c>
      <c r="Q19">
        <f>'Yield Curves'!R18-'Yield Curves'!R19</f>
        <v>9.9999999999997868E-3</v>
      </c>
      <c r="R19">
        <f>'Yield Curves'!S18-'Yield Curves'!S19</f>
        <v>6.2499999999996447E-3</v>
      </c>
      <c r="S19">
        <f>'Yield Curves'!T18-'Yield Curves'!T19</f>
        <v>3.1249999999998224E-3</v>
      </c>
      <c r="T19">
        <f>'Yield Curves'!U18-'Yield Curves'!U19</f>
        <v>0</v>
      </c>
      <c r="U19">
        <f>'Yield Curves'!V18-'Yield Curves'!V19</f>
        <v>-3.1249999999998224E-3</v>
      </c>
      <c r="V19" s="21">
        <f t="shared" si="0"/>
        <v>8.0000000000000071E-2</v>
      </c>
      <c r="W19" s="21">
        <f t="shared" si="1"/>
        <v>3.0025000000000121E-2</v>
      </c>
      <c r="X19">
        <f t="shared" si="2"/>
        <v>4.3305972498213892E-2</v>
      </c>
      <c r="Y19">
        <f t="shared" si="3"/>
        <v>0.13076975705449112</v>
      </c>
      <c r="Z19" s="2">
        <v>43112</v>
      </c>
      <c r="AA19" s="28">
        <f>'Bond Valuation'!$B$12*BondVal_all!BO19</f>
        <v>94.483056000502202</v>
      </c>
      <c r="AB19" s="53">
        <f t="shared" si="6"/>
        <v>-9.9995000166774872E-5</v>
      </c>
      <c r="AC19" s="12">
        <f>SUMPRODUCT('Bond Valuation'!$B$12*BondVal_all!BO19,$BO$2)/AA19</f>
        <v>1</v>
      </c>
      <c r="AD19" s="35">
        <f t="shared" si="7"/>
        <v>-1.3087449887589434E-3</v>
      </c>
      <c r="AE19" s="53">
        <f t="shared" si="8"/>
        <v>-4.1386150408097237E-3</v>
      </c>
      <c r="AF19" s="53">
        <f t="shared" si="4"/>
        <v>-1.1550532278108208E-3</v>
      </c>
      <c r="AG19" s="53">
        <f t="shared" si="9"/>
        <v>-3.6525990186115367E-3</v>
      </c>
      <c r="AH19" s="28">
        <f>SUMPRODUCT('Bond Valuation'!$B$40:$D$40,BondVal_all!BO19:BQ19)</f>
        <v>86.745653960228807</v>
      </c>
      <c r="AI19" s="53">
        <f t="shared" si="10"/>
        <v>1.7484192771557439E-3</v>
      </c>
      <c r="AJ19" s="12">
        <f>SUMPRODUCT($BO$2:$BQ$2,'Bond Valuation'!$B$40:$D$40,BondVal_all!BO19:BQ19)/BondVal_all!AH19</f>
        <v>2.9367191924815796</v>
      </c>
      <c r="AK19" s="35">
        <f t="shared" si="11"/>
        <v>-3.8434165265524784E-3</v>
      </c>
      <c r="AL19" s="35">
        <f t="shared" si="12"/>
        <v>-1.2153950220638851E-2</v>
      </c>
      <c r="AM19" s="35">
        <f t="shared" si="13"/>
        <v>-1.1550532278108208E-3</v>
      </c>
      <c r="AN19" s="29">
        <f t="shared" si="14"/>
        <v>-3.6525990186115367E-3</v>
      </c>
      <c r="AO19" s="28">
        <f>SUMPRODUCT('Bond Valuation'!$B$68:$F$68,BondVal_all!BO19:BS19)</f>
        <v>80.608493929033969</v>
      </c>
      <c r="AP19" s="53">
        <f t="shared" si="15"/>
        <v>3.2251860146832456E-3</v>
      </c>
      <c r="AQ19" s="12">
        <f>SUMPRODUCT($BO$2:$BS$2,'Bond Valuation'!$B$68:$F$68,BondVal_all!BO19:BS19)/BondVal_all!AO19</f>
        <v>4.7295564667579182</v>
      </c>
      <c r="AR19" s="35">
        <f t="shared" si="16"/>
        <v>-6.1897833249218792E-3</v>
      </c>
      <c r="AS19" s="35">
        <f t="shared" si="17"/>
        <v>-1.9573813529683213E-2</v>
      </c>
      <c r="AT19" s="35">
        <f t="shared" si="18"/>
        <v>-1.1550532278108208E-3</v>
      </c>
      <c r="AU19" s="36">
        <f t="shared" si="19"/>
        <v>-3.6525990186115367E-3</v>
      </c>
      <c r="AV19" s="28">
        <f>SUMPRODUCT('Bond Valuation'!$B$96:$K$96,BondVal_all!BO19:BX19)</f>
        <v>71.131145749012632</v>
      </c>
      <c r="AW19" s="53">
        <f t="shared" si="20"/>
        <v>3.529482029324349E-3</v>
      </c>
      <c r="AX19" s="12">
        <f>SUMPRODUCT($BO$2:$BX$2,'Bond Valuation'!$B$96:$K$96,BondVal_all!BO19:BX19)/BondVal_all!AV19</f>
        <v>8.2754061509331116</v>
      </c>
      <c r="AY19" s="35">
        <f t="shared" si="21"/>
        <v>-1.0830396329978646E-2</v>
      </c>
      <c r="AZ19" s="35">
        <f t="shared" si="5"/>
        <v>-3.4248720365061075E-2</v>
      </c>
      <c r="BA19" s="35">
        <f t="shared" si="22"/>
        <v>-1.1550532278108208E-3</v>
      </c>
      <c r="BB19" s="36">
        <f t="shared" si="23"/>
        <v>-3.6525990186115367E-3</v>
      </c>
      <c r="BC19" s="28">
        <f>SUMPRODUCT('Bond Valuation'!$B$124:$U$124,BondVal_all!BO19:CH19)</f>
        <v>58.11301014940522</v>
      </c>
      <c r="BD19" s="53">
        <f t="shared" si="24"/>
        <v>1.6290724186573957E-3</v>
      </c>
      <c r="BE19" s="12">
        <f>SUMPRODUCT($BO$2:$CH$2,'Bond Valuation'!$B$124:$U$124,BondVal_all!BO19:CH19)/BondVal_all!BC19</f>
        <v>11.793751149497982</v>
      </c>
      <c r="BF19" s="35">
        <f t="shared" si="25"/>
        <v>-1.5435012715575512E-2</v>
      </c>
      <c r="BG19" s="35">
        <f t="shared" si="26"/>
        <v>-4.8809795894879313E-2</v>
      </c>
      <c r="BH19" s="35">
        <f t="shared" si="27"/>
        <v>-1.1550532278108208E-3</v>
      </c>
      <c r="BI19" s="36">
        <f t="shared" si="28"/>
        <v>-3.6525990186115367E-3</v>
      </c>
      <c r="BJ19" s="35"/>
      <c r="BK19" s="35"/>
      <c r="BO19">
        <f>EXP(-BO$2*HLOOKUP(BO$2,'Yield Curves'!$B$2:$AP$508,MATCH($Z19,'Yield Curves'!$A$3:$A$508,0)+1)/100)</f>
        <v>0.93547580198517033</v>
      </c>
      <c r="BP19">
        <f>EXP(-BP$2*HLOOKUP(BP$2,'Yield Curves'!$B$2:$AP$508,MATCH($Z19,'Yield Curves'!$A$3:$A$508,0)+1)/100)</f>
        <v>0.87371591168803442</v>
      </c>
      <c r="BQ19">
        <f>EXP(-BQ$2*HLOOKUP(BQ$2,'Yield Curves'!$B$2:$AP$508,MATCH($Z19,'Yield Curves'!$A$3:$A$508,0)+1)/100)</f>
        <v>0.81497324051845488</v>
      </c>
      <c r="BR19">
        <f>EXP(-BR$2*HLOOKUP(BR$2,'Yield Curves'!$B$2:$AP$508,MATCH($Z19,'Yield Curves'!$A$3:$A$508,0)+1)/100)</f>
        <v>0.72702093895467979</v>
      </c>
      <c r="BS19">
        <f>EXP(-BS$2*HLOOKUP(BS$2,'Yield Curves'!$B$2:$AP$508,MATCH($Z19,'Yield Curves'!$A$3:$A$508,0)+1)/100)</f>
        <v>0.70468808971871344</v>
      </c>
      <c r="BT19">
        <f>EXP(-BT$2*HLOOKUP(BT$2,'Yield Curves'!$B$2:$AP$508,MATCH($Z19,'Yield Curves'!$A$3:$A$508,0)+1)/100)</f>
        <v>0.65292043660533594</v>
      </c>
      <c r="BU19">
        <f>EXP(-BU$2*HLOOKUP(BU$2,'Yield Curves'!$B$2:$AP$508,MATCH($Z19,'Yield Curves'!$A$3:$A$508,0)+1)/100)</f>
        <v>0.60368665426013546</v>
      </c>
      <c r="BV19">
        <f>EXP(-BV$2*HLOOKUP(BV$2,'Yield Curves'!$B$2:$AP$508,MATCH($Z19,'Yield Curves'!$A$3:$A$508,0)+1)/100)</f>
        <v>0.55705015401142921</v>
      </c>
      <c r="BW19">
        <f>EXP(-BW$2*HLOOKUP(BW$2,'Yield Curves'!$B$2:$AP$508,MATCH($Z19,'Yield Curves'!$A$3:$A$508,0)+1)/100)</f>
        <v>0.51300868711878433</v>
      </c>
      <c r="BX19">
        <f>EXP(-BX$2*HLOOKUP(BX$2,'Yield Curves'!$B$2:$AP$508,MATCH($Z19,'Yield Curves'!$A$3:$A$508,0)+1)/100)</f>
        <v>0.47142276373913095</v>
      </c>
      <c r="BY19">
        <f>EXP(-BY$2*HLOOKUP(BY$2,'Yield Curves'!$B$2:$AP$508,MATCH($Z19,'Yield Curves'!$A$3:$A$508,0)+1)/100)</f>
        <v>0.4323099375277048</v>
      </c>
      <c r="BZ19">
        <f>EXP(-BZ$2*HLOOKUP(BZ$2,'Yield Curves'!$B$2:$AP$508,MATCH($Z19,'Yield Curves'!$A$3:$A$508,0)+1)/100)</f>
        <v>0.39643725404550251</v>
      </c>
      <c r="CA19">
        <f>EXP(-CA$2*HLOOKUP(CA$2,'Yield Curves'!$B$2:$AP$508,MATCH($Z19,'Yield Curves'!$A$3:$A$508,0)+1)/100)</f>
        <v>0.36372420576393166</v>
      </c>
      <c r="CB19">
        <f>EXP(-CB$2*HLOOKUP(CB$2,'Yield Curves'!$B$2:$AP$508,MATCH($Z19,'Yield Curves'!$A$3:$A$508,0)+1)/100)</f>
        <v>0.33204720879790872</v>
      </c>
      <c r="CC19">
        <f>EXP(-CC$2*HLOOKUP(CC$2,'Yield Curves'!$B$2:$AP$508,MATCH($Z19,'Yield Curves'!$A$3:$A$508,0)+1)/100)</f>
        <v>0.30255264003674054</v>
      </c>
      <c r="CD19">
        <f>EXP(-CD$2*HLOOKUP(CD$2,'Yield Curves'!$B$2:$AP$508,MATCH($Z19,'Yield Curves'!$A$3:$A$508,0)+1)/100)</f>
        <v>0.27562628380388526</v>
      </c>
      <c r="CE19">
        <f>EXP(-CE$2*HLOOKUP(CE$2,'Yield Curves'!$B$2:$AP$508,MATCH($Z19,'Yield Curves'!$A$3:$A$508,0)+1)/100)</f>
        <v>0.25112999380451306</v>
      </c>
      <c r="CF19">
        <f>EXP(-CF$2*HLOOKUP(CF$2,'Yield Curves'!$B$2:$AP$508,MATCH($Z19,'Yield Curves'!$A$3:$A$508,0)+1)/100)</f>
        <v>0.22847374326503736</v>
      </c>
      <c r="CG19">
        <f>EXP(-CG$2*HLOOKUP(CG$2,'Yield Curves'!$B$2:$AP$508,MATCH($Z19,'Yield Curves'!$A$3:$A$508,0)+1)/100)</f>
        <v>0.20734395018723317</v>
      </c>
      <c r="CH19">
        <f>EXP(-CH$2*HLOOKUP(CH$2,'Yield Curves'!$B$2:$AP$508,MATCH($Z19,'Yield Curves'!$A$3:$A$508,0)+1)/100)</f>
        <v>0.18787094775072993</v>
      </c>
    </row>
    <row r="20" spans="1:86" x14ac:dyDescent="0.2">
      <c r="A20" s="2">
        <v>43110</v>
      </c>
      <c r="B20">
        <f>'Yield Curves'!C19-'Yield Curves'!C20</f>
        <v>8.0000000000000071E-2</v>
      </c>
      <c r="C20">
        <f>'Yield Curves'!D19-'Yield Curves'!D20</f>
        <v>7.5000000000000178E-2</v>
      </c>
      <c r="D20">
        <f>'Yield Curves'!E19-'Yield Curves'!E20</f>
        <v>7.0000000000000284E-2</v>
      </c>
      <c r="E20">
        <f>'Yield Curves'!F19-'Yield Curves'!F20</f>
        <v>5.4999999999999716E-2</v>
      </c>
      <c r="F20">
        <f>'Yield Curves'!G19-'Yield Curves'!G20</f>
        <v>4.0000000000000036E-2</v>
      </c>
      <c r="G20">
        <f>'Yield Curves'!H19-'Yield Curves'!H20</f>
        <v>3.9999999999999147E-2</v>
      </c>
      <c r="H20">
        <f>'Yield Curves'!I19-'Yield Curves'!I20</f>
        <v>3.9999999999999147E-2</v>
      </c>
      <c r="I20">
        <f>'Yield Curves'!J19-'Yield Curves'!J20</f>
        <v>2.4999999999998579E-2</v>
      </c>
      <c r="J20">
        <f>'Yield Curves'!K19-'Yield Curves'!K20</f>
        <v>9.9999999999997868E-3</v>
      </c>
      <c r="K20">
        <f>'Yield Curves'!L19-'Yield Curves'!L20</f>
        <v>7.5000000000002842E-3</v>
      </c>
      <c r="L20">
        <f>'Yield Curves'!M19-'Yield Curves'!M20</f>
        <v>5.0000000000007816E-3</v>
      </c>
      <c r="M20">
        <f>'Yield Curves'!N19-'Yield Curves'!N20</f>
        <v>2.5000000000003908E-3</v>
      </c>
      <c r="N20">
        <f>'Yield Curves'!O19-'Yield Curves'!O20</f>
        <v>0</v>
      </c>
      <c r="O20">
        <f>'Yield Curves'!P19-'Yield Curves'!P20</f>
        <v>-2.5000000000003908E-3</v>
      </c>
      <c r="P20">
        <f>'Yield Curves'!Q19-'Yield Curves'!Q20</f>
        <v>1.2499999999997513E-3</v>
      </c>
      <c r="Q20">
        <f>'Yield Curves'!R19-'Yield Curves'!R20</f>
        <v>5.0000000000007816E-3</v>
      </c>
      <c r="R20">
        <f>'Yield Curves'!S19-'Yield Curves'!S20</f>
        <v>8.7500000000018119E-3</v>
      </c>
      <c r="S20">
        <f>'Yield Curves'!T19-'Yield Curves'!T20</f>
        <v>9.3750000000012434E-3</v>
      </c>
      <c r="T20">
        <f>'Yield Curves'!U19-'Yield Curves'!U20</f>
        <v>9.9999999999997868E-3</v>
      </c>
      <c r="U20">
        <f>'Yield Curves'!V19-'Yield Curves'!V20</f>
        <v>1.062499999999833E-2</v>
      </c>
      <c r="V20" s="21">
        <f t="shared" si="0"/>
        <v>8.0000000000000071E-2</v>
      </c>
      <c r="W20" s="21">
        <f t="shared" si="1"/>
        <v>2.962500000000012E-2</v>
      </c>
      <c r="X20">
        <f t="shared" si="2"/>
        <v>4.3304349570996471E-2</v>
      </c>
      <c r="Y20">
        <f t="shared" si="3"/>
        <v>0.13036598156120915</v>
      </c>
      <c r="Z20" s="2">
        <v>43111</v>
      </c>
      <c r="AA20" s="28">
        <f>'Bond Valuation'!$B$12*BondVal_all!BO20</f>
        <v>94.492504778533288</v>
      </c>
      <c r="AB20" s="53">
        <f t="shared" si="6"/>
        <v>-7.9968008531616785E-4</v>
      </c>
      <c r="AC20" s="12">
        <f>SUMPRODUCT('Bond Valuation'!$B$12*BondVal_all!BO20,$BO$2)/AA20</f>
        <v>1</v>
      </c>
      <c r="AD20" s="35">
        <f t="shared" si="7"/>
        <v>-1.3076975705449113E-3</v>
      </c>
      <c r="AE20" s="53">
        <f t="shared" si="8"/>
        <v>-4.1353028135906363E-3</v>
      </c>
      <c r="AF20" s="53">
        <f t="shared" si="4"/>
        <v>-1.1541969372814414E-3</v>
      </c>
      <c r="AG20" s="53">
        <f t="shared" si="9"/>
        <v>-3.6498911901998664E-3</v>
      </c>
      <c r="AH20" s="28">
        <f>SUMPRODUCT('Bond Valuation'!$B$40:$D$40,BondVal_all!BO20:BQ20)</f>
        <v>86.594250902659738</v>
      </c>
      <c r="AI20" s="53">
        <f t="shared" si="10"/>
        <v>-1.1906490585325002E-3</v>
      </c>
      <c r="AJ20" s="12">
        <f>SUMPRODUCT($BO$2:$BQ$2,'Bond Valuation'!$B$40:$D$40,BondVal_all!BO20:BQ20)/BondVal_all!AH20</f>
        <v>2.9366284306105257</v>
      </c>
      <c r="AK20" s="35">
        <f t="shared" si="11"/>
        <v>-3.8402218643024998E-3</v>
      </c>
      <c r="AL20" s="35">
        <f t="shared" si="12"/>
        <v>-1.2143847811573962E-2</v>
      </c>
      <c r="AM20" s="35">
        <f t="shared" si="13"/>
        <v>-1.1541969372814414E-3</v>
      </c>
      <c r="AN20" s="29">
        <f t="shared" si="14"/>
        <v>-3.6498911901998664E-3</v>
      </c>
      <c r="AO20" s="28">
        <f>SUMPRODUCT('Bond Valuation'!$B$68:$F$68,BondVal_all!BO20:BS20)</f>
        <v>80.349352321637369</v>
      </c>
      <c r="AP20" s="53">
        <f t="shared" si="15"/>
        <v>-1.3929297227929238E-3</v>
      </c>
      <c r="AQ20" s="12">
        <f>SUMPRODUCT($BO$2:$BS$2,'Bond Valuation'!$B$68:$F$68,BondVal_all!BO20:BS20)/BondVal_all!AO20</f>
        <v>4.7288706500278623</v>
      </c>
      <c r="AR20" s="35">
        <f t="shared" si="16"/>
        <v>-6.1839326604625714E-3</v>
      </c>
      <c r="AS20" s="35">
        <f t="shared" si="17"/>
        <v>-1.9555312104166403E-2</v>
      </c>
      <c r="AT20" s="35">
        <f t="shared" si="18"/>
        <v>-1.1541969372814414E-3</v>
      </c>
      <c r="AU20" s="36">
        <f t="shared" si="19"/>
        <v>-3.6498911901998664E-3</v>
      </c>
      <c r="AV20" s="28">
        <f>SUMPRODUCT('Bond Valuation'!$B$96:$K$96,BondVal_all!BO20:BX20)</f>
        <v>70.880972629894387</v>
      </c>
      <c r="AW20" s="53">
        <f t="shared" si="20"/>
        <v>-2.656230695629036E-4</v>
      </c>
      <c r="AX20" s="12">
        <f>SUMPRODUCT($BO$2:$BX$2,'Bond Valuation'!$B$96:$K$96,BondVal_all!BO20:BX20)/BondVal_all!AV20</f>
        <v>8.2722522480747926</v>
      </c>
      <c r="AY20" s="35">
        <f t="shared" si="21"/>
        <v>-1.0817604167742087E-2</v>
      </c>
      <c r="AZ20" s="35">
        <f t="shared" si="5"/>
        <v>-3.4208267996195162E-2</v>
      </c>
      <c r="BA20" s="35">
        <f t="shared" si="22"/>
        <v>-1.1541969372814414E-3</v>
      </c>
      <c r="BB20" s="36">
        <f t="shared" si="23"/>
        <v>-3.6498911901998664E-3</v>
      </c>
      <c r="BC20" s="28">
        <f>SUMPRODUCT('Bond Valuation'!$B$124:$U$124,BondVal_all!BO20:CH20)</f>
        <v>58.018493821348819</v>
      </c>
      <c r="BD20" s="53">
        <f t="shared" si="24"/>
        <v>4.6214828976816058E-3</v>
      </c>
      <c r="BE20" s="12">
        <f>SUMPRODUCT($BO$2:$CH$2,'Bond Valuation'!$B$124:$U$124,BondVal_all!BO20:CH20)/BondVal_all!BC20</f>
        <v>11.799505898629278</v>
      </c>
      <c r="BF20" s="35">
        <f t="shared" si="25"/>
        <v>-1.5430185197267856E-2</v>
      </c>
      <c r="BG20" s="35">
        <f t="shared" si="26"/>
        <v>-4.8794529941580962E-2</v>
      </c>
      <c r="BH20" s="35">
        <f t="shared" si="27"/>
        <v>-1.1541969372814414E-3</v>
      </c>
      <c r="BI20" s="36">
        <f t="shared" si="28"/>
        <v>-3.6498911901998664E-3</v>
      </c>
      <c r="BJ20" s="35"/>
      <c r="BK20" s="35"/>
      <c r="BO20">
        <f>EXP(-BO$2*HLOOKUP(BO$2,'Yield Curves'!$B$2:$AP$508,MATCH($Z20,'Yield Curves'!$A$3:$A$508,0)+1)/100)</f>
        <v>0.93556935424290377</v>
      </c>
      <c r="BP20">
        <f>EXP(-BP$2*HLOOKUP(BP$2,'Yield Curves'!$B$2:$AP$508,MATCH($Z20,'Yield Curves'!$A$3:$A$508,0)+1)/100)</f>
        <v>0.87266808141791052</v>
      </c>
      <c r="BQ20">
        <f>EXP(-BQ$2*HLOOKUP(BQ$2,'Yield Curves'!$B$2:$AP$508,MATCH($Z20,'Yield Curves'!$A$3:$A$508,0)+1)/100)</f>
        <v>0.8135076081503736</v>
      </c>
      <c r="BR20">
        <f>EXP(-BR$2*HLOOKUP(BR$2,'Yield Curves'!$B$2:$AP$508,MATCH($Z20,'Yield Curves'!$A$3:$A$508,0)+1)/100)</f>
        <v>0.72673018873301887</v>
      </c>
      <c r="BS20">
        <f>EXP(-BS$2*HLOOKUP(BS$2,'Yield Curves'!$B$2:$AP$508,MATCH($Z20,'Yield Curves'!$A$3:$A$508,0)+1)/100)</f>
        <v>0.70222599258806684</v>
      </c>
      <c r="BT20">
        <f>EXP(-BT$2*HLOOKUP(BT$2,'Yield Curves'!$B$2:$AP$508,MATCH($Z20,'Yield Curves'!$A$3:$A$508,0)+1)/100)</f>
        <v>0.65018392147604109</v>
      </c>
      <c r="BU20">
        <f>EXP(-BU$2*HLOOKUP(BU$2,'Yield Curves'!$B$2:$AP$508,MATCH($Z20,'Yield Curves'!$A$3:$A$508,0)+1)/100)</f>
        <v>0.60073582508984302</v>
      </c>
      <c r="BV20">
        <f>EXP(-BV$2*HLOOKUP(BV$2,'Yield Curves'!$B$2:$AP$508,MATCH($Z20,'Yield Curves'!$A$3:$A$508,0)+1)/100)</f>
        <v>0.55427185477757768</v>
      </c>
      <c r="BW20">
        <f>EXP(-BW$2*HLOOKUP(BW$2,'Yield Curves'!$B$2:$AP$508,MATCH($Z20,'Yield Curves'!$A$3:$A$508,0)+1)/100)</f>
        <v>0.510820256085596</v>
      </c>
      <c r="BX20">
        <f>EXP(-BX$2*HLOOKUP(BX$2,'Yield Curves'!$B$2:$AP$508,MATCH($Z20,'Yield Curves'!$A$3:$A$508,0)+1)/100)</f>
        <v>0.46954083904279931</v>
      </c>
      <c r="BY20">
        <f>EXP(-BY$2*HLOOKUP(BY$2,'Yield Curves'!$B$2:$AP$508,MATCH($Z20,'Yield Curves'!$A$3:$A$508,0)+1)/100)</f>
        <v>0.43076718880748793</v>
      </c>
      <c r="BZ20">
        <f>EXP(-BZ$2*HLOOKUP(BZ$2,'Yield Curves'!$B$2:$AP$508,MATCH($Z20,'Yield Curves'!$A$3:$A$508,0)+1)/100)</f>
        <v>0.39516080328438163</v>
      </c>
      <c r="CA20">
        <f>EXP(-CA$2*HLOOKUP(CA$2,'Yield Curves'!$B$2:$AP$508,MATCH($Z20,'Yield Curves'!$A$3:$A$508,0)+1)/100)</f>
        <v>0.36263240181043976</v>
      </c>
      <c r="CB20">
        <f>EXP(-CB$2*HLOOKUP(CB$2,'Yield Curves'!$B$2:$AP$508,MATCH($Z20,'Yield Curves'!$A$3:$A$508,0)+1)/100)</f>
        <v>0.3312781662857408</v>
      </c>
      <c r="CC20">
        <f>EXP(-CC$2*HLOOKUP(CC$2,'Yield Curves'!$B$2:$AP$508,MATCH($Z20,'Yield Curves'!$A$3:$A$508,0)+1)/100)</f>
        <v>0.30209915127828341</v>
      </c>
      <c r="CD20">
        <f>EXP(-CD$2*HLOOKUP(CD$2,'Yield Curves'!$B$2:$AP$508,MATCH($Z20,'Yield Curves'!$A$3:$A$508,0)+1)/100)</f>
        <v>0.27534907435020445</v>
      </c>
      <c r="CE20">
        <f>EXP(-CE$2*HLOOKUP(CE$2,'Yield Curves'!$B$2:$AP$508,MATCH($Z20,'Yield Curves'!$A$3:$A$508,0)+1)/100)</f>
        <v>0.2508982959989316</v>
      </c>
      <c r="CF20">
        <f>EXP(-CF$2*HLOOKUP(CF$2,'Yield Curves'!$B$2:$AP$508,MATCH($Z20,'Yield Curves'!$A$3:$A$508,0)+1)/100)</f>
        <v>0.2282858652023064</v>
      </c>
      <c r="CG20">
        <f>EXP(-CG$2*HLOOKUP(CG$2,'Yield Curves'!$B$2:$AP$508,MATCH($Z20,'Yield Curves'!$A$3:$A$508,0)+1)/100)</f>
        <v>0.20725394519631915</v>
      </c>
      <c r="CH20">
        <f>EXP(-CH$2*HLOOKUP(CH$2,'Yield Curves'!$B$2:$AP$508,MATCH($Z20,'Yield Curves'!$A$3:$A$508,0)+1)/100)</f>
        <v>0.18787094775072993</v>
      </c>
    </row>
    <row r="21" spans="1:86" x14ac:dyDescent="0.2">
      <c r="A21" s="2">
        <v>43109</v>
      </c>
      <c r="B21">
        <f>'Yield Curves'!C20-'Yield Curves'!C21</f>
        <v>-1.9999999999999574E-2</v>
      </c>
      <c r="C21">
        <f>'Yield Curves'!D20-'Yield Curves'!D21</f>
        <v>-3.5000000000000142E-2</v>
      </c>
      <c r="D21">
        <f>'Yield Curves'!E20-'Yield Curves'!E21</f>
        <v>-5.0000000000000711E-2</v>
      </c>
      <c r="E21">
        <f>'Yield Curves'!F20-'Yield Curves'!F21</f>
        <v>-6.4999999999999503E-2</v>
      </c>
      <c r="F21">
        <f>'Yield Curves'!G20-'Yield Curves'!G21</f>
        <v>-8.0000000000000071E-2</v>
      </c>
      <c r="G21">
        <f>'Yield Curves'!H20-'Yield Curves'!H21</f>
        <v>-6.9999999999998508E-2</v>
      </c>
      <c r="H21">
        <f>'Yield Curves'!I20-'Yield Curves'!I21</f>
        <v>-5.9999999999998721E-2</v>
      </c>
      <c r="I21">
        <f>'Yield Curves'!J20-'Yield Curves'!J21</f>
        <v>-6.9999999999998508E-2</v>
      </c>
      <c r="J21">
        <f>'Yield Curves'!K20-'Yield Curves'!K21</f>
        <v>-8.0000000000000071E-2</v>
      </c>
      <c r="K21">
        <f>'Yield Curves'!L20-'Yield Curves'!L21</f>
        <v>-7.2499999999999787E-2</v>
      </c>
      <c r="L21">
        <f>'Yield Curves'!M20-'Yield Curves'!M21</f>
        <v>-6.5000000000000391E-2</v>
      </c>
      <c r="M21">
        <f>'Yield Curves'!N20-'Yield Curves'!N21</f>
        <v>-5.7500000000000107E-2</v>
      </c>
      <c r="N21">
        <f>'Yield Curves'!O20-'Yield Curves'!O21</f>
        <v>-4.9999999999999822E-2</v>
      </c>
      <c r="O21">
        <f>'Yield Curves'!P20-'Yield Curves'!P21</f>
        <v>-4.2499999999999538E-2</v>
      </c>
      <c r="P21">
        <f>'Yield Curves'!Q20-'Yield Curves'!Q21</f>
        <v>-4.624999999999968E-2</v>
      </c>
      <c r="Q21">
        <f>'Yield Curves'!R20-'Yield Curves'!R21</f>
        <v>-5.0000000000000711E-2</v>
      </c>
      <c r="R21">
        <f>'Yield Curves'!S20-'Yield Curves'!S21</f>
        <v>-5.3750000000001741E-2</v>
      </c>
      <c r="S21">
        <f>'Yield Curves'!T20-'Yield Curves'!T21</f>
        <v>-5.1875000000000782E-2</v>
      </c>
      <c r="T21">
        <f>'Yield Curves'!U20-'Yield Curves'!U21</f>
        <v>-4.9999999999999822E-2</v>
      </c>
      <c r="U21">
        <f>'Yield Curves'!V20-'Yield Curves'!V21</f>
        <v>-4.8124999999998863E-2</v>
      </c>
      <c r="V21" s="21">
        <f t="shared" si="0"/>
        <v>-1.9999999999999574E-2</v>
      </c>
      <c r="W21" s="21">
        <f t="shared" si="1"/>
        <v>3.0265000000000122E-2</v>
      </c>
      <c r="X21">
        <f t="shared" si="2"/>
        <v>4.3748046714858671E-2</v>
      </c>
      <c r="Y21">
        <f t="shared" si="3"/>
        <v>0.13203817546855098</v>
      </c>
      <c r="Z21" s="2">
        <v>43110</v>
      </c>
      <c r="AA21" s="28">
        <f>'Bond Valuation'!$B$12*BondVal_all!BO21</f>
        <v>94.568129028022611</v>
      </c>
      <c r="AB21" s="53">
        <f t="shared" si="6"/>
        <v>-7.9968008531627888E-4</v>
      </c>
      <c r="AC21" s="12">
        <f>SUMPRODUCT('Bond Valuation'!$B$12*BondVal_all!BO21,$BO$2)/AA21</f>
        <v>1</v>
      </c>
      <c r="AD21" s="35">
        <f t="shared" si="7"/>
        <v>-1.3036598156120915E-3</v>
      </c>
      <c r="AE21" s="53">
        <f t="shared" si="8"/>
        <v>-4.1225343113693459E-3</v>
      </c>
      <c r="AF21" s="53">
        <f t="shared" si="4"/>
        <v>-1.1541536827944568E-3</v>
      </c>
      <c r="AG21" s="53">
        <f t="shared" si="9"/>
        <v>-3.649754407501973E-3</v>
      </c>
      <c r="AH21" s="28">
        <f>SUMPRODUCT('Bond Valuation'!$B$40:$D$40,BondVal_all!BO21:BQ21)</f>
        <v>86.697477172231999</v>
      </c>
      <c r="AI21" s="53">
        <f t="shared" si="10"/>
        <v>-1.1946791592670758E-3</v>
      </c>
      <c r="AJ21" s="12">
        <f>SUMPRODUCT($BO$2:$BQ$2,'Bond Valuation'!$B$40:$D$40,BondVal_all!BO21:BQ21)/BondVal_all!AH21</f>
        <v>2.9366451661653574</v>
      </c>
      <c r="AK21" s="35">
        <f t="shared" si="11"/>
        <v>-3.8283862958412695E-3</v>
      </c>
      <c r="AL21" s="35">
        <f t="shared" si="12"/>
        <v>-1.210642045783362E-2</v>
      </c>
      <c r="AM21" s="35">
        <f t="shared" si="13"/>
        <v>-1.1541536827944568E-3</v>
      </c>
      <c r="AN21" s="29">
        <f t="shared" si="14"/>
        <v>-3.649754407501973E-3</v>
      </c>
      <c r="AO21" s="28">
        <f>SUMPRODUCT('Bond Valuation'!$B$68:$F$68,BondVal_all!BO21:BS21)</f>
        <v>80.461429438240302</v>
      </c>
      <c r="AP21" s="53">
        <f t="shared" si="15"/>
        <v>-5.755366311547272E-4</v>
      </c>
      <c r="AQ21" s="12">
        <f>SUMPRODUCT($BO$2:$BS$2,'Bond Valuation'!$B$68:$F$68,BondVal_all!BO21:BS21)/BondVal_all!AO21</f>
        <v>4.7290329854523288</v>
      </c>
      <c r="AR21" s="35">
        <f t="shared" si="16"/>
        <v>-6.1650502698382811E-3</v>
      </c>
      <c r="AS21" s="35">
        <f t="shared" si="17"/>
        <v>-1.9495600742124638E-2</v>
      </c>
      <c r="AT21" s="35">
        <f t="shared" si="18"/>
        <v>-1.1541536827944568E-3</v>
      </c>
      <c r="AU21" s="36">
        <f t="shared" si="19"/>
        <v>-3.649754407501973E-3</v>
      </c>
      <c r="AV21" s="28">
        <f>SUMPRODUCT('Bond Valuation'!$B$96:$K$96,BondVal_all!BO21:BX21)</f>
        <v>70.899805253797311</v>
      </c>
      <c r="AW21" s="53">
        <f t="shared" si="20"/>
        <v>-9.3757735012978127E-4</v>
      </c>
      <c r="AX21" s="12">
        <f>SUMPRODUCT($BO$2:$BX$2,'Bond Valuation'!$B$96:$K$96,BondVal_all!BO21:BX21)/BondVal_all!AV21</f>
        <v>8.2713193195715569</v>
      </c>
      <c r="AY21" s="35">
        <f t="shared" si="21"/>
        <v>-1.0782986619021386E-2</v>
      </c>
      <c r="AZ21" s="35">
        <f t="shared" si="5"/>
        <v>-3.4098797695225891E-2</v>
      </c>
      <c r="BA21" s="35">
        <f t="shared" si="22"/>
        <v>-1.1541536827944568E-3</v>
      </c>
      <c r="BB21" s="36">
        <f t="shared" si="23"/>
        <v>-3.649754407501973E-3</v>
      </c>
      <c r="BC21" s="28">
        <f>SUMPRODUCT('Bond Valuation'!$B$124:$U$124,BondVal_all!BO21:CH21)</f>
        <v>57.751595809003689</v>
      </c>
      <c r="BD21" s="53">
        <f t="shared" si="24"/>
        <v>-4.6844997571294789E-3</v>
      </c>
      <c r="BE21" s="12">
        <f>SUMPRODUCT($BO$2:$CH$2,'Bond Valuation'!$B$124:$U$124,BondVal_all!BO21:CH21)/BondVal_all!BC21</f>
        <v>11.759750641913723</v>
      </c>
      <c r="BF21" s="35">
        <f t="shared" si="25"/>
        <v>-1.5330714353481418E-2</v>
      </c>
      <c r="BG21" s="35">
        <f t="shared" si="26"/>
        <v>-4.8479975514437008E-2</v>
      </c>
      <c r="BH21" s="35">
        <f t="shared" si="27"/>
        <v>-1.1541536827944568E-3</v>
      </c>
      <c r="BI21" s="36">
        <f t="shared" si="28"/>
        <v>-3.649754407501973E-3</v>
      </c>
      <c r="BJ21" s="35"/>
      <c r="BK21" s="35"/>
      <c r="BO21">
        <f>EXP(-BO$2*HLOOKUP(BO$2,'Yield Curves'!$B$2:$AP$508,MATCH($Z21,'Yield Curves'!$A$3:$A$508,0)+1)/100)</f>
        <v>0.93631810918834268</v>
      </c>
      <c r="BP21">
        <f>EXP(-BP$2*HLOOKUP(BP$2,'Yield Curves'!$B$2:$AP$508,MATCH($Z21,'Yield Curves'!$A$3:$A$508,0)+1)/100)</f>
        <v>0.87371591168803442</v>
      </c>
      <c r="BQ21">
        <f>EXP(-BQ$2*HLOOKUP(BQ$2,'Yield Curves'!$B$2:$AP$508,MATCH($Z21,'Yield Curves'!$A$3:$A$508,0)+1)/100)</f>
        <v>0.81448440323999249</v>
      </c>
      <c r="BR21">
        <f>EXP(-BR$2*HLOOKUP(BR$2,'Yield Curves'!$B$2:$AP$508,MATCH($Z21,'Yield Curves'!$A$3:$A$508,0)+1)/100)</f>
        <v>0.7255683501497715</v>
      </c>
      <c r="BS21">
        <f>EXP(-BS$2*HLOOKUP(BS$2,'Yield Curves'!$B$2:$AP$508,MATCH($Z21,'Yield Curves'!$A$3:$A$508,0)+1)/100)</f>
        <v>0.70328012197634093</v>
      </c>
      <c r="BT21">
        <f>EXP(-BT$2*HLOOKUP(BT$2,'Yield Curves'!$B$2:$AP$508,MATCH($Z21,'Yield Curves'!$A$3:$A$508,0)+1)/100)</f>
        <v>0.65115992918103249</v>
      </c>
      <c r="BU21">
        <f>EXP(-BU$2*HLOOKUP(BU$2,'Yield Curves'!$B$2:$AP$508,MATCH($Z21,'Yield Curves'!$A$3:$A$508,0)+1)/100)</f>
        <v>0.6015774442409102</v>
      </c>
      <c r="BV21">
        <f>EXP(-BV$2*HLOOKUP(BV$2,'Yield Curves'!$B$2:$AP$508,MATCH($Z21,'Yield Curves'!$A$3:$A$508,0)+1)/100)</f>
        <v>0.55488188927529492</v>
      </c>
      <c r="BW21">
        <f>EXP(-BW$2*HLOOKUP(BW$2,'Yield Curves'!$B$2:$AP$508,MATCH($Z21,'Yield Curves'!$A$3:$A$508,0)+1)/100)</f>
        <v>0.51110767330815965</v>
      </c>
      <c r="BX21">
        <f>EXP(-BX$2*HLOOKUP(BX$2,'Yield Curves'!$B$2:$AP$508,MATCH($Z21,'Yield Curves'!$A$3:$A$508,0)+1)/100)</f>
        <v>0.46954083904279931</v>
      </c>
      <c r="BY21">
        <f>EXP(-BY$2*HLOOKUP(BY$2,'Yield Curves'!$B$2:$AP$508,MATCH($Z21,'Yield Curves'!$A$3:$A$508,0)+1)/100)</f>
        <v>0.43047113814425914</v>
      </c>
      <c r="BZ21">
        <f>EXP(-BZ$2*HLOOKUP(BZ$2,'Yield Curves'!$B$2:$AP$508,MATCH($Z21,'Yield Curves'!$A$3:$A$508,0)+1)/100)</f>
        <v>0.39446494577315944</v>
      </c>
      <c r="CA21">
        <f>EXP(-CA$2*HLOOKUP(CA$2,'Yield Curves'!$B$2:$AP$508,MATCH($Z21,'Yield Curves'!$A$3:$A$508,0)+1)/100)</f>
        <v>0.3614410757418986</v>
      </c>
      <c r="CB21">
        <f>EXP(-CB$2*HLOOKUP(CB$2,'Yield Curves'!$B$2:$AP$508,MATCH($Z21,'Yield Curves'!$A$3:$A$508,0)+1)/100)</f>
        <v>0.32976706084394702</v>
      </c>
      <c r="CC21">
        <f>EXP(-CC$2*HLOOKUP(CC$2,'Yield Curves'!$B$2:$AP$508,MATCH($Z21,'Yield Curves'!$A$3:$A$508,0)+1)/100)</f>
        <v>0.30029198329606105</v>
      </c>
      <c r="CD21">
        <f>EXP(-CD$2*HLOOKUP(CD$2,'Yield Curves'!$B$2:$AP$508,MATCH($Z21,'Yield Curves'!$A$3:$A$508,0)+1)/100)</f>
        <v>0.2733625753845571</v>
      </c>
      <c r="CE21">
        <f>EXP(-CE$2*HLOOKUP(CE$2,'Yield Curves'!$B$2:$AP$508,MATCH($Z21,'Yield Curves'!$A$3:$A$508,0)+1)/100)</f>
        <v>0.24884161434486213</v>
      </c>
      <c r="CF21">
        <f>EXP(-CF$2*HLOOKUP(CF$2,'Yield Curves'!$B$2:$AP$508,MATCH($Z21,'Yield Curves'!$A$3:$A$508,0)+1)/100)</f>
        <v>0.22617609397048424</v>
      </c>
      <c r="CG21">
        <f>EXP(-CG$2*HLOOKUP(CG$2,'Yield Curves'!$B$2:$AP$508,MATCH($Z21,'Yield Curves'!$A$3:$A$508,0)+1)/100)</f>
        <v>0.20506859579351111</v>
      </c>
      <c r="CH21">
        <f>EXP(-CH$2*HLOOKUP(CH$2,'Yield Curves'!$B$2:$AP$508,MATCH($Z21,'Yield Curves'!$A$3:$A$508,0)+1)/100)</f>
        <v>0.18562996914105792</v>
      </c>
    </row>
    <row r="22" spans="1:86" x14ac:dyDescent="0.2">
      <c r="A22" s="2">
        <v>43105</v>
      </c>
      <c r="B22">
        <f>'Yield Curves'!C21-'Yield Curves'!C22</f>
        <v>0.16999999999999993</v>
      </c>
      <c r="C22">
        <f>'Yield Curves'!D21-'Yield Curves'!D22</f>
        <v>7.5000000000000178E-2</v>
      </c>
      <c r="D22">
        <f>'Yield Curves'!E21-'Yield Curves'!E22</f>
        <v>-1.9999999999999574E-2</v>
      </c>
      <c r="E22">
        <f>'Yield Curves'!F21-'Yield Curves'!F22</f>
        <v>-1.5000000000000568E-2</v>
      </c>
      <c r="F22">
        <f>'Yield Curves'!G21-'Yield Curves'!G22</f>
        <v>-9.9999999999997868E-3</v>
      </c>
      <c r="G22">
        <f>'Yield Curves'!H21-'Yield Curves'!H22</f>
        <v>-1.0000000000001563E-2</v>
      </c>
      <c r="H22">
        <f>'Yield Curves'!I21-'Yield Curves'!I22</f>
        <v>-1.0000000000001563E-2</v>
      </c>
      <c r="I22">
        <f>'Yield Curves'!J21-'Yield Curves'!J22</f>
        <v>4.9999999999990052E-3</v>
      </c>
      <c r="J22">
        <f>'Yield Curves'!K21-'Yield Curves'!K22</f>
        <v>2.0000000000000462E-2</v>
      </c>
      <c r="K22">
        <f>'Yield Curves'!L21-'Yield Curves'!L22</f>
        <v>2.0000000000000462E-2</v>
      </c>
      <c r="L22">
        <f>'Yield Curves'!M21-'Yield Curves'!M22</f>
        <v>2.0000000000000462E-2</v>
      </c>
      <c r="M22">
        <f>'Yield Curves'!N21-'Yield Curves'!N22</f>
        <v>1.9999999999999574E-2</v>
      </c>
      <c r="N22">
        <f>'Yield Curves'!O21-'Yield Curves'!O22</f>
        <v>1.9999999999999574E-2</v>
      </c>
      <c r="O22">
        <f>'Yield Curves'!P21-'Yield Curves'!P22</f>
        <v>1.9999999999999574E-2</v>
      </c>
      <c r="P22">
        <f>'Yield Curves'!Q21-'Yield Curves'!Q22</f>
        <v>1.9999999999999574E-2</v>
      </c>
      <c r="Q22">
        <f>'Yield Curves'!R21-'Yield Curves'!R22</f>
        <v>1.9999999999999574E-2</v>
      </c>
      <c r="R22">
        <f>'Yield Curves'!S21-'Yield Curves'!S22</f>
        <v>1.9999999999999574E-2</v>
      </c>
      <c r="S22">
        <f>'Yield Curves'!T21-'Yield Curves'!T22</f>
        <v>1.9999999999999574E-2</v>
      </c>
      <c r="T22">
        <f>'Yield Curves'!U21-'Yield Curves'!U22</f>
        <v>1.9999999999999574E-2</v>
      </c>
      <c r="U22">
        <f>'Yield Curves'!V21-'Yield Curves'!V22</f>
        <v>1.9999999999999574E-2</v>
      </c>
      <c r="V22" s="21">
        <f t="shared" si="0"/>
        <v>0.16999999999999993</v>
      </c>
      <c r="W22" s="21">
        <f t="shared" si="1"/>
        <v>2.9865000000000124E-2</v>
      </c>
      <c r="X22">
        <f t="shared" si="2"/>
        <v>4.2914503883585704E-2</v>
      </c>
      <c r="Y22">
        <f t="shared" si="3"/>
        <v>0.12969906487509714</v>
      </c>
      <c r="Z22" s="2">
        <v>43109</v>
      </c>
      <c r="AA22" s="28">
        <f>'Bond Valuation'!$B$12*BondVal_all!BO22</f>
        <v>94.643813801117744</v>
      </c>
      <c r="AB22" s="53">
        <f t="shared" si="6"/>
        <v>2.0002000133345632E-4</v>
      </c>
      <c r="AC22" s="12">
        <f>SUMPRODUCT('Bond Valuation'!$B$12*BondVal_all!BO22,$BO$2)/AA22</f>
        <v>1</v>
      </c>
      <c r="AD22" s="35">
        <f t="shared" si="7"/>
        <v>-1.3203817546855099E-3</v>
      </c>
      <c r="AE22" s="53">
        <f t="shared" si="8"/>
        <v>-4.1754137257359134E-3</v>
      </c>
      <c r="AF22" s="53">
        <f t="shared" si="4"/>
        <v>-1.1659791621679405E-3</v>
      </c>
      <c r="AG22" s="53">
        <f t="shared" si="9"/>
        <v>-3.6871498567455224E-3</v>
      </c>
      <c r="AH22" s="28">
        <f>SUMPRODUCT('Bond Valuation'!$B$40:$D$40,BondVal_all!BO22:BQ22)</f>
        <v>86.801176729070079</v>
      </c>
      <c r="AI22" s="53">
        <f t="shared" si="10"/>
        <v>2.3269099212648303E-3</v>
      </c>
      <c r="AJ22" s="12">
        <f>SUMPRODUCT($BO$2:$BQ$2,'Bond Valuation'!$B$40:$D$40,BondVal_all!BO22:BQ22)/BondVal_all!AH22</f>
        <v>2.9366581191418377</v>
      </c>
      <c r="AK22" s="35">
        <f t="shared" si="11"/>
        <v>-3.8775098002639483E-3</v>
      </c>
      <c r="AL22" s="35">
        <f t="shared" si="12"/>
        <v>-1.2261762618458639E-2</v>
      </c>
      <c r="AM22" s="35">
        <f t="shared" si="13"/>
        <v>-1.1659791621679405E-3</v>
      </c>
      <c r="AN22" s="29">
        <f t="shared" si="14"/>
        <v>-3.6871498567455224E-3</v>
      </c>
      <c r="AO22" s="28">
        <f>SUMPRODUCT('Bond Valuation'!$B$68:$F$68,BondVal_all!BO22:BS22)</f>
        <v>80.507764605863358</v>
      </c>
      <c r="AP22" s="53">
        <f t="shared" si="15"/>
        <v>3.7379042144487507E-3</v>
      </c>
      <c r="AQ22" s="12">
        <f>SUMPRODUCT($BO$2:$BS$2,'Bond Valuation'!$B$68:$F$68,BondVal_all!BO22:BS22)/BondVal_all!AO22</f>
        <v>4.7288850106826059</v>
      </c>
      <c r="AR22" s="35">
        <f t="shared" si="16"/>
        <v>-6.2439334881111055E-3</v>
      </c>
      <c r="AS22" s="35">
        <f t="shared" si="17"/>
        <v>-1.9745051381030974E-2</v>
      </c>
      <c r="AT22" s="35">
        <f t="shared" si="18"/>
        <v>-1.1659791621679405E-3</v>
      </c>
      <c r="AU22" s="36">
        <f t="shared" si="19"/>
        <v>-3.6871498567455224E-3</v>
      </c>
      <c r="AV22" s="28">
        <f>SUMPRODUCT('Bond Valuation'!$B$96:$K$96,BondVal_all!BO22:BX22)</f>
        <v>70.96634168838591</v>
      </c>
      <c r="AW22" s="53">
        <f t="shared" si="20"/>
        <v>4.2616883083561596E-3</v>
      </c>
      <c r="AX22" s="12">
        <f>SUMPRODUCT($BO$2:$BX$2,'Bond Valuation'!$B$96:$K$96,BondVal_all!BO22:BX22)/BondVal_all!AV22</f>
        <v>8.2712924739377947</v>
      </c>
      <c r="AY22" s="35">
        <f t="shared" si="21"/>
        <v>-1.0921263670255038E-2</v>
      </c>
      <c r="AZ22" s="35">
        <f t="shared" si="5"/>
        <v>-3.4536068125256031E-2</v>
      </c>
      <c r="BA22" s="35">
        <f t="shared" si="22"/>
        <v>-1.1659791621679405E-3</v>
      </c>
      <c r="BB22" s="36">
        <f t="shared" si="23"/>
        <v>-3.6871498567455224E-3</v>
      </c>
      <c r="BC22" s="28">
        <f>SUMPRODUCT('Bond Valuation'!$B$124:$U$124,BondVal_all!BO22:CH22)</f>
        <v>58.023406442390893</v>
      </c>
      <c r="BD22" s="53">
        <f t="shared" si="24"/>
        <v>8.3998918208876283E-3</v>
      </c>
      <c r="BE22" s="12">
        <f>SUMPRODUCT($BO$2:$CH$2,'Bond Valuation'!$B$124:$U$124,BondVal_all!BO22:CH22)/BondVal_all!BC22</f>
        <v>11.788065000748606</v>
      </c>
      <c r="BF22" s="35">
        <f t="shared" si="25"/>
        <v>-1.556474595003529E-2</v>
      </c>
      <c r="BG22" s="35">
        <f t="shared" si="26"/>
        <v>-4.9220048403992855E-2</v>
      </c>
      <c r="BH22" s="35">
        <f t="shared" si="27"/>
        <v>-1.1659791621679405E-3</v>
      </c>
      <c r="BI22" s="36">
        <f t="shared" si="28"/>
        <v>-3.6871498567455224E-3</v>
      </c>
      <c r="BJ22" s="35"/>
      <c r="BK22" s="35"/>
      <c r="BO22">
        <f>EXP(-BO$2*HLOOKUP(BO$2,'Yield Curves'!$B$2:$AP$508,MATCH($Z22,'Yield Curves'!$A$3:$A$508,0)+1)/100)</f>
        <v>0.93706746337740343</v>
      </c>
      <c r="BP22">
        <f>EXP(-BP$2*HLOOKUP(BP$2,'Yield Curves'!$B$2:$AP$508,MATCH($Z22,'Yield Curves'!$A$3:$A$508,0)+1)/100)</f>
        <v>0.87493997060571049</v>
      </c>
      <c r="BQ22">
        <f>EXP(-BQ$2*HLOOKUP(BQ$2,'Yield Curves'!$B$2:$AP$508,MATCH($Z22,'Yield Curves'!$A$3:$A$508,0)+1)/100)</f>
        <v>0.8154623711872927</v>
      </c>
      <c r="BR22">
        <f>EXP(-BR$2*HLOOKUP(BR$2,'Yield Curves'!$B$2:$AP$508,MATCH($Z22,'Yield Curves'!$A$3:$A$508,0)+1)/100)</f>
        <v>0.72673018873301887</v>
      </c>
      <c r="BS22">
        <f>EXP(-BS$2*HLOOKUP(BS$2,'Yield Curves'!$B$2:$AP$508,MATCH($Z22,'Yield Curves'!$A$3:$A$508,0)+1)/100)</f>
        <v>0.7036318499619979</v>
      </c>
      <c r="BT22">
        <f>EXP(-BT$2*HLOOKUP(BT$2,'Yield Curves'!$B$2:$AP$508,MATCH($Z22,'Yield Curves'!$A$3:$A$508,0)+1)/100)</f>
        <v>0.65135530646491413</v>
      </c>
      <c r="BU22">
        <f>EXP(-BU$2*HLOOKUP(BU$2,'Yield Curves'!$B$2:$AP$508,MATCH($Z22,'Yield Curves'!$A$3:$A$508,0)+1)/100)</f>
        <v>0.6015774442409102</v>
      </c>
      <c r="BV22">
        <f>EXP(-BV$2*HLOOKUP(BV$2,'Yield Curves'!$B$2:$AP$508,MATCH($Z22,'Yield Curves'!$A$3:$A$508,0)+1)/100)</f>
        <v>0.55493738023872441</v>
      </c>
      <c r="BW22">
        <f>EXP(-BW$2*HLOOKUP(BW$2,'Yield Curves'!$B$2:$AP$508,MATCH($Z22,'Yield Curves'!$A$3:$A$508,0)+1)/100)</f>
        <v>0.51151032912580896</v>
      </c>
      <c r="BX22">
        <f>EXP(-BX$2*HLOOKUP(BX$2,'Yield Curves'!$B$2:$AP$508,MATCH($Z22,'Yield Curves'!$A$3:$A$508,0)+1)/100)</f>
        <v>0.47001061473053796</v>
      </c>
      <c r="BY22">
        <f>EXP(-BY$2*HLOOKUP(BY$2,'Yield Curves'!$B$2:$AP$508,MATCH($Z22,'Yield Curves'!$A$3:$A$508,0)+1)/100)</f>
        <v>0.43100417592681567</v>
      </c>
      <c r="BZ22">
        <f>EXP(-BZ$2*HLOOKUP(BZ$2,'Yield Curves'!$B$2:$AP$508,MATCH($Z22,'Yield Curves'!$A$3:$A$508,0)+1)/100)</f>
        <v>0.39533866566189302</v>
      </c>
      <c r="CA22">
        <f>EXP(-CA$2*HLOOKUP(CA$2,'Yield Curves'!$B$2:$AP$508,MATCH($Z22,'Yield Curves'!$A$3:$A$508,0)+1)/100)</f>
        <v>0.36292716036635847</v>
      </c>
      <c r="CB22">
        <f>EXP(-CB$2*HLOOKUP(CB$2,'Yield Curves'!$B$2:$AP$508,MATCH($Z22,'Yield Curves'!$A$3:$A$508,0)+1)/100)</f>
        <v>0.33142313219247055</v>
      </c>
      <c r="CC22">
        <f>EXP(-CC$2*HLOOKUP(CC$2,'Yield Curves'!$B$2:$AP$508,MATCH($Z22,'Yield Curves'!$A$3:$A$508,0)+1)/100)</f>
        <v>0.30209915127828341</v>
      </c>
      <c r="CD22">
        <f>EXP(-CD$2*HLOOKUP(CD$2,'Yield Curves'!$B$2:$AP$508,MATCH($Z22,'Yield Curves'!$A$3:$A$508,0)+1)/100)</f>
        <v>0.27524239725391603</v>
      </c>
      <c r="CE22">
        <f>EXP(-CE$2*HLOOKUP(CE$2,'Yield Curves'!$B$2:$AP$508,MATCH($Z22,'Yield Curves'!$A$3:$A$508,0)+1)/100)</f>
        <v>0.25072174926372842</v>
      </c>
      <c r="CF22">
        <f>EXP(-CF$2*HLOOKUP(CF$2,'Yield Curves'!$B$2:$AP$508,MATCH($Z22,'Yield Curves'!$A$3:$A$508,0)+1)/100)</f>
        <v>0.2280452218779109</v>
      </c>
      <c r="CG22">
        <f>EXP(-CG$2*HLOOKUP(CG$2,'Yield Curves'!$B$2:$AP$508,MATCH($Z22,'Yield Curves'!$A$3:$A$508,0)+1)/100)</f>
        <v>0.20694192309440543</v>
      </c>
      <c r="CH22">
        <f>EXP(-CH$2*HLOOKUP(CH$2,'Yield Curves'!$B$2:$AP$508,MATCH($Z22,'Yield Curves'!$A$3:$A$508,0)+1)/100)</f>
        <v>0.18749558134675462</v>
      </c>
    </row>
    <row r="23" spans="1:86" x14ac:dyDescent="0.2">
      <c r="A23" s="2">
        <v>43104</v>
      </c>
      <c r="B23">
        <f>'Yield Curves'!C22-'Yield Curves'!C23</f>
        <v>-0.14000000000000057</v>
      </c>
      <c r="C23">
        <f>'Yield Curves'!D22-'Yield Curves'!D23</f>
        <v>-9.0000000000000746E-2</v>
      </c>
      <c r="D23">
        <f>'Yield Curves'!E22-'Yield Curves'!E23</f>
        <v>-4.0000000000000036E-2</v>
      </c>
      <c r="E23">
        <f>'Yield Curves'!F22-'Yield Curves'!F23</f>
        <v>-3.9999999999999147E-2</v>
      </c>
      <c r="F23">
        <f>'Yield Curves'!G22-'Yield Curves'!G23</f>
        <v>-4.0000000000000036E-2</v>
      </c>
      <c r="G23">
        <f>'Yield Curves'!H22-'Yield Curves'!H23</f>
        <v>-2.4999999999999467E-2</v>
      </c>
      <c r="H23">
        <f>'Yield Curves'!I22-'Yield Curves'!I23</f>
        <v>-9.9999999999997868E-3</v>
      </c>
      <c r="I23">
        <f>'Yield Curves'!J22-'Yield Curves'!J23</f>
        <v>-3.5000000000000142E-2</v>
      </c>
      <c r="J23">
        <f>'Yield Curves'!K22-'Yield Curves'!K23</f>
        <v>-6.0000000000000497E-2</v>
      </c>
      <c r="K23">
        <f>'Yield Curves'!L22-'Yield Curves'!L23</f>
        <v>-6.0000000000000497E-2</v>
      </c>
      <c r="L23">
        <f>'Yield Curves'!M22-'Yield Curves'!M23</f>
        <v>-6.0000000000000497E-2</v>
      </c>
      <c r="M23">
        <f>'Yield Curves'!N22-'Yield Curves'!N23</f>
        <v>-5.9999999999999609E-2</v>
      </c>
      <c r="N23">
        <f>'Yield Curves'!O22-'Yield Curves'!O23</f>
        <v>-5.9999999999999609E-2</v>
      </c>
      <c r="O23">
        <f>'Yield Curves'!P22-'Yield Curves'!P23</f>
        <v>-5.9999999999999609E-2</v>
      </c>
      <c r="P23">
        <f>'Yield Curves'!Q22-'Yield Curves'!Q23</f>
        <v>-5.7500000000000107E-2</v>
      </c>
      <c r="Q23">
        <f>'Yield Curves'!R22-'Yield Curves'!R23</f>
        <v>-5.4999999999999716E-2</v>
      </c>
      <c r="R23">
        <f>'Yield Curves'!S22-'Yield Curves'!S23</f>
        <v>-5.2499999999999325E-2</v>
      </c>
      <c r="S23">
        <f>'Yield Curves'!T22-'Yield Curves'!T23</f>
        <v>-5.1249999999999574E-2</v>
      </c>
      <c r="T23">
        <f>'Yield Curves'!U22-'Yield Curves'!U23</f>
        <v>-4.9999999999999822E-2</v>
      </c>
      <c r="U23">
        <f>'Yield Curves'!V22-'Yield Curves'!V23</f>
        <v>-4.8750000000000071E-2</v>
      </c>
      <c r="V23" s="21">
        <f t="shared" si="0"/>
        <v>-9.9999999999997868E-3</v>
      </c>
      <c r="W23" s="21">
        <f t="shared" si="1"/>
        <v>2.9865000000000124E-2</v>
      </c>
      <c r="X23">
        <f t="shared" si="2"/>
        <v>4.2914503883585704E-2</v>
      </c>
      <c r="Y23">
        <f t="shared" si="3"/>
        <v>0.12969906487509714</v>
      </c>
      <c r="Z23" s="2">
        <v>43105</v>
      </c>
      <c r="AA23" s="28">
        <f>'Bond Valuation'!$B$12*BondVal_all!BO23</f>
        <v>94.624886931107611</v>
      </c>
      <c r="AB23" s="53">
        <f t="shared" si="6"/>
        <v>-1.6985558184854366E-3</v>
      </c>
      <c r="AC23" s="12">
        <f>SUMPRODUCT('Bond Valuation'!$B$12*BondVal_all!BO23,$BO$2)/AA23</f>
        <v>1</v>
      </c>
      <c r="AD23" s="35">
        <f t="shared" si="7"/>
        <v>-1.2969906487509714E-3</v>
      </c>
      <c r="AE23" s="53">
        <f t="shared" si="8"/>
        <v>-4.10144455399249E-3</v>
      </c>
      <c r="AF23" s="53">
        <f t="shared" si="4"/>
        <v>-1.1437634600961802E-3</v>
      </c>
      <c r="AG23" s="53">
        <f t="shared" si="9"/>
        <v>-3.6168976383790384E-3</v>
      </c>
      <c r="AH23" s="28">
        <f>SUMPRODUCT('Bond Valuation'!$B$40:$D$40,BondVal_all!BO23:BQ23)</f>
        <v>86.599667104506366</v>
      </c>
      <c r="AI23" s="53">
        <f t="shared" si="10"/>
        <v>2.5873547734667213E-4</v>
      </c>
      <c r="AJ23" s="12">
        <f>SUMPRODUCT($BO$2:$BQ$2,'Bond Valuation'!$B$40:$D$40,BondVal_all!BO23:BQ23)/BondVal_all!AH23</f>
        <v>2.9365395804144847</v>
      </c>
      <c r="AK23" s="35">
        <f t="shared" si="11"/>
        <v>-3.8086643754846878E-3</v>
      </c>
      <c r="AL23" s="35">
        <f t="shared" si="12"/>
        <v>-1.2044054269674382E-2</v>
      </c>
      <c r="AM23" s="35">
        <f t="shared" si="13"/>
        <v>-1.1437634600961802E-3</v>
      </c>
      <c r="AN23" s="29">
        <f t="shared" si="14"/>
        <v>-3.6168976383790384E-3</v>
      </c>
      <c r="AO23" s="28">
        <f>SUMPRODUCT('Bond Valuation'!$B$68:$F$68,BondVal_all!BO23:BS23)</f>
        <v>80.207954953012177</v>
      </c>
      <c r="AP23" s="53">
        <f t="shared" si="15"/>
        <v>-9.173538286922911E-4</v>
      </c>
      <c r="AQ23" s="12">
        <f>SUMPRODUCT($BO$2:$BS$2,'Bond Valuation'!$B$68:$F$68,BondVal_all!BO23:BS23)/BondVal_all!AO23</f>
        <v>4.7281528986938701</v>
      </c>
      <c r="AR23" s="35">
        <f t="shared" si="16"/>
        <v>-6.1323700954707483E-3</v>
      </c>
      <c r="AS23" s="35">
        <f t="shared" si="17"/>
        <v>-1.9392256956791781E-2</v>
      </c>
      <c r="AT23" s="35">
        <f t="shared" si="18"/>
        <v>-1.1437634600961802E-3</v>
      </c>
      <c r="AU23" s="36">
        <f t="shared" si="19"/>
        <v>-3.6168976383790384E-3</v>
      </c>
      <c r="AV23" s="28">
        <f>SUMPRODUCT('Bond Valuation'!$B$96:$K$96,BondVal_all!BO23:BX23)</f>
        <v>70.665188679980659</v>
      </c>
      <c r="AW23" s="53">
        <f t="shared" si="20"/>
        <v>-1.6080967596612261E-3</v>
      </c>
      <c r="AX23" s="12">
        <f>SUMPRODUCT($BO$2:$BX$2,'Bond Valuation'!$B$96:$K$96,BondVal_all!BO23:BX23)/BondVal_all!AV23</f>
        <v>8.2673862273953684</v>
      </c>
      <c r="AY23" s="35">
        <f t="shared" si="21"/>
        <v>-1.0722722626544366E-2</v>
      </c>
      <c r="AZ23" s="35">
        <f t="shared" si="5"/>
        <v>-3.3908226218103257E-2</v>
      </c>
      <c r="BA23" s="35">
        <f t="shared" si="22"/>
        <v>-1.1437634600961802E-3</v>
      </c>
      <c r="BB23" s="36">
        <f t="shared" si="23"/>
        <v>-3.6168976383790384E-3</v>
      </c>
      <c r="BC23" s="28">
        <f>SUMPRODUCT('Bond Valuation'!$B$124:$U$124,BondVal_all!BO23:CH23)</f>
        <v>57.540076028386792</v>
      </c>
      <c r="BD23" s="53">
        <f t="shared" si="24"/>
        <v>1.7762841524193718E-3</v>
      </c>
      <c r="BE23" s="12">
        <f>SUMPRODUCT($BO$2:$CH$2,'Bond Valuation'!$B$124:$U$124,BondVal_all!BO23:CH23)/BondVal_all!BC23</f>
        <v>11.745328181521845</v>
      </c>
      <c r="BF23" s="35">
        <f t="shared" si="25"/>
        <v>-1.5233580817945085E-2</v>
      </c>
      <c r="BG23" s="35">
        <f t="shared" si="26"/>
        <v>-4.8172812304957291E-2</v>
      </c>
      <c r="BH23" s="35">
        <f t="shared" si="27"/>
        <v>-1.1437634600961802E-3</v>
      </c>
      <c r="BI23" s="36">
        <f t="shared" si="28"/>
        <v>-3.6168976383790384E-3</v>
      </c>
      <c r="BJ23" s="35"/>
      <c r="BK23" s="35"/>
      <c r="BO23">
        <f>EXP(-BO$2*HLOOKUP(BO$2,'Yield Curves'!$B$2:$AP$508,MATCH($Z23,'Yield Curves'!$A$3:$A$508,0)+1)/100)</f>
        <v>0.93688006862482787</v>
      </c>
      <c r="BP23">
        <f>EXP(-BP$2*HLOOKUP(BP$2,'Yield Curves'!$B$2:$AP$508,MATCH($Z23,'Yield Curves'!$A$3:$A$508,0)+1)/100)</f>
        <v>0.87406546795930318</v>
      </c>
      <c r="BQ23">
        <f>EXP(-BQ$2*HLOOKUP(BQ$2,'Yield Curves'!$B$2:$AP$508,MATCH($Z23,'Yield Curves'!$A$3:$A$508,0)+1)/100)</f>
        <v>0.8135076081503736</v>
      </c>
      <c r="BR23">
        <f>EXP(-BR$2*HLOOKUP(BR$2,'Yield Curves'!$B$2:$AP$508,MATCH($Z23,'Yield Curves'!$A$3:$A$508,0)+1)/100)</f>
        <v>0.72498812758962095</v>
      </c>
      <c r="BS23">
        <f>EXP(-BS$2*HLOOKUP(BS$2,'Yield Curves'!$B$2:$AP$508,MATCH($Z23,'Yield Curves'!$A$3:$A$508,0)+1)/100)</f>
        <v>0.70082294411904256</v>
      </c>
      <c r="BT23">
        <f>EXP(-BT$2*HLOOKUP(BT$2,'Yield Curves'!$B$2:$AP$508,MATCH($Z23,'Yield Curves'!$A$3:$A$508,0)+1)/100)</f>
        <v>0.64881996789345608</v>
      </c>
      <c r="BU23">
        <f>EXP(-BU$2*HLOOKUP(BU$2,'Yield Curves'!$B$2:$AP$508,MATCH($Z23,'Yield Curves'!$A$3:$A$508,0)+1)/100)</f>
        <v>0.59947560355289964</v>
      </c>
      <c r="BV23">
        <f>EXP(-BV$2*HLOOKUP(BV$2,'Yield Curves'!$B$2:$AP$508,MATCH($Z23,'Yield Curves'!$A$3:$A$508,0)+1)/100)</f>
        <v>0.55288790579766522</v>
      </c>
      <c r="BW23">
        <f>EXP(-BW$2*HLOOKUP(BW$2,'Yield Curves'!$B$2:$AP$508,MATCH($Z23,'Yield Curves'!$A$3:$A$508,0)+1)/100)</f>
        <v>0.50904187329996775</v>
      </c>
      <c r="BX23">
        <f>EXP(-BX$2*HLOOKUP(BX$2,'Yield Curves'!$B$2:$AP$508,MATCH($Z23,'Yield Curves'!$A$3:$A$508,0)+1)/100)</f>
        <v>0.46766642700990924</v>
      </c>
      <c r="BY23">
        <f>EXP(-BY$2*HLOOKUP(BY$2,'Yield Curves'!$B$2:$AP$508,MATCH($Z23,'Yield Curves'!$A$3:$A$508,0)+1)/100)</f>
        <v>0.4288170105013081</v>
      </c>
      <c r="BZ23">
        <f>EXP(-BZ$2*HLOOKUP(BZ$2,'Yield Curves'!$B$2:$AP$508,MATCH($Z23,'Yield Curves'!$A$3:$A$508,0)+1)/100)</f>
        <v>0.39298847234443068</v>
      </c>
      <c r="CA23">
        <f>EXP(-CA$2*HLOOKUP(CA$2,'Yield Curves'!$B$2:$AP$508,MATCH($Z23,'Yield Curves'!$A$3:$A$508,0)+1)/100)</f>
        <v>0.36009271104743401</v>
      </c>
      <c r="CB23">
        <f>EXP(-CB$2*HLOOKUP(CB$2,'Yield Curves'!$B$2:$AP$508,MATCH($Z23,'Yield Curves'!$A$3:$A$508,0)+1)/100)</f>
        <v>0.32864364866104656</v>
      </c>
      <c r="CC23">
        <f>EXP(-CC$2*HLOOKUP(CC$2,'Yield Curves'!$B$2:$AP$508,MATCH($Z23,'Yield Curves'!$A$3:$A$508,0)+1)/100)</f>
        <v>0.29939245730979669</v>
      </c>
      <c r="CD23">
        <f>EXP(-CD$2*HLOOKUP(CD$2,'Yield Curves'!$B$2:$AP$508,MATCH($Z23,'Yield Curves'!$A$3:$A$508,0)+1)/100)</f>
        <v>0.27250624437602772</v>
      </c>
      <c r="CE23">
        <f>EXP(-CE$2*HLOOKUP(CE$2,'Yield Curves'!$B$2:$AP$508,MATCH($Z23,'Yield Curves'!$A$3:$A$508,0)+1)/100)</f>
        <v>0.2478619841818725</v>
      </c>
      <c r="CF23">
        <f>EXP(-CF$2*HLOOKUP(CF$2,'Yield Curves'!$B$2:$AP$508,MATCH($Z23,'Yield Curves'!$A$3:$A$508,0)+1)/100)</f>
        <v>0.22508777454760989</v>
      </c>
      <c r="CG23">
        <f>EXP(-CG$2*HLOOKUP(CG$2,'Yield Curves'!$B$2:$AP$508,MATCH($Z23,'Yield Curves'!$A$3:$A$508,0)+1)/100)</f>
        <v>0.20396508631238747</v>
      </c>
      <c r="CH23">
        <f>EXP(-CH$2*HLOOKUP(CH$2,'Yield Curves'!$B$2:$AP$508,MATCH($Z23,'Yield Curves'!$A$3:$A$508,0)+1)/100)</f>
        <v>0.18451952399298926</v>
      </c>
    </row>
    <row r="24" spans="1:86" x14ac:dyDescent="0.2">
      <c r="A24" s="2">
        <v>43103</v>
      </c>
      <c r="B24">
        <f>'Yield Curves'!C23-'Yield Curves'!C24</f>
        <v>-0.12999999999999989</v>
      </c>
      <c r="C24">
        <f>'Yield Curves'!D23-'Yield Curves'!D24</f>
        <v>-8.9999999999999858E-2</v>
      </c>
      <c r="D24">
        <f>'Yield Curves'!E23-'Yield Curves'!E24</f>
        <v>-4.9999999999999822E-2</v>
      </c>
      <c r="E24">
        <f>'Yield Curves'!F23-'Yield Curves'!F24</f>
        <v>-5.0000000000000711E-2</v>
      </c>
      <c r="F24">
        <f>'Yield Curves'!G23-'Yield Curves'!G24</f>
        <v>-5.0000000000000711E-2</v>
      </c>
      <c r="G24">
        <f>'Yield Curves'!H23-'Yield Curves'!H24</f>
        <v>-4.0000000000000036E-2</v>
      </c>
      <c r="H24">
        <f>'Yield Curves'!I23-'Yield Curves'!I24</f>
        <v>-2.9999999999999361E-2</v>
      </c>
      <c r="I24">
        <f>'Yield Curves'!J23-'Yield Curves'!J24</f>
        <v>-2.9999999999999361E-2</v>
      </c>
      <c r="J24">
        <f>'Yield Curves'!K23-'Yield Curves'!K24</f>
        <v>-2.9999999999999361E-2</v>
      </c>
      <c r="K24">
        <f>'Yield Curves'!L23-'Yield Curves'!L24</f>
        <v>-2.4999999999999467E-2</v>
      </c>
      <c r="L24">
        <f>'Yield Curves'!M23-'Yield Curves'!M24</f>
        <v>-1.9999999999999574E-2</v>
      </c>
      <c r="M24">
        <f>'Yield Curves'!N23-'Yield Curves'!N24</f>
        <v>-1.499999999999968E-2</v>
      </c>
      <c r="N24">
        <f>'Yield Curves'!O23-'Yield Curves'!O24</f>
        <v>-1.0000000000000675E-2</v>
      </c>
      <c r="O24">
        <f>'Yield Curves'!P23-'Yield Curves'!P24</f>
        <v>-5.0000000000016698E-3</v>
      </c>
      <c r="P24">
        <f>'Yield Curves'!Q23-'Yield Curves'!Q24</f>
        <v>-7.5000000000002842E-3</v>
      </c>
      <c r="Q24">
        <f>'Yield Curves'!R23-'Yield Curves'!R24</f>
        <v>-9.9999999999997868E-3</v>
      </c>
      <c r="R24">
        <f>'Yield Curves'!S23-'Yield Curves'!S24</f>
        <v>-1.2499999999999289E-2</v>
      </c>
      <c r="S24">
        <f>'Yield Curves'!T23-'Yield Curves'!T24</f>
        <v>-1.1250000000000426E-2</v>
      </c>
      <c r="T24">
        <f>'Yield Curves'!U23-'Yield Curves'!U24</f>
        <v>-9.9999999999997868E-3</v>
      </c>
      <c r="U24">
        <f>'Yield Curves'!V23-'Yield Curves'!V24</f>
        <v>-8.7499999999991473E-3</v>
      </c>
      <c r="V24" s="21">
        <f t="shared" si="0"/>
        <v>-5.0000000000016698E-3</v>
      </c>
      <c r="W24" s="21">
        <f t="shared" si="1"/>
        <v>3.0005000000000125E-2</v>
      </c>
      <c r="X24">
        <f t="shared" si="2"/>
        <v>4.2857359204129718E-2</v>
      </c>
      <c r="Y24">
        <f t="shared" si="3"/>
        <v>0.12970612647153196</v>
      </c>
      <c r="Z24" s="2">
        <v>43104</v>
      </c>
      <c r="AA24" s="28">
        <f>'Bond Valuation'!$B$12*BondVal_all!BO24</f>
        <v>94.785886049367065</v>
      </c>
      <c r="AB24" s="53">
        <f t="shared" si="6"/>
        <v>1.4009804574934837E-3</v>
      </c>
      <c r="AC24" s="12">
        <f>SUMPRODUCT('Bond Valuation'!$B$12*BondVal_all!BO24,$BO$2)/AA24</f>
        <v>1</v>
      </c>
      <c r="AD24" s="35">
        <f t="shared" si="7"/>
        <v>-1.2969906487509714E-3</v>
      </c>
      <c r="AE24" s="53">
        <f t="shared" si="8"/>
        <v>-4.10144455399249E-3</v>
      </c>
      <c r="AF24" s="53">
        <f t="shared" si="4"/>
        <v>-1.1437634600961802E-3</v>
      </c>
      <c r="AG24" s="53">
        <f t="shared" si="9"/>
        <v>-3.6168976383790384E-3</v>
      </c>
      <c r="AH24" s="28">
        <f>SUMPRODUCT('Bond Valuation'!$B$40:$D$40,BondVal_all!BO24:BQ24)</f>
        <v>86.577266494132644</v>
      </c>
      <c r="AI24" s="53">
        <f t="shared" si="10"/>
        <v>1.1969762571419906E-3</v>
      </c>
      <c r="AJ24" s="12">
        <f>SUMPRODUCT($BO$2:$BQ$2,'Bond Valuation'!$B$40:$D$40,BondVal_all!BO24:BQ24)/BondVal_all!AH24</f>
        <v>2.9364575884253457</v>
      </c>
      <c r="AK24" s="35">
        <f t="shared" si="11"/>
        <v>-3.808558032641502E-3</v>
      </c>
      <c r="AL24" s="35">
        <f t="shared" si="12"/>
        <v>-1.2043717984077055E-2</v>
      </c>
      <c r="AM24" s="35">
        <f t="shared" si="13"/>
        <v>-1.1437634600961802E-3</v>
      </c>
      <c r="AN24" s="29">
        <f t="shared" si="14"/>
        <v>-3.6168976383790384E-3</v>
      </c>
      <c r="AO24" s="28">
        <f>SUMPRODUCT('Bond Valuation'!$B$68:$F$68,BondVal_all!BO24:BS24)</f>
        <v>80.281601587602111</v>
      </c>
      <c r="AP24" s="53">
        <f t="shared" si="15"/>
        <v>2.7928170433746402E-3</v>
      </c>
      <c r="AQ24" s="12">
        <f>SUMPRODUCT($BO$2:$BS$2,'Bond Valuation'!$B$68:$F$68,BondVal_all!BO24:BS24)/BondVal_all!AO24</f>
        <v>4.7282606034578523</v>
      </c>
      <c r="AR24" s="35">
        <f t="shared" si="16"/>
        <v>-6.1325097875424596E-3</v>
      </c>
      <c r="AS24" s="35">
        <f t="shared" si="17"/>
        <v>-1.9392698701909454E-2</v>
      </c>
      <c r="AT24" s="35">
        <f t="shared" si="18"/>
        <v>-1.1437634600961802E-3</v>
      </c>
      <c r="AU24" s="36">
        <f t="shared" si="19"/>
        <v>-3.6168976383790384E-3</v>
      </c>
      <c r="AV24" s="28">
        <f>SUMPRODUCT('Bond Valuation'!$B$96:$K$96,BondVal_all!BO24:BX24)</f>
        <v>70.779008173676786</v>
      </c>
      <c r="AW24" s="53">
        <f t="shared" si="20"/>
        <v>4.1854259241811409E-3</v>
      </c>
      <c r="AX24" s="12">
        <f>SUMPRODUCT($BO$2:$BX$2,'Bond Valuation'!$B$96:$K$96,BondVal_all!BO24:BX24)/BondVal_all!AV24</f>
        <v>8.2691868233893508</v>
      </c>
      <c r="AY24" s="35">
        <f t="shared" si="21"/>
        <v>-1.0725057982710737E-2</v>
      </c>
      <c r="AZ24" s="35">
        <f t="shared" si="5"/>
        <v>-3.3915611262736713E-2</v>
      </c>
      <c r="BA24" s="35">
        <f t="shared" si="22"/>
        <v>-1.1437634600961802E-3</v>
      </c>
      <c r="BB24" s="36">
        <f t="shared" si="23"/>
        <v>-3.6168976383790384E-3</v>
      </c>
      <c r="BC24" s="28">
        <f>SUMPRODUCT('Bond Valuation'!$B$124:$U$124,BondVal_all!BO24:CH24)</f>
        <v>57.438049730903913</v>
      </c>
      <c r="BD24" s="53">
        <f t="shared" si="24"/>
        <v>2.4319369839382876E-3</v>
      </c>
      <c r="BE24" s="12">
        <f>SUMPRODUCT($BO$2:$CH$2,'Bond Valuation'!$B$124:$U$124,BondVal_all!BO24:CH24)/BondVal_all!BC24</f>
        <v>11.725193295897183</v>
      </c>
      <c r="BF24" s="35">
        <f t="shared" si="25"/>
        <v>-1.5207466059576227E-2</v>
      </c>
      <c r="BG24" s="35">
        <f t="shared" si="26"/>
        <v>-4.8090230187966758E-2</v>
      </c>
      <c r="BH24" s="35">
        <f t="shared" si="27"/>
        <v>-1.1437634600961802E-3</v>
      </c>
      <c r="BI24" s="36">
        <f t="shared" si="28"/>
        <v>-3.6168976383790384E-3</v>
      </c>
      <c r="BJ24" s="35"/>
      <c r="BK24" s="35"/>
      <c r="BO24">
        <f>EXP(-BO$2*HLOOKUP(BO$2,'Yield Curves'!$B$2:$AP$508,MATCH($Z24,'Yield Curves'!$A$3:$A$508,0)+1)/100)</f>
        <v>0.93847411930066404</v>
      </c>
      <c r="BP24">
        <f>EXP(-BP$2*HLOOKUP(BP$2,'Yield Curves'!$B$2:$AP$508,MATCH($Z24,'Yield Curves'!$A$3:$A$508,0)+1)/100)</f>
        <v>0.87371591168803442</v>
      </c>
      <c r="BQ24">
        <f>EXP(-BQ$2*HLOOKUP(BQ$2,'Yield Curves'!$B$2:$AP$508,MATCH($Z24,'Yield Curves'!$A$3:$A$508,0)+1)/100)</f>
        <v>0.81326359247211033</v>
      </c>
      <c r="BR24">
        <f>EXP(-BR$2*HLOOKUP(BR$2,'Yield Curves'!$B$2:$AP$508,MATCH($Z24,'Yield Curves'!$A$3:$A$508,0)+1)/100)</f>
        <v>0.7246981903299029</v>
      </c>
      <c r="BS24">
        <f>EXP(-BS$2*HLOOKUP(BS$2,'Yield Curves'!$B$2:$AP$508,MATCH($Z24,'Yield Curves'!$A$3:$A$508,0)+1)/100)</f>
        <v>0.70152411759146671</v>
      </c>
      <c r="BT24">
        <f>EXP(-BT$2*HLOOKUP(BT$2,'Yield Curves'!$B$2:$AP$508,MATCH($Z24,'Yield Curves'!$A$3:$A$508,0)+1)/100)</f>
        <v>0.64959901919222129</v>
      </c>
      <c r="BU24">
        <f>EXP(-BU$2*HLOOKUP(BU$2,'Yield Curves'!$B$2:$AP$508,MATCH($Z24,'Yield Curves'!$A$3:$A$508,0)+1)/100)</f>
        <v>0.60031545715822132</v>
      </c>
      <c r="BV24">
        <f>EXP(-BV$2*HLOOKUP(BV$2,'Yield Curves'!$B$2:$AP$508,MATCH($Z24,'Yield Curves'!$A$3:$A$508,0)+1)/100)</f>
        <v>0.5537732345210501</v>
      </c>
      <c r="BW24">
        <f>EXP(-BW$2*HLOOKUP(BW$2,'Yield Curves'!$B$2:$AP$508,MATCH($Z24,'Yield Curves'!$A$3:$A$508,0)+1)/100)</f>
        <v>0.50995897381475386</v>
      </c>
      <c r="BX24">
        <f>EXP(-BX$2*HLOOKUP(BX$2,'Yield Curves'!$B$2:$AP$508,MATCH($Z24,'Yield Curves'!$A$3:$A$508,0)+1)/100)</f>
        <v>0.46860269582065023</v>
      </c>
      <c r="BY24">
        <f>EXP(-BY$2*HLOOKUP(BY$2,'Yield Curves'!$B$2:$AP$508,MATCH($Z24,'Yield Curves'!$A$3:$A$508,0)+1)/100)</f>
        <v>0.4297614464230024</v>
      </c>
      <c r="BZ24">
        <f>EXP(-BZ$2*HLOOKUP(BZ$2,'Yield Curves'!$B$2:$AP$508,MATCH($Z24,'Yield Curves'!$A$3:$A$508,0)+1)/100)</f>
        <v>0.39357839738611766</v>
      </c>
      <c r="CA24">
        <f>EXP(-CA$2*HLOOKUP(CA$2,'Yield Curves'!$B$2:$AP$508,MATCH($Z24,'Yield Curves'!$A$3:$A$508,0)+1)/100)</f>
        <v>0.35997569993167983</v>
      </c>
      <c r="CB24">
        <f>EXP(-CB$2*HLOOKUP(CB$2,'Yield Curves'!$B$2:$AP$508,MATCH($Z24,'Yield Curves'!$A$3:$A$508,0)+1)/100)</f>
        <v>0.3283562112406786</v>
      </c>
      <c r="CC24">
        <f>EXP(-CC$2*HLOOKUP(CC$2,'Yield Curves'!$B$2:$AP$508,MATCH($Z24,'Yield Curves'!$A$3:$A$508,0)+1)/100)</f>
        <v>0.29894370527200126</v>
      </c>
      <c r="CD24">
        <f>EXP(-CD$2*HLOOKUP(CD$2,'Yield Curves'!$B$2:$AP$508,MATCH($Z24,'Yield Curves'!$A$3:$A$508,0)+1)/100)</f>
        <v>0.27190059202039984</v>
      </c>
      <c r="CE24">
        <f>EXP(-CE$2*HLOOKUP(CE$2,'Yield Curves'!$B$2:$AP$508,MATCH($Z24,'Yield Curves'!$A$3:$A$508,0)+1)/100)</f>
        <v>0.24710599851489948</v>
      </c>
      <c r="CF24">
        <f>EXP(-CF$2*HLOOKUP(CF$2,'Yield Curves'!$B$2:$AP$508,MATCH($Z24,'Yield Curves'!$A$3:$A$508,0)+1)/100)</f>
        <v>0.22419692839003338</v>
      </c>
      <c r="CG24">
        <f>EXP(-CG$2*HLOOKUP(CG$2,'Yield Curves'!$B$2:$AP$508,MATCH($Z24,'Yield Curves'!$A$3:$A$508,0)+1)/100)</f>
        <v>0.20295938089756702</v>
      </c>
      <c r="CH24">
        <f>EXP(-CH$2*HLOOKUP(CH$2,'Yield Curves'!$B$2:$AP$508,MATCH($Z24,'Yield Curves'!$A$3:$A$508,0)+1)/100)</f>
        <v>0.18341572156771241</v>
      </c>
    </row>
    <row r="25" spans="1:86" x14ac:dyDescent="0.2">
      <c r="A25" s="2">
        <v>43098</v>
      </c>
      <c r="B25">
        <f>'Yield Curves'!C24-'Yield Curves'!C25</f>
        <v>8.9999999999999858E-2</v>
      </c>
      <c r="C25">
        <f>'Yield Curves'!D24-'Yield Curves'!D25</f>
        <v>6.0000000000000497E-2</v>
      </c>
      <c r="D25">
        <f>'Yield Curves'!E24-'Yield Curves'!E25</f>
        <v>3.0000000000000249E-2</v>
      </c>
      <c r="E25">
        <f>'Yield Curves'!F24-'Yield Curves'!F25</f>
        <v>3.5000000000000142E-2</v>
      </c>
      <c r="F25">
        <f>'Yield Curves'!G24-'Yield Curves'!G25</f>
        <v>4.0000000000000036E-2</v>
      </c>
      <c r="G25">
        <f>'Yield Curves'!H24-'Yield Curves'!H25</f>
        <v>-3.5000000000000142E-2</v>
      </c>
      <c r="H25">
        <f>'Yield Curves'!I24-'Yield Curves'!I25</f>
        <v>-0.10999999999999943</v>
      </c>
      <c r="I25">
        <f>'Yield Curves'!J24-'Yield Curves'!J25</f>
        <v>-3.5000000000000142E-2</v>
      </c>
      <c r="J25">
        <f>'Yield Curves'!K24-'Yield Curves'!K25</f>
        <v>4.0000000000000036E-2</v>
      </c>
      <c r="K25">
        <f>'Yield Curves'!L24-'Yield Curves'!L25</f>
        <v>3.2500000000000639E-2</v>
      </c>
      <c r="L25">
        <f>'Yield Curves'!M24-'Yield Curves'!M25</f>
        <v>2.5000000000000355E-2</v>
      </c>
      <c r="M25">
        <f>'Yield Curves'!N24-'Yield Curves'!N25</f>
        <v>1.7500000000000071E-2</v>
      </c>
      <c r="N25">
        <f>'Yield Curves'!O24-'Yield Curves'!O25</f>
        <v>1.0000000000000675E-2</v>
      </c>
      <c r="O25">
        <f>'Yield Curves'!P24-'Yield Curves'!P25</f>
        <v>2.500000000001279E-3</v>
      </c>
      <c r="P25">
        <f>'Yield Curves'!Q24-'Yield Curves'!Q25</f>
        <v>-1.2499999999988631E-3</v>
      </c>
      <c r="Q25">
        <f>'Yield Curves'!R24-'Yield Curves'!R25</f>
        <v>-4.9999999999998934E-3</v>
      </c>
      <c r="R25">
        <f>'Yield Curves'!S24-'Yield Curves'!S25</f>
        <v>-8.7500000000009237E-3</v>
      </c>
      <c r="S25">
        <f>'Yield Curves'!T24-'Yield Curves'!T25</f>
        <v>-1.4375000000000249E-2</v>
      </c>
      <c r="T25">
        <f>'Yield Curves'!U24-'Yield Curves'!U25</f>
        <v>-2.0000000000000462E-2</v>
      </c>
      <c r="U25">
        <f>'Yield Curves'!V24-'Yield Curves'!V25</f>
        <v>-2.5625000000000675E-2</v>
      </c>
      <c r="V25" s="21">
        <f t="shared" si="0"/>
        <v>8.9999999999999858E-2</v>
      </c>
      <c r="W25" s="21">
        <f t="shared" si="1"/>
        <v>2.9845000000000132E-2</v>
      </c>
      <c r="X25">
        <f t="shared" si="2"/>
        <v>4.2706881599383607E-2</v>
      </c>
      <c r="Y25">
        <f t="shared" si="3"/>
        <v>0.12919606321564009</v>
      </c>
      <c r="Z25" s="2">
        <v>43103</v>
      </c>
      <c r="AA25" s="28">
        <f>'Bond Valuation'!$B$12*BondVal_all!BO25</f>
        <v>94.653278655732706</v>
      </c>
      <c r="AB25" s="53">
        <f t="shared" si="6"/>
        <v>1.3008453662857189E-3</v>
      </c>
      <c r="AC25" s="12">
        <f>SUMPRODUCT('Bond Valuation'!$B$12*BondVal_all!BO25,$BO$2)/AA25</f>
        <v>1</v>
      </c>
      <c r="AD25" s="35">
        <f t="shared" si="7"/>
        <v>-1.2970612647153195E-3</v>
      </c>
      <c r="AE25" s="53">
        <f t="shared" si="8"/>
        <v>-4.1016678612789993E-3</v>
      </c>
      <c r="AF25" s="53">
        <f t="shared" si="4"/>
        <v>-1.1422404319731483E-3</v>
      </c>
      <c r="AG25" s="53">
        <f t="shared" si="9"/>
        <v>-3.6120814005697667E-3</v>
      </c>
      <c r="AH25" s="28">
        <f>SUMPRODUCT('Bond Valuation'!$B$40:$D$40,BondVal_all!BO25:BQ25)</f>
        <v>86.473759457196579</v>
      </c>
      <c r="AI25" s="53">
        <f t="shared" si="10"/>
        <v>1.4866703910509926E-3</v>
      </c>
      <c r="AJ25" s="12">
        <f>SUMPRODUCT($BO$2:$BQ$2,'Bond Valuation'!$B$40:$D$40,BondVal_all!BO25:BQ25)/BondVal_all!AH25</f>
        <v>2.9364584219458716</v>
      </c>
      <c r="AK25" s="35">
        <f t="shared" si="11"/>
        <v>-3.8087664745530634E-3</v>
      </c>
      <c r="AL25" s="35">
        <f t="shared" si="12"/>
        <v>-1.2044377135277428E-2</v>
      </c>
      <c r="AM25" s="35">
        <f t="shared" si="13"/>
        <v>-1.1422404319731483E-3</v>
      </c>
      <c r="AN25" s="29">
        <f t="shared" si="14"/>
        <v>-3.6120814005697667E-3</v>
      </c>
      <c r="AO25" s="28">
        <f>SUMPRODUCT('Bond Valuation'!$B$68:$F$68,BondVal_all!BO25:BS25)</f>
        <v>80.058014201082599</v>
      </c>
      <c r="AP25" s="53">
        <f t="shared" si="15"/>
        <v>1.4748113705522758E-3</v>
      </c>
      <c r="AQ25" s="12">
        <f>SUMPRODUCT($BO$2:$BS$2,'Bond Valuation'!$B$68:$F$68,BondVal_all!BO25:BS25)/BondVal_all!AO25</f>
        <v>4.727801103561653</v>
      </c>
      <c r="AR25" s="35">
        <f t="shared" si="16"/>
        <v>-6.1322476787081612E-3</v>
      </c>
      <c r="AS25" s="35">
        <f t="shared" si="17"/>
        <v>-1.9391869840998222E-2</v>
      </c>
      <c r="AT25" s="35">
        <f t="shared" si="18"/>
        <v>-1.1422404319731483E-3</v>
      </c>
      <c r="AU25" s="36">
        <f t="shared" si="19"/>
        <v>-3.6120814005697667E-3</v>
      </c>
      <c r="AV25" s="28">
        <f>SUMPRODUCT('Bond Valuation'!$B$96:$K$96,BondVal_all!BO25:BX25)</f>
        <v>70.484002601946543</v>
      </c>
      <c r="AW25" s="53">
        <f t="shared" si="20"/>
        <v>1.0489471450021437E-3</v>
      </c>
      <c r="AX25" s="12">
        <f>SUMPRODUCT($BO$2:$BX$2,'Bond Valuation'!$B$96:$K$96,BondVal_all!BO25:BX25)/BondVal_all!AV25</f>
        <v>8.2649643296479969</v>
      </c>
      <c r="AY25" s="35">
        <f t="shared" si="21"/>
        <v>-1.0720165086240234E-2</v>
      </c>
      <c r="AZ25" s="35">
        <f t="shared" si="5"/>
        <v>-3.3900138565534518E-2</v>
      </c>
      <c r="BA25" s="35">
        <f t="shared" si="22"/>
        <v>-1.1422404319731483E-3</v>
      </c>
      <c r="BB25" s="36">
        <f t="shared" si="23"/>
        <v>-3.6120814005697667E-3</v>
      </c>
      <c r="BC25" s="28">
        <f>SUMPRODUCT('Bond Valuation'!$B$124:$U$124,BondVal_all!BO25:CH25)</f>
        <v>57.298702896198961</v>
      </c>
      <c r="BD25" s="53">
        <f t="shared" si="24"/>
        <v>3.9441813885483512E-3</v>
      </c>
      <c r="BE25" s="12">
        <f>SUMPRODUCT($BO$2:$CH$2,'Bond Valuation'!$B$124:$U$124,BondVal_all!BO25:CH25)/BondVal_all!BC25</f>
        <v>11.725179013563116</v>
      </c>
      <c r="BF25" s="35">
        <f t="shared" si="25"/>
        <v>-1.5208275520345697E-2</v>
      </c>
      <c r="BG25" s="35">
        <f t="shared" si="26"/>
        <v>-4.8092789927674837E-2</v>
      </c>
      <c r="BH25" s="35">
        <f t="shared" si="27"/>
        <v>-1.1422404319731483E-3</v>
      </c>
      <c r="BI25" s="36">
        <f t="shared" si="28"/>
        <v>-3.6120814005697667E-3</v>
      </c>
      <c r="BJ25" s="35"/>
      <c r="BK25" s="35"/>
      <c r="BO25">
        <f>EXP(-BO$2*HLOOKUP(BO$2,'Yield Curves'!$B$2:$AP$508,MATCH($Z25,'Yield Curves'!$A$3:$A$508,0)+1)/100)</f>
        <v>0.93716117480923466</v>
      </c>
      <c r="BP25">
        <f>EXP(-BP$2*HLOOKUP(BP$2,'Yield Curves'!$B$2:$AP$508,MATCH($Z25,'Yield Curves'!$A$3:$A$508,0)+1)/100)</f>
        <v>0.87301721847323355</v>
      </c>
      <c r="BQ25">
        <f>EXP(-BQ$2*HLOOKUP(BQ$2,'Yield Curves'!$B$2:$AP$508,MATCH($Z25,'Yield Curves'!$A$3:$A$508,0)+1)/100)</f>
        <v>0.81228826147678079</v>
      </c>
      <c r="BR25">
        <f>EXP(-BR$2*HLOOKUP(BR$2,'Yield Curves'!$B$2:$AP$508,MATCH($Z25,'Yield Curves'!$A$3:$A$508,0)+1)/100)</f>
        <v>0.72440836902189676</v>
      </c>
      <c r="BS25">
        <f>EXP(-BS$2*HLOOKUP(BS$2,'Yield Curves'!$B$2:$AP$508,MATCH($Z25,'Yield Curves'!$A$3:$A$508,0)+1)/100)</f>
        <v>0.69942269894272913</v>
      </c>
      <c r="BT25">
        <f>EXP(-BT$2*HLOOKUP(BT$2,'Yield Curves'!$B$2:$AP$508,MATCH($Z25,'Yield Curves'!$A$3:$A$508,0)+1)/100)</f>
        <v>0.64726466707803465</v>
      </c>
      <c r="BU25">
        <f>EXP(-BU$2*HLOOKUP(BU$2,'Yield Curves'!$B$2:$AP$508,MATCH($Z25,'Yield Curves'!$A$3:$A$508,0)+1)/100)</f>
        <v>0.59779941961557048</v>
      </c>
      <c r="BV25">
        <f>EXP(-BV$2*HLOOKUP(BV$2,'Yield Curves'!$B$2:$AP$508,MATCH($Z25,'Yield Curves'!$A$3:$A$508,0)+1)/100)</f>
        <v>0.55123172758971761</v>
      </c>
      <c r="BW25">
        <f>EXP(-BW$2*HLOOKUP(BW$2,'Yield Curves'!$B$2:$AP$508,MATCH($Z25,'Yield Curves'!$A$3:$A$508,0)+1)/100)</f>
        <v>0.50755510128465964</v>
      </c>
      <c r="BX25">
        <f>EXP(-BX$2*HLOOKUP(BX$2,'Yield Curves'!$B$2:$AP$508,MATCH($Z25,'Yield Curves'!$A$3:$A$508,0)+1)/100)</f>
        <v>0.46626553012487953</v>
      </c>
      <c r="BY25">
        <f>EXP(-BY$2*HLOOKUP(BY$2,'Yield Curves'!$B$2:$AP$508,MATCH($Z25,'Yield Curves'!$A$3:$A$508,0)+1)/100)</f>
        <v>0.42752179903954357</v>
      </c>
      <c r="BZ25">
        <f>EXP(-BZ$2*HLOOKUP(BZ$2,'Yield Curves'!$B$2:$AP$508,MATCH($Z25,'Yield Curves'!$A$3:$A$508,0)+1)/100)</f>
        <v>0.39178188886482135</v>
      </c>
      <c r="CA25">
        <f>EXP(-CA$2*HLOOKUP(CA$2,'Yield Curves'!$B$2:$AP$508,MATCH($Z25,'Yield Curves'!$A$3:$A$508,0)+1)/100)</f>
        <v>0.3589534732025178</v>
      </c>
      <c r="CB25">
        <f>EXP(-CB$2*HLOOKUP(CB$2,'Yield Curves'!$B$2:$AP$508,MATCH($Z25,'Yield Curves'!$A$3:$A$508,0)+1)/100)</f>
        <v>0.32762438319362847</v>
      </c>
      <c r="CC25">
        <f>EXP(-CC$2*HLOOKUP(CC$2,'Yield Curves'!$B$2:$AP$508,MATCH($Z25,'Yield Curves'!$A$3:$A$508,0)+1)/100)</f>
        <v>0.29849562585766892</v>
      </c>
      <c r="CD25">
        <f>EXP(-CD$2*HLOOKUP(CD$2,'Yield Curves'!$B$2:$AP$508,MATCH($Z25,'Yield Curves'!$A$3:$A$508,0)+1)/100)</f>
        <v>0.27156262587533792</v>
      </c>
      <c r="CE25">
        <f>EXP(-CE$2*HLOOKUP(CE$2,'Yield Curves'!$B$2:$AP$508,MATCH($Z25,'Yield Curves'!$A$3:$A$508,0)+1)/100)</f>
        <v>0.24671740201684017</v>
      </c>
      <c r="CF25">
        <f>EXP(-CF$2*HLOOKUP(CF$2,'Yield Curves'!$B$2:$AP$508,MATCH($Z25,'Yield Curves'!$A$3:$A$508,0)+1)/100)</f>
        <v>0.22376384145256187</v>
      </c>
      <c r="CG25">
        <f>EXP(-CG$2*HLOOKUP(CG$2,'Yield Curves'!$B$2:$AP$508,MATCH($Z25,'Yield Curves'!$A$3:$A$508,0)+1)/100)</f>
        <v>0.20255984162879445</v>
      </c>
      <c r="CH25">
        <f>EXP(-CH$2*HLOOKUP(CH$2,'Yield Curves'!$B$2:$AP$508,MATCH($Z25,'Yield Curves'!$A$3:$A$508,0)+1)/100)</f>
        <v>0.18304925671158806</v>
      </c>
    </row>
    <row r="26" spans="1:86" x14ac:dyDescent="0.2">
      <c r="A26" s="2">
        <v>43097</v>
      </c>
      <c r="B26">
        <f>'Yield Curves'!C25-'Yield Curves'!C26</f>
        <v>-0.16999999999999993</v>
      </c>
      <c r="C26">
        <f>'Yield Curves'!D25-'Yield Curves'!D26</f>
        <v>-0.12000000000000011</v>
      </c>
      <c r="D26">
        <f>'Yield Curves'!E25-'Yield Curves'!E26</f>
        <v>-7.0000000000000284E-2</v>
      </c>
      <c r="E26">
        <f>'Yield Curves'!F25-'Yield Curves'!F26</f>
        <v>-5.4999999999999716E-2</v>
      </c>
      <c r="F26">
        <f>'Yield Curves'!G25-'Yield Curves'!G26</f>
        <v>-4.0000000000000036E-2</v>
      </c>
      <c r="G26">
        <f>'Yield Curves'!H25-'Yield Curves'!H26</f>
        <v>3.0000000000000249E-2</v>
      </c>
      <c r="H26">
        <f>'Yield Curves'!I25-'Yield Curves'!I26</f>
        <v>9.9999999999999645E-2</v>
      </c>
      <c r="I26">
        <f>'Yield Curves'!J25-'Yield Curves'!J26</f>
        <v>3.5000000000000142E-2</v>
      </c>
      <c r="J26">
        <f>'Yield Curves'!K25-'Yield Curves'!K26</f>
        <v>-3.0000000000000249E-2</v>
      </c>
      <c r="K26">
        <f>'Yield Curves'!L25-'Yield Curves'!L26</f>
        <v>-2.7500000000000746E-2</v>
      </c>
      <c r="L26">
        <f>'Yield Curves'!M25-'Yield Curves'!M26</f>
        <v>-2.5000000000000355E-2</v>
      </c>
      <c r="M26">
        <f>'Yield Curves'!N25-'Yield Curves'!N26</f>
        <v>-2.2500000000000853E-2</v>
      </c>
      <c r="N26">
        <f>'Yield Curves'!O25-'Yield Curves'!O26</f>
        <v>-2.0000000000000462E-2</v>
      </c>
      <c r="O26">
        <f>'Yield Curves'!P25-'Yield Curves'!P26</f>
        <v>-1.7500000000000071E-2</v>
      </c>
      <c r="P26">
        <f>'Yield Curves'!Q25-'Yield Curves'!Q26</f>
        <v>-1.1250000000000426E-2</v>
      </c>
      <c r="Q26">
        <f>'Yield Curves'!R25-'Yield Curves'!R26</f>
        <v>-4.9999999999998934E-3</v>
      </c>
      <c r="R26">
        <f>'Yield Curves'!S25-'Yield Curves'!S26</f>
        <v>1.2500000000006395E-3</v>
      </c>
      <c r="S26">
        <f>'Yield Curves'!T25-'Yield Curves'!T26</f>
        <v>5.6250000000002132E-3</v>
      </c>
      <c r="T26">
        <f>'Yield Curves'!U25-'Yield Curves'!U26</f>
        <v>9.9999999999997868E-3</v>
      </c>
      <c r="U26">
        <f>'Yield Curves'!V25-'Yield Curves'!V26</f>
        <v>1.4374999999999361E-2</v>
      </c>
      <c r="V26" s="21">
        <f t="shared" si="0"/>
        <v>9.9999999999999645E-2</v>
      </c>
      <c r="W26" s="21">
        <f t="shared" si="1"/>
        <v>2.9775000000000138E-2</v>
      </c>
      <c r="X26">
        <f t="shared" si="2"/>
        <v>4.2605652105858656E-2</v>
      </c>
      <c r="Y26">
        <f t="shared" si="3"/>
        <v>0.1288905681985881</v>
      </c>
      <c r="Z26" s="2">
        <v>43098</v>
      </c>
      <c r="AA26" s="28">
        <f>'Bond Valuation'!$B$12*BondVal_all!BO26</f>
        <v>94.530309340853094</v>
      </c>
      <c r="AB26" s="53">
        <f t="shared" si="6"/>
        <v>-8.9959512147264054E-4</v>
      </c>
      <c r="AC26" s="12">
        <f>SUMPRODUCT('Bond Valuation'!$B$12*BondVal_all!BO26,$BO$2)/AA26</f>
        <v>1</v>
      </c>
      <c r="AD26" s="35">
        <f t="shared" si="7"/>
        <v>-1.291960632156401E-3</v>
      </c>
      <c r="AE26" s="53">
        <f t="shared" si="8"/>
        <v>-4.0855382448852038E-3</v>
      </c>
      <c r="AF26" s="53">
        <f t="shared" si="4"/>
        <v>-1.138229881453019E-3</v>
      </c>
      <c r="AG26" s="53">
        <f t="shared" si="9"/>
        <v>-3.5993989262549848E-3</v>
      </c>
      <c r="AH26" s="28">
        <f>SUMPRODUCT('Bond Valuation'!$B$40:$D$40,BondVal_all!BO26:BQ26)</f>
        <v>86.345392319032186</v>
      </c>
      <c r="AI26" s="53">
        <f t="shared" si="10"/>
        <v>-1.1806823830561308E-3</v>
      </c>
      <c r="AJ26" s="12">
        <f>SUMPRODUCT($BO$2:$BQ$2,'Bond Valuation'!$B$40:$D$40,BondVal_all!BO26:BQ26)/BondVal_all!AH26</f>
        <v>2.9364405701890983</v>
      </c>
      <c r="AK26" s="35">
        <f t="shared" si="11"/>
        <v>-3.7937656153512094E-3</v>
      </c>
      <c r="AL26" s="35">
        <f t="shared" si="12"/>
        <v>-1.1996940253340076E-2</v>
      </c>
      <c r="AM26" s="35">
        <f t="shared" si="13"/>
        <v>-1.138229881453019E-3</v>
      </c>
      <c r="AN26" s="29">
        <f t="shared" si="14"/>
        <v>-3.5993989262549848E-3</v>
      </c>
      <c r="AO26" s="28">
        <f>SUMPRODUCT('Bond Valuation'!$B$68:$F$68,BondVal_all!BO26:BS26)</f>
        <v>79.940117606672999</v>
      </c>
      <c r="AP26" s="53">
        <f t="shared" si="15"/>
        <v>-1.7634403051668412E-3</v>
      </c>
      <c r="AQ26" s="12">
        <f>SUMPRODUCT($BO$2:$BS$2,'Bond Valuation'!$B$68:$F$68,BondVal_all!BO26:BS26)/BondVal_all!AO26</f>
        <v>4.7277371523176157</v>
      </c>
      <c r="AR26" s="35">
        <f t="shared" si="16"/>
        <v>-6.1080502799775692E-3</v>
      </c>
      <c r="AS26" s="35">
        <f t="shared" si="17"/>
        <v>-1.9315350947558284E-2</v>
      </c>
      <c r="AT26" s="35">
        <f t="shared" si="18"/>
        <v>-1.138229881453019E-3</v>
      </c>
      <c r="AU26" s="36">
        <f t="shared" si="19"/>
        <v>-3.5993989262549848E-3</v>
      </c>
      <c r="AV26" s="28">
        <f>SUMPRODUCT('Bond Valuation'!$B$96:$K$96,BondVal_all!BO26:BX26)</f>
        <v>70.410146080236501</v>
      </c>
      <c r="AW26" s="53">
        <f t="shared" si="20"/>
        <v>1.2953449757171498E-3</v>
      </c>
      <c r="AX26" s="12">
        <f>SUMPRODUCT($BO$2:$BX$2,'Bond Valuation'!$B$96:$K$96,BondVal_all!BO26:BX26)/BondVal_all!AV26</f>
        <v>8.2652573483222387</v>
      </c>
      <c r="AY26" s="35">
        <f t="shared" si="21"/>
        <v>-1.0678387108673738E-2</v>
      </c>
      <c r="AZ26" s="35">
        <f t="shared" si="5"/>
        <v>-3.3768025000388974E-2</v>
      </c>
      <c r="BA26" s="35">
        <f t="shared" si="22"/>
        <v>-1.138229881453019E-3</v>
      </c>
      <c r="BB26" s="36">
        <f t="shared" si="23"/>
        <v>-3.5993989262549848E-3</v>
      </c>
      <c r="BC26" s="28">
        <f>SUMPRODUCT('Bond Valuation'!$B$124:$U$124,BondVal_all!BO26:CH26)</f>
        <v>57.073594287831334</v>
      </c>
      <c r="BD26" s="53">
        <f t="shared" si="24"/>
        <v>1.4670647324155128E-2</v>
      </c>
      <c r="BE26" s="12">
        <f>SUMPRODUCT($BO$2:$CH$2,'Bond Valuation'!$B$124:$U$124,BondVal_all!BO26:CH26)/BondVal_all!BC26</f>
        <v>11.70416769074405</v>
      </c>
      <c r="BF26" s="35">
        <f t="shared" si="25"/>
        <v>-1.5121323888598206E-2</v>
      </c>
      <c r="BG26" s="35">
        <f t="shared" si="26"/>
        <v>-4.7817824725084557E-2</v>
      </c>
      <c r="BH26" s="35">
        <f t="shared" si="27"/>
        <v>-1.138229881453019E-3</v>
      </c>
      <c r="BI26" s="36">
        <f t="shared" si="28"/>
        <v>-3.5993989262549848E-3</v>
      </c>
      <c r="BJ26" s="35"/>
      <c r="BK26" s="35"/>
      <c r="BO26">
        <f>EXP(-BO$2*HLOOKUP(BO$2,'Yield Curves'!$B$2:$AP$508,MATCH($Z26,'Yield Curves'!$A$3:$A$508,0)+1)/100)</f>
        <v>0.9359436568401297</v>
      </c>
      <c r="BP26">
        <f>EXP(-BP$2*HLOOKUP(BP$2,'Yield Curves'!$B$2:$AP$508,MATCH($Z26,'Yield Curves'!$A$3:$A$508,0)+1)/100)</f>
        <v>0.87214463761790306</v>
      </c>
      <c r="BQ26">
        <f>EXP(-BQ$2*HLOOKUP(BQ$2,'Yield Curves'!$B$2:$AP$508,MATCH($Z26,'Yield Curves'!$A$3:$A$508,0)+1)/100)</f>
        <v>0.81107074245211885</v>
      </c>
      <c r="BR26">
        <f>EXP(-BR$2*HLOOKUP(BR$2,'Yield Curves'!$B$2:$AP$508,MATCH($Z26,'Yield Curves'!$A$3:$A$508,0)+1)/100)</f>
        <v>0.72353960034452924</v>
      </c>
      <c r="BS26">
        <f>EXP(-BS$2*HLOOKUP(BS$2,'Yield Curves'!$B$2:$AP$508,MATCH($Z26,'Yield Curves'!$A$3:$A$508,0)+1)/100)</f>
        <v>0.69837435135157355</v>
      </c>
      <c r="BT26">
        <f>EXP(-BT$2*HLOOKUP(BT$2,'Yield Curves'!$B$2:$AP$508,MATCH($Z26,'Yield Curves'!$A$3:$A$508,0)+1)/100)</f>
        <v>0.64648841532174495</v>
      </c>
      <c r="BU26">
        <f>EXP(-BU$2*HLOOKUP(BU$2,'Yield Curves'!$B$2:$AP$508,MATCH($Z26,'Yield Curves'!$A$3:$A$508,0)+1)/100)</f>
        <v>0.59738110644852915</v>
      </c>
      <c r="BV26">
        <f>EXP(-BV$2*HLOOKUP(BV$2,'Yield Curves'!$B$2:$AP$508,MATCH($Z26,'Yield Curves'!$A$3:$A$508,0)+1)/100)</f>
        <v>0.55090108775503344</v>
      </c>
      <c r="BW26">
        <f>EXP(-BW$2*HLOOKUP(BW$2,'Yield Curves'!$B$2:$AP$508,MATCH($Z26,'Yield Curves'!$A$3:$A$508,0)+1)/100)</f>
        <v>0.50698442286251555</v>
      </c>
      <c r="BX26">
        <f>EXP(-BX$2*HLOOKUP(BX$2,'Yield Curves'!$B$2:$AP$508,MATCH($Z26,'Yield Curves'!$A$3:$A$508,0)+1)/100)</f>
        <v>0.46579949764982831</v>
      </c>
      <c r="BY26">
        <f>EXP(-BY$2*HLOOKUP(BY$2,'Yield Curves'!$B$2:$AP$508,MATCH($Z26,'Yield Curves'!$A$3:$A$508,0)+1)/100)</f>
        <v>0.42716923900634651</v>
      </c>
      <c r="BZ26">
        <f>EXP(-BZ$2*HLOOKUP(BZ$2,'Yield Curves'!$B$2:$AP$508,MATCH($Z26,'Yield Curves'!$A$3:$A$508,0)+1)/100)</f>
        <v>0.39116531806681953</v>
      </c>
      <c r="CA26">
        <f>EXP(-CA$2*HLOOKUP(CA$2,'Yield Curves'!$B$2:$AP$508,MATCH($Z26,'Yield Curves'!$A$3:$A$508,0)+1)/100)</f>
        <v>0.3577015677013653</v>
      </c>
      <c r="CB26">
        <f>EXP(-CB$2*HLOOKUP(CB$2,'Yield Curves'!$B$2:$AP$508,MATCH($Z26,'Yield Curves'!$A$3:$A$508,0)+1)/100)</f>
        <v>0.3263226216565463</v>
      </c>
      <c r="CC26">
        <f>EXP(-CC$2*HLOOKUP(CC$2,'Yield Curves'!$B$2:$AP$508,MATCH($Z26,'Yield Curves'!$A$3:$A$508,0)+1)/100)</f>
        <v>0.29715541328121442</v>
      </c>
      <c r="CD26">
        <f>EXP(-CD$2*HLOOKUP(CD$2,'Yield Curves'!$B$2:$AP$508,MATCH($Z26,'Yield Curves'!$A$3:$A$508,0)+1)/100)</f>
        <v>0.27018287079679359</v>
      </c>
      <c r="CE26">
        <f>EXP(-CE$2*HLOOKUP(CE$2,'Yield Curves'!$B$2:$AP$508,MATCH($Z26,'Yield Curves'!$A$3:$A$508,0)+1)/100)</f>
        <v>0.24529776921335633</v>
      </c>
      <c r="CF26">
        <f>EXP(-CF$2*HLOOKUP(CF$2,'Yield Curves'!$B$2:$AP$508,MATCH($Z26,'Yield Curves'!$A$3:$A$508,0)+1)/100)</f>
        <v>0.22231635115801043</v>
      </c>
      <c r="CG26">
        <f>EXP(-CG$2*HLOOKUP(CG$2,'Yield Curves'!$B$2:$AP$508,MATCH($Z26,'Yield Curves'!$A$3:$A$508,0)+1)/100)</f>
        <v>0.20110158166094369</v>
      </c>
      <c r="CH26">
        <f>EXP(-CH$2*HLOOKUP(CH$2,'Yield Curves'!$B$2:$AP$508,MATCH($Z26,'Yield Curves'!$A$3:$A$508,0)+1)/100)</f>
        <v>0.18159070464509741</v>
      </c>
    </row>
    <row r="27" spans="1:86" x14ac:dyDescent="0.2">
      <c r="A27" s="2">
        <v>43096</v>
      </c>
      <c r="B27">
        <f>'Yield Curves'!C26-'Yield Curves'!C27</f>
        <v>-8.0000000000000071E-2</v>
      </c>
      <c r="C27">
        <f>'Yield Curves'!D26-'Yield Curves'!D27</f>
        <v>-4.4999999999999929E-2</v>
      </c>
      <c r="D27">
        <f>'Yield Curves'!E26-'Yield Curves'!E27</f>
        <v>-9.9999999999997868E-3</v>
      </c>
      <c r="E27">
        <f>'Yield Curves'!F26-'Yield Curves'!F27</f>
        <v>-1.5000000000000568E-2</v>
      </c>
      <c r="F27">
        <f>'Yield Curves'!G26-'Yield Curves'!G27</f>
        <v>-1.9999999999999574E-2</v>
      </c>
      <c r="G27">
        <f>'Yield Curves'!H26-'Yield Curves'!H27</f>
        <v>0</v>
      </c>
      <c r="H27">
        <f>'Yield Curves'!I26-'Yield Curves'!I27</f>
        <v>1.9999999999999574E-2</v>
      </c>
      <c r="I27">
        <f>'Yield Curves'!J26-'Yield Curves'!J27</f>
        <v>1.499999999999968E-2</v>
      </c>
      <c r="J27">
        <f>'Yield Curves'!K26-'Yield Curves'!K27</f>
        <v>9.9999999999997868E-3</v>
      </c>
      <c r="K27">
        <f>'Yield Curves'!L26-'Yield Curves'!L27</f>
        <v>1.499999999999968E-2</v>
      </c>
      <c r="L27">
        <f>'Yield Curves'!M26-'Yield Curves'!M27</f>
        <v>1.9999999999999574E-2</v>
      </c>
      <c r="M27">
        <f>'Yield Curves'!N26-'Yield Curves'!N27</f>
        <v>2.5000000000000355E-2</v>
      </c>
      <c r="N27">
        <f>'Yield Curves'!O26-'Yield Curves'!O27</f>
        <v>3.0000000000000249E-2</v>
      </c>
      <c r="O27">
        <f>'Yield Curves'!P26-'Yield Curves'!P27</f>
        <v>3.5000000000000142E-2</v>
      </c>
      <c r="P27">
        <f>'Yield Curves'!Q26-'Yield Curves'!Q27</f>
        <v>3.0000000000000249E-2</v>
      </c>
      <c r="Q27">
        <f>'Yield Curves'!R26-'Yield Curves'!R27</f>
        <v>2.5000000000000355E-2</v>
      </c>
      <c r="R27">
        <f>'Yield Curves'!S26-'Yield Curves'!S27</f>
        <v>2.0000000000000462E-2</v>
      </c>
      <c r="S27">
        <f>'Yield Curves'!T26-'Yield Curves'!T27</f>
        <v>2.0000000000000462E-2</v>
      </c>
      <c r="T27">
        <f>'Yield Curves'!U26-'Yield Curves'!U27</f>
        <v>2.0000000000000462E-2</v>
      </c>
      <c r="U27">
        <f>'Yield Curves'!V26-'Yield Curves'!V27</f>
        <v>2.0000000000000462E-2</v>
      </c>
      <c r="V27" s="21">
        <f t="shared" si="0"/>
        <v>3.5000000000000142E-2</v>
      </c>
      <c r="W27" s="21">
        <f t="shared" si="1"/>
        <v>2.9595000000000139E-2</v>
      </c>
      <c r="X27">
        <f t="shared" si="2"/>
        <v>4.2678484475770578E-2</v>
      </c>
      <c r="Y27">
        <f t="shared" si="3"/>
        <v>0.12888000162749405</v>
      </c>
      <c r="Z27" s="2">
        <v>43097</v>
      </c>
      <c r="AA27" s="28">
        <f>'Bond Valuation'!$B$12*BondVal_all!BO27</f>
        <v>94.615424915523164</v>
      </c>
      <c r="AB27" s="53">
        <f t="shared" si="6"/>
        <v>1.701445819181302E-3</v>
      </c>
      <c r="AC27" s="12">
        <f>SUMPRODUCT('Bond Valuation'!$B$12*BondVal_all!BO27,$BO$2)/AA27</f>
        <v>1</v>
      </c>
      <c r="AD27" s="35">
        <f t="shared" si="7"/>
        <v>-1.2889056819858811E-3</v>
      </c>
      <c r="AE27" s="53">
        <f t="shared" si="8"/>
        <v>-4.0758776442080414E-3</v>
      </c>
      <c r="AF27" s="53">
        <f t="shared" si="4"/>
        <v>-1.1355318985964082E-3</v>
      </c>
      <c r="AG27" s="53">
        <f t="shared" si="9"/>
        <v>-3.5908671553400071E-3</v>
      </c>
      <c r="AH27" s="28">
        <f>SUMPRODUCT('Bond Valuation'!$B$40:$D$40,BondVal_all!BO27:BQ27)</f>
        <v>86.447459311301003</v>
      </c>
      <c r="AI27" s="53">
        <f t="shared" si="10"/>
        <v>1.2156096478799228E-3</v>
      </c>
      <c r="AJ27" s="12">
        <f>SUMPRODUCT($BO$2:$BQ$2,'Bond Valuation'!$B$40:$D$40,BondVal_all!BO27:BQ27)/BondVal_all!AH27</f>
        <v>2.9364645097981885</v>
      </c>
      <c r="AK27" s="35">
        <f t="shared" si="11"/>
        <v>-3.7848257916287698E-3</v>
      </c>
      <c r="AL27" s="35">
        <f t="shared" si="12"/>
        <v>-1.1968670048496761E-2</v>
      </c>
      <c r="AM27" s="35">
        <f t="shared" si="13"/>
        <v>-1.1355318985964082E-3</v>
      </c>
      <c r="AN27" s="29">
        <f t="shared" si="14"/>
        <v>-3.5908671553400071E-3</v>
      </c>
      <c r="AO27" s="28">
        <f>SUMPRODUCT('Bond Valuation'!$B$68:$F$68,BondVal_all!BO27:BS27)</f>
        <v>80.081336262730318</v>
      </c>
      <c r="AP27" s="53">
        <f t="shared" si="15"/>
        <v>1.3724393890164333E-3</v>
      </c>
      <c r="AQ27" s="12">
        <f>SUMPRODUCT($BO$2:$BS$2,'Bond Valuation'!$B$68:$F$68,BondVal_all!BO27:BS27)/BondVal_all!AO27</f>
        <v>4.7281013768398923</v>
      </c>
      <c r="AR27" s="35">
        <f t="shared" si="16"/>
        <v>-6.0940767296142036E-3</v>
      </c>
      <c r="AS27" s="35">
        <f t="shared" si="17"/>
        <v>-1.9271162701410976E-2</v>
      </c>
      <c r="AT27" s="35">
        <f t="shared" si="18"/>
        <v>-1.1355318985964082E-3</v>
      </c>
      <c r="AU27" s="36">
        <f t="shared" si="19"/>
        <v>-3.5908671553400071E-3</v>
      </c>
      <c r="AV27" s="28">
        <f>SUMPRODUCT('Bond Valuation'!$B$96:$K$96,BondVal_all!BO27:BX27)</f>
        <v>70.319058640928816</v>
      </c>
      <c r="AW27" s="53">
        <f t="shared" si="20"/>
        <v>-4.7564415132628213E-4</v>
      </c>
      <c r="AX27" s="12">
        <f>SUMPRODUCT($BO$2:$BX$2,'Bond Valuation'!$B$96:$K$96,BondVal_all!BO27:BX27)/BondVal_all!AV27</f>
        <v>8.2624553896652202</v>
      </c>
      <c r="AY27" s="35">
        <f t="shared" si="21"/>
        <v>-1.0649525698894369E-2</v>
      </c>
      <c r="AZ27" s="35">
        <f t="shared" si="5"/>
        <v>-3.3676757209002713E-2</v>
      </c>
      <c r="BA27" s="35">
        <f t="shared" si="22"/>
        <v>-1.1355318985964082E-3</v>
      </c>
      <c r="BB27" s="36">
        <f t="shared" si="23"/>
        <v>-3.5908671553400071E-3</v>
      </c>
      <c r="BC27" s="28">
        <f>SUMPRODUCT('Bond Valuation'!$B$124:$U$124,BondVal_all!BO27:CH27)</f>
        <v>56.248393937819444</v>
      </c>
      <c r="BD27" s="53">
        <f t="shared" si="24"/>
        <v>-1.330925049796905E-2</v>
      </c>
      <c r="BE27" s="12">
        <f>SUMPRODUCT($BO$2:$CH$2,'Bond Valuation'!$B$124:$U$124,BondVal_all!BO27:CH27)/BondVal_all!BC27</f>
        <v>11.592969718766764</v>
      </c>
      <c r="BF27" s="35">
        <f t="shared" si="25"/>
        <v>-1.4942244541608743E-2</v>
      </c>
      <c r="BG27" s="35">
        <f t="shared" si="26"/>
        <v>-4.7251526106702232E-2</v>
      </c>
      <c r="BH27" s="35">
        <f t="shared" si="27"/>
        <v>-1.1355318985964082E-3</v>
      </c>
      <c r="BI27" s="36">
        <f t="shared" si="28"/>
        <v>-3.5908671553400071E-3</v>
      </c>
      <c r="BJ27" s="35"/>
      <c r="BK27" s="35"/>
      <c r="BO27">
        <f>EXP(-BO$2*HLOOKUP(BO$2,'Yield Curves'!$B$2:$AP$508,MATCH($Z27,'Yield Curves'!$A$3:$A$508,0)+1)/100)</f>
        <v>0.93678638530220959</v>
      </c>
      <c r="BP27">
        <f>EXP(-BP$2*HLOOKUP(BP$2,'Yield Curves'!$B$2:$AP$508,MATCH($Z27,'Yield Curves'!$A$3:$A$508,0)+1)/100)</f>
        <v>0.87266808141791052</v>
      </c>
      <c r="BQ27">
        <f>EXP(-BQ$2*HLOOKUP(BQ$2,'Yield Curves'!$B$2:$AP$508,MATCH($Z27,'Yield Curves'!$A$3:$A$508,0)+1)/100)</f>
        <v>0.8120446115476545</v>
      </c>
      <c r="BR27">
        <f>EXP(-BR$2*HLOOKUP(BR$2,'Yield Curves'!$B$2:$AP$508,MATCH($Z27,'Yield Curves'!$A$3:$A$508,0)+1)/100)</f>
        <v>0.72036301970530137</v>
      </c>
      <c r="BS27">
        <f>EXP(-BS$2*HLOOKUP(BS$2,'Yield Curves'!$B$2:$AP$508,MATCH($Z27,'Yield Curves'!$A$3:$A$508,0)+1)/100)</f>
        <v>0.69977249773461103</v>
      </c>
      <c r="BT27">
        <f>EXP(-BT$2*HLOOKUP(BT$2,'Yield Curves'!$B$2:$AP$508,MATCH($Z27,'Yield Curves'!$A$3:$A$508,0)+1)/100)</f>
        <v>0.64745887560798099</v>
      </c>
      <c r="BU27">
        <f>EXP(-BU$2*HLOOKUP(BU$2,'Yield Curves'!$B$2:$AP$508,MATCH($Z27,'Yield Curves'!$A$3:$A$508,0)+1)/100)</f>
        <v>0.59779941961557048</v>
      </c>
      <c r="BV27">
        <f>EXP(-BV$2*HLOOKUP(BV$2,'Yield Curves'!$B$2:$AP$508,MATCH($Z27,'Yield Curves'!$A$3:$A$508,0)+1)/100)</f>
        <v>0.55084600040067155</v>
      </c>
      <c r="BW27">
        <f>EXP(-BW$2*HLOOKUP(BW$2,'Yield Curves'!$B$2:$AP$508,MATCH($Z27,'Yield Curves'!$A$3:$A$508,0)+1)/100)</f>
        <v>0.50658532979303239</v>
      </c>
      <c r="BX27">
        <f>EXP(-BX$2*HLOOKUP(BX$2,'Yield Curves'!$B$2:$AP$508,MATCH($Z27,'Yield Curves'!$A$3:$A$508,0)+1)/100)</f>
        <v>0.46486882963276832</v>
      </c>
      <c r="BY27">
        <f>EXP(-BY$2*HLOOKUP(BY$2,'Yield Curves'!$B$2:$AP$508,MATCH($Z27,'Yield Curves'!$A$3:$A$508,0)+1)/100)</f>
        <v>0.42570336566052119</v>
      </c>
      <c r="BZ27">
        <f>EXP(-BZ$2*HLOOKUP(BZ$2,'Yield Curves'!$B$2:$AP$508,MATCH($Z27,'Yield Curves'!$A$3:$A$508,0)+1)/100)</f>
        <v>0.38878161268151235</v>
      </c>
      <c r="CA27">
        <f>EXP(-CA$2*HLOOKUP(CA$2,'Yield Curves'!$B$2:$AP$508,MATCH($Z27,'Yield Curves'!$A$3:$A$508,0)+1)/100)</f>
        <v>0.35404389548158322</v>
      </c>
      <c r="CB27">
        <f>EXP(-CB$2*HLOOKUP(CB$2,'Yield Curves'!$B$2:$AP$508,MATCH($Z27,'Yield Curves'!$A$3:$A$508,0)+1)/100)</f>
        <v>0.32203239754665458</v>
      </c>
      <c r="CC27">
        <f>EXP(-CC$2*HLOOKUP(CC$2,'Yield Curves'!$B$2:$AP$508,MATCH($Z27,'Yield Curves'!$A$3:$A$508,0)+1)/100)</f>
        <v>0.29229257768085948</v>
      </c>
      <c r="CD27">
        <f>EXP(-CD$2*HLOOKUP(CD$2,'Yield Curves'!$B$2:$AP$508,MATCH($Z27,'Yield Curves'!$A$3:$A$508,0)+1)/100)</f>
        <v>0.26485192705338628</v>
      </c>
      <c r="CE27">
        <f>EXP(-CE$2*HLOOKUP(CE$2,'Yield Curves'!$B$2:$AP$508,MATCH($Z27,'Yield Curves'!$A$3:$A$508,0)+1)/100)</f>
        <v>0.23960258288475261</v>
      </c>
      <c r="CF27">
        <f>EXP(-CF$2*HLOOKUP(CF$2,'Yield Curves'!$B$2:$AP$508,MATCH($Z27,'Yield Curves'!$A$3:$A$508,0)+1)/100)</f>
        <v>0.21632338040552124</v>
      </c>
      <c r="CG27">
        <f>EXP(-CG$2*HLOOKUP(CG$2,'Yield Curves'!$B$2:$AP$508,MATCH($Z27,'Yield Curves'!$A$3:$A$508,0)+1)/100)</f>
        <v>0.19486121811335871</v>
      </c>
      <c r="CH27">
        <f>EXP(-CH$2*HLOOKUP(CH$2,'Yield Curves'!$B$2:$AP$508,MATCH($Z27,'Yield Curves'!$A$3:$A$508,0)+1)/100)</f>
        <v>0.17516971062265385</v>
      </c>
    </row>
    <row r="28" spans="1:86" x14ac:dyDescent="0.2">
      <c r="A28" s="2">
        <v>43095</v>
      </c>
      <c r="B28">
        <f>'Yield Curves'!C27-'Yield Curves'!C28</f>
        <v>2.0000000000000462E-2</v>
      </c>
      <c r="C28">
        <f>'Yield Curves'!D27-'Yield Curves'!D28</f>
        <v>4.9999999999998934E-3</v>
      </c>
      <c r="D28">
        <f>'Yield Curves'!E27-'Yield Curves'!E28</f>
        <v>-1.0000000000000675E-2</v>
      </c>
      <c r="E28">
        <f>'Yield Curves'!F27-'Yield Curves'!F28</f>
        <v>-9.9999999999997868E-3</v>
      </c>
      <c r="F28">
        <f>'Yield Curves'!G27-'Yield Curves'!G28</f>
        <v>-9.9999999999997868E-3</v>
      </c>
      <c r="G28">
        <f>'Yield Curves'!H27-'Yield Curves'!H28</f>
        <v>4.9999999999998934E-3</v>
      </c>
      <c r="H28">
        <f>'Yield Curves'!I27-'Yield Curves'!I28</f>
        <v>1.9999999999999574E-2</v>
      </c>
      <c r="I28">
        <f>'Yield Curves'!J27-'Yield Curves'!J28</f>
        <v>4.9999999999998934E-3</v>
      </c>
      <c r="J28">
        <f>'Yield Curves'!K27-'Yield Curves'!K28</f>
        <v>-9.9999999999997868E-3</v>
      </c>
      <c r="K28">
        <f>'Yield Curves'!L27-'Yield Curves'!L28</f>
        <v>-7.5000000000002842E-3</v>
      </c>
      <c r="L28">
        <f>'Yield Curves'!M27-'Yield Curves'!M28</f>
        <v>-4.9999999999998934E-3</v>
      </c>
      <c r="M28">
        <f>'Yield Curves'!N27-'Yield Curves'!N28</f>
        <v>-2.4999999999995026E-3</v>
      </c>
      <c r="N28">
        <f>'Yield Curves'!O27-'Yield Curves'!O28</f>
        <v>0</v>
      </c>
      <c r="O28">
        <f>'Yield Curves'!P27-'Yield Curves'!P28</f>
        <v>2.4999999999995026E-3</v>
      </c>
      <c r="P28">
        <f>'Yield Curves'!Q27-'Yield Curves'!Q28</f>
        <v>3.7499999999992539E-3</v>
      </c>
      <c r="Q28">
        <f>'Yield Curves'!R27-'Yield Curves'!R28</f>
        <v>4.9999999999990052E-3</v>
      </c>
      <c r="R28">
        <f>'Yield Curves'!S27-'Yield Curves'!S28</f>
        <v>6.2499999999987566E-3</v>
      </c>
      <c r="S28">
        <f>'Yield Curves'!T27-'Yield Curves'!T28</f>
        <v>8.1249999999997158E-3</v>
      </c>
      <c r="T28">
        <f>'Yield Curves'!U27-'Yield Curves'!U28</f>
        <v>9.9999999999997868E-3</v>
      </c>
      <c r="U28">
        <f>'Yield Curves'!V27-'Yield Curves'!V28</f>
        <v>1.1874999999999858E-2</v>
      </c>
      <c r="V28" s="21">
        <f t="shared" si="0"/>
        <v>2.0000000000000462E-2</v>
      </c>
      <c r="W28" s="21">
        <f t="shared" si="1"/>
        <v>2.9595000000000135E-2</v>
      </c>
      <c r="X28">
        <f t="shared" si="2"/>
        <v>4.2678484475770585E-2</v>
      </c>
      <c r="Y28">
        <f t="shared" si="3"/>
        <v>0.12888000162749408</v>
      </c>
      <c r="Z28" s="2">
        <v>43096</v>
      </c>
      <c r="AA28" s="28">
        <f>'Bond Valuation'!$B$12*BondVal_all!BO28</f>
        <v>94.454715335014441</v>
      </c>
      <c r="AB28" s="53">
        <f t="shared" si="6"/>
        <v>8.0032008535058097E-4</v>
      </c>
      <c r="AC28" s="12">
        <f>SUMPRODUCT('Bond Valuation'!$B$12*BondVal_all!BO28,$BO$2)/AA28</f>
        <v>1</v>
      </c>
      <c r="AD28" s="35">
        <f t="shared" si="7"/>
        <v>-1.2888000162749405E-3</v>
      </c>
      <c r="AE28" s="53">
        <f t="shared" si="8"/>
        <v>-4.0755434998908883E-3</v>
      </c>
      <c r="AF28" s="53">
        <f t="shared" si="4"/>
        <v>-1.1374730372763155E-3</v>
      </c>
      <c r="AG28" s="53">
        <f t="shared" si="9"/>
        <v>-3.597005574822767E-3</v>
      </c>
      <c r="AH28" s="28">
        <f>SUMPRODUCT('Bond Valuation'!$B$40:$D$40,BondVal_all!BO28:BQ28)</f>
        <v>86.342500534629039</v>
      </c>
      <c r="AI28" s="53">
        <f t="shared" si="10"/>
        <v>5.9643391636776677E-4</v>
      </c>
      <c r="AJ28" s="12">
        <f>SUMPRODUCT($BO$2:$BQ$2,'Bond Valuation'!$B$40:$D$40,BondVal_all!BO28:BQ28)/BondVal_all!AH28</f>
        <v>2.9364892703682224</v>
      </c>
      <c r="AK28" s="35">
        <f t="shared" si="11"/>
        <v>-3.7845474194417531E-3</v>
      </c>
      <c r="AL28" s="35">
        <f t="shared" si="12"/>
        <v>-1.1967789758348547E-2</v>
      </c>
      <c r="AM28" s="35">
        <f t="shared" si="13"/>
        <v>-1.1374730372763155E-3</v>
      </c>
      <c r="AN28" s="29">
        <f t="shared" si="14"/>
        <v>-3.597005574822767E-3</v>
      </c>
      <c r="AO28" s="28">
        <f>SUMPRODUCT('Bond Valuation'!$B$68:$F$68,BondVal_all!BO28:BS28)</f>
        <v>79.971580116176995</v>
      </c>
      <c r="AP28" s="53">
        <f t="shared" si="15"/>
        <v>-4.2177262100817625E-4</v>
      </c>
      <c r="AQ28" s="12">
        <f>SUMPRODUCT($BO$2:$BS$2,'Bond Valuation'!$B$68:$F$68,BondVal_all!BO28:BS28)/BondVal_all!AO28</f>
        <v>4.7280123100371805</v>
      </c>
      <c r="AR28" s="35">
        <f t="shared" si="16"/>
        <v>-6.0934623421240374E-3</v>
      </c>
      <c r="AS28" s="35">
        <f t="shared" si="17"/>
        <v>-1.9269219837576134E-2</v>
      </c>
      <c r="AT28" s="35">
        <f t="shared" si="18"/>
        <v>-1.1374730372763155E-3</v>
      </c>
      <c r="AU28" s="36">
        <f t="shared" si="19"/>
        <v>-3.597005574822767E-3</v>
      </c>
      <c r="AV28" s="28">
        <f>SUMPRODUCT('Bond Valuation'!$B$96:$K$96,BondVal_all!BO28:BX28)</f>
        <v>70.35252140626676</v>
      </c>
      <c r="AW28" s="53">
        <f t="shared" si="20"/>
        <v>-1.5564615310326158E-3</v>
      </c>
      <c r="AX28" s="12">
        <f>SUMPRODUCT($BO$2:$BX$2,'Bond Valuation'!$B$96:$K$96,BondVal_all!BO28:BX28)/BondVal_all!AV28</f>
        <v>8.2645828273846202</v>
      </c>
      <c r="AY28" s="35">
        <f t="shared" si="21"/>
        <v>-1.0651394482438892E-2</v>
      </c>
      <c r="AZ28" s="35">
        <f t="shared" si="5"/>
        <v>-3.3682666821457249E-2</v>
      </c>
      <c r="BA28" s="35">
        <f t="shared" si="22"/>
        <v>-1.1374730372763155E-3</v>
      </c>
      <c r="BB28" s="36">
        <f t="shared" si="23"/>
        <v>-3.597005574822767E-3</v>
      </c>
      <c r="BC28" s="28">
        <f>SUMPRODUCT('Bond Valuation'!$B$124:$U$124,BondVal_all!BO28:CH28)</f>
        <v>57.007115923816272</v>
      </c>
      <c r="BD28" s="53">
        <f t="shared" si="24"/>
        <v>-2.9190685439278719E-3</v>
      </c>
      <c r="BE28" s="12">
        <f>SUMPRODUCT($BO$2:$CH$2,'Bond Valuation'!$B$124:$U$124,BondVal_all!BO28:CH28)/BondVal_all!BC28</f>
        <v>11.69926070652283</v>
      </c>
      <c r="BF28" s="35">
        <f t="shared" si="25"/>
        <v>-1.5078007388971394E-2</v>
      </c>
      <c r="BG28" s="35">
        <f t="shared" si="26"/>
        <v>-4.7680845925998E-2</v>
      </c>
      <c r="BH28" s="35">
        <f t="shared" si="27"/>
        <v>-1.1374730372763155E-3</v>
      </c>
      <c r="BI28" s="36">
        <f t="shared" si="28"/>
        <v>-3.597005574822767E-3</v>
      </c>
      <c r="BJ28" s="35"/>
      <c r="BK28" s="35"/>
      <c r="BO28">
        <f>EXP(-BO$2*HLOOKUP(BO$2,'Yield Curves'!$B$2:$AP$508,MATCH($Z28,'Yield Curves'!$A$3:$A$508,0)+1)/100)</f>
        <v>0.93519520133677658</v>
      </c>
      <c r="BP28">
        <f>EXP(-BP$2*HLOOKUP(BP$2,'Yield Curves'!$B$2:$AP$508,MATCH($Z28,'Yield Curves'!$A$3:$A$508,0)+1)/100)</f>
        <v>0.87144720091968464</v>
      </c>
      <c r="BQ28">
        <f>EXP(-BQ$2*HLOOKUP(BQ$2,'Yield Curves'!$B$2:$AP$508,MATCH($Z28,'Yield Curves'!$A$3:$A$508,0)+1)/100)</f>
        <v>0.81107074245211885</v>
      </c>
      <c r="BR28">
        <f>EXP(-BR$2*HLOOKUP(BR$2,'Yield Curves'!$B$2:$AP$508,MATCH($Z28,'Yield Curves'!$A$3:$A$508,0)+1)/100)</f>
        <v>0.72325024237984237</v>
      </c>
      <c r="BS28">
        <f>EXP(-BS$2*HLOOKUP(BS$2,'Yield Curves'!$B$2:$AP$508,MATCH($Z28,'Yield Curves'!$A$3:$A$508,0)+1)/100)</f>
        <v>0.6987236258385946</v>
      </c>
      <c r="BT28">
        <f>EXP(-BT$2*HLOOKUP(BT$2,'Yield Curves'!$B$2:$AP$508,MATCH($Z28,'Yield Curves'!$A$3:$A$508,0)+1)/100)</f>
        <v>0.64648841532174495</v>
      </c>
      <c r="BU28">
        <f>EXP(-BU$2*HLOOKUP(BU$2,'Yield Curves'!$B$2:$AP$508,MATCH($Z28,'Yield Curves'!$A$3:$A$508,0)+1)/100)</f>
        <v>0.59696308599824188</v>
      </c>
      <c r="BV28">
        <f>EXP(-BV$2*HLOOKUP(BV$2,'Yield Curves'!$B$2:$AP$508,MATCH($Z28,'Yield Curves'!$A$3:$A$508,0)+1)/100)</f>
        <v>0.55035046202602844</v>
      </c>
      <c r="BW28">
        <f>EXP(-BW$2*HLOOKUP(BW$2,'Yield Curves'!$B$2:$AP$508,MATCH($Z28,'Yield Curves'!$A$3:$A$508,0)+1)/100)</f>
        <v>0.50664232384848962</v>
      </c>
      <c r="BX28">
        <f>EXP(-BX$2*HLOOKUP(BX$2,'Yield Curves'!$B$2:$AP$508,MATCH($Z28,'Yield Curves'!$A$3:$A$508,0)+1)/100)</f>
        <v>0.46533393097431341</v>
      </c>
      <c r="BY28">
        <f>EXP(-BY$2*HLOOKUP(BY$2,'Yield Curves'!$B$2:$AP$508,MATCH($Z28,'Yield Curves'!$A$3:$A$508,0)+1)/100)</f>
        <v>0.42658228492611866</v>
      </c>
      <c r="BZ28">
        <f>EXP(-BZ$2*HLOOKUP(BZ$2,'Yield Curves'!$B$2:$AP$508,MATCH($Z28,'Yield Curves'!$A$3:$A$508,0)+1)/100)</f>
        <v>0.39060830445502986</v>
      </c>
      <c r="CA28">
        <f>EXP(-CA$2*HLOOKUP(CA$2,'Yield Curves'!$B$2:$AP$508,MATCH($Z28,'Yield Curves'!$A$3:$A$508,0)+1)/100)</f>
        <v>0.35732394488763763</v>
      </c>
      <c r="CB28">
        <f>EXP(-CB$2*HLOOKUP(CB$2,'Yield Curves'!$B$2:$AP$508,MATCH($Z28,'Yield Curves'!$A$3:$A$508,0)+1)/100)</f>
        <v>0.32590886236437389</v>
      </c>
      <c r="CC28">
        <f>EXP(-CC$2*HLOOKUP(CC$2,'Yield Curves'!$B$2:$AP$508,MATCH($Z28,'Yield Curves'!$A$3:$A$508,0)+1)/100)</f>
        <v>0.29671001429404525</v>
      </c>
      <c r="CD28">
        <f>EXP(-CD$2*HLOOKUP(CD$2,'Yield Curves'!$B$2:$AP$508,MATCH($Z28,'Yield Curves'!$A$3:$A$508,0)+1)/100)</f>
        <v>0.26973575079050183</v>
      </c>
      <c r="CE28">
        <f>EXP(-CE$2*HLOOKUP(CE$2,'Yield Curves'!$B$2:$AP$508,MATCH($Z28,'Yield Curves'!$A$3:$A$508,0)+1)/100)</f>
        <v>0.24487623881778356</v>
      </c>
      <c r="CF28">
        <f>EXP(-CF$2*HLOOKUP(CF$2,'Yield Curves'!$B$2:$AP$508,MATCH($Z28,'Yield Curves'!$A$3:$A$508,0)+1)/100)</f>
        <v>0.22192122276384202</v>
      </c>
      <c r="CG28">
        <f>EXP(-CG$2*HLOOKUP(CG$2,'Yield Curves'!$B$2:$AP$508,MATCH($Z28,'Yield Curves'!$A$3:$A$508,0)+1)/100)</f>
        <v>0.20072208600326871</v>
      </c>
      <c r="CH28">
        <f>EXP(-CH$2*HLOOKUP(CH$2,'Yield Curves'!$B$2:$AP$508,MATCH($Z28,'Yield Curves'!$A$3:$A$508,0)+1)/100)</f>
        <v>0.18122788617521662</v>
      </c>
    </row>
    <row r="29" spans="1:86" x14ac:dyDescent="0.2">
      <c r="A29" s="2">
        <v>43094</v>
      </c>
      <c r="B29">
        <f>'Yield Curves'!C28-'Yield Curves'!C29</f>
        <v>-7.0000000000000284E-2</v>
      </c>
      <c r="C29">
        <f>'Yield Curves'!D28-'Yield Curves'!D29</f>
        <v>-4.0000000000000036E-2</v>
      </c>
      <c r="D29">
        <f>'Yield Curves'!E28-'Yield Curves'!E29</f>
        <v>-9.9999999999997868E-3</v>
      </c>
      <c r="E29">
        <f>'Yield Curves'!F28-'Yield Curves'!F29</f>
        <v>4.9999999999998934E-3</v>
      </c>
      <c r="F29">
        <f>'Yield Curves'!G28-'Yield Curves'!G29</f>
        <v>1.9999999999999574E-2</v>
      </c>
      <c r="G29">
        <f>'Yield Curves'!H28-'Yield Curves'!H29</f>
        <v>4.9999999999998934E-3</v>
      </c>
      <c r="H29">
        <f>'Yield Curves'!I28-'Yield Curves'!I29</f>
        <v>-9.9999999999997868E-3</v>
      </c>
      <c r="I29">
        <f>'Yield Curves'!J28-'Yield Curves'!J29</f>
        <v>4.9999999999998934E-3</v>
      </c>
      <c r="J29">
        <f>'Yield Curves'!K28-'Yield Curves'!K29</f>
        <v>1.9999999999999574E-2</v>
      </c>
      <c r="K29">
        <f>'Yield Curves'!L28-'Yield Curves'!L29</f>
        <v>1.5000000000000568E-2</v>
      </c>
      <c r="L29">
        <f>'Yield Curves'!M28-'Yield Curves'!M29</f>
        <v>9.9999999999997868E-3</v>
      </c>
      <c r="M29">
        <f>'Yield Curves'!N28-'Yield Curves'!N29</f>
        <v>4.9999999999990052E-3</v>
      </c>
      <c r="N29">
        <f>'Yield Curves'!O28-'Yield Curves'!O29</f>
        <v>0</v>
      </c>
      <c r="O29">
        <f>'Yield Curves'!P28-'Yield Curves'!P29</f>
        <v>-4.9999999999990052E-3</v>
      </c>
      <c r="P29">
        <f>'Yield Curves'!Q28-'Yield Curves'!Q29</f>
        <v>-4.9999999999990052E-3</v>
      </c>
      <c r="Q29">
        <f>'Yield Curves'!R28-'Yield Curves'!R29</f>
        <v>-4.9999999999990052E-3</v>
      </c>
      <c r="R29">
        <f>'Yield Curves'!S28-'Yield Curves'!S29</f>
        <v>-4.9999999999990052E-3</v>
      </c>
      <c r="S29">
        <f>'Yield Curves'!T28-'Yield Curves'!T29</f>
        <v>-7.5000000000002842E-3</v>
      </c>
      <c r="T29">
        <f>'Yield Curves'!U28-'Yield Curves'!U29</f>
        <v>-9.9999999999997868E-3</v>
      </c>
      <c r="U29">
        <f>'Yield Curves'!V28-'Yield Curves'!V29</f>
        <v>-1.2499999999999289E-2</v>
      </c>
      <c r="V29" s="21">
        <f t="shared" si="0"/>
        <v>1.9999999999999574E-2</v>
      </c>
      <c r="W29" s="21">
        <f t="shared" si="1"/>
        <v>2.9715000000000137E-2</v>
      </c>
      <c r="X29">
        <f t="shared" si="2"/>
        <v>4.2693570815238911E-2</v>
      </c>
      <c r="Y29">
        <f t="shared" si="3"/>
        <v>0.12903509770124327</v>
      </c>
      <c r="Z29" s="2">
        <v>43095</v>
      </c>
      <c r="AA29" s="28">
        <f>'Bond Valuation'!$B$12*BondVal_all!BO29</f>
        <v>94.379181780196802</v>
      </c>
      <c r="AB29" s="53">
        <f t="shared" si="6"/>
        <v>-1.9998000133336635E-4</v>
      </c>
      <c r="AC29" s="12">
        <f>SUMPRODUCT('Bond Valuation'!$B$12*BondVal_all!BO29,$BO$2)/AA29</f>
        <v>1</v>
      </c>
      <c r="AD29" s="35">
        <f t="shared" si="7"/>
        <v>-1.2888000162749407E-3</v>
      </c>
      <c r="AE29" s="53">
        <f t="shared" si="8"/>
        <v>-4.0755434998908891E-3</v>
      </c>
      <c r="AF29" s="53">
        <f t="shared" si="4"/>
        <v>-1.1374730372763157E-3</v>
      </c>
      <c r="AG29" s="53">
        <f t="shared" si="9"/>
        <v>-3.5970055748227674E-3</v>
      </c>
      <c r="AH29" s="28">
        <f>SUMPRODUCT('Bond Valuation'!$B$40:$D$40,BondVal_all!BO29:BQ29)</f>
        <v>86.291033635490408</v>
      </c>
      <c r="AI29" s="53">
        <f t="shared" si="10"/>
        <v>2.8719010260558342E-4</v>
      </c>
      <c r="AJ29" s="12">
        <f>SUMPRODUCT($BO$2:$BQ$2,'Bond Valuation'!$B$40:$D$40,BondVal_all!BO29:BQ29)/BondVal_all!AH29</f>
        <v>2.9364900963129257</v>
      </c>
      <c r="AK29" s="35">
        <f t="shared" si="11"/>
        <v>-3.7845484839193009E-3</v>
      </c>
      <c r="AL29" s="35">
        <f t="shared" si="12"/>
        <v>-1.1967793124522116E-2</v>
      </c>
      <c r="AM29" s="35">
        <f t="shared" si="13"/>
        <v>-1.1374730372763157E-3</v>
      </c>
      <c r="AN29" s="29">
        <f t="shared" si="14"/>
        <v>-3.5970055748227674E-3</v>
      </c>
      <c r="AO29" s="28">
        <f>SUMPRODUCT('Bond Valuation'!$B$68:$F$68,BondVal_all!BO29:BS29)</f>
        <v>80.005324171447398</v>
      </c>
      <c r="AP29" s="53">
        <f t="shared" si="15"/>
        <v>4.3699270731556439E-4</v>
      </c>
      <c r="AQ29" s="12">
        <f>SUMPRODUCT($BO$2:$BS$2,'Bond Valuation'!$B$68:$F$68,BondVal_all!BO29:BS29)/BondVal_all!AO29</f>
        <v>4.7282491565331668</v>
      </c>
      <c r="AR29" s="35">
        <f t="shared" si="16"/>
        <v>-6.0937675898919208E-3</v>
      </c>
      <c r="AS29" s="35">
        <f t="shared" si="17"/>
        <v>-1.9270185115773327E-2</v>
      </c>
      <c r="AT29" s="35">
        <f t="shared" si="18"/>
        <v>-1.1374730372763157E-3</v>
      </c>
      <c r="AU29" s="36">
        <f t="shared" si="19"/>
        <v>-3.5970055748227674E-3</v>
      </c>
      <c r="AV29" s="28">
        <f>SUMPRODUCT('Bond Valuation'!$B$96:$K$96,BondVal_all!BO29:BX29)</f>
        <v>70.462193099217885</v>
      </c>
      <c r="AW29" s="53">
        <f t="shared" si="20"/>
        <v>-6.9747316230883705E-4</v>
      </c>
      <c r="AX29" s="12">
        <f>SUMPRODUCT($BO$2:$BX$2,'Bond Valuation'!$B$96:$K$96,BondVal_all!BO29:BX29)/BondVal_all!AV29</f>
        <v>8.2670794213202807</v>
      </c>
      <c r="AY29" s="35">
        <f t="shared" si="21"/>
        <v>-1.0654612092743805E-2</v>
      </c>
      <c r="AZ29" s="35">
        <f t="shared" si="5"/>
        <v>-3.3692841798643604E-2</v>
      </c>
      <c r="BA29" s="35">
        <f t="shared" si="22"/>
        <v>-1.1374730372763157E-3</v>
      </c>
      <c r="BB29" s="36">
        <f t="shared" si="23"/>
        <v>-3.5970055748227674E-3</v>
      </c>
      <c r="BC29" s="28">
        <f>SUMPRODUCT('Bond Valuation'!$B$124:$U$124,BondVal_all!BO29:CH29)</f>
        <v>57.174010780214992</v>
      </c>
      <c r="BD29" s="53">
        <f t="shared" si="24"/>
        <v>-1.8698849193576894E-3</v>
      </c>
      <c r="BE29" s="12">
        <f>SUMPRODUCT($BO$2:$CH$2,'Bond Valuation'!$B$124:$U$124,BondVal_all!BO29:CH29)/BondVal_all!BC29</f>
        <v>11.716947286836994</v>
      </c>
      <c r="BF29" s="35">
        <f t="shared" si="25"/>
        <v>-1.5100801853968141E-2</v>
      </c>
      <c r="BG29" s="35">
        <f t="shared" si="26"/>
        <v>-4.77529283534327E-2</v>
      </c>
      <c r="BH29" s="35">
        <f t="shared" si="27"/>
        <v>-1.1374730372763157E-3</v>
      </c>
      <c r="BI29" s="36">
        <f t="shared" si="28"/>
        <v>-3.5970055748227674E-3</v>
      </c>
      <c r="BJ29" s="35"/>
      <c r="BK29" s="35"/>
      <c r="BO29">
        <f>EXP(-BO$2*HLOOKUP(BO$2,'Yield Curves'!$B$2:$AP$508,MATCH($Z29,'Yield Curves'!$A$3:$A$508,0)+1)/100)</f>
        <v>0.93444734435838417</v>
      </c>
      <c r="BP29">
        <f>EXP(-BP$2*HLOOKUP(BP$2,'Yield Curves'!$B$2:$AP$508,MATCH($Z29,'Yield Curves'!$A$3:$A$508,0)+1)/100)</f>
        <v>0.87127292890728281</v>
      </c>
      <c r="BQ29">
        <f>EXP(-BQ$2*HLOOKUP(BQ$2,'Yield Curves'!$B$2:$AP$508,MATCH($Z29,'Yield Curves'!$A$3:$A$508,0)+1)/100)</f>
        <v>0.81058424597018708</v>
      </c>
      <c r="BR29">
        <f>EXP(-BR$2*HLOOKUP(BR$2,'Yield Curves'!$B$2:$AP$508,MATCH($Z29,'Yield Curves'!$A$3:$A$508,0)+1)/100)</f>
        <v>0.72382907407555352</v>
      </c>
      <c r="BS29">
        <f>EXP(-BS$2*HLOOKUP(BS$2,'Yield Curves'!$B$2:$AP$508,MATCH($Z29,'Yield Curves'!$A$3:$A$508,0)+1)/100)</f>
        <v>0.69907307500652571</v>
      </c>
      <c r="BT29">
        <f>EXP(-BT$2*HLOOKUP(BT$2,'Yield Curves'!$B$2:$AP$508,MATCH($Z29,'Yield Curves'!$A$3:$A$508,0)+1)/100)</f>
        <v>0.64726466707803465</v>
      </c>
      <c r="BU29">
        <f>EXP(-BU$2*HLOOKUP(BU$2,'Yield Curves'!$B$2:$AP$508,MATCH($Z29,'Yield Curves'!$A$3:$A$508,0)+1)/100)</f>
        <v>0.59821802570433935</v>
      </c>
      <c r="BV29">
        <f>EXP(-BV$2*HLOOKUP(BV$2,'Yield Curves'!$B$2:$AP$508,MATCH($Z29,'Yield Curves'!$A$3:$A$508,0)+1)/100)</f>
        <v>0.55167288941299009</v>
      </c>
      <c r="BW29">
        <f>EXP(-BW$2*HLOOKUP(BW$2,'Yield Curves'!$B$2:$AP$508,MATCH($Z29,'Yield Curves'!$A$3:$A$508,0)+1)/100)</f>
        <v>0.50755510128465964</v>
      </c>
      <c r="BX29">
        <f>EXP(-BX$2*HLOOKUP(BX$2,'Yield Curves'!$B$2:$AP$508,MATCH($Z29,'Yield Curves'!$A$3:$A$508,0)+1)/100)</f>
        <v>0.46626553012487953</v>
      </c>
      <c r="BY29">
        <f>EXP(-BY$2*HLOOKUP(BY$2,'Yield Curves'!$B$2:$AP$508,MATCH($Z29,'Yield Curves'!$A$3:$A$508,0)+1)/100)</f>
        <v>0.42752179903954357</v>
      </c>
      <c r="BZ29">
        <f>EXP(-BZ$2*HLOOKUP(BZ$2,'Yield Curves'!$B$2:$AP$508,MATCH($Z29,'Yield Curves'!$A$3:$A$508,0)+1)/100)</f>
        <v>0.39154689023814049</v>
      </c>
      <c r="CA29">
        <f>EXP(-CA$2*HLOOKUP(CA$2,'Yield Curves'!$B$2:$AP$508,MATCH($Z29,'Yield Curves'!$A$3:$A$508,0)+1)/100)</f>
        <v>0.35825419594668084</v>
      </c>
      <c r="CB29">
        <f>EXP(-CB$2*HLOOKUP(CB$2,'Yield Curves'!$B$2:$AP$508,MATCH($Z29,'Yield Curves'!$A$3:$A$508,0)+1)/100)</f>
        <v>0.32682268593496161</v>
      </c>
      <c r="CC29">
        <f>EXP(-CC$2*HLOOKUP(CC$2,'Yield Curves'!$B$2:$AP$508,MATCH($Z29,'Yield Curves'!$A$3:$A$508,0)+1)/100)</f>
        <v>0.29760148086818883</v>
      </c>
      <c r="CD29">
        <f>EXP(-CD$2*HLOOKUP(CD$2,'Yield Curves'!$B$2:$AP$508,MATCH($Z29,'Yield Curves'!$A$3:$A$508,0)+1)/100)</f>
        <v>0.27065441318428102</v>
      </c>
      <c r="CE29">
        <f>EXP(-CE$2*HLOOKUP(CE$2,'Yield Curves'!$B$2:$AP$508,MATCH($Z29,'Yield Curves'!$A$3:$A$508,0)+1)/100)</f>
        <v>0.24586692523441586</v>
      </c>
      <c r="CF29">
        <f>EXP(-CF$2*HLOOKUP(CF$2,'Yield Curves'!$B$2:$AP$508,MATCH($Z29,'Yield Curves'!$A$3:$A$508,0)+1)/100)</f>
        <v>0.22297228171270628</v>
      </c>
      <c r="CG29">
        <f>EXP(-CG$2*HLOOKUP(CG$2,'Yield Curves'!$B$2:$AP$508,MATCH($Z29,'Yield Curves'!$A$3:$A$508,0)+1)/100)</f>
        <v>0.20179756563824672</v>
      </c>
      <c r="CH29">
        <f>EXP(-CH$2*HLOOKUP(CH$2,'Yield Curves'!$B$2:$AP$508,MATCH($Z29,'Yield Curves'!$A$3:$A$508,0)+1)/100)</f>
        <v>0.182318522128221</v>
      </c>
    </row>
    <row r="30" spans="1:86" x14ac:dyDescent="0.2">
      <c r="A30" s="2">
        <v>43091</v>
      </c>
      <c r="B30">
        <f>'Yield Curves'!C29-'Yield Curves'!C30</f>
        <v>-4.9999999999999822E-2</v>
      </c>
      <c r="C30">
        <f>'Yield Curves'!D29-'Yield Curves'!D30</f>
        <v>-4.4999999999999929E-2</v>
      </c>
      <c r="D30">
        <f>'Yield Curves'!E29-'Yield Curves'!E30</f>
        <v>-4.0000000000000036E-2</v>
      </c>
      <c r="E30">
        <f>'Yield Curves'!F29-'Yield Curves'!F30</f>
        <v>-3.0000000000000249E-2</v>
      </c>
      <c r="F30">
        <f>'Yield Curves'!G29-'Yield Curves'!G30</f>
        <v>-1.9999999999999574E-2</v>
      </c>
      <c r="G30">
        <f>'Yield Curves'!H29-'Yield Curves'!H30</f>
        <v>2.0000000000000462E-2</v>
      </c>
      <c r="H30">
        <f>'Yield Curves'!I29-'Yield Curves'!I30</f>
        <v>6.0000000000000497E-2</v>
      </c>
      <c r="I30">
        <f>'Yield Curves'!J29-'Yield Curves'!J30</f>
        <v>2.5000000000000355E-2</v>
      </c>
      <c r="J30">
        <f>'Yield Curves'!K29-'Yield Curves'!K30</f>
        <v>-9.9999999999997868E-3</v>
      </c>
      <c r="K30">
        <f>'Yield Curves'!L29-'Yield Curves'!L30</f>
        <v>-5.0000000000007816E-3</v>
      </c>
      <c r="L30">
        <f>'Yield Curves'!M29-'Yield Curves'!M30</f>
        <v>0</v>
      </c>
      <c r="M30">
        <f>'Yield Curves'!N29-'Yield Curves'!N30</f>
        <v>5.0000000000007816E-3</v>
      </c>
      <c r="N30">
        <f>'Yield Curves'!O29-'Yield Curves'!O30</f>
        <v>9.9999999999997868E-3</v>
      </c>
      <c r="O30">
        <f>'Yield Curves'!P29-'Yield Curves'!P30</f>
        <v>1.4999999999998792E-2</v>
      </c>
      <c r="P30">
        <f>'Yield Curves'!Q29-'Yield Curves'!Q30</f>
        <v>1.7499999999999183E-2</v>
      </c>
      <c r="Q30">
        <f>'Yield Curves'!R29-'Yield Curves'!R30</f>
        <v>1.9999999999999574E-2</v>
      </c>
      <c r="R30">
        <f>'Yield Curves'!S29-'Yield Curves'!S30</f>
        <v>2.2499999999999964E-2</v>
      </c>
      <c r="S30">
        <f>'Yield Curves'!T29-'Yield Curves'!T30</f>
        <v>2.6250000000000995E-2</v>
      </c>
      <c r="T30">
        <f>'Yield Curves'!U29-'Yield Curves'!U30</f>
        <v>3.0000000000000249E-2</v>
      </c>
      <c r="U30">
        <f>'Yield Curves'!V29-'Yield Curves'!V30</f>
        <v>3.3749999999999503E-2</v>
      </c>
      <c r="V30" s="21">
        <f t="shared" si="0"/>
        <v>6.0000000000000497E-2</v>
      </c>
      <c r="W30" s="21">
        <f t="shared" si="1"/>
        <v>2.9595000000000135E-2</v>
      </c>
      <c r="X30">
        <f t="shared" si="2"/>
        <v>4.2650245000402681E-2</v>
      </c>
      <c r="Y30">
        <f t="shared" si="3"/>
        <v>0.1288143067840079</v>
      </c>
      <c r="Z30" s="2">
        <v>43094</v>
      </c>
      <c r="AA30" s="28">
        <f>'Bond Valuation'!$B$12*BondVal_all!BO30</f>
        <v>94.398059504262335</v>
      </c>
      <c r="AB30" s="53">
        <f t="shared" si="6"/>
        <v>7.002450571769181E-4</v>
      </c>
      <c r="AC30" s="12">
        <f>SUMPRODUCT('Bond Valuation'!$B$12*BondVal_all!BO30,$BO$2)/AA30</f>
        <v>1</v>
      </c>
      <c r="AD30" s="35">
        <f t="shared" si="7"/>
        <v>-1.2903509770124328E-3</v>
      </c>
      <c r="AE30" s="53">
        <f t="shared" si="8"/>
        <v>-4.0804480683828579E-3</v>
      </c>
      <c r="AF30" s="53">
        <f t="shared" si="4"/>
        <v>-1.1378751205411552E-3</v>
      </c>
      <c r="AG30" s="53">
        <f t="shared" si="9"/>
        <v>-3.5982770737486968E-3</v>
      </c>
      <c r="AH30" s="28">
        <f>SUMPRODUCT('Bond Valuation'!$B$40:$D$40,BondVal_all!BO30:BQ30)</f>
        <v>86.266258819768552</v>
      </c>
      <c r="AI30" s="53">
        <f t="shared" si="10"/>
        <v>-5.5554377192534865E-4</v>
      </c>
      <c r="AJ30" s="12">
        <f>SUMPRODUCT($BO$2:$BQ$2,'Bond Valuation'!$B$40:$D$40,BondVal_all!BO30:BQ30)/BondVal_all!AH30</f>
        <v>2.9364672298469321</v>
      </c>
      <c r="AK30" s="35">
        <f t="shared" si="11"/>
        <v>-3.7890733589979807E-3</v>
      </c>
      <c r="AL30" s="35">
        <f t="shared" si="12"/>
        <v>-1.1982102035898477E-2</v>
      </c>
      <c r="AM30" s="35">
        <f t="shared" si="13"/>
        <v>-1.1378751205411552E-3</v>
      </c>
      <c r="AN30" s="29">
        <f t="shared" si="14"/>
        <v>-3.5982770737486968E-3</v>
      </c>
      <c r="AO30" s="28">
        <f>SUMPRODUCT('Bond Valuation'!$B$68:$F$68,BondVal_all!BO30:BS30)</f>
        <v>79.97037769959141</v>
      </c>
      <c r="AP30" s="53">
        <f t="shared" si="15"/>
        <v>-8.7550806316838425E-4</v>
      </c>
      <c r="AQ30" s="12">
        <f>SUMPRODUCT($BO$2:$BS$2,'Bond Valuation'!$B$68:$F$68,BondVal_all!BO30:BS30)/BondVal_all!AO30</f>
        <v>4.7281204641380725</v>
      </c>
      <c r="AR30" s="35">
        <f t="shared" si="16"/>
        <v>-6.1009348603330397E-3</v>
      </c>
      <c r="AS30" s="35">
        <f t="shared" si="17"/>
        <v>-1.9292850014973665E-2</v>
      </c>
      <c r="AT30" s="35">
        <f t="shared" si="18"/>
        <v>-1.1378751205411552E-3</v>
      </c>
      <c r="AU30" s="36">
        <f t="shared" si="19"/>
        <v>-3.5982770737486968E-3</v>
      </c>
      <c r="AV30" s="28">
        <f>SUMPRODUCT('Bond Valuation'!$B$96:$K$96,BondVal_all!BO30:BX30)</f>
        <v>70.511372889445823</v>
      </c>
      <c r="AW30" s="53">
        <f t="shared" si="20"/>
        <v>6.848859864245771E-4</v>
      </c>
      <c r="AX30" s="12">
        <f>SUMPRODUCT($BO$2:$BX$2,'Bond Valuation'!$B$96:$K$96,BondVal_all!BO30:BX30)/BondVal_all!AV30</f>
        <v>8.2682804000359447</v>
      </c>
      <c r="AY30" s="35">
        <f t="shared" si="21"/>
        <v>-1.0668983692399129E-2</v>
      </c>
      <c r="AZ30" s="35">
        <f t="shared" si="5"/>
        <v>-3.3738288787174518E-2</v>
      </c>
      <c r="BA30" s="35">
        <f t="shared" si="22"/>
        <v>-1.1378751205411552E-3</v>
      </c>
      <c r="BB30" s="36">
        <f t="shared" si="23"/>
        <v>-3.5982770737486968E-3</v>
      </c>
      <c r="BC30" s="28">
        <f>SUMPRODUCT('Bond Valuation'!$B$124:$U$124,BondVal_all!BO30:CH30)</f>
        <v>57.281119882447101</v>
      </c>
      <c r="BD30" s="53">
        <f t="shared" si="24"/>
        <v>2.6649289437052914E-4</v>
      </c>
      <c r="BE30" s="12">
        <f>SUMPRODUCT($BO$2:$CH$2,'Bond Valuation'!$B$124:$U$124,BondVal_all!BO30:CH30)/BondVal_all!BC30</f>
        <v>11.729534902160511</v>
      </c>
      <c r="BF30" s="35">
        <f t="shared" si="25"/>
        <v>-1.5135216820904246E-2</v>
      </c>
      <c r="BG30" s="35">
        <f t="shared" si="26"/>
        <v>-4.7861758034550179E-2</v>
      </c>
      <c r="BH30" s="35">
        <f t="shared" si="27"/>
        <v>-1.1378751205411552E-3</v>
      </c>
      <c r="BI30" s="36">
        <f t="shared" si="28"/>
        <v>-3.5982770737486968E-3</v>
      </c>
      <c r="BJ30" s="35"/>
      <c r="BK30" s="35"/>
      <c r="BO30">
        <f>EXP(-BO$2*HLOOKUP(BO$2,'Yield Curves'!$B$2:$AP$508,MATCH($Z30,'Yield Curves'!$A$3:$A$508,0)+1)/100)</f>
        <v>0.9346342525174488</v>
      </c>
      <c r="BP30">
        <f>EXP(-BP$2*HLOOKUP(BP$2,'Yield Curves'!$B$2:$AP$508,MATCH($Z30,'Yield Curves'!$A$3:$A$508,0)+1)/100)</f>
        <v>0.87109869174579835</v>
      </c>
      <c r="BQ30">
        <f>EXP(-BQ$2*HLOOKUP(BQ$2,'Yield Curves'!$B$2:$AP$508,MATCH($Z30,'Yield Curves'!$A$3:$A$508,0)+1)/100)</f>
        <v>0.81034110716903973</v>
      </c>
      <c r="BR30">
        <f>EXP(-BR$2*HLOOKUP(BR$2,'Yield Curves'!$B$2:$AP$508,MATCH($Z30,'Yield Curves'!$A$3:$A$508,0)+1)/100)</f>
        <v>0.72440836902189676</v>
      </c>
      <c r="BS30">
        <f>EXP(-BS$2*HLOOKUP(BS$2,'Yield Curves'!$B$2:$AP$508,MATCH($Z30,'Yield Curves'!$A$3:$A$508,0)+1)/100)</f>
        <v>0.6987236258385946</v>
      </c>
      <c r="BT30">
        <f>EXP(-BT$2*HLOOKUP(BT$2,'Yield Curves'!$B$2:$AP$508,MATCH($Z30,'Yield Curves'!$A$3:$A$508,0)+1)/100)</f>
        <v>0.64707051680190875</v>
      </c>
      <c r="BU30">
        <f>EXP(-BU$2*HLOOKUP(BU$2,'Yield Curves'!$B$2:$AP$508,MATCH($Z30,'Yield Curves'!$A$3:$A$508,0)+1)/100)</f>
        <v>0.59821802570433935</v>
      </c>
      <c r="BV30">
        <f>EXP(-BV$2*HLOOKUP(BV$2,'Yield Curves'!$B$2:$AP$508,MATCH($Z30,'Yield Curves'!$A$3:$A$508,0)+1)/100)</f>
        <v>0.55183841610757667</v>
      </c>
      <c r="BW30">
        <f>EXP(-BW$2*HLOOKUP(BW$2,'Yield Curves'!$B$2:$AP$508,MATCH($Z30,'Yield Curves'!$A$3:$A$508,0)+1)/100)</f>
        <v>0.50784068134099314</v>
      </c>
      <c r="BX30">
        <f>EXP(-BX$2*HLOOKUP(BX$2,'Yield Curves'!$B$2:$AP$508,MATCH($Z30,'Yield Curves'!$A$3:$A$508,0)+1)/100)</f>
        <v>0.46673202886549986</v>
      </c>
      <c r="BY30">
        <f>EXP(-BY$2*HLOOKUP(BY$2,'Yield Curves'!$B$2:$AP$508,MATCH($Z30,'Yield Curves'!$A$3:$A$508,0)+1)/100)</f>
        <v>0.4281689150186852</v>
      </c>
      <c r="BZ30">
        <f>EXP(-BZ$2*HLOOKUP(BZ$2,'Yield Curves'!$B$2:$AP$508,MATCH($Z30,'Yield Curves'!$A$3:$A$508,0)+1)/100)</f>
        <v>0.3922670190646918</v>
      </c>
      <c r="CA30">
        <f>EXP(-CA$2*HLOOKUP(CA$2,'Yield Curves'!$B$2:$AP$508,MATCH($Z30,'Yield Curves'!$A$3:$A$508,0)+1)/100)</f>
        <v>0.35893889101387177</v>
      </c>
      <c r="CB30">
        <f>EXP(-CB$2*HLOOKUP(CB$2,'Yield Curves'!$B$2:$AP$508,MATCH($Z30,'Yield Curves'!$A$3:$A$508,0)+1)/100)</f>
        <v>0.32761721648863229</v>
      </c>
      <c r="CC30">
        <f>EXP(-CC$2*HLOOKUP(CC$2,'Yield Curves'!$B$2:$AP$508,MATCH($Z30,'Yield Curves'!$A$3:$A$508,0)+1)/100)</f>
        <v>0.29849562585766892</v>
      </c>
      <c r="CD30">
        <f>EXP(-CD$2*HLOOKUP(CD$2,'Yield Curves'!$B$2:$AP$508,MATCH($Z30,'Yield Curves'!$A$3:$A$508,0)+1)/100)</f>
        <v>0.27156517178688938</v>
      </c>
      <c r="CE30">
        <f>EXP(-CE$2*HLOOKUP(CE$2,'Yield Curves'!$B$2:$AP$508,MATCH($Z30,'Yield Curves'!$A$3:$A$508,0)+1)/100)</f>
        <v>0.24671822119707398</v>
      </c>
      <c r="CF30">
        <f>EXP(-CF$2*HLOOKUP(CF$2,'Yield Curves'!$B$2:$AP$508,MATCH($Z30,'Yield Curves'!$A$3:$A$508,0)+1)/100)</f>
        <v>0.22376305478418951</v>
      </c>
      <c r="CG30">
        <f>EXP(-CG$2*HLOOKUP(CG$2,'Yield Curves'!$B$2:$AP$508,MATCH($Z30,'Yield Curves'!$A$3:$A$508,0)+1)/100)</f>
        <v>0.20255946578568693</v>
      </c>
      <c r="CH30">
        <f>EXP(-CH$2*HLOOKUP(CH$2,'Yield Curves'!$B$2:$AP$508,MATCH($Z30,'Yield Curves'!$A$3:$A$508,0)+1)/100)</f>
        <v>0.18304925671158806</v>
      </c>
    </row>
    <row r="31" spans="1:86" x14ac:dyDescent="0.2">
      <c r="A31" s="2">
        <v>43090</v>
      </c>
      <c r="B31">
        <f>'Yield Curves'!C30-'Yield Curves'!C31</f>
        <v>-6.0000000000000497E-2</v>
      </c>
      <c r="C31">
        <f>'Yield Curves'!D30-'Yield Curves'!D31</f>
        <v>-5.9999999999999609E-2</v>
      </c>
      <c r="D31">
        <f>'Yield Curves'!E30-'Yield Curves'!E31</f>
        <v>-5.9999999999999609E-2</v>
      </c>
      <c r="E31">
        <f>'Yield Curves'!F30-'Yield Curves'!F31</f>
        <v>-5.4999999999999716E-2</v>
      </c>
      <c r="F31">
        <f>'Yield Curves'!G30-'Yield Curves'!G31</f>
        <v>-4.9999999999999822E-2</v>
      </c>
      <c r="G31">
        <f>'Yield Curves'!H30-'Yield Curves'!H31</f>
        <v>-2.5000000000000355E-2</v>
      </c>
      <c r="H31">
        <f>'Yield Curves'!I30-'Yield Curves'!I31</f>
        <v>0</v>
      </c>
      <c r="I31">
        <f>'Yield Curves'!J30-'Yield Curves'!J31</f>
        <v>-4.9999999999998934E-3</v>
      </c>
      <c r="J31">
        <f>'Yield Curves'!K30-'Yield Curves'!K31</f>
        <v>-9.9999999999997868E-3</v>
      </c>
      <c r="K31">
        <f>'Yield Curves'!L30-'Yield Curves'!L31</f>
        <v>-4.9999999999990052E-3</v>
      </c>
      <c r="L31">
        <f>'Yield Curves'!M30-'Yield Curves'!M31</f>
        <v>0</v>
      </c>
      <c r="M31">
        <f>'Yield Curves'!N30-'Yield Curves'!N31</f>
        <v>4.9999999999990052E-3</v>
      </c>
      <c r="N31">
        <f>'Yield Curves'!O30-'Yield Curves'!O31</f>
        <v>9.9999999999997868E-3</v>
      </c>
      <c r="O31">
        <f>'Yield Curves'!P30-'Yield Curves'!P31</f>
        <v>1.5000000000000568E-2</v>
      </c>
      <c r="P31">
        <f>'Yield Curves'!Q30-'Yield Curves'!Q31</f>
        <v>1.2500000000000178E-2</v>
      </c>
      <c r="Q31">
        <f>'Yield Curves'!R30-'Yield Curves'!R31</f>
        <v>9.9999999999997868E-3</v>
      </c>
      <c r="R31">
        <f>'Yield Curves'!S30-'Yield Curves'!S31</f>
        <v>7.499999999999396E-3</v>
      </c>
      <c r="S31">
        <f>'Yield Curves'!T30-'Yield Curves'!T31</f>
        <v>8.7499999999991473E-3</v>
      </c>
      <c r="T31">
        <f>'Yield Curves'!U30-'Yield Curves'!U31</f>
        <v>9.9999999999997868E-3</v>
      </c>
      <c r="U31">
        <f>'Yield Curves'!V30-'Yield Curves'!V31</f>
        <v>1.1250000000000426E-2</v>
      </c>
      <c r="V31" s="21">
        <f t="shared" si="0"/>
        <v>1.5000000000000568E-2</v>
      </c>
      <c r="W31" s="21">
        <f t="shared" si="1"/>
        <v>2.9615000000000138E-2</v>
      </c>
      <c r="X31">
        <f t="shared" si="2"/>
        <v>4.2644545419268577E-2</v>
      </c>
      <c r="Y31">
        <f t="shared" si="3"/>
        <v>0.12882104757555365</v>
      </c>
      <c r="Z31" s="2">
        <v>43091</v>
      </c>
      <c r="AA31" s="28">
        <f>'Bond Valuation'!$B$12*BondVal_all!BO31</f>
        <v>94.332003984738435</v>
      </c>
      <c r="AB31" s="53">
        <f t="shared" si="6"/>
        <v>5.0012502083585098E-4</v>
      </c>
      <c r="AC31" s="12">
        <f>SUMPRODUCT('Bond Valuation'!$B$12*BondVal_all!BO31,$BO$2)/AA31</f>
        <v>1</v>
      </c>
      <c r="AD31" s="35">
        <f t="shared" si="7"/>
        <v>-1.2881430678400791E-3</v>
      </c>
      <c r="AE31" s="53">
        <f t="shared" si="8"/>
        <v>-4.0734660465314432E-3</v>
      </c>
      <c r="AF31" s="53">
        <f t="shared" si="4"/>
        <v>-1.1367203947630592E-3</v>
      </c>
      <c r="AG31" s="53">
        <f t="shared" si="9"/>
        <v>-3.5946255102170034E-3</v>
      </c>
      <c r="AH31" s="28">
        <f>SUMPRODUCT('Bond Valuation'!$B$40:$D$40,BondVal_all!BO31:BQ31)</f>
        <v>86.314210141641396</v>
      </c>
      <c r="AI31" s="53">
        <f t="shared" si="10"/>
        <v>6.0205257614165397E-4</v>
      </c>
      <c r="AJ31" s="12">
        <f>SUMPRODUCT($BO$2:$BQ$2,'Bond Valuation'!$B$40:$D$40,BondVal_all!BO31:BQ31)/BondVal_all!AH31</f>
        <v>2.9365368701195531</v>
      </c>
      <c r="AK31" s="35">
        <f t="shared" si="11"/>
        <v>-3.7826796127013048E-3</v>
      </c>
      <c r="AL31" s="35">
        <f t="shared" si="12"/>
        <v>-1.1961883234819714E-2</v>
      </c>
      <c r="AM31" s="35">
        <f t="shared" si="13"/>
        <v>-1.1367203947630592E-3</v>
      </c>
      <c r="AN31" s="29">
        <f t="shared" si="14"/>
        <v>-3.5946255102170034E-3</v>
      </c>
      <c r="AO31" s="28">
        <f>SUMPRODUCT('Bond Valuation'!$B$68:$F$68,BondVal_all!BO31:BS31)</f>
        <v>80.040453762239906</v>
      </c>
      <c r="AP31" s="53">
        <f t="shared" si="15"/>
        <v>4.4510725342594704E-4</v>
      </c>
      <c r="AQ31" s="12">
        <f>SUMPRODUCT($BO$2:$BS$2,'Bond Valuation'!$B$68:$F$68,BondVal_all!BO31:BS31)/BondVal_all!AO31</f>
        <v>4.7284351978104286</v>
      </c>
      <c r="AR31" s="35">
        <f t="shared" si="16"/>
        <v>-6.0909010217905365E-3</v>
      </c>
      <c r="AS31" s="35">
        <f t="shared" si="17"/>
        <v>-1.9261120231504971E-2</v>
      </c>
      <c r="AT31" s="35">
        <f t="shared" si="18"/>
        <v>-1.1367203947630592E-3</v>
      </c>
      <c r="AU31" s="36">
        <f t="shared" si="19"/>
        <v>-3.5946255102170034E-3</v>
      </c>
      <c r="AV31" s="28">
        <f>SUMPRODUCT('Bond Valuation'!$B$96:$K$96,BondVal_all!BO31:BX31)</f>
        <v>70.463113690319489</v>
      </c>
      <c r="AW31" s="53">
        <f t="shared" si="20"/>
        <v>-2.1504995264476356E-3</v>
      </c>
      <c r="AX31" s="12">
        <f>SUMPRODUCT($BO$2:$BX$2,'Bond Valuation'!$B$96:$K$96,BondVal_all!BO31:BX31)/BondVal_all!AV31</f>
        <v>8.2671556933903201</v>
      </c>
      <c r="AY31" s="35">
        <f t="shared" si="21"/>
        <v>-1.0649279297195382E-2</v>
      </c>
      <c r="AZ31" s="35">
        <f t="shared" si="5"/>
        <v>-3.3675978018414578E-2</v>
      </c>
      <c r="BA31" s="35">
        <f t="shared" si="22"/>
        <v>-1.1367203947630592E-3</v>
      </c>
      <c r="BB31" s="36">
        <f t="shared" si="23"/>
        <v>-3.5946255102170034E-3</v>
      </c>
      <c r="BC31" s="28">
        <f>SUMPRODUCT('Bond Valuation'!$B$124:$U$124,BondVal_all!BO31:CH31)</f>
        <v>57.265858937950114</v>
      </c>
      <c r="BD31" s="53">
        <f t="shared" si="24"/>
        <v>-7.8510640069530124E-3</v>
      </c>
      <c r="BE31" s="12">
        <f>SUMPRODUCT($BO$2:$CH$2,'Bond Valuation'!$B$124:$U$124,BondVal_all!BO31:CH31)/BondVal_all!BC31</f>
        <v>11.729194450172853</v>
      </c>
      <c r="BF31" s="35">
        <f t="shared" si="25"/>
        <v>-1.5108880522338488E-2</v>
      </c>
      <c r="BG31" s="35">
        <f t="shared" si="26"/>
        <v>-4.7778475345944156E-2</v>
      </c>
      <c r="BH31" s="35">
        <f t="shared" si="27"/>
        <v>-1.1367203947630592E-3</v>
      </c>
      <c r="BI31" s="36">
        <f t="shared" si="28"/>
        <v>-3.5946255102170034E-3</v>
      </c>
      <c r="BJ31" s="35"/>
      <c r="BK31" s="35"/>
      <c r="BO31">
        <f>EXP(-BO$2*HLOOKUP(BO$2,'Yield Curves'!$B$2:$AP$508,MATCH($Z31,'Yield Curves'!$A$3:$A$508,0)+1)/100)</f>
        <v>0.93398023747265779</v>
      </c>
      <c r="BP31">
        <f>EXP(-BP$2*HLOOKUP(BP$2,'Yield Curves'!$B$2:$AP$508,MATCH($Z31,'Yield Curves'!$A$3:$A$508,0)+1)/100)</f>
        <v>0.87092448942826162</v>
      </c>
      <c r="BQ31">
        <f>EXP(-BQ$2*HLOOKUP(BQ$2,'Yield Curves'!$B$2:$AP$508,MATCH($Z31,'Yield Curves'!$A$3:$A$508,0)+1)/100)</f>
        <v>0.81082745772391718</v>
      </c>
      <c r="BR31">
        <f>EXP(-BR$2*HLOOKUP(BR$2,'Yield Curves'!$B$2:$AP$508,MATCH($Z31,'Yield Curves'!$A$3:$A$508,0)+1)/100)</f>
        <v>0.72411866361923127</v>
      </c>
      <c r="BS31">
        <f>EXP(-BS$2*HLOOKUP(BS$2,'Yield Curves'!$B$2:$AP$508,MATCH($Z31,'Yield Curves'!$A$3:$A$508,0)+1)/100)</f>
        <v>0.69942269894272913</v>
      </c>
      <c r="BT31">
        <f>EXP(-BT$2*HLOOKUP(BT$2,'Yield Curves'!$B$2:$AP$508,MATCH($Z31,'Yield Curves'!$A$3:$A$508,0)+1)/100)</f>
        <v>0.64745887560798099</v>
      </c>
      <c r="BU31">
        <f>EXP(-BU$2*HLOOKUP(BU$2,'Yield Curves'!$B$2:$AP$508,MATCH($Z31,'Yield Curves'!$A$3:$A$508,0)+1)/100)</f>
        <v>0.59821802570433935</v>
      </c>
      <c r="BV31">
        <f>EXP(-BV$2*HLOOKUP(BV$2,'Yield Curves'!$B$2:$AP$508,MATCH($Z31,'Yield Curves'!$A$3:$A$508,0)+1)/100)</f>
        <v>0.5516177248823213</v>
      </c>
      <c r="BW31">
        <f>EXP(-BW$2*HLOOKUP(BW$2,'Yield Curves'!$B$2:$AP$508,MATCH($Z31,'Yield Curves'!$A$3:$A$508,0)+1)/100)</f>
        <v>0.50761220444554678</v>
      </c>
      <c r="BX31">
        <f>EXP(-BX$2*HLOOKUP(BX$2,'Yield Curves'!$B$2:$AP$508,MATCH($Z31,'Yield Curves'!$A$3:$A$508,0)+1)/100)</f>
        <v>0.46626553012487953</v>
      </c>
      <c r="BY31">
        <f>EXP(-BY$2*HLOOKUP(BY$2,'Yield Curves'!$B$2:$AP$508,MATCH($Z31,'Yield Curves'!$A$3:$A$508,0)+1)/100)</f>
        <v>0.42746301883340748</v>
      </c>
      <c r="BZ31">
        <f>EXP(-BZ$2*HLOOKUP(BZ$2,'Yield Curves'!$B$2:$AP$508,MATCH($Z31,'Yield Curves'!$A$3:$A$508,0)+1)/100)</f>
        <v>0.39162031216315057</v>
      </c>
      <c r="CA31">
        <f>EXP(-CA$2*HLOOKUP(CA$2,'Yield Curves'!$B$2:$AP$508,MATCH($Z31,'Yield Curves'!$A$3:$A$508,0)+1)/100)</f>
        <v>0.35864737161071786</v>
      </c>
      <c r="CB31">
        <f>EXP(-CB$2*HLOOKUP(CB$2,'Yield Curves'!$B$2:$AP$508,MATCH($Z31,'Yield Curves'!$A$3:$A$508,0)+1)/100)</f>
        <v>0.32724476377751582</v>
      </c>
      <c r="CC31">
        <f>EXP(-CC$2*HLOOKUP(CC$2,'Yield Curves'!$B$2:$AP$508,MATCH($Z31,'Yield Curves'!$A$3:$A$508,0)+1)/100)</f>
        <v>0.29804821805862064</v>
      </c>
      <c r="CD31">
        <f>EXP(-CD$2*HLOOKUP(CD$2,'Yield Curves'!$B$2:$AP$508,MATCH($Z31,'Yield Curves'!$A$3:$A$508,0)+1)/100)</f>
        <v>0.27115473993189604</v>
      </c>
      <c r="CE31">
        <f>EXP(-CE$2*HLOOKUP(CE$2,'Yield Curves'!$B$2:$AP$508,MATCH($Z31,'Yield Curves'!$A$3:$A$508,0)+1)/100)</f>
        <v>0.24644640275413243</v>
      </c>
      <c r="CF31">
        <f>EXP(-CF$2*HLOOKUP(CF$2,'Yield Curves'!$B$2:$AP$508,MATCH($Z31,'Yield Curves'!$A$3:$A$508,0)+1)/100)</f>
        <v>0.22362149951977808</v>
      </c>
      <c r="CG31">
        <f>EXP(-CG$2*HLOOKUP(CG$2,'Yield Curves'!$B$2:$AP$508,MATCH($Z31,'Yield Curves'!$A$3:$A$508,0)+1)/100)</f>
        <v>0.20249182538515337</v>
      </c>
      <c r="CH31">
        <f>EXP(-CH$2*HLOOKUP(CH$2,'Yield Curves'!$B$2:$AP$508,MATCH($Z31,'Yield Curves'!$A$3:$A$508,0)+1)/100)</f>
        <v>0.18304925671158806</v>
      </c>
    </row>
    <row r="32" spans="1:86" x14ac:dyDescent="0.2">
      <c r="A32" s="2">
        <v>43089</v>
      </c>
      <c r="B32">
        <f>'Yield Curves'!C31-'Yield Curves'!C32</f>
        <v>-1.9999999999999574E-2</v>
      </c>
      <c r="C32">
        <f>'Yield Curves'!D31-'Yield Curves'!D32</f>
        <v>-2.0000000000000462E-2</v>
      </c>
      <c r="D32">
        <f>'Yield Curves'!E31-'Yield Curves'!E32</f>
        <v>-2.0000000000000462E-2</v>
      </c>
      <c r="E32">
        <f>'Yield Curves'!F31-'Yield Curves'!F32</f>
        <v>-2.5000000000000355E-2</v>
      </c>
      <c r="F32">
        <f>'Yield Curves'!G31-'Yield Curves'!G32</f>
        <v>-3.0000000000000249E-2</v>
      </c>
      <c r="G32">
        <f>'Yield Curves'!H31-'Yield Curves'!H32</f>
        <v>-2.4999999999999467E-2</v>
      </c>
      <c r="H32">
        <f>'Yield Curves'!I31-'Yield Curves'!I32</f>
        <v>-1.9999999999999574E-2</v>
      </c>
      <c r="I32">
        <f>'Yield Curves'!J31-'Yield Curves'!J32</f>
        <v>-3.5000000000000142E-2</v>
      </c>
      <c r="J32">
        <f>'Yield Curves'!K31-'Yield Curves'!K32</f>
        <v>-4.9999999999999822E-2</v>
      </c>
      <c r="K32">
        <f>'Yield Curves'!L31-'Yield Curves'!L32</f>
        <v>-5.0000000000000711E-2</v>
      </c>
      <c r="L32">
        <f>'Yield Curves'!M31-'Yield Curves'!M32</f>
        <v>-4.9999999999999822E-2</v>
      </c>
      <c r="M32">
        <f>'Yield Curves'!N31-'Yield Curves'!N32</f>
        <v>-4.9999999999998934E-2</v>
      </c>
      <c r="N32">
        <f>'Yield Curves'!O31-'Yield Curves'!O32</f>
        <v>-4.9999999999999822E-2</v>
      </c>
      <c r="O32">
        <f>'Yield Curves'!P31-'Yield Curves'!P32</f>
        <v>-5.0000000000000711E-2</v>
      </c>
      <c r="P32">
        <f>'Yield Curves'!Q31-'Yield Curves'!Q32</f>
        <v>-4.750000000000032E-2</v>
      </c>
      <c r="Q32">
        <f>'Yield Curves'!R31-'Yield Curves'!R32</f>
        <v>-4.4999999999999929E-2</v>
      </c>
      <c r="R32">
        <f>'Yield Curves'!S31-'Yield Curves'!S32</f>
        <v>-4.2499999999999538E-2</v>
      </c>
      <c r="S32">
        <f>'Yield Curves'!T31-'Yield Curves'!T32</f>
        <v>-4.1249999999999787E-2</v>
      </c>
      <c r="T32">
        <f>'Yield Curves'!U31-'Yield Curves'!U32</f>
        <v>-4.0000000000000036E-2</v>
      </c>
      <c r="U32">
        <f>'Yield Curves'!V31-'Yield Curves'!V32</f>
        <v>-3.8750000000000284E-2</v>
      </c>
      <c r="V32" s="21">
        <f t="shared" si="0"/>
        <v>-1.9999999999999574E-2</v>
      </c>
      <c r="W32" s="21">
        <f t="shared" si="1"/>
        <v>2.9655000000000136E-2</v>
      </c>
      <c r="X32">
        <f t="shared" si="2"/>
        <v>4.2602489521785129E-2</v>
      </c>
      <c r="Y32">
        <f t="shared" si="3"/>
        <v>0.12876321092785217</v>
      </c>
      <c r="Z32" s="2">
        <v>43090</v>
      </c>
      <c r="AA32" s="28">
        <f>'Bond Valuation'!$B$12*BondVal_all!BO32</f>
        <v>94.284849772281561</v>
      </c>
      <c r="AB32" s="53">
        <f t="shared" si="6"/>
        <v>6.0018003600537106E-4</v>
      </c>
      <c r="AC32" s="12">
        <f>SUMPRODUCT('Bond Valuation'!$B$12*BondVal_all!BO32,$BO$2)/AA32</f>
        <v>1</v>
      </c>
      <c r="AD32" s="35">
        <f t="shared" si="7"/>
        <v>-1.2882104757555364E-3</v>
      </c>
      <c r="AE32" s="53">
        <f t="shared" si="8"/>
        <v>-4.073679209076613E-3</v>
      </c>
      <c r="AF32" s="53">
        <f t="shared" si="4"/>
        <v>-1.1365684887161729E-3</v>
      </c>
      <c r="AG32" s="53">
        <f t="shared" si="9"/>
        <v>-3.5941451411184906E-3</v>
      </c>
      <c r="AH32" s="28">
        <f>SUMPRODUCT('Bond Valuation'!$B$40:$D$40,BondVal_all!BO32:BQ32)</f>
        <v>86.262275716322549</v>
      </c>
      <c r="AI32" s="53">
        <f t="shared" si="10"/>
        <v>1.4755460539481735E-3</v>
      </c>
      <c r="AJ32" s="12">
        <f>SUMPRODUCT($BO$2:$BQ$2,'Bond Valuation'!$B$40:$D$40,BondVal_all!BO32:BQ32)/BondVal_all!AH32</f>
        <v>2.9365364585181166</v>
      </c>
      <c r="AK32" s="35">
        <f t="shared" si="11"/>
        <v>-3.7828770283011015E-3</v>
      </c>
      <c r="AL32" s="35">
        <f t="shared" si="12"/>
        <v>-1.196250751776072E-2</v>
      </c>
      <c r="AM32" s="35">
        <f t="shared" si="13"/>
        <v>-1.1365684887161729E-3</v>
      </c>
      <c r="AN32" s="29">
        <f t="shared" si="14"/>
        <v>-3.5941451411184906E-3</v>
      </c>
      <c r="AO32" s="28">
        <f>SUMPRODUCT('Bond Valuation'!$B$68:$F$68,BondVal_all!BO32:BS32)</f>
        <v>80.004843026299696</v>
      </c>
      <c r="AP32" s="53">
        <f t="shared" si="15"/>
        <v>5.360548825441569E-4</v>
      </c>
      <c r="AQ32" s="12">
        <f>SUMPRODUCT($BO$2:$BS$2,'Bond Valuation'!$B$68:$F$68,BondVal_all!BO32:BS32)/BondVal_all!AO32</f>
        <v>4.7284139914902781</v>
      </c>
      <c r="AR32" s="35">
        <f t="shared" si="16"/>
        <v>-6.0911924375468265E-3</v>
      </c>
      <c r="AS32" s="35">
        <f t="shared" si="17"/>
        <v>-1.9262041769040908E-2</v>
      </c>
      <c r="AT32" s="35">
        <f t="shared" si="18"/>
        <v>-1.1365684887161729E-3</v>
      </c>
      <c r="AU32" s="36">
        <f t="shared" si="19"/>
        <v>-3.5941451411184906E-3</v>
      </c>
      <c r="AV32" s="28">
        <f>SUMPRODUCT('Bond Valuation'!$B$96:$K$96,BondVal_all!BO32:BX32)</f>
        <v>70.614971152342719</v>
      </c>
      <c r="AW32" s="53">
        <f t="shared" si="20"/>
        <v>-5.9363663559619528E-4</v>
      </c>
      <c r="AX32" s="12">
        <f>SUMPRODUCT($BO$2:$BX$2,'Bond Valuation'!$B$96:$K$96,BondVal_all!BO32:BX32)/BondVal_all!AV32</f>
        <v>8.2709146402854614</v>
      </c>
      <c r="AY32" s="35">
        <f t="shared" si="21"/>
        <v>-1.0654678883695567E-2</v>
      </c>
      <c r="AZ32" s="35">
        <f t="shared" si="5"/>
        <v>-3.3693053010178262E-2</v>
      </c>
      <c r="BA32" s="35">
        <f t="shared" si="22"/>
        <v>-1.1365684887161729E-3</v>
      </c>
      <c r="BB32" s="36">
        <f t="shared" si="23"/>
        <v>-3.5941451411184906E-3</v>
      </c>
      <c r="BC32" s="28">
        <f>SUMPRODUCT('Bond Valuation'!$B$124:$U$124,BondVal_all!BO32:CH32)</f>
        <v>57.719014616119523</v>
      </c>
      <c r="BD32" s="53">
        <f t="shared" si="24"/>
        <v>2.1582003344677858E-5</v>
      </c>
      <c r="BE32" s="12">
        <f>SUMPRODUCT($BO$2:$CH$2,'Bond Valuation'!$B$124:$U$124,BondVal_all!BO32:CH32)/BondVal_all!BC32</f>
        <v>11.784501302629055</v>
      </c>
      <c r="BF32" s="35">
        <f t="shared" si="25"/>
        <v>-1.5180918029601516E-2</v>
      </c>
      <c r="BG32" s="35">
        <f t="shared" si="26"/>
        <v>-4.8006277945856247E-2</v>
      </c>
      <c r="BH32" s="35">
        <f t="shared" si="27"/>
        <v>-1.1365684887161729E-3</v>
      </c>
      <c r="BI32" s="36">
        <f t="shared" si="28"/>
        <v>-3.5941451411184906E-3</v>
      </c>
      <c r="BJ32" s="35"/>
      <c r="BK32" s="35"/>
      <c r="BO32">
        <f>EXP(-BO$2*HLOOKUP(BO$2,'Yield Curves'!$B$2:$AP$508,MATCH($Z32,'Yield Curves'!$A$3:$A$508,0)+1)/100)</f>
        <v>0.9335133640819957</v>
      </c>
      <c r="BP32">
        <f>EXP(-BP$2*HLOOKUP(BP$2,'Yield Curves'!$B$2:$AP$508,MATCH($Z32,'Yield Curves'!$A$3:$A$508,0)+1)/100)</f>
        <v>0.87022802845825153</v>
      </c>
      <c r="BQ32">
        <f>EXP(-BQ$2*HLOOKUP(BQ$2,'Yield Curves'!$B$2:$AP$508,MATCH($Z32,'Yield Curves'!$A$3:$A$508,0)+1)/100)</f>
        <v>0.81034110716903973</v>
      </c>
      <c r="BR32">
        <f>EXP(-BR$2*HLOOKUP(BR$2,'Yield Curves'!$B$2:$AP$508,MATCH($Z32,'Yield Curves'!$A$3:$A$508,0)+1)/100)</f>
        <v>0.72585863554303953</v>
      </c>
      <c r="BS32">
        <f>EXP(-BS$2*HLOOKUP(BS$2,'Yield Curves'!$B$2:$AP$508,MATCH($Z32,'Yield Curves'!$A$3:$A$508,0)+1)/100)</f>
        <v>0.69907307500652571</v>
      </c>
      <c r="BT32">
        <f>EXP(-BT$2*HLOOKUP(BT$2,'Yield Curves'!$B$2:$AP$508,MATCH($Z32,'Yield Curves'!$A$3:$A$508,0)+1)/100)</f>
        <v>0.64745887560798099</v>
      </c>
      <c r="BU32">
        <f>EXP(-BU$2*HLOOKUP(BU$2,'Yield Curves'!$B$2:$AP$508,MATCH($Z32,'Yield Curves'!$A$3:$A$508,0)+1)/100)</f>
        <v>0.5986369249199528</v>
      </c>
      <c r="BV32">
        <f>EXP(-BV$2*HLOOKUP(BV$2,'Yield Curves'!$B$2:$AP$508,MATCH($Z32,'Yield Curves'!$A$3:$A$508,0)+1)/100)</f>
        <v>0.5523905305348884</v>
      </c>
      <c r="BW32">
        <f>EXP(-BW$2*HLOOKUP(BW$2,'Yield Curves'!$B$2:$AP$508,MATCH($Z32,'Yield Curves'!$A$3:$A$508,0)+1)/100)</f>
        <v>0.50864116062606823</v>
      </c>
      <c r="BX32">
        <f>EXP(-BX$2*HLOOKUP(BX$2,'Yield Curves'!$B$2:$AP$508,MATCH($Z32,'Yield Curves'!$A$3:$A$508,0)+1)/100)</f>
        <v>0.46766642700990924</v>
      </c>
      <c r="BY32">
        <f>EXP(-BY$2*HLOOKUP(BY$2,'Yield Curves'!$B$2:$AP$508,MATCH($Z32,'Yield Curves'!$A$3:$A$508,0)+1)/100)</f>
        <v>0.4292299455670372</v>
      </c>
      <c r="BZ32">
        <f>EXP(-BZ$2*HLOOKUP(BZ$2,'Yield Curves'!$B$2:$AP$508,MATCH($Z32,'Yield Curves'!$A$3:$A$508,0)+1)/100)</f>
        <v>0.39365220025443026</v>
      </c>
      <c r="CA32">
        <f>EXP(-CA$2*HLOOKUP(CA$2,'Yield Curves'!$B$2:$AP$508,MATCH($Z32,'Yield Curves'!$A$3:$A$508,0)+1)/100)</f>
        <v>0.36083955154605307</v>
      </c>
      <c r="CB32">
        <f>EXP(-CB$2*HLOOKUP(CB$2,'Yield Curves'!$B$2:$AP$508,MATCH($Z32,'Yield Curves'!$A$3:$A$508,0)+1)/100)</f>
        <v>0.32970214434427103</v>
      </c>
      <c r="CC32">
        <f>EXP(-CC$2*HLOOKUP(CC$2,'Yield Curves'!$B$2:$AP$508,MATCH($Z32,'Yield Curves'!$A$3:$A$508,0)+1)/100)</f>
        <v>0.30074275926846394</v>
      </c>
      <c r="CD32">
        <f>EXP(-CD$2*HLOOKUP(CD$2,'Yield Curves'!$B$2:$AP$508,MATCH($Z32,'Yield Curves'!$A$3:$A$508,0)+1)/100)</f>
        <v>0.27404255484502127</v>
      </c>
      <c r="CE32">
        <f>EXP(-CE$2*HLOOKUP(CE$2,'Yield Curves'!$B$2:$AP$508,MATCH($Z32,'Yield Curves'!$A$3:$A$508,0)+1)/100)</f>
        <v>0.24948442538078186</v>
      </c>
      <c r="CF32">
        <f>EXP(-CF$2*HLOOKUP(CF$2,'Yield Curves'!$B$2:$AP$508,MATCH($Z32,'Yield Curves'!$A$3:$A$508,0)+1)/100)</f>
        <v>0.22678041899082471</v>
      </c>
      <c r="CG32">
        <f>EXP(-CG$2*HLOOKUP(CG$2,'Yield Curves'!$B$2:$AP$508,MATCH($Z32,'Yield Curves'!$A$3:$A$508,0)+1)/100)</f>
        <v>0.20574814785068563</v>
      </c>
      <c r="CH32">
        <f>EXP(-CH$2*HLOOKUP(CH$2,'Yield Curves'!$B$2:$AP$508,MATCH($Z32,'Yield Curves'!$A$3:$A$508,0)+1)/100)</f>
        <v>0.18637397603940997</v>
      </c>
    </row>
    <row r="33" spans="1:86" x14ac:dyDescent="0.2">
      <c r="A33" s="2">
        <v>43088</v>
      </c>
      <c r="B33">
        <f>'Yield Curves'!C32-'Yield Curves'!C33</f>
        <v>-2.0000000000000462E-2</v>
      </c>
      <c r="C33">
        <f>'Yield Curves'!D32-'Yield Curves'!D33</f>
        <v>-1.0000000000000675E-2</v>
      </c>
      <c r="D33">
        <f>'Yield Curves'!E32-'Yield Curves'!E33</f>
        <v>0</v>
      </c>
      <c r="E33">
        <f>'Yield Curves'!F32-'Yield Curves'!F33</f>
        <v>0</v>
      </c>
      <c r="F33">
        <f>'Yield Curves'!G32-'Yield Curves'!G33</f>
        <v>0</v>
      </c>
      <c r="G33">
        <f>'Yield Curves'!H32-'Yield Curves'!H33</f>
        <v>1.499999999999968E-2</v>
      </c>
      <c r="H33">
        <f>'Yield Curves'!I32-'Yield Curves'!I33</f>
        <v>2.9999999999999361E-2</v>
      </c>
      <c r="I33">
        <f>'Yield Curves'!J32-'Yield Curves'!J33</f>
        <v>9.9999999999997868E-3</v>
      </c>
      <c r="J33">
        <f>'Yield Curves'!K32-'Yield Curves'!K33</f>
        <v>-1.0000000000000675E-2</v>
      </c>
      <c r="K33">
        <f>'Yield Curves'!L32-'Yield Curves'!L33</f>
        <v>-1.5000000000000568E-2</v>
      </c>
      <c r="L33">
        <f>'Yield Curves'!M32-'Yield Curves'!M33</f>
        <v>-2.0000000000000462E-2</v>
      </c>
      <c r="M33">
        <f>'Yield Curves'!N32-'Yield Curves'!N33</f>
        <v>-2.5000000000000355E-2</v>
      </c>
      <c r="N33">
        <f>'Yield Curves'!O32-'Yield Curves'!O33</f>
        <v>-3.0000000000000249E-2</v>
      </c>
      <c r="O33">
        <f>'Yield Curves'!P32-'Yield Curves'!P33</f>
        <v>-3.5000000000000142E-2</v>
      </c>
      <c r="P33">
        <f>'Yield Curves'!Q32-'Yield Curves'!Q33</f>
        <v>-2.7499999999999858E-2</v>
      </c>
      <c r="Q33">
        <f>'Yield Curves'!R32-'Yield Curves'!R33</f>
        <v>-1.9999999999999574E-2</v>
      </c>
      <c r="R33">
        <f>'Yield Curves'!S32-'Yield Curves'!S33</f>
        <v>-1.2499999999999289E-2</v>
      </c>
      <c r="S33">
        <f>'Yield Curves'!T32-'Yield Curves'!T33</f>
        <v>-1.1249999999999538E-2</v>
      </c>
      <c r="T33">
        <f>'Yield Curves'!U32-'Yield Curves'!U33</f>
        <v>-9.9999999999997868E-3</v>
      </c>
      <c r="U33">
        <f>'Yield Curves'!V32-'Yield Curves'!V33</f>
        <v>-8.7500000000000355E-3</v>
      </c>
      <c r="V33" s="21">
        <f t="shared" si="0"/>
        <v>2.9999999999999361E-2</v>
      </c>
      <c r="W33" s="21">
        <f t="shared" si="1"/>
        <v>2.9615000000000138E-2</v>
      </c>
      <c r="X33">
        <f t="shared" si="2"/>
        <v>4.2606858633445835E-2</v>
      </c>
      <c r="Y33">
        <f t="shared" si="3"/>
        <v>0.1287333750014755</v>
      </c>
      <c r="Z33" s="2">
        <v>43089</v>
      </c>
      <c r="AA33" s="28">
        <f>'Bond Valuation'!$B$12*BondVal_all!BO33</f>
        <v>94.228295830297412</v>
      </c>
      <c r="AB33" s="53">
        <f t="shared" si="6"/>
        <v>2.0002000133345632E-4</v>
      </c>
      <c r="AC33" s="12">
        <f>SUMPRODUCT('Bond Valuation'!$B$12*BondVal_all!BO33,$BO$2)/AA33</f>
        <v>1</v>
      </c>
      <c r="AD33" s="35">
        <f t="shared" si="7"/>
        <v>-1.2876321092785217E-3</v>
      </c>
      <c r="AE33" s="53">
        <f t="shared" si="8"/>
        <v>-4.0718502536869587E-3</v>
      </c>
      <c r="AF33" s="53">
        <f t="shared" si="4"/>
        <v>-1.1354476089559501E-3</v>
      </c>
      <c r="AG33" s="53">
        <f t="shared" si="9"/>
        <v>-3.5906006080930028E-3</v>
      </c>
      <c r="AH33" s="28">
        <f>SUMPRODUCT('Bond Valuation'!$B$40:$D$40,BondVal_all!BO33:BQ33)</f>
        <v>86.135179292411507</v>
      </c>
      <c r="AI33" s="53">
        <f t="shared" si="10"/>
        <v>8.7512046970927848E-4</v>
      </c>
      <c r="AJ33" s="12">
        <f>SUMPRODUCT($BO$2:$BQ$2,'Bond Valuation'!$B$40:$D$40,BondVal_all!BO33:BQ33)/BondVal_all!AH33</f>
        <v>2.9364930507666944</v>
      </c>
      <c r="AK33" s="35">
        <f t="shared" si="11"/>
        <v>-3.7811227408404403E-3</v>
      </c>
      <c r="AL33" s="35">
        <f t="shared" si="12"/>
        <v>-1.1956959973714357E-2</v>
      </c>
      <c r="AM33" s="35">
        <f t="shared" si="13"/>
        <v>-1.1354476089559501E-3</v>
      </c>
      <c r="AN33" s="29">
        <f t="shared" si="14"/>
        <v>-3.5906006080930028E-3</v>
      </c>
      <c r="AO33" s="28">
        <f>SUMPRODUCT('Bond Valuation'!$B$68:$F$68,BondVal_all!BO33:BS33)</f>
        <v>79.961979017029719</v>
      </c>
      <c r="AP33" s="53">
        <f t="shared" si="15"/>
        <v>2.2992471316793939E-3</v>
      </c>
      <c r="AQ33" s="12">
        <f>SUMPRODUCT($BO$2:$BS$2,'Bond Valuation'!$B$68:$F$68,BondVal_all!BO33:BS33)/BondVal_all!AO33</f>
        <v>4.7285122693521293</v>
      </c>
      <c r="AR33" s="35">
        <f t="shared" si="16"/>
        <v>-6.0885842271352518E-3</v>
      </c>
      <c r="AS33" s="35">
        <f t="shared" si="17"/>
        <v>-1.9253793883523364E-2</v>
      </c>
      <c r="AT33" s="35">
        <f t="shared" si="18"/>
        <v>-1.1354476089559501E-3</v>
      </c>
      <c r="AU33" s="36">
        <f t="shared" si="19"/>
        <v>-3.5906006080930028E-3</v>
      </c>
      <c r="AV33" s="28">
        <f>SUMPRODUCT('Bond Valuation'!$B$96:$K$96,BondVal_all!BO33:BX33)</f>
        <v>70.656915686052187</v>
      </c>
      <c r="AW33" s="53">
        <f t="shared" si="20"/>
        <v>3.3260655213547263E-3</v>
      </c>
      <c r="AX33" s="12">
        <f>SUMPRODUCT($BO$2:$BX$2,'Bond Valuation'!$B$96:$K$96,BondVal_all!BO33:BX33)/BondVal_all!AV33</f>
        <v>8.2729779447154321</v>
      </c>
      <c r="AY33" s="35">
        <f t="shared" si="21"/>
        <v>-1.0652552040968622E-2</v>
      </c>
      <c r="AZ33" s="35">
        <f t="shared" si="5"/>
        <v>-3.3686327342936147E-2</v>
      </c>
      <c r="BA33" s="35">
        <f t="shared" si="22"/>
        <v>-1.1354476089559501E-3</v>
      </c>
      <c r="BB33" s="36">
        <f t="shared" si="23"/>
        <v>-3.5906006080930028E-3</v>
      </c>
      <c r="BC33" s="28">
        <f>SUMPRODUCT('Bond Valuation'!$B$124:$U$124,BondVal_all!BO33:CH33)</f>
        <v>57.717768951036973</v>
      </c>
      <c r="BD33" s="53">
        <f t="shared" si="24"/>
        <v>2.2412490341483515E-3</v>
      </c>
      <c r="BE33" s="12">
        <f>SUMPRODUCT($BO$2:$CH$2,'Bond Valuation'!$B$124:$U$124,BondVal_all!BO33:CH33)/BondVal_all!BC33</f>
        <v>11.786101303669566</v>
      </c>
      <c r="BF33" s="35">
        <f t="shared" si="25"/>
        <v>-1.517616248181438E-2</v>
      </c>
      <c r="BG33" s="35">
        <f t="shared" si="26"/>
        <v>-4.7991239583327128E-2</v>
      </c>
      <c r="BH33" s="35">
        <f t="shared" si="27"/>
        <v>-1.1354476089559501E-3</v>
      </c>
      <c r="BI33" s="36">
        <f t="shared" si="28"/>
        <v>-3.5906006080930028E-3</v>
      </c>
      <c r="BJ33" s="35"/>
      <c r="BK33" s="35"/>
      <c r="BO33">
        <f>EXP(-BO$2*HLOOKUP(BO$2,'Yield Curves'!$B$2:$AP$508,MATCH($Z33,'Yield Curves'!$A$3:$A$508,0)+1)/100)</f>
        <v>0.9329534240623506</v>
      </c>
      <c r="BP33">
        <f>EXP(-BP$2*HLOOKUP(BP$2,'Yield Curves'!$B$2:$AP$508,MATCH($Z33,'Yield Curves'!$A$3:$A$508,0)+1)/100)</f>
        <v>0.86918438113773167</v>
      </c>
      <c r="BQ33">
        <f>EXP(-BQ$2*HLOOKUP(BQ$2,'Yield Curves'!$B$2:$AP$508,MATCH($Z33,'Yield Curves'!$A$3:$A$508,0)+1)/100)</f>
        <v>0.80912650668638575</v>
      </c>
      <c r="BR33">
        <f>EXP(-BR$2*HLOOKUP(BR$2,'Yield Curves'!$B$2:$AP$508,MATCH($Z33,'Yield Curves'!$A$3:$A$508,0)+1)/100)</f>
        <v>0.72585863554303953</v>
      </c>
      <c r="BS33">
        <f>EXP(-BS$2*HLOOKUP(BS$2,'Yield Curves'!$B$2:$AP$508,MATCH($Z33,'Yield Curves'!$A$3:$A$508,0)+1)/100)</f>
        <v>0.6987236258385946</v>
      </c>
      <c r="BT33">
        <f>EXP(-BT$2*HLOOKUP(BT$2,'Yield Curves'!$B$2:$AP$508,MATCH($Z33,'Yield Curves'!$A$3:$A$508,0)+1)/100)</f>
        <v>0.64745887560798099</v>
      </c>
      <c r="BU33">
        <f>EXP(-BU$2*HLOOKUP(BU$2,'Yield Curves'!$B$2:$AP$508,MATCH($Z33,'Yield Curves'!$A$3:$A$508,0)+1)/100)</f>
        <v>0.5990561174676714</v>
      </c>
      <c r="BV33">
        <f>EXP(-BV$2*HLOOKUP(BV$2,'Yield Curves'!$B$2:$AP$508,MATCH($Z33,'Yield Curves'!$A$3:$A$508,0)+1)/100)</f>
        <v>0.55294319735277664</v>
      </c>
      <c r="BW33">
        <f>EXP(-BW$2*HLOOKUP(BW$2,'Yield Curves'!$B$2:$AP$508,MATCH($Z33,'Yield Curves'!$A$3:$A$508,0)+1)/100)</f>
        <v>0.50898460931038136</v>
      </c>
      <c r="BX33">
        <f>EXP(-BX$2*HLOOKUP(BX$2,'Yield Curves'!$B$2:$AP$508,MATCH($Z33,'Yield Curves'!$A$3:$A$508,0)+1)/100)</f>
        <v>0.46813432734809651</v>
      </c>
      <c r="BY33">
        <f>EXP(-BY$2*HLOOKUP(BY$2,'Yield Curves'!$B$2:$AP$508,MATCH($Z33,'Yield Curves'!$A$3:$A$508,0)+1)/100)</f>
        <v>0.42982054268466047</v>
      </c>
      <c r="BZ33">
        <f>EXP(-BZ$2*HLOOKUP(BZ$2,'Yield Curves'!$B$2:$AP$508,MATCH($Z33,'Yield Curves'!$A$3:$A$508,0)+1)/100)</f>
        <v>0.39409530818119126</v>
      </c>
      <c r="CA33">
        <f>EXP(-CA$2*HLOOKUP(CA$2,'Yield Curves'!$B$2:$AP$508,MATCH($Z33,'Yield Curves'!$A$3:$A$508,0)+1)/100)</f>
        <v>0.36086887095070086</v>
      </c>
      <c r="CB33">
        <f>EXP(-CB$2*HLOOKUP(CB$2,'Yield Curves'!$B$2:$AP$508,MATCH($Z33,'Yield Curves'!$A$3:$A$508,0)+1)/100)</f>
        <v>0.32971656912862596</v>
      </c>
      <c r="CC33">
        <f>EXP(-CC$2*HLOOKUP(CC$2,'Yield Curves'!$B$2:$AP$508,MATCH($Z33,'Yield Curves'!$A$3:$A$508,0)+1)/100)</f>
        <v>0.30074275926846394</v>
      </c>
      <c r="CD33">
        <f>EXP(-CD$2*HLOOKUP(CD$2,'Yield Curves'!$B$2:$AP$508,MATCH($Z33,'Yield Curves'!$A$3:$A$508,0)+1)/100)</f>
        <v>0.27403741659528924</v>
      </c>
      <c r="CE33">
        <f>EXP(-CE$2*HLOOKUP(CE$2,'Yield Curves'!$B$2:$AP$508,MATCH($Z33,'Yield Curves'!$A$3:$A$508,0)+1)/100)</f>
        <v>0.24948276865377048</v>
      </c>
      <c r="CF33">
        <f>EXP(-CF$2*HLOOKUP(CF$2,'Yield Curves'!$B$2:$AP$508,MATCH($Z33,'Yield Curves'!$A$3:$A$508,0)+1)/100)</f>
        <v>0.22678201354625163</v>
      </c>
      <c r="CG33">
        <f>EXP(-CG$2*HLOOKUP(CG$2,'Yield Curves'!$B$2:$AP$508,MATCH($Z33,'Yield Curves'!$A$3:$A$508,0)+1)/100)</f>
        <v>0.20574891137061976</v>
      </c>
      <c r="CH33">
        <f>EXP(-CH$2*HLOOKUP(CH$2,'Yield Curves'!$B$2:$AP$508,MATCH($Z33,'Yield Curves'!$A$3:$A$508,0)+1)/100)</f>
        <v>0.18637397603940997</v>
      </c>
    </row>
    <row r="34" spans="1:86" x14ac:dyDescent="0.2">
      <c r="A34" s="2">
        <v>43087</v>
      </c>
      <c r="B34">
        <f>'Yield Curves'!C33-'Yield Curves'!C34</f>
        <v>1.0000000000000675E-2</v>
      </c>
      <c r="C34">
        <f>'Yield Curves'!D33-'Yield Curves'!D34</f>
        <v>-9.9999999999988987E-3</v>
      </c>
      <c r="D34">
        <f>'Yield Curves'!E33-'Yield Curves'!E34</f>
        <v>-2.9999999999999361E-2</v>
      </c>
      <c r="E34">
        <f>'Yield Curves'!F33-'Yield Curves'!F34</f>
        <v>-3.4999999999999254E-2</v>
      </c>
      <c r="F34">
        <f>'Yield Curves'!G33-'Yield Curves'!G34</f>
        <v>-4.0000000000000036E-2</v>
      </c>
      <c r="G34">
        <f>'Yield Curves'!H33-'Yield Curves'!H34</f>
        <v>-4.9999999999998934E-3</v>
      </c>
      <c r="H34">
        <f>'Yield Curves'!I33-'Yield Curves'!I34</f>
        <v>3.0000000000000249E-2</v>
      </c>
      <c r="I34">
        <f>'Yield Curves'!J33-'Yield Curves'!J34</f>
        <v>-4.9999999999990052E-3</v>
      </c>
      <c r="J34">
        <f>'Yield Curves'!K33-'Yield Curves'!K34</f>
        <v>-3.9999999999999147E-2</v>
      </c>
      <c r="K34">
        <f>'Yield Curves'!L33-'Yield Curves'!L34</f>
        <v>-3.4999999999998366E-2</v>
      </c>
      <c r="L34">
        <f>'Yield Curves'!M33-'Yield Curves'!M34</f>
        <v>-2.9999999999999361E-2</v>
      </c>
      <c r="M34">
        <f>'Yield Curves'!N33-'Yield Curves'!N34</f>
        <v>-2.5000000000000355E-2</v>
      </c>
      <c r="N34">
        <f>'Yield Curves'!O33-'Yield Curves'!O34</f>
        <v>-1.9999999999999574E-2</v>
      </c>
      <c r="O34">
        <f>'Yield Curves'!P33-'Yield Curves'!P34</f>
        <v>-1.4999999999998792E-2</v>
      </c>
      <c r="P34">
        <f>'Yield Curves'!Q33-'Yield Curves'!Q34</f>
        <v>-9.9999999999997868E-3</v>
      </c>
      <c r="Q34">
        <f>'Yield Curves'!R33-'Yield Curves'!R34</f>
        <v>-5.0000000000007816E-3</v>
      </c>
      <c r="R34">
        <f>'Yield Curves'!S33-'Yield Curves'!S34</f>
        <v>0</v>
      </c>
      <c r="S34">
        <f>'Yield Curves'!T33-'Yield Curves'!T34</f>
        <v>4.9999999999990052E-3</v>
      </c>
      <c r="T34">
        <f>'Yield Curves'!U33-'Yield Curves'!U34</f>
        <v>9.9999999999997868E-3</v>
      </c>
      <c r="U34">
        <f>'Yield Curves'!V33-'Yield Curves'!V34</f>
        <v>1.5000000000000568E-2</v>
      </c>
      <c r="V34" s="21">
        <f t="shared" si="0"/>
        <v>3.0000000000000249E-2</v>
      </c>
      <c r="W34" s="21">
        <f t="shared" si="1"/>
        <v>2.965500000000014E-2</v>
      </c>
      <c r="X34">
        <f t="shared" si="2"/>
        <v>4.2611915309044929E-2</v>
      </c>
      <c r="Y34">
        <f t="shared" si="3"/>
        <v>0.12878513858800517</v>
      </c>
      <c r="Z34" s="2">
        <v>43088</v>
      </c>
      <c r="AA34" s="28">
        <f>'Bond Valuation'!$B$12*BondVal_all!BO34</f>
        <v>94.209452055571631</v>
      </c>
      <c r="AB34" s="53">
        <f t="shared" si="6"/>
        <v>2.0002000133323428E-4</v>
      </c>
      <c r="AC34" s="12">
        <f>SUMPRODUCT('Bond Valuation'!$B$12*BondVal_all!BO34,$BO$2)/AA34</f>
        <v>1</v>
      </c>
      <c r="AD34" s="35">
        <f t="shared" si="7"/>
        <v>-1.287333750014755E-3</v>
      </c>
      <c r="AE34" s="53">
        <f t="shared" si="8"/>
        <v>-4.0709067588524453E-3</v>
      </c>
      <c r="AF34" s="53">
        <f t="shared" si="4"/>
        <v>-1.135564055141234E-3</v>
      </c>
      <c r="AG34" s="53">
        <f t="shared" si="9"/>
        <v>-3.590968843263338E-3</v>
      </c>
      <c r="AH34" s="28">
        <f>SUMPRODUCT('Bond Valuation'!$B$40:$D$40,BondVal_all!BO34:BQ34)</f>
        <v>86.059866541580519</v>
      </c>
      <c r="AI34" s="53">
        <f t="shared" si="10"/>
        <v>4.3350177600931517E-6</v>
      </c>
      <c r="AJ34" s="12">
        <f>SUMPRODUCT($BO$2:$BQ$2,'Bond Valuation'!$B$40:$D$40,BondVal_all!BO34:BQ34)/BondVal_all!AH34</f>
        <v>2.9364542244633776</v>
      </c>
      <c r="AK34" s="35">
        <f t="shared" si="11"/>
        <v>-3.7801966285251087E-3</v>
      </c>
      <c r="AL34" s="35">
        <f t="shared" si="12"/>
        <v>-1.1954031349428778E-2</v>
      </c>
      <c r="AM34" s="35">
        <f t="shared" si="13"/>
        <v>-1.135564055141234E-3</v>
      </c>
      <c r="AN34" s="29">
        <f t="shared" si="14"/>
        <v>-3.590968843263338E-3</v>
      </c>
      <c r="AO34" s="28">
        <f>SUMPRODUCT('Bond Valuation'!$B$68:$F$68,BondVal_all!BO34:BS34)</f>
        <v>79.778548418409144</v>
      </c>
      <c r="AP34" s="53">
        <f t="shared" si="15"/>
        <v>4.2636697058084927E-4</v>
      </c>
      <c r="AQ34" s="12">
        <f>SUMPRODUCT($BO$2:$BS$2,'Bond Valuation'!$B$68:$F$68,BondVal_all!BO34:BS34)/BondVal_all!AO34</f>
        <v>4.7280079252928937</v>
      </c>
      <c r="AR34" s="35">
        <f t="shared" si="16"/>
        <v>-6.0865241725667815E-3</v>
      </c>
      <c r="AS34" s="35">
        <f t="shared" si="17"/>
        <v>-1.9247279418982764E-2</v>
      </c>
      <c r="AT34" s="35">
        <f t="shared" si="18"/>
        <v>-1.135564055141234E-3</v>
      </c>
      <c r="AU34" s="36">
        <f t="shared" si="19"/>
        <v>-3.590968843263338E-3</v>
      </c>
      <c r="AV34" s="28">
        <f>SUMPRODUCT('Bond Valuation'!$B$96:$K$96,BondVal_all!BO34:BX34)</f>
        <v>70.422685220818011</v>
      </c>
      <c r="AW34" s="53">
        <f t="shared" si="20"/>
        <v>8.5817942534238689E-4</v>
      </c>
      <c r="AX34" s="12">
        <f>SUMPRODUCT($BO$2:$BX$2,'Bond Valuation'!$B$96:$K$96,BondVal_all!BO34:BX34)/BondVal_all!AV34</f>
        <v>8.2693179486276804</v>
      </c>
      <c r="AY34" s="35">
        <f t="shared" si="21"/>
        <v>-1.0645372084871192E-2</v>
      </c>
      <c r="AZ34" s="35">
        <f t="shared" si="5"/>
        <v>-3.3663622328168254E-2</v>
      </c>
      <c r="BA34" s="35">
        <f t="shared" si="22"/>
        <v>-1.135564055141234E-3</v>
      </c>
      <c r="BB34" s="36">
        <f t="shared" si="23"/>
        <v>-3.590968843263338E-3</v>
      </c>
      <c r="BC34" s="28">
        <f>SUMPRODUCT('Bond Valuation'!$B$124:$U$124,BondVal_all!BO34:CH34)</f>
        <v>57.588698336512408</v>
      </c>
      <c r="BD34" s="53">
        <f t="shared" si="24"/>
        <v>-4.4896833982205342E-3</v>
      </c>
      <c r="BE34" s="12">
        <f>SUMPRODUCT($BO$2:$CH$2,'Bond Valuation'!$B$124:$U$124,BondVal_all!BO34:CH34)/BondVal_all!BC34</f>
        <v>11.783816370920936</v>
      </c>
      <c r="BF34" s="35">
        <f t="shared" si="25"/>
        <v>-1.5169704518262909E-2</v>
      </c>
      <c r="BG34" s="35">
        <f t="shared" si="26"/>
        <v>-4.797081770945813E-2</v>
      </c>
      <c r="BH34" s="35">
        <f t="shared" si="27"/>
        <v>-1.135564055141234E-3</v>
      </c>
      <c r="BI34" s="36">
        <f t="shared" si="28"/>
        <v>-3.590968843263338E-3</v>
      </c>
      <c r="BJ34" s="35"/>
      <c r="BK34" s="35"/>
      <c r="BO34">
        <f>EXP(-BO$2*HLOOKUP(BO$2,'Yield Curves'!$B$2:$AP$508,MATCH($Z34,'Yield Curves'!$A$3:$A$508,0)+1)/100)</f>
        <v>0.93276685203536269</v>
      </c>
      <c r="BP34">
        <f>EXP(-BP$2*HLOOKUP(BP$2,'Yield Curves'!$B$2:$AP$508,MATCH($Z34,'Yield Curves'!$A$3:$A$508,0)+1)/100)</f>
        <v>0.86883677691075667</v>
      </c>
      <c r="BQ34">
        <f>EXP(-BQ$2*HLOOKUP(BQ$2,'Yield Curves'!$B$2:$AP$508,MATCH($Z34,'Yield Curves'!$A$3:$A$508,0)+1)/100)</f>
        <v>0.80839862042831645</v>
      </c>
      <c r="BR34">
        <f>EXP(-BR$2*HLOOKUP(BR$2,'Yield Curves'!$B$2:$AP$508,MATCH($Z34,'Yield Curves'!$A$3:$A$508,0)+1)/100)</f>
        <v>0.725278180847441</v>
      </c>
      <c r="BS34">
        <f>EXP(-BS$2*HLOOKUP(BS$2,'Yield Curves'!$B$2:$AP$508,MATCH($Z34,'Yield Curves'!$A$3:$A$508,0)+1)/100)</f>
        <v>0.69697899846687272</v>
      </c>
      <c r="BT34">
        <f>EXP(-BT$2*HLOOKUP(BT$2,'Yield Curves'!$B$2:$AP$508,MATCH($Z34,'Yield Curves'!$A$3:$A$508,0)+1)/100)</f>
        <v>0.64551940963471621</v>
      </c>
      <c r="BU34">
        <f>EXP(-BU$2*HLOOKUP(BU$2,'Yield Curves'!$B$2:$AP$508,MATCH($Z34,'Yield Curves'!$A$3:$A$508,0)+1)/100)</f>
        <v>0.59696308599824188</v>
      </c>
      <c r="BV34">
        <f>EXP(-BV$2*HLOOKUP(BV$2,'Yield Curves'!$B$2:$AP$508,MATCH($Z34,'Yield Curves'!$A$3:$A$508,0)+1)/100)</f>
        <v>0.55084600040067155</v>
      </c>
      <c r="BW34">
        <f>EXP(-BW$2*HLOOKUP(BW$2,'Yield Curves'!$B$2:$AP$508,MATCH($Z34,'Yield Curves'!$A$3:$A$508,0)+1)/100)</f>
        <v>0.50704146181846876</v>
      </c>
      <c r="BX34">
        <f>EXP(-BX$2*HLOOKUP(BX$2,'Yield Curves'!$B$2:$AP$508,MATCH($Z34,'Yield Curves'!$A$3:$A$508,0)+1)/100)</f>
        <v>0.46626553012487953</v>
      </c>
      <c r="BY34">
        <f>EXP(-BY$2*HLOOKUP(BY$2,'Yield Curves'!$B$2:$AP$508,MATCH($Z34,'Yield Curves'!$A$3:$A$508,0)+1)/100)</f>
        <v>0.42805118475570814</v>
      </c>
      <c r="BZ34">
        <f>EXP(-BZ$2*HLOOKUP(BZ$2,'Yield Curves'!$B$2:$AP$508,MATCH($Z34,'Yield Curves'!$A$3:$A$508,0)+1)/100)</f>
        <v>0.39253188868600092</v>
      </c>
      <c r="CA34">
        <f>EXP(-CA$2*HLOOKUP(CA$2,'Yield Curves'!$B$2:$AP$508,MATCH($Z34,'Yield Curves'!$A$3:$A$508,0)+1)/100)</f>
        <v>0.35961028520501287</v>
      </c>
      <c r="CB34">
        <f>EXP(-CB$2*HLOOKUP(CB$2,'Yield Curves'!$B$2:$AP$508,MATCH($Z34,'Yield Curves'!$A$3:$A$508,0)+1)/100)</f>
        <v>0.32863645965986205</v>
      </c>
      <c r="CC34">
        <f>EXP(-CC$2*HLOOKUP(CC$2,'Yield Curves'!$B$2:$AP$508,MATCH($Z34,'Yield Curves'!$A$3:$A$508,0)+1)/100)</f>
        <v>0.29984188298074727</v>
      </c>
      <c r="CD34">
        <f>EXP(-CD$2*HLOOKUP(CD$2,'Yield Curves'!$B$2:$AP$508,MATCH($Z34,'Yield Curves'!$A$3:$A$508,0)+1)/100)</f>
        <v>0.27327289300382929</v>
      </c>
      <c r="CE34">
        <f>EXP(-CE$2*HLOOKUP(CE$2,'Yield Curves'!$B$2:$AP$508,MATCH($Z34,'Yield Curves'!$A$3:$A$508,0)+1)/100)</f>
        <v>0.24881269790780566</v>
      </c>
      <c r="CF34">
        <f>EXP(-CF$2*HLOOKUP(CF$2,'Yield Curves'!$B$2:$AP$508,MATCH($Z34,'Yield Curves'!$A$3:$A$508,0)+1)/100)</f>
        <v>0.22620392594433061</v>
      </c>
      <c r="CG34">
        <f>EXP(-CG$2*HLOOKUP(CG$2,'Yield Curves'!$B$2:$AP$508,MATCH($Z34,'Yield Curves'!$A$3:$A$508,0)+1)/100)</f>
        <v>0.20527683405944708</v>
      </c>
      <c r="CH34">
        <f>EXP(-CH$2*HLOOKUP(CH$2,'Yield Curves'!$B$2:$AP$508,MATCH($Z34,'Yield Curves'!$A$3:$A$508,0)+1)/100)</f>
        <v>0.18600160058690879</v>
      </c>
    </row>
    <row r="35" spans="1:86" x14ac:dyDescent="0.2">
      <c r="A35" s="2">
        <v>43084</v>
      </c>
      <c r="B35">
        <f>'Yield Curves'!C34-'Yield Curves'!C35</f>
        <v>-0.16000000000000014</v>
      </c>
      <c r="C35">
        <f>'Yield Curves'!D34-'Yield Curves'!D35</f>
        <v>-0.13999999999999968</v>
      </c>
      <c r="D35">
        <f>'Yield Curves'!E34-'Yield Curves'!E35</f>
        <v>-0.12000000000000011</v>
      </c>
      <c r="E35">
        <f>'Yield Curves'!F34-'Yield Curves'!F35</f>
        <v>-0.10499999999999954</v>
      </c>
      <c r="F35">
        <f>'Yield Curves'!G34-'Yield Curves'!G35</f>
        <v>-8.9999999999999858E-2</v>
      </c>
      <c r="G35">
        <f>'Yield Curves'!H34-'Yield Curves'!H35</f>
        <v>-4.4999999999999929E-2</v>
      </c>
      <c r="H35">
        <f>'Yield Curves'!I34-'Yield Curves'!I35</f>
        <v>0</v>
      </c>
      <c r="I35">
        <f>'Yield Curves'!J34-'Yield Curves'!J35</f>
        <v>-3.5000000000000142E-2</v>
      </c>
      <c r="J35">
        <f>'Yield Curves'!K34-'Yield Curves'!K35</f>
        <v>-7.0000000000000284E-2</v>
      </c>
      <c r="K35">
        <f>'Yield Curves'!L34-'Yield Curves'!L35</f>
        <v>-6.5000000000000391E-2</v>
      </c>
      <c r="L35">
        <f>'Yield Curves'!M34-'Yield Curves'!M35</f>
        <v>-5.9999999999999609E-2</v>
      </c>
      <c r="M35">
        <f>'Yield Curves'!N34-'Yield Curves'!N35</f>
        <v>-5.4999999999999716E-2</v>
      </c>
      <c r="N35">
        <f>'Yield Curves'!O34-'Yield Curves'!O35</f>
        <v>-4.9999999999999822E-2</v>
      </c>
      <c r="O35">
        <f>'Yield Curves'!P34-'Yield Curves'!P35</f>
        <v>-4.4999999999999929E-2</v>
      </c>
      <c r="P35">
        <f>'Yield Curves'!Q34-'Yield Curves'!Q35</f>
        <v>-4.0000000000000036E-2</v>
      </c>
      <c r="Q35">
        <f>'Yield Curves'!R34-'Yield Curves'!R35</f>
        <v>-3.5000000000000142E-2</v>
      </c>
      <c r="R35">
        <f>'Yield Curves'!S34-'Yield Curves'!S35</f>
        <v>-3.0000000000000249E-2</v>
      </c>
      <c r="S35">
        <f>'Yield Curves'!T34-'Yield Curves'!T35</f>
        <v>-2.5000000000000355E-2</v>
      </c>
      <c r="T35">
        <f>'Yield Curves'!U34-'Yield Curves'!U35</f>
        <v>-2.0000000000000462E-2</v>
      </c>
      <c r="U35">
        <f>'Yield Curves'!V34-'Yield Curves'!V35</f>
        <v>-1.5000000000000568E-2</v>
      </c>
      <c r="V35" s="21">
        <f t="shared" si="0"/>
        <v>0</v>
      </c>
      <c r="W35" s="21">
        <f t="shared" si="1"/>
        <v>2.9735000000000147E-2</v>
      </c>
      <c r="X35">
        <f t="shared" si="2"/>
        <v>4.2574775053821845E-2</v>
      </c>
      <c r="Y35">
        <f t="shared" si="3"/>
        <v>0.1287787374342256</v>
      </c>
      <c r="Z35" s="2">
        <v>43087</v>
      </c>
      <c r="AA35" s="28">
        <f>'Bond Valuation'!$B$12*BondVal_all!BO35</f>
        <v>94.190612049223958</v>
      </c>
      <c r="AB35" s="53">
        <f t="shared" si="6"/>
        <v>-9.999500016666385E-5</v>
      </c>
      <c r="AC35" s="12">
        <f>SUMPRODUCT('Bond Valuation'!$B$12*BondVal_all!BO35,$BO$2)/AA35</f>
        <v>1</v>
      </c>
      <c r="AD35" s="35">
        <f t="shared" si="7"/>
        <v>-1.2878513858800517E-3</v>
      </c>
      <c r="AE35" s="53">
        <f t="shared" si="8"/>
        <v>-4.0725436671853743E-3</v>
      </c>
      <c r="AF35" s="53">
        <f t="shared" si="4"/>
        <v>-1.1356988263783777E-3</v>
      </c>
      <c r="AG35" s="53">
        <f t="shared" si="9"/>
        <v>-3.591395027335791E-3</v>
      </c>
      <c r="AH35" s="28">
        <f>SUMPRODUCT('Bond Valuation'!$B$40:$D$40,BondVal_all!BO35:BQ35)</f>
        <v>86.059493472147892</v>
      </c>
      <c r="AI35" s="53">
        <f t="shared" si="10"/>
        <v>1.1603618344731004E-3</v>
      </c>
      <c r="AJ35" s="12">
        <f>SUMPRODUCT($BO$2:$BQ$2,'Bond Valuation'!$B$40:$D$40,BondVal_all!BO35:BQ35)/BondVal_all!AH35</f>
        <v>2.9364626190268321</v>
      </c>
      <c r="AK35" s="35">
        <f t="shared" si="11"/>
        <v>-3.7817274534986717E-3</v>
      </c>
      <c r="AL35" s="35">
        <f t="shared" si="12"/>
        <v>-1.1958872243044304E-2</v>
      </c>
      <c r="AM35" s="35">
        <f t="shared" si="13"/>
        <v>-1.1356988263783777E-3</v>
      </c>
      <c r="AN35" s="29">
        <f t="shared" si="14"/>
        <v>-3.591395027335791E-3</v>
      </c>
      <c r="AO35" s="28">
        <f>SUMPRODUCT('Bond Valuation'!$B$68:$F$68,BondVal_all!BO35:BS35)</f>
        <v>79.744547977067825</v>
      </c>
      <c r="AP35" s="53">
        <f t="shared" si="15"/>
        <v>1.8087842379816976E-3</v>
      </c>
      <c r="AQ35" s="12">
        <f>SUMPRODUCT($BO$2:$BS$2,'Bond Valuation'!$B$68:$F$68,BondVal_all!BO35:BS35)/BondVal_all!AO35</f>
        <v>4.7278880469535407</v>
      </c>
      <c r="AR35" s="35">
        <f t="shared" si="16"/>
        <v>-6.0888171735548483E-3</v>
      </c>
      <c r="AS35" s="35">
        <f t="shared" si="17"/>
        <v>-1.9254530524782071E-2</v>
      </c>
      <c r="AT35" s="35">
        <f t="shared" si="18"/>
        <v>-1.1356988263783777E-3</v>
      </c>
      <c r="AU35" s="36">
        <f t="shared" si="19"/>
        <v>-3.591395027335791E-3</v>
      </c>
      <c r="AV35" s="28">
        <f>SUMPRODUCT('Bond Valuation'!$B$96:$K$96,BondVal_all!BO35:BX35)</f>
        <v>70.362301741144023</v>
      </c>
      <c r="AW35" s="53">
        <f t="shared" si="20"/>
        <v>-4.6892472722448453E-4</v>
      </c>
      <c r="AX35" s="12">
        <f>SUMPRODUCT($BO$2:$BX$2,'Bond Valuation'!$B$96:$K$96,BondVal_all!BO35:BX35)/BondVal_all!AV35</f>
        <v>8.2682326629779794</v>
      </c>
      <c r="AY35" s="35">
        <f t="shared" si="21"/>
        <v>-1.0648254893794902E-2</v>
      </c>
      <c r="AZ35" s="35">
        <f t="shared" si="5"/>
        <v>-3.3672738570426242E-2</v>
      </c>
      <c r="BA35" s="35">
        <f t="shared" si="22"/>
        <v>-1.1356988263783777E-3</v>
      </c>
      <c r="BB35" s="36">
        <f t="shared" si="23"/>
        <v>-3.591395027335791E-3</v>
      </c>
      <c r="BC35" s="28">
        <f>SUMPRODUCT('Bond Valuation'!$B$124:$U$124,BondVal_all!BO35:CH35)</f>
        <v>57.848419424817308</v>
      </c>
      <c r="BD35" s="53">
        <f t="shared" si="24"/>
        <v>-3.2132464051091159E-3</v>
      </c>
      <c r="BE35" s="12">
        <f>SUMPRODUCT($BO$2:$CH$2,'Bond Valuation'!$B$124:$U$124,BondVal_all!BO35:CH35)/BondVal_all!BC35</f>
        <v>11.821591420589538</v>
      </c>
      <c r="BF35" s="35">
        <f t="shared" si="25"/>
        <v>-1.5224452894313964E-2</v>
      </c>
      <c r="BG35" s="35">
        <f t="shared" si="26"/>
        <v>-4.8143947275974874E-2</v>
      </c>
      <c r="BH35" s="35">
        <f t="shared" si="27"/>
        <v>-1.1356988263783777E-3</v>
      </c>
      <c r="BI35" s="36">
        <f t="shared" si="28"/>
        <v>-3.591395027335791E-3</v>
      </c>
      <c r="BJ35" s="35"/>
      <c r="BK35" s="35"/>
      <c r="BO35">
        <f>EXP(-BO$2*HLOOKUP(BO$2,'Yield Curves'!$B$2:$AP$508,MATCH($Z35,'Yield Curves'!$A$3:$A$508,0)+1)/100)</f>
        <v>0.93258031731904911</v>
      </c>
      <c r="BP35">
        <f>EXP(-BP$2*HLOOKUP(BP$2,'Yield Curves'!$B$2:$AP$508,MATCH($Z35,'Yield Curves'!$A$3:$A$508,0)+1)/100)</f>
        <v>0.86883677691075667</v>
      </c>
      <c r="BQ35">
        <f>EXP(-BQ$2*HLOOKUP(BQ$2,'Yield Curves'!$B$2:$AP$508,MATCH($Z35,'Yield Curves'!$A$3:$A$508,0)+1)/100)</f>
        <v>0.80839862042831645</v>
      </c>
      <c r="BR35">
        <f>EXP(-BR$2*HLOOKUP(BR$2,'Yield Curves'!$B$2:$AP$508,MATCH($Z35,'Yield Curves'!$A$3:$A$508,0)+1)/100)</f>
        <v>0.72614903707369094</v>
      </c>
      <c r="BS35">
        <f>EXP(-BS$2*HLOOKUP(BS$2,'Yield Curves'!$B$2:$AP$508,MATCH($Z35,'Yield Curves'!$A$3:$A$508,0)+1)/100)</f>
        <v>0.69663059607549549</v>
      </c>
      <c r="BT35">
        <f>EXP(-BT$2*HLOOKUP(BT$2,'Yield Curves'!$B$2:$AP$508,MATCH($Z35,'Yield Curves'!$A$3:$A$508,0)+1)/100)</f>
        <v>0.64474525093127566</v>
      </c>
      <c r="BU35">
        <f>EXP(-BU$2*HLOOKUP(BU$2,'Yield Curves'!$B$2:$AP$508,MATCH($Z35,'Yield Curves'!$A$3:$A$508,0)+1)/100)</f>
        <v>0.5957107789003212</v>
      </c>
      <c r="BV35">
        <f>EXP(-BV$2*HLOOKUP(BV$2,'Yield Curves'!$B$2:$AP$508,MATCH($Z35,'Yield Curves'!$A$3:$A$508,0)+1)/100)</f>
        <v>0.54963547127008039</v>
      </c>
      <c r="BW35">
        <f>EXP(-BW$2*HLOOKUP(BW$2,'Yield Curves'!$B$2:$AP$508,MATCH($Z35,'Yield Curves'!$A$3:$A$508,0)+1)/100)</f>
        <v>0.50647136091580858</v>
      </c>
      <c r="BX35">
        <f>EXP(-BX$2*HLOOKUP(BX$2,'Yield Curves'!$B$2:$AP$508,MATCH($Z35,'Yield Curves'!$A$3:$A$508,0)+1)/100)</f>
        <v>0.46579949764982831</v>
      </c>
      <c r="BY35">
        <f>EXP(-BY$2*HLOOKUP(BY$2,'Yield Curves'!$B$2:$AP$508,MATCH($Z35,'Yield Curves'!$A$3:$A$508,0)+1)/100)</f>
        <v>0.42769818815940219</v>
      </c>
      <c r="BZ35">
        <f>EXP(-BZ$2*HLOOKUP(BZ$2,'Yield Curves'!$B$2:$AP$508,MATCH($Z35,'Yield Curves'!$A$3:$A$508,0)+1)/100)</f>
        <v>0.39262021829766397</v>
      </c>
      <c r="CA35">
        <f>EXP(-CA$2*HLOOKUP(CA$2,'Yield Curves'!$B$2:$AP$508,MATCH($Z35,'Yield Curves'!$A$3:$A$508,0)+1)/100)</f>
        <v>0.36045861598674117</v>
      </c>
      <c r="CB35">
        <f>EXP(-CB$2*HLOOKUP(CB$2,'Yield Curves'!$B$2:$AP$508,MATCH($Z35,'Yield Curves'!$A$3:$A$508,0)+1)/100)</f>
        <v>0.32974542059065776</v>
      </c>
      <c r="CC35">
        <f>EXP(-CC$2*HLOOKUP(CC$2,'Yield Curves'!$B$2:$AP$508,MATCH($Z35,'Yield Curves'!$A$3:$A$508,0)+1)/100)</f>
        <v>0.30119421191220214</v>
      </c>
      <c r="CD35">
        <f>EXP(-CD$2*HLOOKUP(CD$2,'Yield Curves'!$B$2:$AP$508,MATCH($Z35,'Yield Curves'!$A$3:$A$508,0)+1)/100)</f>
        <v>0.27485045616218085</v>
      </c>
      <c r="CE35">
        <f>EXP(-CE$2*HLOOKUP(CE$2,'Yield Curves'!$B$2:$AP$508,MATCH($Z35,'Yield Curves'!$A$3:$A$508,0)+1)/100)</f>
        <v>0.25059524505612812</v>
      </c>
      <c r="CF35">
        <f>EXP(-CF$2*HLOOKUP(CF$2,'Yield Curves'!$B$2:$AP$508,MATCH($Z35,'Yield Curves'!$A$3:$A$508,0)+1)/100)</f>
        <v>0.2281671161090662</v>
      </c>
      <c r="CG35">
        <f>EXP(-CG$2*HLOOKUP(CG$2,'Yield Curves'!$B$2:$AP$508,MATCH($Z35,'Yield Curves'!$A$3:$A$508,0)+1)/100)</f>
        <v>0.20739396984824496</v>
      </c>
      <c r="CH35">
        <f>EXP(-CH$2*HLOOKUP(CH$2,'Yield Curves'!$B$2:$AP$508,MATCH($Z35,'Yield Curves'!$A$3:$A$508,0)+1)/100)</f>
        <v>0.1882470656387468</v>
      </c>
    </row>
    <row r="36" spans="1:86" x14ac:dyDescent="0.2">
      <c r="A36" s="2">
        <v>43083</v>
      </c>
      <c r="B36">
        <f>'Yield Curves'!C35-'Yield Curves'!C36</f>
        <v>9.9999999999997868E-3</v>
      </c>
      <c r="C36">
        <f>'Yield Curves'!D35-'Yield Curves'!D36</f>
        <v>0</v>
      </c>
      <c r="D36">
        <f>'Yield Curves'!E35-'Yield Curves'!E36</f>
        <v>-1.0000000000000675E-2</v>
      </c>
      <c r="E36">
        <f>'Yield Curves'!F35-'Yield Curves'!F36</f>
        <v>-1.5000000000000568E-2</v>
      </c>
      <c r="F36">
        <f>'Yield Curves'!G35-'Yield Curves'!G36</f>
        <v>-2.0000000000000462E-2</v>
      </c>
      <c r="G36">
        <f>'Yield Curves'!H35-'Yield Curves'!H36</f>
        <v>-1.0000000000000675E-2</v>
      </c>
      <c r="H36">
        <f>'Yield Curves'!I35-'Yield Curves'!I36</f>
        <v>0</v>
      </c>
      <c r="I36">
        <f>'Yield Curves'!J35-'Yield Curves'!J36</f>
        <v>-5.0000000000007816E-3</v>
      </c>
      <c r="J36">
        <f>'Yield Curves'!K35-'Yield Curves'!K36</f>
        <v>-9.9999999999997868E-3</v>
      </c>
      <c r="K36">
        <f>'Yield Curves'!L35-'Yield Curves'!L36</f>
        <v>-7.5000000000002842E-3</v>
      </c>
      <c r="L36">
        <f>'Yield Curves'!M35-'Yield Curves'!M36</f>
        <v>-5.0000000000007816E-3</v>
      </c>
      <c r="M36">
        <f>'Yield Curves'!N35-'Yield Curves'!N36</f>
        <v>-2.4999999999995026E-3</v>
      </c>
      <c r="N36">
        <f>'Yield Curves'!O35-'Yield Curves'!O36</f>
        <v>0</v>
      </c>
      <c r="O36">
        <f>'Yield Curves'!P35-'Yield Curves'!P36</f>
        <v>2.4999999999995026E-3</v>
      </c>
      <c r="P36">
        <f>'Yield Curves'!Q35-'Yield Curves'!Q36</f>
        <v>1.2499999999997513E-3</v>
      </c>
      <c r="Q36">
        <f>'Yield Curves'!R35-'Yield Curves'!R36</f>
        <v>0</v>
      </c>
      <c r="R36">
        <f>'Yield Curves'!S35-'Yield Curves'!S36</f>
        <v>-1.2499999999997513E-3</v>
      </c>
      <c r="S36">
        <f>'Yield Curves'!T35-'Yield Curves'!T36</f>
        <v>-6.2500000000031974E-4</v>
      </c>
      <c r="T36">
        <f>'Yield Curves'!U35-'Yield Curves'!U36</f>
        <v>0</v>
      </c>
      <c r="U36">
        <f>'Yield Curves'!V35-'Yield Curves'!V36</f>
        <v>6.2500000000031974E-4</v>
      </c>
      <c r="V36" s="21">
        <f t="shared" si="0"/>
        <v>9.9999999999997868E-3</v>
      </c>
      <c r="W36" s="21">
        <f t="shared" si="1"/>
        <v>2.9655000000000147E-2</v>
      </c>
      <c r="X36">
        <f t="shared" si="2"/>
        <v>4.2630760631356651E-2</v>
      </c>
      <c r="Y36">
        <f t="shared" si="3"/>
        <v>0.12882897936350066</v>
      </c>
      <c r="Z36" s="2">
        <v>43084</v>
      </c>
      <c r="AA36" s="28">
        <f>'Bond Valuation'!$B$12*BondVal_all!BO36</f>
        <v>94.200031581397639</v>
      </c>
      <c r="AB36" s="53">
        <f t="shared" si="6"/>
        <v>1.601280682939743E-3</v>
      </c>
      <c r="AC36" s="12">
        <f>SUMPRODUCT('Bond Valuation'!$B$12*BondVal_all!BO36,$BO$2)/AA36</f>
        <v>1</v>
      </c>
      <c r="AD36" s="35">
        <f t="shared" si="7"/>
        <v>-1.2877873743422561E-3</v>
      </c>
      <c r="AE36" s="53">
        <f t="shared" si="8"/>
        <v>-4.0723412449294102E-3</v>
      </c>
      <c r="AF36" s="53">
        <f t="shared" si="4"/>
        <v>-1.1347089590146994E-3</v>
      </c>
      <c r="AG36" s="53">
        <f t="shared" si="9"/>
        <v>-3.5882647918851012E-3</v>
      </c>
      <c r="AH36" s="28">
        <f>SUMPRODUCT('Bond Valuation'!$B$40:$D$40,BondVal_all!BO36:BQ36)</f>
        <v>85.959749060037737</v>
      </c>
      <c r="AI36" s="53">
        <f t="shared" si="10"/>
        <v>2.6736230615695966E-3</v>
      </c>
      <c r="AJ36" s="12">
        <f>SUMPRODUCT($BO$2:$BQ$2,'Bond Valuation'!$B$40:$D$40,BondVal_all!BO36:BQ36)/BondVal_all!AH36</f>
        <v>2.9363966781866164</v>
      </c>
      <c r="AK36" s="35">
        <f t="shared" si="11"/>
        <v>-3.7814545682292654E-3</v>
      </c>
      <c r="AL36" s="35">
        <f t="shared" si="12"/>
        <v>-1.1958009304053071E-2</v>
      </c>
      <c r="AM36" s="35">
        <f t="shared" si="13"/>
        <v>-1.1347089590146994E-3</v>
      </c>
      <c r="AN36" s="29">
        <f t="shared" si="14"/>
        <v>-3.5882647918851012E-3</v>
      </c>
      <c r="AO36" s="28">
        <f>SUMPRODUCT('Bond Valuation'!$B$68:$F$68,BondVal_all!BO36:BS36)</f>
        <v>79.600567724832757</v>
      </c>
      <c r="AP36" s="53">
        <f t="shared" si="15"/>
        <v>3.3194394860831533E-3</v>
      </c>
      <c r="AQ36" s="12">
        <f>SUMPRODUCT($BO$2:$BS$2,'Bond Valuation'!$B$68:$F$68,BondVal_all!BO36:BS36)/BondVal_all!AO36</f>
        <v>4.7274667553121317</v>
      </c>
      <c r="AR36" s="35">
        <f t="shared" si="16"/>
        <v>-6.0879720001137151E-3</v>
      </c>
      <c r="AS36" s="35">
        <f t="shared" si="17"/>
        <v>-1.9251857851690209E-2</v>
      </c>
      <c r="AT36" s="35">
        <f t="shared" si="18"/>
        <v>-1.1347089590146994E-3</v>
      </c>
      <c r="AU36" s="36">
        <f t="shared" si="19"/>
        <v>-3.5882647918851012E-3</v>
      </c>
      <c r="AV36" s="28">
        <f>SUMPRODUCT('Bond Valuation'!$B$96:$K$96,BondVal_all!BO36:BX36)</f>
        <v>70.395311843548143</v>
      </c>
      <c r="AW36" s="53">
        <f t="shared" si="20"/>
        <v>2.154435124395393E-3</v>
      </c>
      <c r="AX36" s="12">
        <f>SUMPRODUCT($BO$2:$BX$2,'Bond Valuation'!$B$96:$K$96,BondVal_all!BO36:BX36)/BondVal_all!AV36</f>
        <v>8.270032229806386</v>
      </c>
      <c r="AY36" s="35">
        <f t="shared" si="21"/>
        <v>-1.0650043090948198E-2</v>
      </c>
      <c r="AZ36" s="35">
        <f t="shared" si="5"/>
        <v>-3.3678393346336086E-2</v>
      </c>
      <c r="BA36" s="35">
        <f t="shared" si="22"/>
        <v>-1.1347089590146994E-3</v>
      </c>
      <c r="BB36" s="36">
        <f t="shared" si="23"/>
        <v>-3.5882647918851012E-3</v>
      </c>
      <c r="BC36" s="28">
        <f>SUMPRODUCT('Bond Valuation'!$B$124:$U$124,BondVal_all!BO36:CH36)</f>
        <v>58.034899858157402</v>
      </c>
      <c r="BD36" s="53">
        <f t="shared" si="24"/>
        <v>5.212859595371544E-4</v>
      </c>
      <c r="BE36" s="12">
        <f>SUMPRODUCT($BO$2:$CH$2,'Bond Valuation'!$B$124:$U$124,BondVal_all!BO36:CH36)/BondVal_all!BC36</f>
        <v>11.848410649851884</v>
      </c>
      <c r="BF36" s="35">
        <f t="shared" si="25"/>
        <v>-1.5258233640901581E-2</v>
      </c>
      <c r="BG36" s="35">
        <f t="shared" si="26"/>
        <v>-4.8250771376252707E-2</v>
      </c>
      <c r="BH36" s="35">
        <f t="shared" si="27"/>
        <v>-1.1347089590146994E-3</v>
      </c>
      <c r="BI36" s="36">
        <f t="shared" si="28"/>
        <v>-3.5882647918851012E-3</v>
      </c>
      <c r="BJ36" s="35"/>
      <c r="BK36" s="35"/>
      <c r="BO36">
        <f>EXP(-BO$2*HLOOKUP(BO$2,'Yield Curves'!$B$2:$AP$508,MATCH($Z36,'Yield Curves'!$A$3:$A$508,0)+1)/100)</f>
        <v>0.93267358001383804</v>
      </c>
      <c r="BP36">
        <f>EXP(-BP$2*HLOOKUP(BP$2,'Yield Curves'!$B$2:$AP$508,MATCH($Z36,'Yield Curves'!$A$3:$A$508,0)+1)/100)</f>
        <v>0.86831563120395672</v>
      </c>
      <c r="BQ36">
        <f>EXP(-BQ$2*HLOOKUP(BQ$2,'Yield Curves'!$B$2:$AP$508,MATCH($Z36,'Yield Curves'!$A$3:$A$508,0)+1)/100)</f>
        <v>0.80742912389806021</v>
      </c>
      <c r="BR36">
        <f>EXP(-BR$2*HLOOKUP(BR$2,'Yield Curves'!$B$2:$AP$508,MATCH($Z36,'Yield Curves'!$A$3:$A$508,0)+1)/100)</f>
        <v>0.72702093895467979</v>
      </c>
      <c r="BS36">
        <f>EXP(-BS$2*HLOOKUP(BS$2,'Yield Curves'!$B$2:$AP$508,MATCH($Z36,'Yield Curves'!$A$3:$A$508,0)+1)/100)</f>
        <v>0.6952387272161602</v>
      </c>
      <c r="BT36">
        <f>EXP(-BT$2*HLOOKUP(BT$2,'Yield Curves'!$B$2:$AP$508,MATCH($Z36,'Yield Curves'!$A$3:$A$508,0)+1)/100)</f>
        <v>0.64358575334049539</v>
      </c>
      <c r="BU36">
        <f>EXP(-BU$2*HLOOKUP(BU$2,'Yield Curves'!$B$2:$AP$508,MATCH($Z36,'Yield Curves'!$A$3:$A$508,0)+1)/100)</f>
        <v>0.59487736733408103</v>
      </c>
      <c r="BV36">
        <f>EXP(-BV$2*HLOOKUP(BV$2,'Yield Curves'!$B$2:$AP$508,MATCH($Z36,'Yield Curves'!$A$3:$A$508,0)+1)/100)</f>
        <v>0.54919593872952233</v>
      </c>
      <c r="BW36">
        <f>EXP(-BW$2*HLOOKUP(BW$2,'Yield Curves'!$B$2:$AP$508,MATCH($Z36,'Yield Curves'!$A$3:$A$508,0)+1)/100)</f>
        <v>0.50647136091580847</v>
      </c>
      <c r="BX36">
        <f>EXP(-BX$2*HLOOKUP(BX$2,'Yield Curves'!$B$2:$AP$508,MATCH($Z36,'Yield Curves'!$A$3:$A$508,0)+1)/100)</f>
        <v>0.46626553012487953</v>
      </c>
      <c r="BY36">
        <f>EXP(-BY$2*HLOOKUP(BY$2,'Yield Curves'!$B$2:$AP$508,MATCH($Z36,'Yield Curves'!$A$3:$A$508,0)+1)/100)</f>
        <v>0.42864015996240767</v>
      </c>
      <c r="BZ36">
        <f>EXP(-BZ$2*HLOOKUP(BZ$2,'Yield Curves'!$B$2:$AP$508,MATCH($Z36,'Yield Curves'!$A$3:$A$508,0)+1)/100)</f>
        <v>0.39368172527662387</v>
      </c>
      <c r="CA36">
        <f>EXP(-CA$2*HLOOKUP(CA$2,'Yield Curves'!$B$2:$AP$508,MATCH($Z36,'Yield Curves'!$A$3:$A$508,0)+1)/100)</f>
        <v>0.36127959284519839</v>
      </c>
      <c r="CB36">
        <f>EXP(-CB$2*HLOOKUP(CB$2,'Yield Curves'!$B$2:$AP$508,MATCH($Z36,'Yield Curves'!$A$3:$A$508,0)+1)/100)</f>
        <v>0.3308436489068976</v>
      </c>
      <c r="CC36">
        <f>EXP(-CC$2*HLOOKUP(CC$2,'Yield Curves'!$B$2:$AP$508,MATCH($Z36,'Yield Curves'!$A$3:$A$508,0)+1)/100)</f>
        <v>0.30255264003674054</v>
      </c>
      <c r="CD36">
        <f>EXP(-CD$2*HLOOKUP(CD$2,'Yield Curves'!$B$2:$AP$508,MATCH($Z36,'Yield Curves'!$A$3:$A$508,0)+1)/100)</f>
        <v>0.27633175478780697</v>
      </c>
      <c r="CE36">
        <f>EXP(-CE$2*HLOOKUP(CE$2,'Yield Curves'!$B$2:$AP$508,MATCH($Z36,'Yield Curves'!$A$3:$A$508,0)+1)/100)</f>
        <v>0.25207064374438204</v>
      </c>
      <c r="CF36">
        <f>EXP(-CF$2*HLOOKUP(CF$2,'Yield Curves'!$B$2:$AP$508,MATCH($Z36,'Yield Curves'!$A$3:$A$508,0)+1)/100)</f>
        <v>0.22962848052640683</v>
      </c>
      <c r="CG36">
        <f>EXP(-CG$2*HLOOKUP(CG$2,'Yield Curves'!$B$2:$AP$508,MATCH($Z36,'Yield Curves'!$A$3:$A$508,0)+1)/100)</f>
        <v>0.20888623040837814</v>
      </c>
      <c r="CH36">
        <f>EXP(-CH$2*HLOOKUP(CH$2,'Yield Curves'!$B$2:$AP$508,MATCH($Z36,'Yield Curves'!$A$3:$A$508,0)+1)/100)</f>
        <v>0.18975908216588572</v>
      </c>
    </row>
    <row r="37" spans="1:86" x14ac:dyDescent="0.2">
      <c r="A37" s="2">
        <v>43082</v>
      </c>
      <c r="B37">
        <f>'Yield Curves'!C36-'Yield Curves'!C37</f>
        <v>-1.9999999999999574E-2</v>
      </c>
      <c r="C37">
        <f>'Yield Curves'!D36-'Yield Curves'!D37</f>
        <v>-4.9999999999998934E-3</v>
      </c>
      <c r="D37">
        <f>'Yield Curves'!E36-'Yield Curves'!E37</f>
        <v>1.0000000000000675E-2</v>
      </c>
      <c r="E37">
        <f>'Yield Curves'!F36-'Yield Curves'!F37</f>
        <v>1.5000000000000568E-2</v>
      </c>
      <c r="F37">
        <f>'Yield Curves'!G36-'Yield Curves'!G37</f>
        <v>2.0000000000000462E-2</v>
      </c>
      <c r="G37">
        <f>'Yield Curves'!H36-'Yield Curves'!H37</f>
        <v>1.5000000000000568E-2</v>
      </c>
      <c r="H37">
        <f>'Yield Curves'!I36-'Yield Curves'!I37</f>
        <v>9.9999999999997868E-3</v>
      </c>
      <c r="I37">
        <f>'Yield Curves'!J36-'Yield Curves'!J37</f>
        <v>9.9999999999997868E-3</v>
      </c>
      <c r="J37">
        <f>'Yield Curves'!K36-'Yield Curves'!K37</f>
        <v>9.9999999999997868E-3</v>
      </c>
      <c r="K37">
        <f>'Yield Curves'!L36-'Yield Curves'!L37</f>
        <v>7.5000000000002842E-3</v>
      </c>
      <c r="L37">
        <f>'Yield Curves'!M36-'Yield Curves'!M37</f>
        <v>5.0000000000007816E-3</v>
      </c>
      <c r="M37">
        <f>'Yield Curves'!N36-'Yield Curves'!N37</f>
        <v>2.4999999999995026E-3</v>
      </c>
      <c r="N37">
        <f>'Yield Curves'!O36-'Yield Curves'!O37</f>
        <v>0</v>
      </c>
      <c r="O37">
        <f>'Yield Curves'!P36-'Yield Curves'!P37</f>
        <v>-2.4999999999995026E-3</v>
      </c>
      <c r="P37">
        <f>'Yield Curves'!Q36-'Yield Curves'!Q37</f>
        <v>-1.2499999999997513E-3</v>
      </c>
      <c r="Q37">
        <f>'Yield Curves'!R36-'Yield Curves'!R37</f>
        <v>0</v>
      </c>
      <c r="R37">
        <f>'Yield Curves'!S36-'Yield Curves'!S37</f>
        <v>1.2499999999997513E-3</v>
      </c>
      <c r="S37">
        <f>'Yield Curves'!T36-'Yield Curves'!T37</f>
        <v>6.2500000000031974E-4</v>
      </c>
      <c r="T37">
        <f>'Yield Curves'!U36-'Yield Curves'!U37</f>
        <v>0</v>
      </c>
      <c r="U37">
        <f>'Yield Curves'!V36-'Yield Curves'!V37</f>
        <v>-6.2500000000031974E-4</v>
      </c>
      <c r="V37" s="21">
        <f t="shared" si="0"/>
        <v>2.0000000000000462E-2</v>
      </c>
      <c r="W37" s="21">
        <f t="shared" si="1"/>
        <v>3.0215000000000145E-2</v>
      </c>
      <c r="X37">
        <f t="shared" si="2"/>
        <v>4.3415719778619112E-2</v>
      </c>
      <c r="Y37">
        <f t="shared" si="3"/>
        <v>0.13121506740694361</v>
      </c>
      <c r="Z37" s="2">
        <v>43083</v>
      </c>
      <c r="AA37" s="28">
        <f>'Bond Valuation'!$B$12*BondVal_all!BO37</f>
        <v>94.049432042626322</v>
      </c>
      <c r="AB37" s="53">
        <f t="shared" si="6"/>
        <v>-9.9995000166552828E-5</v>
      </c>
      <c r="AC37" s="12">
        <f>SUMPRODUCT('Bond Valuation'!$B$12*BondVal_all!BO37,$BO$2)/AA37</f>
        <v>1</v>
      </c>
      <c r="AD37" s="35">
        <f t="shared" si="7"/>
        <v>-1.2882897936350066E-3</v>
      </c>
      <c r="AE37" s="53">
        <f t="shared" si="8"/>
        <v>-4.0739300342349134E-3</v>
      </c>
      <c r="AF37" s="53">
        <f t="shared" ref="AF37:AF69" si="29">$AC$1*X36/100</f>
        <v>-1.1362010945884999E-3</v>
      </c>
      <c r="AG37" s="53">
        <f t="shared" si="9"/>
        <v>-3.5929833388760732E-3</v>
      </c>
      <c r="AH37" s="28">
        <f>SUMPRODUCT('Bond Valuation'!$B$40:$D$40,BondVal_all!BO37:BQ37)</f>
        <v>85.730537916782666</v>
      </c>
      <c r="AI37" s="53">
        <f t="shared" si="10"/>
        <v>5.7686990605132493E-4</v>
      </c>
      <c r="AJ37" s="12">
        <f>SUMPRODUCT($BO$2:$BQ$2,'Bond Valuation'!$B$40:$D$40,BondVal_all!BO37:BQ37)/BondVal_all!AH37</f>
        <v>2.9363447557968105</v>
      </c>
      <c r="AK37" s="35">
        <f t="shared" si="11"/>
        <v>-3.7828629794867067E-3</v>
      </c>
      <c r="AL37" s="35">
        <f t="shared" si="12"/>
        <v>-1.1962463091508807E-2</v>
      </c>
      <c r="AM37" s="35">
        <f t="shared" si="13"/>
        <v>-1.1362010945884999E-3</v>
      </c>
      <c r="AN37" s="29">
        <f t="shared" si="14"/>
        <v>-3.5929833388760732E-3</v>
      </c>
      <c r="AO37" s="28">
        <f>SUMPRODUCT('Bond Valuation'!$B$68:$F$68,BondVal_all!BO37:BS37)</f>
        <v>79.337212648451711</v>
      </c>
      <c r="AP37" s="53">
        <f t="shared" si="15"/>
        <v>4.6538787397376602E-4</v>
      </c>
      <c r="AQ37" s="12">
        <f>SUMPRODUCT($BO$2:$BS$2,'Bond Valuation'!$B$68:$F$68,BondVal_all!BO37:BS37)/BondVal_all!AO37</f>
        <v>4.7270840139063868</v>
      </c>
      <c r="AR37" s="35">
        <f t="shared" si="16"/>
        <v>-6.0898540887707976E-3</v>
      </c>
      <c r="AS37" s="35">
        <f t="shared" si="17"/>
        <v>-1.9257809538604957E-2</v>
      </c>
      <c r="AT37" s="35">
        <f t="shared" si="18"/>
        <v>-1.1362010945884999E-3</v>
      </c>
      <c r="AU37" s="36">
        <f t="shared" si="19"/>
        <v>-3.5929833388760732E-3</v>
      </c>
      <c r="AV37" s="28">
        <f>SUMPRODUCT('Bond Valuation'!$B$96:$K$96,BondVal_all!BO37:BX37)</f>
        <v>70.243975754904596</v>
      </c>
      <c r="AW37" s="53">
        <f t="shared" si="20"/>
        <v>5.5004251096280043E-5</v>
      </c>
      <c r="AX37" s="12">
        <f>SUMPRODUCT($BO$2:$BX$2,'Bond Valuation'!$B$96:$K$96,BondVal_all!BO37:BX37)/BondVal_all!AV37</f>
        <v>8.2701825024509787</v>
      </c>
      <c r="AY37" s="35">
        <f t="shared" si="21"/>
        <v>-1.0654391709406415E-2</v>
      </c>
      <c r="AZ37" s="35">
        <f t="shared" ref="AZ37:AZ68" si="30">AY37*SQRT(10)</f>
        <v>-3.3692144885339101E-2</v>
      </c>
      <c r="BA37" s="35">
        <f t="shared" si="22"/>
        <v>-1.1362010945884999E-3</v>
      </c>
      <c r="BB37" s="36">
        <f t="shared" si="23"/>
        <v>-3.5929833388760732E-3</v>
      </c>
      <c r="BC37" s="28">
        <f>SUMPRODUCT('Bond Valuation'!$B$124:$U$124,BondVal_all!BO37:CH37)</f>
        <v>58.004662841830275</v>
      </c>
      <c r="BD37" s="53">
        <f t="shared" si="24"/>
        <v>7.3080676261438882E-5</v>
      </c>
      <c r="BE37" s="12">
        <f>SUMPRODUCT($BO$2:$CH$2,'Bond Valuation'!$B$124:$U$124,BondVal_all!BO37:CH37)/BondVal_all!BC37</f>
        <v>11.861744360412652</v>
      </c>
      <c r="BF37" s="35">
        <f t="shared" si="25"/>
        <v>-1.5281364194227218E-2</v>
      </c>
      <c r="BG37" s="35">
        <f t="shared" si="26"/>
        <v>-4.8323916608301702E-2</v>
      </c>
      <c r="BH37" s="35">
        <f t="shared" si="27"/>
        <v>-1.1362010945884999E-3</v>
      </c>
      <c r="BI37" s="36">
        <f t="shared" si="28"/>
        <v>-3.5929833388760732E-3</v>
      </c>
      <c r="BJ37" s="35"/>
      <c r="BK37" s="35"/>
      <c r="BO37">
        <f>EXP(-BO$2*HLOOKUP(BO$2,'Yield Curves'!$B$2:$AP$508,MATCH($Z37,'Yield Curves'!$A$3:$A$508,0)+1)/100)</f>
        <v>0.93118249547154774</v>
      </c>
      <c r="BP37">
        <f>EXP(-BP$2*HLOOKUP(BP$2,'Yield Curves'!$B$2:$AP$508,MATCH($Z37,'Yield Curves'!$A$3:$A$508,0)+1)/100)</f>
        <v>0.86623417243868561</v>
      </c>
      <c r="BQ37">
        <f>EXP(-BQ$2*HLOOKUP(BQ$2,'Yield Curves'!$B$2:$AP$508,MATCH($Z37,'Yield Curves'!$A$3:$A$508,0)+1)/100)</f>
        <v>0.80525200569570776</v>
      </c>
      <c r="BR37">
        <f>EXP(-BR$2*HLOOKUP(BR$2,'Yield Curves'!$B$2:$AP$508,MATCH($Z37,'Yield Curves'!$A$3:$A$508,0)+1)/100)</f>
        <v>0.72702093895467979</v>
      </c>
      <c r="BS37">
        <f>EXP(-BS$2*HLOOKUP(BS$2,'Yield Curves'!$B$2:$AP$508,MATCH($Z37,'Yield Curves'!$A$3:$A$508,0)+1)/100)</f>
        <v>0.69280964504439169</v>
      </c>
      <c r="BT37">
        <f>EXP(-BT$2*HLOOKUP(BT$2,'Yield Curves'!$B$2:$AP$508,MATCH($Z37,'Yield Curves'!$A$3:$A$508,0)+1)/100)</f>
        <v>0.64127301006412929</v>
      </c>
      <c r="BU37">
        <f>EXP(-BU$2*HLOOKUP(BU$2,'Yield Curves'!$B$2:$AP$508,MATCH($Z37,'Yield Curves'!$A$3:$A$508,0)+1)/100)</f>
        <v>0.59279893592510902</v>
      </c>
      <c r="BV37">
        <f>EXP(-BV$2*HLOOKUP(BV$2,'Yield Curves'!$B$2:$AP$508,MATCH($Z37,'Yield Curves'!$A$3:$A$508,0)+1)/100)</f>
        <v>0.54744132061185002</v>
      </c>
      <c r="BW37">
        <f>EXP(-BW$2*HLOOKUP(BW$2,'Yield Curves'!$B$2:$AP$508,MATCH($Z37,'Yield Curves'!$A$3:$A$508,0)+1)/100)</f>
        <v>0.50510573266908798</v>
      </c>
      <c r="BX37">
        <f>EXP(-BX$2*HLOOKUP(BX$2,'Yield Curves'!$B$2:$AP$508,MATCH($Z37,'Yield Curves'!$A$3:$A$508,0)+1)/100)</f>
        <v>0.46533393097431341</v>
      </c>
      <c r="BY37">
        <f>EXP(-BY$2*HLOOKUP(BY$2,'Yield Curves'!$B$2:$AP$508,MATCH($Z37,'Yield Curves'!$A$3:$A$508,0)+1)/100)</f>
        <v>0.42816891501868531</v>
      </c>
      <c r="BZ37">
        <f>EXP(-BZ$2*HLOOKUP(BZ$2,'Yield Curves'!$B$2:$AP$508,MATCH($Z37,'Yield Curves'!$A$3:$A$508,0)+1)/100)</f>
        <v>0.39332757111715205</v>
      </c>
      <c r="CA37">
        <f>EXP(-CA$2*HLOOKUP(CA$2,'Yield Curves'!$B$2:$AP$508,MATCH($Z37,'Yield Curves'!$A$3:$A$508,0)+1)/100)</f>
        <v>0.36069299025051627</v>
      </c>
      <c r="CB37">
        <f>EXP(-CB$2*HLOOKUP(CB$2,'Yield Curves'!$B$2:$AP$508,MATCH($Z37,'Yield Curves'!$A$3:$A$508,0)+1)/100)</f>
        <v>0.33055428732825654</v>
      </c>
      <c r="CC37">
        <f>EXP(-CC$2*HLOOKUP(CC$2,'Yield Curves'!$B$2:$AP$508,MATCH($Z37,'Yield Curves'!$A$3:$A$508,0)+1)/100)</f>
        <v>0.30255264003674054</v>
      </c>
      <c r="CD37">
        <f>EXP(-CD$2*HLOOKUP(CD$2,'Yield Curves'!$B$2:$AP$508,MATCH($Z37,'Yield Curves'!$A$3:$A$508,0)+1)/100)</f>
        <v>0.27649069123666009</v>
      </c>
      <c r="CE37">
        <f>EXP(-CE$2*HLOOKUP(CE$2,'Yield Curves'!$B$2:$AP$508,MATCH($Z37,'Yield Curves'!$A$3:$A$508,0)+1)/100)</f>
        <v>0.25226489171835742</v>
      </c>
      <c r="CF37">
        <f>EXP(-CF$2*HLOOKUP(CF$2,'Yield Curves'!$B$2:$AP$508,MATCH($Z37,'Yield Curves'!$A$3:$A$508,0)+1)/100)</f>
        <v>0.22985463235276546</v>
      </c>
      <c r="CG37">
        <f>EXP(-CG$2*HLOOKUP(CG$2,'Yield Curves'!$B$2:$AP$508,MATCH($Z37,'Yield Curves'!$A$3:$A$508,0)+1)/100)</f>
        <v>0.20919342090939635</v>
      </c>
      <c r="CH37">
        <f>EXP(-CH$2*HLOOKUP(CH$2,'Yield Curves'!$B$2:$AP$508,MATCH($Z37,'Yield Curves'!$A$3:$A$508,0)+1)/100)</f>
        <v>0.19013898010152055</v>
      </c>
    </row>
    <row r="38" spans="1:86" x14ac:dyDescent="0.2">
      <c r="A38" s="2">
        <v>43081</v>
      </c>
      <c r="B38">
        <f>'Yield Curves'!C37-'Yield Curves'!C38</f>
        <v>-2.0000000000000462E-2</v>
      </c>
      <c r="C38">
        <f>'Yield Curves'!D37-'Yield Curves'!D38</f>
        <v>-1.9999999999999574E-2</v>
      </c>
      <c r="D38">
        <f>'Yield Curves'!E37-'Yield Curves'!E38</f>
        <v>-2.0000000000000462E-2</v>
      </c>
      <c r="E38">
        <f>'Yield Curves'!F37-'Yield Curves'!F38</f>
        <v>-2.000000000000135E-2</v>
      </c>
      <c r="F38">
        <f>'Yield Curves'!G37-'Yield Curves'!G38</f>
        <v>-2.0000000000000462E-2</v>
      </c>
      <c r="G38">
        <f>'Yield Curves'!H37-'Yield Curves'!H38</f>
        <v>-9.9999999999997868E-3</v>
      </c>
      <c r="H38">
        <f>'Yield Curves'!I37-'Yield Curves'!I38</f>
        <v>0</v>
      </c>
      <c r="I38">
        <f>'Yield Curves'!J37-'Yield Curves'!J38</f>
        <v>-9.9999999999997868E-3</v>
      </c>
      <c r="J38">
        <f>'Yield Curves'!K37-'Yield Curves'!K38</f>
        <v>-2.0000000000000462E-2</v>
      </c>
      <c r="K38">
        <f>'Yield Curves'!L37-'Yield Curves'!L38</f>
        <v>-1.5000000000000568E-2</v>
      </c>
      <c r="L38">
        <f>'Yield Curves'!M37-'Yield Curves'!M38</f>
        <v>-1.0000000000000675E-2</v>
      </c>
      <c r="M38">
        <f>'Yield Curves'!N37-'Yield Curves'!N38</f>
        <v>-4.9999999999998934E-3</v>
      </c>
      <c r="N38">
        <f>'Yield Curves'!O37-'Yield Curves'!O38</f>
        <v>0</v>
      </c>
      <c r="O38">
        <f>'Yield Curves'!P37-'Yield Curves'!P38</f>
        <v>4.9999999999998934E-3</v>
      </c>
      <c r="P38">
        <f>'Yield Curves'!Q37-'Yield Curves'!Q38</f>
        <v>5.0000000000007816E-3</v>
      </c>
      <c r="Q38">
        <f>'Yield Curves'!R37-'Yield Curves'!R38</f>
        <v>5.0000000000007816E-3</v>
      </c>
      <c r="R38">
        <f>'Yield Curves'!S37-'Yield Curves'!S38</f>
        <v>5.0000000000007816E-3</v>
      </c>
      <c r="S38">
        <f>'Yield Curves'!T37-'Yield Curves'!T38</f>
        <v>7.5000000000011724E-3</v>
      </c>
      <c r="T38">
        <f>'Yield Curves'!U37-'Yield Curves'!U38</f>
        <v>1.0000000000000675E-2</v>
      </c>
      <c r="U38">
        <f>'Yield Curves'!V37-'Yield Curves'!V38</f>
        <v>1.2500000000000178E-2</v>
      </c>
      <c r="V38" s="21">
        <f t="shared" si="0"/>
        <v>1.2500000000000178E-2</v>
      </c>
      <c r="W38" s="21">
        <f t="shared" si="1"/>
        <v>3.0145000000000147E-2</v>
      </c>
      <c r="X38">
        <f t="shared" si="2"/>
        <v>4.3458483454172012E-2</v>
      </c>
      <c r="Y38">
        <f t="shared" si="3"/>
        <v>0.13124455059265228</v>
      </c>
      <c r="Z38" s="2">
        <v>43082</v>
      </c>
      <c r="AA38" s="28">
        <f>'Bond Valuation'!$B$12*BondVal_all!BO38</f>
        <v>94.058837456093414</v>
      </c>
      <c r="AB38" s="53">
        <f t="shared" si="6"/>
        <v>2.0002000133345632E-4</v>
      </c>
      <c r="AC38" s="12">
        <f>SUMPRODUCT('Bond Valuation'!$B$12*BondVal_all!BO38,$BO$2)/AA38</f>
        <v>1</v>
      </c>
      <c r="AD38" s="35">
        <f t="shared" si="7"/>
        <v>-1.3121506740694361E-3</v>
      </c>
      <c r="AE38" s="53">
        <f t="shared" si="8"/>
        <v>-4.1493847633846583E-3</v>
      </c>
      <c r="AF38" s="53">
        <f t="shared" si="29"/>
        <v>-1.157121937405244E-3</v>
      </c>
      <c r="AG38" s="53">
        <f t="shared" si="9"/>
        <v>-3.6591408527473571E-3</v>
      </c>
      <c r="AH38" s="28">
        <f>SUMPRODUCT('Bond Valuation'!$B$40:$D$40,BondVal_all!BO38:BQ38)</f>
        <v>85.68111106229378</v>
      </c>
      <c r="AI38" s="53">
        <f t="shared" si="10"/>
        <v>-5.7436632803731236E-4</v>
      </c>
      <c r="AJ38" s="12">
        <f>SUMPRODUCT($BO$2:$BQ$2,'Bond Valuation'!$B$40:$D$40,BondVal_all!BO38:BQ38)/BondVal_all!AH38</f>
        <v>2.9363077311708006</v>
      </c>
      <c r="AK38" s="35">
        <f t="shared" si="11"/>
        <v>-3.8528781687310627E-3</v>
      </c>
      <c r="AL38" s="35">
        <f t="shared" si="12"/>
        <v>-1.2183870560328696E-2</v>
      </c>
      <c r="AM38" s="35">
        <f t="shared" si="13"/>
        <v>-1.157121937405244E-3</v>
      </c>
      <c r="AN38" s="29">
        <f t="shared" si="14"/>
        <v>-3.6591408527473571E-3</v>
      </c>
      <c r="AO38" s="28">
        <f>SUMPRODUCT('Bond Valuation'!$B$68:$F$68,BondVal_all!BO38:BS38)</f>
        <v>79.300307247056537</v>
      </c>
      <c r="AP38" s="53">
        <f t="shared" si="15"/>
        <v>-4.713998573048217E-4</v>
      </c>
      <c r="AQ38" s="12">
        <f>SUMPRODUCT($BO$2:$BS$2,'Bond Valuation'!$B$68:$F$68,BondVal_all!BO38:BS38)/BondVal_all!AO38</f>
        <v>4.7269920968564314</v>
      </c>
      <c r="AR38" s="35">
        <f t="shared" si="16"/>
        <v>-6.2025258662110642E-3</v>
      </c>
      <c r="AS38" s="35">
        <f t="shared" si="17"/>
        <v>-1.9614108983335776E-2</v>
      </c>
      <c r="AT38" s="35">
        <f t="shared" si="18"/>
        <v>-1.157121937405244E-3</v>
      </c>
      <c r="AU38" s="36">
        <f t="shared" si="19"/>
        <v>-3.6591408527473571E-3</v>
      </c>
      <c r="AV38" s="28">
        <f>SUMPRODUCT('Bond Valuation'!$B$96:$K$96,BondVal_all!BO38:BX38)</f>
        <v>70.240112250133365</v>
      </c>
      <c r="AW38" s="53">
        <f t="shared" si="20"/>
        <v>-6.4853891937000085E-5</v>
      </c>
      <c r="AX38" s="12">
        <f>SUMPRODUCT($BO$2:$BX$2,'Bond Valuation'!$B$96:$K$96,BondVal_all!BO38:BX38)/BondVal_all!AV38</f>
        <v>8.2704051203835611</v>
      </c>
      <c r="AY38" s="35">
        <f t="shared" si="21"/>
        <v>-1.0852017653538605E-2</v>
      </c>
      <c r="AZ38" s="35">
        <f t="shared" si="30"/>
        <v>-3.4317092993538009E-2</v>
      </c>
      <c r="BA38" s="35">
        <f t="shared" si="22"/>
        <v>-1.157121937405244E-3</v>
      </c>
      <c r="BB38" s="36">
        <f t="shared" si="23"/>
        <v>-3.6591408527473571E-3</v>
      </c>
      <c r="BC38" s="28">
        <f>SUMPRODUCT('Bond Valuation'!$B$124:$U$124,BondVal_all!BO38:CH38)</f>
        <v>58.00042413161129</v>
      </c>
      <c r="BD38" s="53">
        <f t="shared" si="24"/>
        <v>-9.7735168202073286E-4</v>
      </c>
      <c r="BE38" s="12">
        <f>SUMPRODUCT($BO$2:$CH$2,'Bond Valuation'!$B$124:$U$124,BondVal_all!BO38:CH38)/BondVal_all!BC38</f>
        <v>11.862317671434925</v>
      </c>
      <c r="BF38" s="35">
        <f t="shared" si="25"/>
        <v>-1.556514812859912E-2</v>
      </c>
      <c r="BG38" s="35">
        <f t="shared" si="26"/>
        <v>-4.9221320204280654E-2</v>
      </c>
      <c r="BH38" s="35">
        <f t="shared" si="27"/>
        <v>-1.157121937405244E-3</v>
      </c>
      <c r="BI38" s="36">
        <f t="shared" si="28"/>
        <v>-3.6591408527473571E-3</v>
      </c>
      <c r="BJ38" s="35"/>
      <c r="BK38" s="35"/>
      <c r="BO38">
        <f>EXP(-BO$2*HLOOKUP(BO$2,'Yield Curves'!$B$2:$AP$508,MATCH($Z38,'Yield Curves'!$A$3:$A$508,0)+1)/100)</f>
        <v>0.93127561837716255</v>
      </c>
      <c r="BP38">
        <f>EXP(-BP$2*HLOOKUP(BP$2,'Yield Curves'!$B$2:$AP$508,MATCH($Z38,'Yield Curves'!$A$3:$A$508,0)+1)/100)</f>
        <v>0.8660609429277264</v>
      </c>
      <c r="BQ38">
        <f>EXP(-BQ$2*HLOOKUP(BQ$2,'Yield Curves'!$B$2:$AP$508,MATCH($Z38,'Yield Curves'!$A$3:$A$508,0)+1)/100)</f>
        <v>0.80476899940866664</v>
      </c>
      <c r="BR38">
        <f>EXP(-BR$2*HLOOKUP(BR$2,'Yield Curves'!$B$2:$AP$508,MATCH($Z38,'Yield Curves'!$A$3:$A$508,0)+1)/100)</f>
        <v>0.72702093895467979</v>
      </c>
      <c r="BS38">
        <f>EXP(-BS$2*HLOOKUP(BS$2,'Yield Curves'!$B$2:$AP$508,MATCH($Z38,'Yield Curves'!$A$3:$A$508,0)+1)/100)</f>
        <v>0.69246332680864342</v>
      </c>
      <c r="BT38">
        <f>EXP(-BT$2*HLOOKUP(BT$2,'Yield Curves'!$B$2:$AP$508,MATCH($Z38,'Yield Curves'!$A$3:$A$508,0)+1)/100)</f>
        <v>0.64108065701550998</v>
      </c>
      <c r="BU38">
        <f>EXP(-BU$2*HLOOKUP(BU$2,'Yield Curves'!$B$2:$AP$508,MATCH($Z38,'Yield Curves'!$A$3:$A$508,0)+1)/100)</f>
        <v>0.59279893592510902</v>
      </c>
      <c r="BV38">
        <f>EXP(-BV$2*HLOOKUP(BV$2,'Yield Curves'!$B$2:$AP$508,MATCH($Z38,'Yield Curves'!$A$3:$A$508,0)+1)/100)</f>
        <v>0.54749606748120905</v>
      </c>
      <c r="BW38">
        <f>EXP(-BW$2*HLOOKUP(BW$2,'Yield Curves'!$B$2:$AP$508,MATCH($Z38,'Yield Curves'!$A$3:$A$508,0)+1)/100)</f>
        <v>0.50504891147041509</v>
      </c>
      <c r="BX38">
        <f>EXP(-BX$2*HLOOKUP(BX$2,'Yield Curves'!$B$2:$AP$508,MATCH($Z38,'Yield Curves'!$A$3:$A$508,0)+1)/100)</f>
        <v>0.46533393097431341</v>
      </c>
      <c r="BY38">
        <f>EXP(-BY$2*HLOOKUP(BY$2,'Yield Curves'!$B$2:$AP$508,MATCH($Z38,'Yield Curves'!$A$3:$A$508,0)+1)/100)</f>
        <v>0.42822779229222013</v>
      </c>
      <c r="BZ38">
        <f>EXP(-BZ$2*HLOOKUP(BZ$2,'Yield Curves'!$B$2:$AP$508,MATCH($Z38,'Yield Curves'!$A$3:$A$508,0)+1)/100)</f>
        <v>0.39337182295802214</v>
      </c>
      <c r="CA38">
        <f>EXP(-CA$2*HLOOKUP(CA$2,'Yield Curves'!$B$2:$AP$508,MATCH($Z38,'Yield Curves'!$A$3:$A$508,0)+1)/100)</f>
        <v>0.36064903347100014</v>
      </c>
      <c r="CB38">
        <f>EXP(-CB$2*HLOOKUP(CB$2,'Yield Curves'!$B$2:$AP$508,MATCH($Z38,'Yield Curves'!$A$3:$A$508,0)+1)/100)</f>
        <v>0.3305325954149243</v>
      </c>
      <c r="CC38">
        <f>EXP(-CC$2*HLOOKUP(CC$2,'Yield Curves'!$B$2:$AP$508,MATCH($Z38,'Yield Curves'!$A$3:$A$508,0)+1)/100)</f>
        <v>0.30255264003674054</v>
      </c>
      <c r="CD38">
        <f>EXP(-CD$2*HLOOKUP(CD$2,'Yield Curves'!$B$2:$AP$508,MATCH($Z38,'Yield Curves'!$A$3:$A$508,0)+1)/100)</f>
        <v>0.27649846764670644</v>
      </c>
      <c r="CE38">
        <f>EXP(-CE$2*HLOOKUP(CE$2,'Yield Curves'!$B$2:$AP$508,MATCH($Z38,'Yield Curves'!$A$3:$A$508,0)+1)/100)</f>
        <v>0.25226740452569218</v>
      </c>
      <c r="CF38">
        <f>EXP(-CF$2*HLOOKUP(CF$2,'Yield Curves'!$B$2:$AP$508,MATCH($Z38,'Yield Curves'!$A$3:$A$508,0)+1)/100)</f>
        <v>0.22985220811747392</v>
      </c>
      <c r="CG38">
        <f>EXP(-CG$2*HLOOKUP(CG$2,'Yield Curves'!$B$2:$AP$508,MATCH($Z38,'Yield Curves'!$A$3:$A$508,0)+1)/100)</f>
        <v>0.20919225645707173</v>
      </c>
      <c r="CH38">
        <f>EXP(-CH$2*HLOOKUP(CH$2,'Yield Curves'!$B$2:$AP$508,MATCH($Z38,'Yield Curves'!$A$3:$A$508,0)+1)/100)</f>
        <v>0.19013898010152055</v>
      </c>
    </row>
    <row r="39" spans="1:86" x14ac:dyDescent="0.2">
      <c r="A39" s="2">
        <v>43080</v>
      </c>
      <c r="B39">
        <f>'Yield Curves'!C38-'Yield Curves'!C39</f>
        <v>9.9999999999997868E-3</v>
      </c>
      <c r="C39">
        <f>'Yield Curves'!D38-'Yield Curves'!D39</f>
        <v>9.9999999999997868E-3</v>
      </c>
      <c r="D39">
        <f>'Yield Curves'!E38-'Yield Curves'!E39</f>
        <v>9.9999999999997868E-3</v>
      </c>
      <c r="E39">
        <f>'Yield Curves'!F38-'Yield Curves'!F39</f>
        <v>5.0000000000007816E-3</v>
      </c>
      <c r="F39">
        <f>'Yield Curves'!G38-'Yield Curves'!G39</f>
        <v>0</v>
      </c>
      <c r="G39">
        <f>'Yield Curves'!H38-'Yield Curves'!H39</f>
        <v>-5.0000000000007816E-3</v>
      </c>
      <c r="H39">
        <f>'Yield Curves'!I38-'Yield Curves'!I39</f>
        <v>-9.9999999999997868E-3</v>
      </c>
      <c r="I39">
        <f>'Yield Curves'!J38-'Yield Curves'!J39</f>
        <v>0</v>
      </c>
      <c r="J39">
        <f>'Yield Curves'!K38-'Yield Curves'!K39</f>
        <v>1.0000000000000675E-2</v>
      </c>
      <c r="K39">
        <f>'Yield Curves'!L38-'Yield Curves'!L39</f>
        <v>1.0000000000000675E-2</v>
      </c>
      <c r="L39">
        <f>'Yield Curves'!M38-'Yield Curves'!M39</f>
        <v>1.0000000000000675E-2</v>
      </c>
      <c r="M39">
        <f>'Yield Curves'!N38-'Yield Curves'!N39</f>
        <v>1.0000000000000675E-2</v>
      </c>
      <c r="N39">
        <f>'Yield Curves'!O38-'Yield Curves'!O39</f>
        <v>9.9999999999997868E-3</v>
      </c>
      <c r="O39">
        <f>'Yield Curves'!P38-'Yield Curves'!P39</f>
        <v>9.9999999999988987E-3</v>
      </c>
      <c r="P39">
        <f>'Yield Curves'!Q38-'Yield Curves'!Q39</f>
        <v>7.4999999999985079E-3</v>
      </c>
      <c r="Q39">
        <f>'Yield Curves'!R38-'Yield Curves'!R39</f>
        <v>4.9999999999998934E-3</v>
      </c>
      <c r="R39">
        <f>'Yield Curves'!S38-'Yield Curves'!S39</f>
        <v>2.500000000001279E-3</v>
      </c>
      <c r="S39">
        <f>'Yield Curves'!T38-'Yield Curves'!T39</f>
        <v>1.2500000000006395E-3</v>
      </c>
      <c r="T39">
        <f>'Yield Curves'!U38-'Yield Curves'!U39</f>
        <v>0</v>
      </c>
      <c r="U39">
        <f>'Yield Curves'!V38-'Yield Curves'!V39</f>
        <v>-1.2500000000006395E-3</v>
      </c>
      <c r="V39" s="21">
        <f t="shared" si="0"/>
        <v>1.0000000000000675E-2</v>
      </c>
      <c r="W39" s="21">
        <f t="shared" si="1"/>
        <v>3.0385000000000148E-2</v>
      </c>
      <c r="X39">
        <f t="shared" si="2"/>
        <v>4.3512427539745498E-2</v>
      </c>
      <c r="Y39">
        <f t="shared" si="3"/>
        <v>0.13161004330144321</v>
      </c>
      <c r="Z39" s="2">
        <v>43081</v>
      </c>
      <c r="AA39" s="28">
        <f>'Bond Valuation'!$B$12*BondVal_all!BO39</f>
        <v>94.040027569653532</v>
      </c>
      <c r="AB39" s="53">
        <f t="shared" si="6"/>
        <v>2.0002000133323428E-4</v>
      </c>
      <c r="AC39" s="12">
        <f>SUMPRODUCT('Bond Valuation'!$B$12*BondVal_all!BO39,$BO$2)/AA39</f>
        <v>1</v>
      </c>
      <c r="AD39" s="35">
        <f t="shared" si="7"/>
        <v>-1.3124455059265227E-3</v>
      </c>
      <c r="AE39" s="53">
        <f t="shared" si="8"/>
        <v>-4.1503171035798293E-3</v>
      </c>
      <c r="AF39" s="53">
        <f t="shared" si="29"/>
        <v>-1.1582616809672226E-3</v>
      </c>
      <c r="AG39" s="53">
        <f t="shared" si="9"/>
        <v>-3.6627450383517226E-3</v>
      </c>
      <c r="AH39" s="28">
        <f>SUMPRODUCT('Bond Valuation'!$B$40:$D$40,BondVal_all!BO39:BQ39)</f>
        <v>85.730351689595082</v>
      </c>
      <c r="AI39" s="53">
        <f t="shared" si="10"/>
        <v>5.8744020677958808E-4</v>
      </c>
      <c r="AJ39" s="12">
        <f>SUMPRODUCT($BO$2:$BQ$2,'Bond Valuation'!$B$40:$D$40,BondVal_all!BO39:BQ39)/BondVal_all!AH39</f>
        <v>2.9363489620088576</v>
      </c>
      <c r="AK39" s="35">
        <f t="shared" si="11"/>
        <v>-3.8537979990205351E-3</v>
      </c>
      <c r="AL39" s="35">
        <f t="shared" si="12"/>
        <v>-1.2186779319104241E-2</v>
      </c>
      <c r="AM39" s="35">
        <f t="shared" si="13"/>
        <v>-1.1582616809672226E-3</v>
      </c>
      <c r="AN39" s="29">
        <f t="shared" si="14"/>
        <v>-3.6627450383517226E-3</v>
      </c>
      <c r="AO39" s="28">
        <f>SUMPRODUCT('Bond Valuation'!$B$68:$F$68,BondVal_all!BO39:BS39)</f>
        <v>79.337707030829762</v>
      </c>
      <c r="AP39" s="53">
        <f t="shared" si="15"/>
        <v>9.2748778903328777E-4</v>
      </c>
      <c r="AQ39" s="12">
        <f>SUMPRODUCT($BO$2:$BS$2,'Bond Valuation'!$B$68:$F$68,BondVal_all!BO39:BS39)/BondVal_all!AO39</f>
        <v>4.7270882854494181</v>
      </c>
      <c r="AR39" s="35">
        <f t="shared" si="16"/>
        <v>-6.2040457763560012E-3</v>
      </c>
      <c r="AS39" s="35">
        <f t="shared" si="17"/>
        <v>-1.9618915361232572E-2</v>
      </c>
      <c r="AT39" s="35">
        <f t="shared" si="18"/>
        <v>-1.1582616809672226E-3</v>
      </c>
      <c r="AU39" s="36">
        <f t="shared" si="19"/>
        <v>-3.6627450383517226E-3</v>
      </c>
      <c r="AV39" s="28">
        <f>SUMPRODUCT('Bond Valuation'!$B$96:$K$96,BondVal_all!BO39:BX39)</f>
        <v>70.24466789023387</v>
      </c>
      <c r="AW39" s="53">
        <f t="shared" si="20"/>
        <v>-6.0357948664457872E-4</v>
      </c>
      <c r="AX39" s="12">
        <f>SUMPRODUCT($BO$2:$BX$2,'Bond Valuation'!$B$96:$K$96,BondVal_all!BO39:BX39)/BondVal_all!AV39</f>
        <v>8.2701543458449773</v>
      </c>
      <c r="AY39" s="35">
        <f t="shared" si="21"/>
        <v>-1.0854126904522943E-2</v>
      </c>
      <c r="AZ39" s="35">
        <f t="shared" si="30"/>
        <v>-3.4323763030805469E-2</v>
      </c>
      <c r="BA39" s="35">
        <f t="shared" si="22"/>
        <v>-1.1582616809672226E-3</v>
      </c>
      <c r="BB39" s="36">
        <f t="shared" si="23"/>
        <v>-3.6627450383517226E-3</v>
      </c>
      <c r="BC39" s="28">
        <f>SUMPRODUCT('Bond Valuation'!$B$124:$U$124,BondVal_all!BO39:CH39)</f>
        <v>58.057166400846512</v>
      </c>
      <c r="BD39" s="53">
        <f t="shared" si="24"/>
        <v>7.3889776603230928E-4</v>
      </c>
      <c r="BE39" s="12">
        <f>SUMPRODUCT($BO$2:$CH$2,'Bond Valuation'!$B$124:$U$124,BondVal_all!BO39:CH39)/BondVal_all!BC39</f>
        <v>11.868045484067395</v>
      </c>
      <c r="BF39" s="35">
        <f t="shared" si="25"/>
        <v>-1.5576162959695817E-2</v>
      </c>
      <c r="BG39" s="35">
        <f t="shared" si="26"/>
        <v>-4.9256152158588272E-2</v>
      </c>
      <c r="BH39" s="35">
        <f t="shared" si="27"/>
        <v>-1.1582616809672226E-3</v>
      </c>
      <c r="BI39" s="36">
        <f t="shared" si="28"/>
        <v>-3.6627450383517226E-3</v>
      </c>
      <c r="BJ39" s="35"/>
      <c r="BK39" s="35"/>
      <c r="BO39">
        <f>EXP(-BO$2*HLOOKUP(BO$2,'Yield Curves'!$B$2:$AP$508,MATCH($Z39,'Yield Curves'!$A$3:$A$508,0)+1)/100)</f>
        <v>0.9310893818777578</v>
      </c>
      <c r="BP39">
        <f>EXP(-BP$2*HLOOKUP(BP$2,'Yield Curves'!$B$2:$AP$508,MATCH($Z39,'Yield Curves'!$A$3:$A$508,0)+1)/100)</f>
        <v>0.86623417243868561</v>
      </c>
      <c r="BQ39">
        <f>EXP(-BQ$2*HLOOKUP(BQ$2,'Yield Curves'!$B$2:$AP$508,MATCH($Z39,'Yield Curves'!$A$3:$A$508,0)+1)/100)</f>
        <v>0.80525200569570776</v>
      </c>
      <c r="BR39">
        <f>EXP(-BR$2*HLOOKUP(BR$2,'Yield Curves'!$B$2:$AP$508,MATCH($Z39,'Yield Curves'!$A$3:$A$508,0)+1)/100)</f>
        <v>0.72731180549969232</v>
      </c>
      <c r="BS39">
        <f>EXP(-BS$2*HLOOKUP(BS$2,'Yield Curves'!$B$2:$AP$508,MATCH($Z39,'Yield Curves'!$A$3:$A$508,0)+1)/100)</f>
        <v>0.69280964504439169</v>
      </c>
      <c r="BT39">
        <f>EXP(-BT$2*HLOOKUP(BT$2,'Yield Curves'!$B$2:$AP$508,MATCH($Z39,'Yield Curves'!$A$3:$A$508,0)+1)/100)</f>
        <v>0.64127301006412929</v>
      </c>
      <c r="BU39">
        <f>EXP(-BU$2*HLOOKUP(BU$2,'Yield Curves'!$B$2:$AP$508,MATCH($Z39,'Yield Curves'!$A$3:$A$508,0)+1)/100)</f>
        <v>0.59279893592510902</v>
      </c>
      <c r="BV39">
        <f>EXP(-BV$2*HLOOKUP(BV$2,'Yield Curves'!$B$2:$AP$508,MATCH($Z39,'Yield Curves'!$A$3:$A$508,0)+1)/100)</f>
        <v>0.54744132061185002</v>
      </c>
      <c r="BW39">
        <f>EXP(-BW$2*HLOOKUP(BW$2,'Yield Curves'!$B$2:$AP$508,MATCH($Z39,'Yield Curves'!$A$3:$A$508,0)+1)/100)</f>
        <v>0.50510573266908798</v>
      </c>
      <c r="BX39">
        <f>EXP(-BX$2*HLOOKUP(BX$2,'Yield Curves'!$B$2:$AP$508,MATCH($Z39,'Yield Curves'!$A$3:$A$508,0)+1)/100)</f>
        <v>0.46533393097431341</v>
      </c>
      <c r="BY39">
        <f>EXP(-BY$2*HLOOKUP(BY$2,'Yield Curves'!$B$2:$AP$508,MATCH($Z39,'Yield Curves'!$A$3:$A$508,0)+1)/100)</f>
        <v>0.42816891501868531</v>
      </c>
      <c r="BZ39">
        <f>EXP(-BZ$2*HLOOKUP(BZ$2,'Yield Curves'!$B$2:$AP$508,MATCH($Z39,'Yield Curves'!$A$3:$A$508,0)+1)/100)</f>
        <v>0.39344558708999799</v>
      </c>
      <c r="CA39">
        <f>EXP(-CA$2*HLOOKUP(CA$2,'Yield Curves'!$B$2:$AP$508,MATCH($Z39,'Yield Curves'!$A$3:$A$508,0)+1)/100)</f>
        <v>0.36104483741362969</v>
      </c>
      <c r="CB39">
        <f>EXP(-CB$2*HLOOKUP(CB$2,'Yield Curves'!$B$2:$AP$508,MATCH($Z39,'Yield Curves'!$A$3:$A$508,0)+1)/100)</f>
        <v>0.3309594644505528</v>
      </c>
      <c r="CC39">
        <f>EXP(-CC$2*HLOOKUP(CC$2,'Yield Curves'!$B$2:$AP$508,MATCH($Z39,'Yield Curves'!$A$3:$A$508,0)+1)/100)</f>
        <v>0.30300680953876541</v>
      </c>
      <c r="CD39">
        <f>EXP(-CD$2*HLOOKUP(CD$2,'Yield Curves'!$B$2:$AP$508,MATCH($Z39,'Yield Curves'!$A$3:$A$508,0)+1)/100)</f>
        <v>0.27695420122572773</v>
      </c>
      <c r="CE39">
        <f>EXP(-CE$2*HLOOKUP(CE$2,'Yield Curves'!$B$2:$AP$508,MATCH($Z39,'Yield Curves'!$A$3:$A$508,0)+1)/100)</f>
        <v>0.25270081904005576</v>
      </c>
      <c r="CF39">
        <f>EXP(-CF$2*HLOOKUP(CF$2,'Yield Curves'!$B$2:$AP$508,MATCH($Z39,'Yield Curves'!$A$3:$A$508,0)+1)/100)</f>
        <v>0.23026226706169162</v>
      </c>
      <c r="CG39">
        <f>EXP(-CG$2*HLOOKUP(CG$2,'Yield Curves'!$B$2:$AP$508,MATCH($Z39,'Yield Curves'!$A$3:$A$508,0)+1)/100)</f>
        <v>0.20958815514523749</v>
      </c>
      <c r="CH39">
        <f>EXP(-CH$2*HLOOKUP(CH$2,'Yield Curves'!$B$2:$AP$508,MATCH($Z39,'Yield Curves'!$A$3:$A$508,0)+1)/100)</f>
        <v>0.19051963859332924</v>
      </c>
    </row>
    <row r="40" spans="1:86" x14ac:dyDescent="0.2">
      <c r="A40" s="2">
        <v>43077</v>
      </c>
      <c r="B40">
        <f>'Yield Curves'!C39-'Yield Curves'!C40</f>
        <v>-2.9999999999999361E-2</v>
      </c>
      <c r="C40">
        <f>'Yield Curves'!D39-'Yield Curves'!D40</f>
        <v>-2.5000000000000355E-2</v>
      </c>
      <c r="D40">
        <f>'Yield Curves'!E39-'Yield Curves'!E40</f>
        <v>-1.9999999999999574E-2</v>
      </c>
      <c r="E40">
        <f>'Yield Curves'!F39-'Yield Curves'!F40</f>
        <v>-1.9999999999999574E-2</v>
      </c>
      <c r="F40">
        <f>'Yield Curves'!G39-'Yield Curves'!G40</f>
        <v>-1.9999999999999574E-2</v>
      </c>
      <c r="G40">
        <f>'Yield Curves'!H39-'Yield Curves'!H40</f>
        <v>-9.9999999999997868E-3</v>
      </c>
      <c r="H40">
        <f>'Yield Curves'!I39-'Yield Curves'!I40</f>
        <v>0</v>
      </c>
      <c r="I40">
        <f>'Yield Curves'!J39-'Yield Curves'!J40</f>
        <v>-4.9999999999998934E-3</v>
      </c>
      <c r="J40">
        <f>'Yield Curves'!K39-'Yield Curves'!K40</f>
        <v>-1.0000000000000675E-2</v>
      </c>
      <c r="K40">
        <f>'Yield Curves'!L39-'Yield Curves'!L40</f>
        <v>-1.0000000000000675E-2</v>
      </c>
      <c r="L40">
        <f>'Yield Curves'!M39-'Yield Curves'!M40</f>
        <v>-1.0000000000000675E-2</v>
      </c>
      <c r="M40">
        <f>'Yield Curves'!N39-'Yield Curves'!N40</f>
        <v>-1.0000000000000675E-2</v>
      </c>
      <c r="N40">
        <f>'Yield Curves'!O39-'Yield Curves'!O40</f>
        <v>-9.9999999999997868E-3</v>
      </c>
      <c r="O40">
        <f>'Yield Curves'!P39-'Yield Curves'!P40</f>
        <v>-9.9999999999988987E-3</v>
      </c>
      <c r="P40">
        <f>'Yield Curves'!Q39-'Yield Curves'!Q40</f>
        <v>-9.9999999999997868E-3</v>
      </c>
      <c r="Q40">
        <f>'Yield Curves'!R39-'Yield Curves'!R40</f>
        <v>-1.0000000000000675E-2</v>
      </c>
      <c r="R40">
        <f>'Yield Curves'!S39-'Yield Curves'!S40</f>
        <v>-1.0000000000001563E-2</v>
      </c>
      <c r="S40">
        <f>'Yield Curves'!T39-'Yield Curves'!T40</f>
        <v>-1.0000000000001563E-2</v>
      </c>
      <c r="T40">
        <f>'Yield Curves'!U39-'Yield Curves'!U40</f>
        <v>-1.0000000000000675E-2</v>
      </c>
      <c r="U40">
        <f>'Yield Curves'!V39-'Yield Curves'!V40</f>
        <v>-9.9999999999997868E-3</v>
      </c>
      <c r="V40" s="21">
        <f t="shared" si="0"/>
        <v>0</v>
      </c>
      <c r="W40" s="21">
        <f t="shared" si="1"/>
        <v>3.0245000000000154E-2</v>
      </c>
      <c r="X40">
        <f t="shared" si="2"/>
        <v>4.3666615603606004E-2</v>
      </c>
      <c r="Y40">
        <f t="shared" si="3"/>
        <v>0.13182873837600759</v>
      </c>
      <c r="Z40" s="2">
        <v>43080</v>
      </c>
      <c r="AA40" s="28">
        <f>'Bond Valuation'!$B$12*BondVal_all!BO40</f>
        <v>94.021221444814785</v>
      </c>
      <c r="AB40" s="53">
        <f t="shared" si="6"/>
        <v>-9.999500016666385E-5</v>
      </c>
      <c r="AC40" s="12">
        <f>SUMPRODUCT('Bond Valuation'!$B$12*BondVal_all!BO40,$BO$2)/AA40</f>
        <v>1</v>
      </c>
      <c r="AD40" s="35">
        <f t="shared" si="7"/>
        <v>-1.3161004330144322E-3</v>
      </c>
      <c r="AE40" s="53">
        <f t="shared" si="8"/>
        <v>-4.1618749978594698E-3</v>
      </c>
      <c r="AF40" s="53">
        <f t="shared" si="29"/>
        <v>-1.1596994064069627E-3</v>
      </c>
      <c r="AG40" s="53">
        <f t="shared" si="9"/>
        <v>-3.6672915253912687E-3</v>
      </c>
      <c r="AH40" s="28">
        <f>SUMPRODUCT('Bond Valuation'!$B$40:$D$40,BondVal_all!BO40:BQ40)</f>
        <v>85.680019801046271</v>
      </c>
      <c r="AI40" s="53">
        <f t="shared" si="10"/>
        <v>-6.2158759265296126E-6</v>
      </c>
      <c r="AJ40" s="12">
        <f>SUMPRODUCT($BO$2:$BQ$2,'Bond Valuation'!$B$40:$D$40,BondVal_all!BO40:BQ40)/BondVal_all!AH40</f>
        <v>2.9363283500718853</v>
      </c>
      <c r="AK40" s="35">
        <f t="shared" si="11"/>
        <v>-3.8645030130021614E-3</v>
      </c>
      <c r="AL40" s="35">
        <f t="shared" si="12"/>
        <v>-1.2220631545670128E-2</v>
      </c>
      <c r="AM40" s="35">
        <f t="shared" si="13"/>
        <v>-1.1596994064069627E-3</v>
      </c>
      <c r="AN40" s="29">
        <f t="shared" si="14"/>
        <v>-3.6672915253912687E-3</v>
      </c>
      <c r="AO40" s="28">
        <f>SUMPRODUCT('Bond Valuation'!$B$68:$F$68,BondVal_all!BO40:BS40)</f>
        <v>79.264190462068584</v>
      </c>
      <c r="AP40" s="53">
        <f t="shared" si="15"/>
        <v>-4.4664070259237132E-4</v>
      </c>
      <c r="AQ40" s="12">
        <f>SUMPRODUCT($BO$2:$BS$2,'Bond Valuation'!$B$68:$F$68,BondVal_all!BO40:BS40)/BondVal_all!AO40</f>
        <v>4.7269219010340615</v>
      </c>
      <c r="AR40" s="35">
        <f t="shared" si="16"/>
        <v>-6.2211039607763304E-3</v>
      </c>
      <c r="AS40" s="35">
        <f t="shared" si="17"/>
        <v>-1.9672858076748012E-2</v>
      </c>
      <c r="AT40" s="35">
        <f t="shared" si="18"/>
        <v>-1.1596994064069627E-3</v>
      </c>
      <c r="AU40" s="36">
        <f t="shared" si="19"/>
        <v>-3.6672915253912687E-3</v>
      </c>
      <c r="AV40" s="28">
        <f>SUMPRODUCT('Bond Valuation'!$B$96:$K$96,BondVal_all!BO40:BX40)</f>
        <v>70.287091736982219</v>
      </c>
      <c r="AW40" s="53">
        <f t="shared" si="20"/>
        <v>-7.7861024074477037E-5</v>
      </c>
      <c r="AX40" s="12">
        <f>SUMPRODUCT($BO$2:$BX$2,'Bond Valuation'!$B$96:$K$96,BondVal_all!BO40:BX40)/BondVal_all!AV40</f>
        <v>8.2718041486856748</v>
      </c>
      <c r="AY40" s="35">
        <f t="shared" si="21"/>
        <v>-1.0886525021895792E-2</v>
      </c>
      <c r="AZ40" s="35">
        <f t="shared" si="30"/>
        <v>-3.4426214873605143E-2</v>
      </c>
      <c r="BA40" s="35">
        <f t="shared" si="22"/>
        <v>-1.1596994064069627E-3</v>
      </c>
      <c r="BB40" s="36">
        <f t="shared" si="23"/>
        <v>-3.6672915253912687E-3</v>
      </c>
      <c r="BC40" s="28">
        <f>SUMPRODUCT('Bond Valuation'!$B$124:$U$124,BondVal_all!BO40:CH40)</f>
        <v>58.0142997643527</v>
      </c>
      <c r="BD40" s="53">
        <f t="shared" si="24"/>
        <v>7.8883530484308295E-4</v>
      </c>
      <c r="BE40" s="12">
        <f>SUMPRODUCT($BO$2:$CH$2,'Bond Valuation'!$B$124:$U$124,BondVal_all!BO40:CH40)/BondVal_all!BC40</f>
        <v>11.863101557689081</v>
      </c>
      <c r="BF40" s="35">
        <f t="shared" si="25"/>
        <v>-1.5613033096968786E-2</v>
      </c>
      <c r="BG40" s="35">
        <f t="shared" si="26"/>
        <v>-4.9372745770013916E-2</v>
      </c>
      <c r="BH40" s="35">
        <f t="shared" si="27"/>
        <v>-1.1596994064069627E-3</v>
      </c>
      <c r="BI40" s="36">
        <f t="shared" si="28"/>
        <v>-3.6672915253912687E-3</v>
      </c>
      <c r="BJ40" s="35"/>
      <c r="BK40" s="35"/>
      <c r="BO40">
        <f>EXP(-BO$2*HLOOKUP(BO$2,'Yield Curves'!$B$2:$AP$508,MATCH($Z40,'Yield Curves'!$A$3:$A$508,0)+1)/100)</f>
        <v>0.9309031826219285</v>
      </c>
      <c r="BP40">
        <f>EXP(-BP$2*HLOOKUP(BP$2,'Yield Curves'!$B$2:$AP$508,MATCH($Z40,'Yield Curves'!$A$3:$A$508,0)+1)/100)</f>
        <v>0.86588774805920499</v>
      </c>
      <c r="BQ40">
        <f>EXP(-BQ$2*HLOOKUP(BQ$2,'Yield Curves'!$B$2:$AP$508,MATCH($Z40,'Yield Curves'!$A$3:$A$508,0)+1)/100)</f>
        <v>0.80476899940866664</v>
      </c>
      <c r="BR40">
        <f>EXP(-BR$2*HLOOKUP(BR$2,'Yield Curves'!$B$2:$AP$508,MATCH($Z40,'Yield Curves'!$A$3:$A$508,0)+1)/100)</f>
        <v>0.72731180549969232</v>
      </c>
      <c r="BS40">
        <f>EXP(-BS$2*HLOOKUP(BS$2,'Yield Curves'!$B$2:$AP$508,MATCH($Z40,'Yield Curves'!$A$3:$A$508,0)+1)/100)</f>
        <v>0.69211718168873038</v>
      </c>
      <c r="BT40">
        <f>EXP(-BT$2*HLOOKUP(BT$2,'Yield Curves'!$B$2:$AP$508,MATCH($Z40,'Yield Curves'!$A$3:$A$508,0)+1)/100)</f>
        <v>0.6408883616641502</v>
      </c>
      <c r="BU40">
        <f>EXP(-BU$2*HLOOKUP(BU$2,'Yield Curves'!$B$2:$AP$508,MATCH($Z40,'Yield Curves'!$A$3:$A$508,0)+1)/100)</f>
        <v>0.59279893592510902</v>
      </c>
      <c r="BV40">
        <f>EXP(-BV$2*HLOOKUP(BV$2,'Yield Curves'!$B$2:$AP$508,MATCH($Z40,'Yield Curves'!$A$3:$A$508,0)+1)/100)</f>
        <v>0.54766034094124039</v>
      </c>
      <c r="BW40">
        <f>EXP(-BW$2*HLOOKUP(BW$2,'Yield Curves'!$B$2:$AP$508,MATCH($Z40,'Yield Curves'!$A$3:$A$508,0)+1)/100)</f>
        <v>0.50533308139841659</v>
      </c>
      <c r="BX40">
        <f>EXP(-BX$2*HLOOKUP(BX$2,'Yield Curves'!$B$2:$AP$508,MATCH($Z40,'Yield Curves'!$A$3:$A$508,0)+1)/100)</f>
        <v>0.46579949764982831</v>
      </c>
      <c r="BY40">
        <f>EXP(-BY$2*HLOOKUP(BY$2,'Yield Curves'!$B$2:$AP$508,MATCH($Z40,'Yield Curves'!$A$3:$A$508,0)+1)/100)</f>
        <v>0.42887597689409868</v>
      </c>
      <c r="BZ40">
        <f>EXP(-BZ$2*HLOOKUP(BZ$2,'Yield Curves'!$B$2:$AP$508,MATCH($Z40,'Yield Curves'!$A$3:$A$508,0)+1)/100)</f>
        <v>0.39397709732125252</v>
      </c>
      <c r="CA40">
        <f>EXP(-CA$2*HLOOKUP(CA$2,'Yield Curves'!$B$2:$AP$508,MATCH($Z40,'Yield Curves'!$A$3:$A$508,0)+1)/100)</f>
        <v>0.36098617239421188</v>
      </c>
      <c r="CB40">
        <f>EXP(-CB$2*HLOOKUP(CB$2,'Yield Curves'!$B$2:$AP$508,MATCH($Z40,'Yield Curves'!$A$3:$A$508,0)+1)/100)</f>
        <v>0.33093050676433061</v>
      </c>
      <c r="CC40">
        <f>EXP(-CC$2*HLOOKUP(CC$2,'Yield Curves'!$B$2:$AP$508,MATCH($Z40,'Yield Curves'!$A$3:$A$508,0)+1)/100)</f>
        <v>0.30300680953876541</v>
      </c>
      <c r="CD40">
        <f>EXP(-CD$2*HLOOKUP(CD$2,'Yield Curves'!$B$2:$AP$508,MATCH($Z40,'Yield Curves'!$A$3:$A$508,0)+1)/100)</f>
        <v>0.27690919982449141</v>
      </c>
      <c r="CE40">
        <f>EXP(-CE$2*HLOOKUP(CE$2,'Yield Curves'!$B$2:$AP$508,MATCH($Z40,'Yield Curves'!$A$3:$A$508,0)+1)/100)</f>
        <v>0.25254312767274495</v>
      </c>
      <c r="CF40">
        <f>EXP(-CF$2*HLOOKUP(CF$2,'Yield Curves'!$B$2:$AP$508,MATCH($Z40,'Yield Curves'!$A$3:$A$508,0)+1)/100)</f>
        <v>0.23000013326984514</v>
      </c>
      <c r="CG40">
        <f>EXP(-CG$2*HLOOKUP(CG$2,'Yield Curves'!$B$2:$AP$508,MATCH($Z40,'Yield Curves'!$A$3:$A$508,0)+1)/100)</f>
        <v>0.20926329991193085</v>
      </c>
      <c r="CH40">
        <f>EXP(-CH$2*HLOOKUP(CH$2,'Yield Curves'!$B$2:$AP$508,MATCH($Z40,'Yield Curves'!$A$3:$A$508,0)+1)/100)</f>
        <v>0.19013898010152055</v>
      </c>
    </row>
    <row r="41" spans="1:86" x14ac:dyDescent="0.2">
      <c r="A41" s="2">
        <v>43076</v>
      </c>
      <c r="B41">
        <f>'Yield Curves'!C40-'Yield Curves'!C41</f>
        <v>1.9999999999999574E-2</v>
      </c>
      <c r="C41">
        <f>'Yield Curves'!D40-'Yield Curves'!D41</f>
        <v>1.5000000000000568E-2</v>
      </c>
      <c r="D41">
        <f>'Yield Curves'!E40-'Yield Curves'!E41</f>
        <v>9.9999999999997868E-3</v>
      </c>
      <c r="E41">
        <f>'Yield Curves'!F40-'Yield Curves'!F41</f>
        <v>9.9999999999997868E-3</v>
      </c>
      <c r="F41">
        <f>'Yield Curves'!G40-'Yield Curves'!G41</f>
        <v>9.9999999999997868E-3</v>
      </c>
      <c r="G41">
        <f>'Yield Curves'!H40-'Yield Curves'!H41</f>
        <v>9.9999999999997868E-3</v>
      </c>
      <c r="H41">
        <f>'Yield Curves'!I40-'Yield Curves'!I41</f>
        <v>9.9999999999997868E-3</v>
      </c>
      <c r="I41">
        <f>'Yield Curves'!J40-'Yield Curves'!J41</f>
        <v>-4.9999999999998934E-3</v>
      </c>
      <c r="J41">
        <f>'Yield Curves'!K40-'Yield Curves'!K41</f>
        <v>-1.9999999999999574E-2</v>
      </c>
      <c r="K41">
        <f>'Yield Curves'!L40-'Yield Curves'!L41</f>
        <v>-2.2499999999999964E-2</v>
      </c>
      <c r="L41">
        <f>'Yield Curves'!M40-'Yield Curves'!M41</f>
        <v>-2.4999999999999467E-2</v>
      </c>
      <c r="M41">
        <f>'Yield Curves'!N40-'Yield Curves'!N41</f>
        <v>-2.7499999999999858E-2</v>
      </c>
      <c r="N41">
        <f>'Yield Curves'!O40-'Yield Curves'!O41</f>
        <v>-3.0000000000000249E-2</v>
      </c>
      <c r="O41">
        <f>'Yield Curves'!P40-'Yield Curves'!P41</f>
        <v>-3.2500000000000639E-2</v>
      </c>
      <c r="P41">
        <f>'Yield Curves'!Q40-'Yield Curves'!Q41</f>
        <v>-2.3749999999999716E-2</v>
      </c>
      <c r="Q41">
        <f>'Yield Curves'!R40-'Yield Curves'!R41</f>
        <v>-1.499999999999968E-2</v>
      </c>
      <c r="R41">
        <f>'Yield Curves'!S40-'Yield Curves'!S41</f>
        <v>-6.2499999999996447E-3</v>
      </c>
      <c r="S41">
        <f>'Yield Curves'!T40-'Yield Curves'!T41</f>
        <v>-3.1249999999998224E-3</v>
      </c>
      <c r="T41">
        <f>'Yield Curves'!U40-'Yield Curves'!U41</f>
        <v>0</v>
      </c>
      <c r="U41">
        <f>'Yield Curves'!V40-'Yield Curves'!V41</f>
        <v>3.1249999999998224E-3</v>
      </c>
      <c r="V41" s="21">
        <f t="shared" si="0"/>
        <v>1.9999999999999574E-2</v>
      </c>
      <c r="W41" s="21">
        <f t="shared" si="1"/>
        <v>3.0045000000000165E-2</v>
      </c>
      <c r="X41">
        <f t="shared" si="2"/>
        <v>4.3827933742128566E-2</v>
      </c>
      <c r="Y41">
        <f t="shared" si="3"/>
        <v>0.13200402048460377</v>
      </c>
      <c r="Z41" s="2">
        <v>43077</v>
      </c>
      <c r="AA41" s="28">
        <f>'Bond Valuation'!$B$12*BondVal_all!BO41</f>
        <v>94.03062403708104</v>
      </c>
      <c r="AB41" s="53">
        <f t="shared" si="6"/>
        <v>3.0004500450031557E-4</v>
      </c>
      <c r="AC41" s="12">
        <f>SUMPRODUCT('Bond Valuation'!$B$12*BondVal_all!BO41,$BO$2)/AA41</f>
        <v>1</v>
      </c>
      <c r="AD41" s="35">
        <f t="shared" si="7"/>
        <v>-1.3182873837600758E-3</v>
      </c>
      <c r="AE41" s="53">
        <f t="shared" si="8"/>
        <v>-4.1687907433463076E-3</v>
      </c>
      <c r="AF41" s="53">
        <f t="shared" si="29"/>
        <v>-1.1638088486110487E-3</v>
      </c>
      <c r="AG41" s="53">
        <f t="shared" si="9"/>
        <v>-3.6802867226690028E-3</v>
      </c>
      <c r="AH41" s="28">
        <f>SUMPRODUCT('Bond Valuation'!$B$40:$D$40,BondVal_all!BO41:BQ41)</f>
        <v>85.680552380729182</v>
      </c>
      <c r="AI41" s="53">
        <f t="shared" si="10"/>
        <v>5.8960967620969029E-4</v>
      </c>
      <c r="AJ41" s="12">
        <f>SUMPRODUCT($BO$2:$BQ$2,'Bond Valuation'!$B$40:$D$40,BondVal_all!BO41:BQ41)/BondVal_all!AH41</f>
        <v>2.9363203568997753</v>
      </c>
      <c r="AK41" s="35">
        <f t="shared" si="11"/>
        <v>-3.8709140811788571E-3</v>
      </c>
      <c r="AL41" s="35">
        <f t="shared" si="12"/>
        <v>-1.2240905123343108E-2</v>
      </c>
      <c r="AM41" s="35">
        <f t="shared" si="13"/>
        <v>-1.1638088486110487E-3</v>
      </c>
      <c r="AN41" s="29">
        <f t="shared" si="14"/>
        <v>-3.6802867226690028E-3</v>
      </c>
      <c r="AO41" s="28">
        <f>SUMPRODUCT('Bond Valuation'!$B$68:$F$68,BondVal_all!BO41:BS41)</f>
        <v>79.299608895100789</v>
      </c>
      <c r="AP41" s="53">
        <f t="shared" si="15"/>
        <v>4.8258946504708966E-4</v>
      </c>
      <c r="AQ41" s="12">
        <f>SUMPRODUCT($BO$2:$BS$2,'Bond Valuation'!$B$68:$F$68,BondVal_all!BO41:BS41)/BondVal_all!AO41</f>
        <v>4.7270249186099829</v>
      </c>
      <c r="AR41" s="35">
        <f t="shared" si="16"/>
        <v>-6.2315773129230402E-3</v>
      </c>
      <c r="AS41" s="35">
        <f t="shared" si="17"/>
        <v>-1.9705977724268631E-2</v>
      </c>
      <c r="AT41" s="35">
        <f t="shared" si="18"/>
        <v>-1.1638088486110487E-3</v>
      </c>
      <c r="AU41" s="36">
        <f t="shared" si="19"/>
        <v>-3.6802867226690028E-3</v>
      </c>
      <c r="AV41" s="28">
        <f>SUMPRODUCT('Bond Valuation'!$B$96:$K$96,BondVal_all!BO41:BX41)</f>
        <v>70.292564788061441</v>
      </c>
      <c r="AW41" s="53">
        <f t="shared" si="20"/>
        <v>8.4292048942313791E-4</v>
      </c>
      <c r="AX41" s="12">
        <f>SUMPRODUCT($BO$2:$BX$2,'Bond Valuation'!$B$96:$K$96,BondVal_all!BO41:BX41)/BondVal_all!AV41</f>
        <v>8.2716517098141011</v>
      </c>
      <c r="AY41" s="35">
        <f t="shared" si="21"/>
        <v>-1.0904414091905391E-2</v>
      </c>
      <c r="AZ41" s="35">
        <f t="shared" si="30"/>
        <v>-3.4482785080057685E-2</v>
      </c>
      <c r="BA41" s="35">
        <f t="shared" si="22"/>
        <v>-1.1638088486110487E-3</v>
      </c>
      <c r="BB41" s="36">
        <f t="shared" si="23"/>
        <v>-3.6802867226690028E-3</v>
      </c>
      <c r="BC41" s="28">
        <f>SUMPRODUCT('Bond Valuation'!$B$124:$U$124,BondVal_all!BO41:CH41)</f>
        <v>57.968572108102492</v>
      </c>
      <c r="BD41" s="53">
        <f t="shared" si="24"/>
        <v>-4.1929517656758009E-4</v>
      </c>
      <c r="BE41" s="12">
        <f>SUMPRODUCT($BO$2:$CH$2,'Bond Valuation'!$B$124:$U$124,BondVal_all!BO41:CH41)/BondVal_all!BC41</f>
        <v>11.856133434802251</v>
      </c>
      <c r="BF41" s="35">
        <f t="shared" si="25"/>
        <v>-1.5629791127275819E-2</v>
      </c>
      <c r="BG41" s="35">
        <f t="shared" si="26"/>
        <v>-4.9425739314882276E-2</v>
      </c>
      <c r="BH41" s="35">
        <f t="shared" si="27"/>
        <v>-1.1638088486110487E-3</v>
      </c>
      <c r="BI41" s="36">
        <f t="shared" si="28"/>
        <v>-3.6802867226690028E-3</v>
      </c>
      <c r="BJ41" s="35"/>
      <c r="BK41" s="35"/>
      <c r="BO41">
        <f>EXP(-BO$2*HLOOKUP(BO$2,'Yield Curves'!$B$2:$AP$508,MATCH($Z41,'Yield Curves'!$A$3:$A$508,0)+1)/100)</f>
        <v>0.93099627759486181</v>
      </c>
      <c r="BP41">
        <f>EXP(-BP$2*HLOOKUP(BP$2,'Yield Curves'!$B$2:$AP$508,MATCH($Z41,'Yield Curves'!$A$3:$A$508,0)+1)/100)</f>
        <v>0.8660609429277264</v>
      </c>
      <c r="BQ41">
        <f>EXP(-BQ$2*HLOOKUP(BQ$2,'Yield Curves'!$B$2:$AP$508,MATCH($Z41,'Yield Curves'!$A$3:$A$508,0)+1)/100)</f>
        <v>0.80476899940866664</v>
      </c>
      <c r="BR41">
        <f>EXP(-BR$2*HLOOKUP(BR$2,'Yield Curves'!$B$2:$AP$508,MATCH($Z41,'Yield Curves'!$A$3:$A$508,0)+1)/100)</f>
        <v>0.72702093895467979</v>
      </c>
      <c r="BS41">
        <f>EXP(-BS$2*HLOOKUP(BS$2,'Yield Curves'!$B$2:$AP$508,MATCH($Z41,'Yield Curves'!$A$3:$A$508,0)+1)/100)</f>
        <v>0.69246332680864342</v>
      </c>
      <c r="BT41">
        <f>EXP(-BT$2*HLOOKUP(BT$2,'Yield Curves'!$B$2:$AP$508,MATCH($Z41,'Yield Curves'!$A$3:$A$508,0)+1)/100)</f>
        <v>0.64127301006412929</v>
      </c>
      <c r="BU41">
        <f>EXP(-BU$2*HLOOKUP(BU$2,'Yield Curves'!$B$2:$AP$508,MATCH($Z41,'Yield Curves'!$A$3:$A$508,0)+1)/100)</f>
        <v>0.59321404044989023</v>
      </c>
      <c r="BV41">
        <f>EXP(-BV$2*HLOOKUP(BV$2,'Yield Curves'!$B$2:$AP$508,MATCH($Z41,'Yield Curves'!$A$3:$A$508,0)+1)/100)</f>
        <v>0.54798903574438518</v>
      </c>
      <c r="BW41">
        <f>EXP(-BW$2*HLOOKUP(BW$2,'Yield Curves'!$B$2:$AP$508,MATCH($Z41,'Yield Curves'!$A$3:$A$508,0)+1)/100)</f>
        <v>0.50544679413393434</v>
      </c>
      <c r="BX41">
        <f>EXP(-BX$2*HLOOKUP(BX$2,'Yield Curves'!$B$2:$AP$508,MATCH($Z41,'Yield Curves'!$A$3:$A$508,0)+1)/100)</f>
        <v>0.46579949764982831</v>
      </c>
      <c r="BY41">
        <f>EXP(-BY$2*HLOOKUP(BY$2,'Yield Curves'!$B$2:$AP$508,MATCH($Z41,'Yield Curves'!$A$3:$A$508,0)+1)/100)</f>
        <v>0.42875805221583912</v>
      </c>
      <c r="BZ41">
        <f>EXP(-BZ$2*HLOOKUP(BZ$2,'Yield Curves'!$B$2:$AP$508,MATCH($Z41,'Yield Curves'!$A$3:$A$508,0)+1)/100)</f>
        <v>0.39377031363062714</v>
      </c>
      <c r="CA41">
        <f>EXP(-CA$2*HLOOKUP(CA$2,'Yield Curves'!$B$2:$AP$508,MATCH($Z41,'Yield Curves'!$A$3:$A$508,0)+1)/100)</f>
        <v>0.3607222977465751</v>
      </c>
      <c r="CB41">
        <f>EXP(-CB$2*HLOOKUP(CB$2,'Yield Curves'!$B$2:$AP$508,MATCH($Z41,'Yield Curves'!$A$3:$A$508,0)+1)/100)</f>
        <v>0.33056874939468256</v>
      </c>
      <c r="CC41">
        <f>EXP(-CC$2*HLOOKUP(CC$2,'Yield Curves'!$B$2:$AP$508,MATCH($Z41,'Yield Curves'!$A$3:$A$508,0)+1)/100)</f>
        <v>0.30255264003674054</v>
      </c>
      <c r="CD41">
        <f>EXP(-CD$2*HLOOKUP(CD$2,'Yield Curves'!$B$2:$AP$508,MATCH($Z41,'Yield Curves'!$A$3:$A$508,0)+1)/100)</f>
        <v>0.27643021551272551</v>
      </c>
      <c r="CE41">
        <f>EXP(-CE$2*HLOOKUP(CE$2,'Yield Curves'!$B$2:$AP$508,MATCH($Z41,'Yield Curves'!$A$3:$A$508,0)+1)/100)</f>
        <v>0.25210244997661951</v>
      </c>
      <c r="CF41">
        <f>EXP(-CF$2*HLOOKUP(CF$2,'Yield Curves'!$B$2:$AP$508,MATCH($Z41,'Yield Curves'!$A$3:$A$508,0)+1)/100)</f>
        <v>0.2295978056456183</v>
      </c>
      <c r="CG41">
        <f>EXP(-CG$2*HLOOKUP(CG$2,'Yield Curves'!$B$2:$AP$508,MATCH($Z41,'Yield Curves'!$A$3:$A$508,0)+1)/100)</f>
        <v>0.20887150281642186</v>
      </c>
      <c r="CH41">
        <f>EXP(-CH$2*HLOOKUP(CH$2,'Yield Curves'!$B$2:$AP$508,MATCH($Z41,'Yield Curves'!$A$3:$A$508,0)+1)/100)</f>
        <v>0.18975908216588572</v>
      </c>
    </row>
    <row r="42" spans="1:86" x14ac:dyDescent="0.2">
      <c r="A42" s="2">
        <v>43075</v>
      </c>
      <c r="B42">
        <f>'Yield Curves'!C41-'Yield Curves'!C42</f>
        <v>-1.9999999999999574E-2</v>
      </c>
      <c r="C42">
        <f>'Yield Curves'!D41-'Yield Curves'!D42</f>
        <v>-1.9999999999999574E-2</v>
      </c>
      <c r="D42">
        <f>'Yield Curves'!E41-'Yield Curves'!E42</f>
        <v>-1.9999999999999574E-2</v>
      </c>
      <c r="E42">
        <f>'Yield Curves'!F41-'Yield Curves'!F42</f>
        <v>-1.9999999999999574E-2</v>
      </c>
      <c r="F42">
        <f>'Yield Curves'!G41-'Yield Curves'!G42</f>
        <v>-1.9999999999999574E-2</v>
      </c>
      <c r="G42">
        <f>'Yield Curves'!H41-'Yield Curves'!H42</f>
        <v>-4.9999999999990052E-3</v>
      </c>
      <c r="H42">
        <f>'Yield Curves'!I41-'Yield Curves'!I42</f>
        <v>9.9999999999997868E-3</v>
      </c>
      <c r="I42">
        <f>'Yield Curves'!J41-'Yield Curves'!J42</f>
        <v>4.9999999999998934E-3</v>
      </c>
      <c r="J42">
        <f>'Yield Curves'!K41-'Yield Curves'!K42</f>
        <v>0</v>
      </c>
      <c r="K42">
        <f>'Yield Curves'!L41-'Yield Curves'!L42</f>
        <v>5.0000000000007816E-3</v>
      </c>
      <c r="L42">
        <f>'Yield Curves'!M41-'Yield Curves'!M42</f>
        <v>9.9999999999997868E-3</v>
      </c>
      <c r="M42">
        <f>'Yield Curves'!N41-'Yield Curves'!N42</f>
        <v>1.499999999999968E-2</v>
      </c>
      <c r="N42">
        <f>'Yield Curves'!O41-'Yield Curves'!O42</f>
        <v>1.9999999999999574E-2</v>
      </c>
      <c r="O42">
        <f>'Yield Curves'!P41-'Yield Curves'!P42</f>
        <v>2.4999999999999467E-2</v>
      </c>
      <c r="P42">
        <f>'Yield Curves'!Q41-'Yield Curves'!Q42</f>
        <v>1.9999999999999574E-2</v>
      </c>
      <c r="Q42">
        <f>'Yield Curves'!R41-'Yield Curves'!R42</f>
        <v>1.499999999999968E-2</v>
      </c>
      <c r="R42">
        <f>'Yield Curves'!S41-'Yield Curves'!S42</f>
        <v>9.9999999999997868E-3</v>
      </c>
      <c r="S42">
        <f>'Yield Curves'!T41-'Yield Curves'!T42</f>
        <v>1.0000000000000675E-2</v>
      </c>
      <c r="T42">
        <f>'Yield Curves'!U41-'Yield Curves'!U42</f>
        <v>1.0000000000000675E-2</v>
      </c>
      <c r="U42">
        <f>'Yield Curves'!V41-'Yield Curves'!V42</f>
        <v>1.0000000000000675E-2</v>
      </c>
      <c r="V42" s="21">
        <f t="shared" si="0"/>
        <v>2.4999999999999467E-2</v>
      </c>
      <c r="W42" s="21">
        <f t="shared" si="1"/>
        <v>2.9905000000000168E-2</v>
      </c>
      <c r="X42">
        <f t="shared" si="2"/>
        <v>4.3899955002218188E-2</v>
      </c>
      <c r="Y42">
        <f t="shared" si="3"/>
        <v>0.13203156698989904</v>
      </c>
      <c r="Z42" s="2">
        <v>43076</v>
      </c>
      <c r="AA42" s="28">
        <f>'Bond Valuation'!$B$12*BondVal_all!BO42</f>
        <v>94.002419080824893</v>
      </c>
      <c r="AB42" s="53">
        <f t="shared" si="6"/>
        <v>-1.9998000133325533E-4</v>
      </c>
      <c r="AC42" s="12">
        <f>SUMPRODUCT('Bond Valuation'!$B$12*BondVal_all!BO42,$BO$2)/AA42</f>
        <v>1</v>
      </c>
      <c r="AD42" s="35">
        <f t="shared" si="7"/>
        <v>-1.3200402048460377E-3</v>
      </c>
      <c r="AE42" s="53">
        <f t="shared" si="8"/>
        <v>-4.1743336503087163E-3</v>
      </c>
      <c r="AF42" s="53">
        <f t="shared" si="29"/>
        <v>-1.1681083225789492E-3</v>
      </c>
      <c r="AG42" s="53">
        <f t="shared" si="9"/>
        <v>-3.6938828531481701E-3</v>
      </c>
      <c r="AH42" s="28">
        <f>SUMPRODUCT('Bond Valuation'!$B$40:$D$40,BondVal_all!BO42:BQ42)</f>
        <v>85.630064066381195</v>
      </c>
      <c r="AI42" s="53">
        <f t="shared" si="10"/>
        <v>-2.9576065868852641E-4</v>
      </c>
      <c r="AJ42" s="12">
        <f>SUMPRODUCT($BO$2:$BQ$2,'Bond Valuation'!$B$40:$D$40,BondVal_all!BO42:BQ42)/BondVal_all!AH42</f>
        <v>2.9363039451443935</v>
      </c>
      <c r="AK42" s="35">
        <f t="shared" si="11"/>
        <v>-3.876039261238634E-3</v>
      </c>
      <c r="AL42" s="35">
        <f t="shared" si="12"/>
        <v>-1.2257112365750483E-2</v>
      </c>
      <c r="AM42" s="35">
        <f t="shared" si="13"/>
        <v>-1.1681083225789492E-3</v>
      </c>
      <c r="AN42" s="29">
        <f t="shared" si="14"/>
        <v>-3.6938828531481701E-3</v>
      </c>
      <c r="AO42" s="28">
        <f>SUMPRODUCT('Bond Valuation'!$B$68:$F$68,BondVal_all!BO42:BS42)</f>
        <v>79.261358198648793</v>
      </c>
      <c r="AP42" s="53">
        <f t="shared" si="15"/>
        <v>8.6722376831938064E-4</v>
      </c>
      <c r="AQ42" s="12">
        <f>SUMPRODUCT($BO$2:$BS$2,'Bond Valuation'!$B$68:$F$68,BondVal_all!BO42:BS42)/BondVal_all!AO42</f>
        <v>4.7269916404653962</v>
      </c>
      <c r="AR42" s="35">
        <f t="shared" si="16"/>
        <v>-6.2398190133854496E-3</v>
      </c>
      <c r="AS42" s="35">
        <f t="shared" si="17"/>
        <v>-1.9732040269522706E-2</v>
      </c>
      <c r="AT42" s="35">
        <f t="shared" si="18"/>
        <v>-1.1681083225789492E-3</v>
      </c>
      <c r="AU42" s="36">
        <f t="shared" si="19"/>
        <v>-3.6938828531481701E-3</v>
      </c>
      <c r="AV42" s="28">
        <f>SUMPRODUCT('Bond Valuation'!$B$96:$K$96,BondVal_all!BO42:BX42)</f>
        <v>70.233363646802445</v>
      </c>
      <c r="AW42" s="53">
        <f t="shared" si="20"/>
        <v>1.6586368976723165E-4</v>
      </c>
      <c r="AX42" s="12">
        <f>SUMPRODUCT($BO$2:$BX$2,'Bond Valuation'!$B$96:$K$96,BondVal_all!BO42:BX42)/BondVal_all!AV42</f>
        <v>8.2709178857847618</v>
      </c>
      <c r="AY42" s="35">
        <f t="shared" si="21"/>
        <v>-1.0917944140216074E-2</v>
      </c>
      <c r="AZ42" s="35">
        <f t="shared" si="30"/>
        <v>-3.4525570849571557E-2</v>
      </c>
      <c r="BA42" s="35">
        <f t="shared" si="22"/>
        <v>-1.1681083225789492E-3</v>
      </c>
      <c r="BB42" s="36">
        <f t="shared" si="23"/>
        <v>-3.6938828531481701E-3</v>
      </c>
      <c r="BC42" s="28">
        <f>SUMPRODUCT('Bond Valuation'!$B$124:$U$124,BondVal_all!BO42:CH42)</f>
        <v>57.99288824641944</v>
      </c>
      <c r="BD42" s="53">
        <f t="shared" si="24"/>
        <v>-1.4145704397374725E-3</v>
      </c>
      <c r="BE42" s="12">
        <f>SUMPRODUCT($BO$2:$CH$2,'Bond Valuation'!$B$124:$U$124,BondVal_all!BO42:CH42)/BondVal_all!BC42</f>
        <v>11.863496861928716</v>
      </c>
      <c r="BF42" s="35">
        <f t="shared" si="25"/>
        <v>-1.5660292827810708E-2</v>
      </c>
      <c r="BG42" s="35">
        <f t="shared" si="26"/>
        <v>-4.9522194161080904E-2</v>
      </c>
      <c r="BH42" s="35">
        <f t="shared" si="27"/>
        <v>-1.1681083225789492E-3</v>
      </c>
      <c r="BI42" s="36">
        <f t="shared" si="28"/>
        <v>-3.6938828531481701E-3</v>
      </c>
      <c r="BJ42" s="35"/>
      <c r="BK42" s="35"/>
      <c r="BO42">
        <f>EXP(-BO$2*HLOOKUP(BO$2,'Yield Curves'!$B$2:$AP$508,MATCH($Z42,'Yield Curves'!$A$3:$A$508,0)+1)/100)</f>
        <v>0.93071702060222661</v>
      </c>
      <c r="BP42">
        <f>EXP(-BP$2*HLOOKUP(BP$2,'Yield Curves'!$B$2:$AP$508,MATCH($Z42,'Yield Curves'!$A$3:$A$508,0)+1)/100)</f>
        <v>0.8657145878261937</v>
      </c>
      <c r="BQ42">
        <f>EXP(-BQ$2*HLOOKUP(BQ$2,'Yield Curves'!$B$2:$AP$508,MATCH($Z42,'Yield Curves'!$A$3:$A$508,0)+1)/100)</f>
        <v>0.80428628283847403</v>
      </c>
      <c r="BR42">
        <f>EXP(-BR$2*HLOOKUP(BR$2,'Yield Curves'!$B$2:$AP$508,MATCH($Z42,'Yield Curves'!$A$3:$A$508,0)+1)/100)</f>
        <v>0.72702093895467979</v>
      </c>
      <c r="BS42">
        <f>EXP(-BS$2*HLOOKUP(BS$2,'Yield Curves'!$B$2:$AP$508,MATCH($Z42,'Yield Curves'!$A$3:$A$508,0)+1)/100)</f>
        <v>0.69211718168873038</v>
      </c>
      <c r="BT42">
        <f>EXP(-BT$2*HLOOKUP(BT$2,'Yield Curves'!$B$2:$AP$508,MATCH($Z42,'Yield Curves'!$A$3:$A$508,0)+1)/100)</f>
        <v>0.6408883616641502</v>
      </c>
      <c r="BU42">
        <f>EXP(-BU$2*HLOOKUP(BU$2,'Yield Curves'!$B$2:$AP$508,MATCH($Z42,'Yield Curves'!$A$3:$A$508,0)+1)/100)</f>
        <v>0.59279893592510902</v>
      </c>
      <c r="BV42">
        <f>EXP(-BV$2*HLOOKUP(BV$2,'Yield Curves'!$B$2:$AP$508,MATCH($Z42,'Yield Curves'!$A$3:$A$508,0)+1)/100)</f>
        <v>0.54755081982552867</v>
      </c>
      <c r="BW42">
        <f>EXP(-BW$2*HLOOKUP(BW$2,'Yield Curves'!$B$2:$AP$508,MATCH($Z42,'Yield Curves'!$A$3:$A$508,0)+1)/100)</f>
        <v>0.50499209666376732</v>
      </c>
      <c r="BX42">
        <f>EXP(-BX$2*HLOOKUP(BX$2,'Yield Curves'!$B$2:$AP$508,MATCH($Z42,'Yield Curves'!$A$3:$A$508,0)+1)/100)</f>
        <v>0.46533393097431341</v>
      </c>
      <c r="BY42">
        <f>EXP(-BY$2*HLOOKUP(BY$2,'Yield Curves'!$B$2:$AP$508,MATCH($Z42,'Yield Curves'!$A$3:$A$508,0)+1)/100)</f>
        <v>0.42828667766193668</v>
      </c>
      <c r="BZ42">
        <f>EXP(-BZ$2*HLOOKUP(BZ$2,'Yield Curves'!$B$2:$AP$508,MATCH($Z42,'Yield Curves'!$A$3:$A$508,0)+1)/100)</f>
        <v>0.39341607977750426</v>
      </c>
      <c r="CA42">
        <f>EXP(-CA$2*HLOOKUP(CA$2,'Yield Curves'!$B$2:$AP$508,MATCH($Z42,'Yield Curves'!$A$3:$A$508,0)+1)/100)</f>
        <v>0.36060508204839004</v>
      </c>
      <c r="CB42">
        <f>EXP(-CB$2*HLOOKUP(CB$2,'Yield Curves'!$B$2:$AP$508,MATCH($Z42,'Yield Curves'!$A$3:$A$508,0)+1)/100)</f>
        <v>0.33051090492507723</v>
      </c>
      <c r="CC42">
        <f>EXP(-CC$2*HLOOKUP(CC$2,'Yield Curves'!$B$2:$AP$508,MATCH($Z42,'Yield Curves'!$A$3:$A$508,0)+1)/100)</f>
        <v>0.30255264003674054</v>
      </c>
      <c r="CD42">
        <f>EXP(-CD$2*HLOOKUP(CD$2,'Yield Curves'!$B$2:$AP$508,MATCH($Z42,'Yield Curves'!$A$3:$A$508,0)+1)/100)</f>
        <v>0.27650624427546727</v>
      </c>
      <c r="CE42">
        <f>EXP(-CE$2*HLOOKUP(CE$2,'Yield Curves'!$B$2:$AP$508,MATCH($Z42,'Yield Curves'!$A$3:$A$508,0)+1)/100)</f>
        <v>0.25226991735805704</v>
      </c>
      <c r="CF42">
        <f>EXP(-CF$2*HLOOKUP(CF$2,'Yield Curves'!$B$2:$AP$508,MATCH($Z42,'Yield Curves'!$A$3:$A$508,0)+1)/100)</f>
        <v>0.22984978390775027</v>
      </c>
      <c r="CG42">
        <f>EXP(-CG$2*HLOOKUP(CG$2,'Yield Curves'!$B$2:$AP$508,MATCH($Z42,'Yield Curves'!$A$3:$A$508,0)+1)/100)</f>
        <v>0.20919109201122874</v>
      </c>
      <c r="CH42">
        <f>EXP(-CH$2*HLOOKUP(CH$2,'Yield Curves'!$B$2:$AP$508,MATCH($Z42,'Yield Curves'!$A$3:$A$508,0)+1)/100)</f>
        <v>0.19013898010152055</v>
      </c>
    </row>
    <row r="43" spans="1:86" x14ac:dyDescent="0.2">
      <c r="A43" s="2">
        <v>43074</v>
      </c>
      <c r="B43">
        <f>'Yield Curves'!C42-'Yield Curves'!C43</f>
        <v>0</v>
      </c>
      <c r="C43">
        <f>'Yield Curves'!D42-'Yield Curves'!D43</f>
        <v>0</v>
      </c>
      <c r="D43">
        <f>'Yield Curves'!E42-'Yield Curves'!E43</f>
        <v>0</v>
      </c>
      <c r="E43">
        <f>'Yield Curves'!F42-'Yield Curves'!F43</f>
        <v>-5.0000000000007816E-3</v>
      </c>
      <c r="F43">
        <f>'Yield Curves'!G42-'Yield Curves'!G43</f>
        <v>-1.0000000000000675E-2</v>
      </c>
      <c r="G43">
        <f>'Yield Curves'!H42-'Yield Curves'!H43</f>
        <v>-1.5000000000000568E-2</v>
      </c>
      <c r="H43">
        <f>'Yield Curves'!I42-'Yield Curves'!I43</f>
        <v>-1.9999999999999574E-2</v>
      </c>
      <c r="I43">
        <f>'Yield Curves'!J42-'Yield Curves'!J43</f>
        <v>-2.0000000000000462E-2</v>
      </c>
      <c r="J43">
        <f>'Yield Curves'!K42-'Yield Curves'!K43</f>
        <v>-2.0000000000000462E-2</v>
      </c>
      <c r="K43">
        <f>'Yield Curves'!L42-'Yield Curves'!L43</f>
        <v>-2.5000000000000355E-2</v>
      </c>
      <c r="L43">
        <f>'Yield Curves'!M42-'Yield Curves'!M43</f>
        <v>-3.0000000000000249E-2</v>
      </c>
      <c r="M43">
        <f>'Yield Curves'!N42-'Yield Curves'!N43</f>
        <v>-3.5000000000000142E-2</v>
      </c>
      <c r="N43">
        <f>'Yield Curves'!O42-'Yield Curves'!O43</f>
        <v>-3.9999999999999147E-2</v>
      </c>
      <c r="O43">
        <f>'Yield Curves'!P42-'Yield Curves'!P43</f>
        <v>-4.4999999999998153E-2</v>
      </c>
      <c r="P43">
        <f>'Yield Curves'!Q42-'Yield Curves'!Q43</f>
        <v>-3.9999999999999147E-2</v>
      </c>
      <c r="Q43">
        <f>'Yield Curves'!R42-'Yield Curves'!R43</f>
        <v>-3.4999999999999254E-2</v>
      </c>
      <c r="R43">
        <f>'Yield Curves'!S42-'Yield Curves'!S43</f>
        <v>-2.9999999999999361E-2</v>
      </c>
      <c r="S43">
        <f>'Yield Curves'!T42-'Yield Curves'!T43</f>
        <v>-3.0000000000000249E-2</v>
      </c>
      <c r="T43">
        <f>'Yield Curves'!U42-'Yield Curves'!U43</f>
        <v>-3.0000000000000249E-2</v>
      </c>
      <c r="U43">
        <f>'Yield Curves'!V42-'Yield Curves'!V43</f>
        <v>-3.0000000000000249E-2</v>
      </c>
      <c r="V43" s="21">
        <f t="shared" si="0"/>
        <v>0</v>
      </c>
      <c r="W43" s="21">
        <f t="shared" si="1"/>
        <v>2.9825000000000171E-2</v>
      </c>
      <c r="X43">
        <f t="shared" si="2"/>
        <v>4.39728332639715E-2</v>
      </c>
      <c r="Y43">
        <f t="shared" si="3"/>
        <v>0.13212110717919262</v>
      </c>
      <c r="Z43" s="2">
        <v>43075</v>
      </c>
      <c r="AA43" s="28">
        <f>'Bond Valuation'!$B$12*BondVal_all!BO43</f>
        <v>94.021221444814785</v>
      </c>
      <c r="AB43" s="53">
        <f t="shared" si="6"/>
        <v>2.0002000133345632E-4</v>
      </c>
      <c r="AC43" s="12">
        <f>SUMPRODUCT('Bond Valuation'!$B$12*BondVal_all!BO43,$BO$2)/AA43</f>
        <v>1</v>
      </c>
      <c r="AD43" s="35">
        <f t="shared" si="7"/>
        <v>-1.3203156698989903E-3</v>
      </c>
      <c r="AE43" s="53">
        <f t="shared" si="8"/>
        <v>-4.1752047472918257E-3</v>
      </c>
      <c r="AF43" s="53">
        <f t="shared" si="29"/>
        <v>-1.1700278434445301E-3</v>
      </c>
      <c r="AG43" s="53">
        <f t="shared" si="9"/>
        <v>-3.6999529110996235E-3</v>
      </c>
      <c r="AH43" s="28">
        <f>SUMPRODUCT('Bond Valuation'!$B$40:$D$40,BondVal_all!BO43:BQ43)</f>
        <v>85.655397563184707</v>
      </c>
      <c r="AI43" s="53">
        <f t="shared" si="10"/>
        <v>5.8743241798220325E-4</v>
      </c>
      <c r="AJ43" s="12">
        <f>SUMPRODUCT($BO$2:$BQ$2,'Bond Valuation'!$B$40:$D$40,BondVal_all!BO43:BQ43)/BondVal_all!AH43</f>
        <v>2.936310047214691</v>
      </c>
      <c r="AK43" s="35">
        <f t="shared" si="11"/>
        <v>-3.8768561670194006E-3</v>
      </c>
      <c r="AL43" s="35">
        <f t="shared" si="12"/>
        <v>-1.2259695648651463E-2</v>
      </c>
      <c r="AM43" s="35">
        <f t="shared" si="13"/>
        <v>-1.1700278434445301E-3</v>
      </c>
      <c r="AN43" s="29">
        <f t="shared" si="14"/>
        <v>-3.6999529110996235E-3</v>
      </c>
      <c r="AO43" s="28">
        <f>SUMPRODUCT('Bond Valuation'!$B$68:$F$68,BondVal_all!BO43:BS43)</f>
        <v>79.192680423908257</v>
      </c>
      <c r="AP43" s="53">
        <f t="shared" si="15"/>
        <v>2.2857329264880377E-5</v>
      </c>
      <c r="AQ43" s="12">
        <f>SUMPRODUCT($BO$2:$BS$2,'Bond Valuation'!$B$68:$F$68,BondVal_all!BO43:BS43)/BondVal_all!AO43</f>
        <v>4.7266905557539713</v>
      </c>
      <c r="AR43" s="35">
        <f t="shared" si="16"/>
        <v>-6.2407236075255361E-3</v>
      </c>
      <c r="AS43" s="35">
        <f t="shared" si="17"/>
        <v>-1.9734900847363422E-2</v>
      </c>
      <c r="AT43" s="35">
        <f t="shared" si="18"/>
        <v>-1.1700278434445301E-3</v>
      </c>
      <c r="AU43" s="36">
        <f t="shared" si="19"/>
        <v>-3.6999529110996235E-3</v>
      </c>
      <c r="AV43" s="28">
        <f>SUMPRODUCT('Bond Valuation'!$B$96:$K$96,BondVal_all!BO43:BX43)</f>
        <v>70.221716413816267</v>
      </c>
      <c r="AW43" s="53">
        <f t="shared" si="20"/>
        <v>-7.7622770433338761E-4</v>
      </c>
      <c r="AX43" s="12">
        <f>SUMPRODUCT($BO$2:$BX$2,'Bond Valuation'!$B$96:$K$96,BondVal_all!BO43:BX43)/BondVal_all!AV43</f>
        <v>8.2709749806504131</v>
      </c>
      <c r="AY43" s="35">
        <f t="shared" si="21"/>
        <v>-1.0920297872295238E-2</v>
      </c>
      <c r="AZ43" s="35">
        <f t="shared" si="30"/>
        <v>-3.453301400394352E-2</v>
      </c>
      <c r="BA43" s="35">
        <f t="shared" si="22"/>
        <v>-1.1700278434445301E-3</v>
      </c>
      <c r="BB43" s="36">
        <f t="shared" si="23"/>
        <v>-3.6999529110996235E-3</v>
      </c>
      <c r="BC43" s="28">
        <f>SUMPRODUCT('Bond Valuation'!$B$124:$U$124,BondVal_all!BO43:CH43)</f>
        <v>58.075039480555219</v>
      </c>
      <c r="BD43" s="53">
        <f t="shared" si="24"/>
        <v>-1.1173829460912055E-3</v>
      </c>
      <c r="BE43" s="12">
        <f>SUMPRODUCT($BO$2:$CH$2,'Bond Valuation'!$B$124:$U$124,BondVal_all!BO43:CH43)/BondVal_all!BC43</f>
        <v>11.87664265924216</v>
      </c>
      <c r="BF43" s="35">
        <f t="shared" si="25"/>
        <v>-1.5680917408788238E-2</v>
      </c>
      <c r="BG43" s="35">
        <f t="shared" si="26"/>
        <v>-4.9587414812756477E-2</v>
      </c>
      <c r="BH43" s="35">
        <f t="shared" si="27"/>
        <v>-1.1700278434445301E-3</v>
      </c>
      <c r="BI43" s="36">
        <f t="shared" si="28"/>
        <v>-3.6999529110996235E-3</v>
      </c>
      <c r="BJ43" s="35"/>
      <c r="BK43" s="35"/>
      <c r="BO43">
        <f>EXP(-BO$2*HLOOKUP(BO$2,'Yield Curves'!$B$2:$AP$508,MATCH($Z43,'Yield Curves'!$A$3:$A$508,0)+1)/100)</f>
        <v>0.9309031826219285</v>
      </c>
      <c r="BP43">
        <f>EXP(-BP$2*HLOOKUP(BP$2,'Yield Curves'!$B$2:$AP$508,MATCH($Z43,'Yield Curves'!$A$3:$A$508,0)+1)/100)</f>
        <v>0.86588774805920499</v>
      </c>
      <c r="BQ43">
        <f>EXP(-BQ$2*HLOOKUP(BQ$2,'Yield Curves'!$B$2:$AP$508,MATCH($Z43,'Yield Curves'!$A$3:$A$508,0)+1)/100)</f>
        <v>0.80452760491982789</v>
      </c>
      <c r="BR43">
        <f>EXP(-BR$2*HLOOKUP(BR$2,'Yield Curves'!$B$2:$AP$508,MATCH($Z43,'Yield Curves'!$A$3:$A$508,0)+1)/100)</f>
        <v>0.72731180549969232</v>
      </c>
      <c r="BS43">
        <f>EXP(-BS$2*HLOOKUP(BS$2,'Yield Curves'!$B$2:$AP$508,MATCH($Z43,'Yield Curves'!$A$3:$A$508,0)+1)/100)</f>
        <v>0.69142541045030848</v>
      </c>
      <c r="BT43">
        <f>EXP(-BT$2*HLOOKUP(BT$2,'Yield Curves'!$B$2:$AP$508,MATCH($Z43,'Yield Curves'!$A$3:$A$508,0)+1)/100)</f>
        <v>0.63992774976069622</v>
      </c>
      <c r="BU43">
        <f>EXP(-BU$2*HLOOKUP(BU$2,'Yield Curves'!$B$2:$AP$508,MATCH($Z43,'Yield Curves'!$A$3:$A$508,0)+1)/100)</f>
        <v>0.59155536436681511</v>
      </c>
      <c r="BV43">
        <f>EXP(-BV$2*HLOOKUP(BV$2,'Yield Curves'!$B$2:$AP$508,MATCH($Z43,'Yield Curves'!$A$3:$A$508,0)+1)/100)</f>
        <v>0.54651146097144532</v>
      </c>
      <c r="BW43">
        <f>EXP(-BW$2*HLOOKUP(BW$2,'Yield Curves'!$B$2:$AP$508,MATCH($Z43,'Yield Curves'!$A$3:$A$508,0)+1)/100)</f>
        <v>0.50470811848574437</v>
      </c>
      <c r="BX43">
        <f>EXP(-BX$2*HLOOKUP(BX$2,'Yield Curves'!$B$2:$AP$508,MATCH($Z43,'Yield Curves'!$A$3:$A$508,0)+1)/100)</f>
        <v>0.46533393097431341</v>
      </c>
      <c r="BY43">
        <f>EXP(-BY$2*HLOOKUP(BY$2,'Yield Curves'!$B$2:$AP$508,MATCH($Z43,'Yield Curves'!$A$3:$A$508,0)+1)/100)</f>
        <v>0.42858122599221604</v>
      </c>
      <c r="BZ43">
        <f>EXP(-BZ$2*HLOOKUP(BZ$2,'Yield Curves'!$B$2:$AP$508,MATCH($Z43,'Yield Curves'!$A$3:$A$508,0)+1)/100)</f>
        <v>0.39375554752073227</v>
      </c>
      <c r="CA43">
        <f>EXP(-CA$2*HLOOKUP(CA$2,'Yield Curves'!$B$2:$AP$508,MATCH($Z43,'Yield Curves'!$A$3:$A$508,0)+1)/100)</f>
        <v>0.36073695238759146</v>
      </c>
      <c r="CB43">
        <f>EXP(-CB$2*HLOOKUP(CB$2,'Yield Curves'!$B$2:$AP$508,MATCH($Z43,'Yield Curves'!$A$3:$A$508,0)+1)/100)</f>
        <v>0.33080746486164953</v>
      </c>
      <c r="CC43">
        <f>EXP(-CC$2*HLOOKUP(CC$2,'Yield Curves'!$B$2:$AP$508,MATCH($Z43,'Yield Curves'!$A$3:$A$508,0)+1)/100)</f>
        <v>0.30300680953876541</v>
      </c>
      <c r="CD43">
        <f>EXP(-CD$2*HLOOKUP(CD$2,'Yield Curves'!$B$2:$AP$508,MATCH($Z43,'Yield Curves'!$A$3:$A$508,0)+1)/100)</f>
        <v>0.27706413923872059</v>
      </c>
      <c r="CE43">
        <f>EXP(-CE$2*HLOOKUP(CE$2,'Yield Curves'!$B$2:$AP$508,MATCH($Z43,'Yield Curves'!$A$3:$A$508,0)+1)/100)</f>
        <v>0.25287959898315704</v>
      </c>
      <c r="CF43">
        <f>EXP(-CF$2*HLOOKUP(CF$2,'Yield Curves'!$B$2:$AP$508,MATCH($Z43,'Yield Curves'!$A$3:$A$508,0)+1)/100)</f>
        <v>0.23050443954085084</v>
      </c>
      <c r="CG43">
        <f>EXP(-CG$2*HLOOKUP(CG$2,'Yield Curves'!$B$2:$AP$508,MATCH($Z43,'Yield Curves'!$A$3:$A$508,0)+1)/100)</f>
        <v>0.20990377770253812</v>
      </c>
      <c r="CH43">
        <f>EXP(-CH$2*HLOOKUP(CH$2,'Yield Curves'!$B$2:$AP$508,MATCH($Z43,'Yield Curves'!$A$3:$A$508,0)+1)/100)</f>
        <v>0.19090105916394634</v>
      </c>
    </row>
    <row r="44" spans="1:86" x14ac:dyDescent="0.2">
      <c r="A44" s="2">
        <v>43073</v>
      </c>
      <c r="B44">
        <f>'Yield Curves'!C43-'Yield Curves'!C44</f>
        <v>-1.0000000000000675E-2</v>
      </c>
      <c r="C44">
        <f>'Yield Curves'!D43-'Yield Curves'!D44</f>
        <v>-5.0000000000007816E-3</v>
      </c>
      <c r="D44">
        <f>'Yield Curves'!E43-'Yield Curves'!E44</f>
        <v>0</v>
      </c>
      <c r="E44">
        <f>'Yield Curves'!F43-'Yield Curves'!F44</f>
        <v>5.0000000000007816E-3</v>
      </c>
      <c r="F44">
        <f>'Yield Curves'!G43-'Yield Curves'!G44</f>
        <v>1.0000000000000675E-2</v>
      </c>
      <c r="G44">
        <f>'Yield Curves'!H43-'Yield Curves'!H44</f>
        <v>1.9999999999999574E-2</v>
      </c>
      <c r="H44">
        <f>'Yield Curves'!I43-'Yield Curves'!I44</f>
        <v>2.9999999999999361E-2</v>
      </c>
      <c r="I44">
        <f>'Yield Curves'!J43-'Yield Curves'!J44</f>
        <v>2.0000000000000462E-2</v>
      </c>
      <c r="J44">
        <f>'Yield Curves'!K43-'Yield Curves'!K44</f>
        <v>1.0000000000000675E-2</v>
      </c>
      <c r="K44">
        <f>'Yield Curves'!L43-'Yield Curves'!L44</f>
        <v>1.2499999999999289E-2</v>
      </c>
      <c r="L44">
        <f>'Yield Curves'!M43-'Yield Curves'!M44</f>
        <v>1.499999999999968E-2</v>
      </c>
      <c r="M44">
        <f>'Yield Curves'!N43-'Yield Curves'!N44</f>
        <v>1.7500000000000071E-2</v>
      </c>
      <c r="N44">
        <f>'Yield Curves'!O43-'Yield Curves'!O44</f>
        <v>1.9999999999999574E-2</v>
      </c>
      <c r="O44">
        <f>'Yield Curves'!P43-'Yield Curves'!P44</f>
        <v>2.2499999999999076E-2</v>
      </c>
      <c r="P44">
        <f>'Yield Curves'!Q43-'Yield Curves'!Q44</f>
        <v>2.1250000000000213E-2</v>
      </c>
      <c r="Q44">
        <f>'Yield Curves'!R43-'Yield Curves'!R44</f>
        <v>1.9999999999999574E-2</v>
      </c>
      <c r="R44">
        <f>'Yield Curves'!S43-'Yield Curves'!S44</f>
        <v>1.8749999999998934E-2</v>
      </c>
      <c r="S44">
        <f>'Yield Curves'!T43-'Yield Curves'!T44</f>
        <v>1.9374999999999254E-2</v>
      </c>
      <c r="T44">
        <f>'Yield Curves'!U43-'Yield Curves'!U44</f>
        <v>1.9999999999999574E-2</v>
      </c>
      <c r="U44">
        <f>'Yield Curves'!V43-'Yield Curves'!V44</f>
        <v>2.0624999999999893E-2</v>
      </c>
      <c r="V44" s="21">
        <f t="shared" si="0"/>
        <v>2.9999999999999361E-2</v>
      </c>
      <c r="W44" s="21">
        <f t="shared" si="1"/>
        <v>2.9545000000000175E-2</v>
      </c>
      <c r="X44">
        <f t="shared" si="2"/>
        <v>4.4194023031250966E-2</v>
      </c>
      <c r="Y44">
        <f t="shared" si="3"/>
        <v>0.1323556715240628</v>
      </c>
      <c r="Z44" s="2">
        <v>43074</v>
      </c>
      <c r="AA44" s="28">
        <f>'Bond Valuation'!$B$12*BondVal_all!BO44</f>
        <v>94.002419080824893</v>
      </c>
      <c r="AB44" s="53">
        <f t="shared" si="6"/>
        <v>0</v>
      </c>
      <c r="AC44" s="12">
        <f>SUMPRODUCT('Bond Valuation'!$B$12*BondVal_all!BO44,$BO$2)/AA44</f>
        <v>1</v>
      </c>
      <c r="AD44" s="35">
        <f t="shared" si="7"/>
        <v>-1.3212110717919262E-3</v>
      </c>
      <c r="AE44" s="53">
        <f t="shared" si="8"/>
        <v>-4.1780362566947293E-3</v>
      </c>
      <c r="AF44" s="53">
        <f t="shared" si="29"/>
        <v>-1.17197020524032E-3</v>
      </c>
      <c r="AG44" s="53">
        <f t="shared" si="9"/>
        <v>-3.7060951984144146E-3</v>
      </c>
      <c r="AH44" s="28">
        <f>SUMPRODUCT('Bond Valuation'!$B$40:$D$40,BondVal_all!BO44:BQ44)</f>
        <v>85.605110346222389</v>
      </c>
      <c r="AI44" s="53">
        <f t="shared" si="10"/>
        <v>2.8744965112070808E-4</v>
      </c>
      <c r="AJ44" s="12">
        <f>SUMPRODUCT($BO$2:$BQ$2,'Bond Valuation'!$B$40:$D$40,BondVal_all!BO44:BQ44)/BondVal_all!AH44</f>
        <v>2.9362894226198129</v>
      </c>
      <c r="AK44" s="35">
        <f t="shared" si="11"/>
        <v>-3.8794580951508188E-3</v>
      </c>
      <c r="AL44" s="35">
        <f t="shared" si="12"/>
        <v>-1.226792366785481E-2</v>
      </c>
      <c r="AM44" s="35">
        <f t="shared" si="13"/>
        <v>-1.17197020524032E-3</v>
      </c>
      <c r="AN44" s="29">
        <f t="shared" si="14"/>
        <v>-3.7060951984144146E-3</v>
      </c>
      <c r="AO44" s="28">
        <f>SUMPRODUCT('Bond Valuation'!$B$68:$F$68,BondVal_all!BO44:BS44)</f>
        <v>79.190870332110308</v>
      </c>
      <c r="AP44" s="53">
        <f t="shared" si="15"/>
        <v>9.2132345255380166E-4</v>
      </c>
      <c r="AQ44" s="12">
        <f>SUMPRODUCT($BO$2:$BS$2,'Bond Valuation'!$B$68:$F$68,BondVal_all!BO44:BS44)/BondVal_all!AO44</f>
        <v>4.7267618954218928</v>
      </c>
      <c r="AR44" s="35">
        <f t="shared" si="16"/>
        <v>-6.2450501499555951E-3</v>
      </c>
      <c r="AS44" s="35">
        <f t="shared" si="17"/>
        <v>-1.9748582575835765E-2</v>
      </c>
      <c r="AT44" s="35">
        <f t="shared" si="18"/>
        <v>-1.17197020524032E-3</v>
      </c>
      <c r="AU44" s="36">
        <f t="shared" si="19"/>
        <v>-3.7060951984144146E-3</v>
      </c>
      <c r="AV44" s="28">
        <f>SUMPRODUCT('Bond Valuation'!$B$96:$K$96,BondVal_all!BO44:BX44)</f>
        <v>70.276266799062824</v>
      </c>
      <c r="AW44" s="53">
        <f t="shared" si="20"/>
        <v>2.4310278952133224E-3</v>
      </c>
      <c r="AX44" s="12">
        <f>SUMPRODUCT($BO$2:$BX$2,'Bond Valuation'!$B$96:$K$96,BondVal_all!BO44:BX44)/BondVal_all!AV44</f>
        <v>8.2723096577156436</v>
      </c>
      <c r="AY44" s="35">
        <f t="shared" si="21"/>
        <v>-1.0929467109065187E-2</v>
      </c>
      <c r="AZ44" s="35">
        <f t="shared" si="30"/>
        <v>-3.4562009676541924E-2</v>
      </c>
      <c r="BA44" s="35">
        <f t="shared" si="22"/>
        <v>-1.17197020524032E-3</v>
      </c>
      <c r="BB44" s="36">
        <f t="shared" si="23"/>
        <v>-3.7060951984144146E-3</v>
      </c>
      <c r="BC44" s="28">
        <f>SUMPRODUCT('Bond Valuation'!$B$124:$U$124,BondVal_all!BO44:CH44)</f>
        <v>58.140004129655367</v>
      </c>
      <c r="BD44" s="53">
        <f t="shared" si="24"/>
        <v>3.3405716730221524E-3</v>
      </c>
      <c r="BE44" s="12">
        <f>SUMPRODUCT($BO$2:$CH$2,'Bond Valuation'!$B$124:$U$124,BondVal_all!BO44:CH44)/BondVal_all!BC44</f>
        <v>11.882716382507569</v>
      </c>
      <c r="BF44" s="35">
        <f t="shared" si="25"/>
        <v>-1.5699576447532306E-2</v>
      </c>
      <c r="BG44" s="35">
        <f t="shared" si="26"/>
        <v>-4.9646419874137059E-2</v>
      </c>
      <c r="BH44" s="35">
        <f t="shared" si="27"/>
        <v>-1.17197020524032E-3</v>
      </c>
      <c r="BI44" s="36">
        <f t="shared" si="28"/>
        <v>-3.7060951984144146E-3</v>
      </c>
      <c r="BJ44" s="35"/>
      <c r="BK44" s="35"/>
      <c r="BO44">
        <f>EXP(-BO$2*HLOOKUP(BO$2,'Yield Curves'!$B$2:$AP$508,MATCH($Z44,'Yield Curves'!$A$3:$A$508,0)+1)/100)</f>
        <v>0.93071702060222661</v>
      </c>
      <c r="BP44">
        <f>EXP(-BP$2*HLOOKUP(BP$2,'Yield Curves'!$B$2:$AP$508,MATCH($Z44,'Yield Curves'!$A$3:$A$508,0)+1)/100)</f>
        <v>0.86554146222176598</v>
      </c>
      <c r="BQ44">
        <f>EXP(-BQ$2*HLOOKUP(BQ$2,'Yield Curves'!$B$2:$AP$508,MATCH($Z44,'Yield Curves'!$A$3:$A$508,0)+1)/100)</f>
        <v>0.80404503314288622</v>
      </c>
      <c r="BR44">
        <f>EXP(-BR$2*HLOOKUP(BR$2,'Yield Curves'!$B$2:$AP$508,MATCH($Z44,'Yield Curves'!$A$3:$A$508,0)+1)/100)</f>
        <v>0.72760278841459547</v>
      </c>
      <c r="BS44">
        <f>EXP(-BS$2*HLOOKUP(BS$2,'Yield Curves'!$B$2:$AP$508,MATCH($Z44,'Yield Curves'!$A$3:$A$508,0)+1)/100)</f>
        <v>0.69142541045030848</v>
      </c>
      <c r="BT44">
        <f>EXP(-BT$2*HLOOKUP(BT$2,'Yield Curves'!$B$2:$AP$508,MATCH($Z44,'Yield Curves'!$A$3:$A$508,0)+1)/100)</f>
        <v>0.64031182162058853</v>
      </c>
      <c r="BU44">
        <f>EXP(-BU$2*HLOOKUP(BU$2,'Yield Curves'!$B$2:$AP$508,MATCH($Z44,'Yield Curves'!$A$3:$A$508,0)+1)/100)</f>
        <v>0.59238412187181844</v>
      </c>
      <c r="BV44">
        <f>EXP(-BV$2*HLOOKUP(BV$2,'Yield Curves'!$B$2:$AP$508,MATCH($Z44,'Yield Curves'!$A$3:$A$508,0)+1)/100)</f>
        <v>0.54738657921690415</v>
      </c>
      <c r="BW44">
        <f>EXP(-BW$2*HLOOKUP(BW$2,'Yield Curves'!$B$2:$AP$508,MATCH($Z44,'Yield Curves'!$A$3:$A$508,0)+1)/100)</f>
        <v>0.50516256026050521</v>
      </c>
      <c r="BX44">
        <f>EXP(-BX$2*HLOOKUP(BX$2,'Yield Curves'!$B$2:$AP$508,MATCH($Z44,'Yield Curves'!$A$3:$A$508,0)+1)/100)</f>
        <v>0.46579949764982831</v>
      </c>
      <c r="BY44">
        <f>EXP(-BY$2*HLOOKUP(BY$2,'Yield Curves'!$B$2:$AP$508,MATCH($Z44,'Yield Curves'!$A$3:$A$508,0)+1)/100)</f>
        <v>0.42905292472754908</v>
      </c>
      <c r="BZ44">
        <f>EXP(-BZ$2*HLOOKUP(BZ$2,'Yield Curves'!$B$2:$AP$508,MATCH($Z44,'Yield Curves'!$A$3:$A$508,0)+1)/100)</f>
        <v>0.39422833779518707</v>
      </c>
      <c r="CA44">
        <f>EXP(-CA$2*HLOOKUP(CA$2,'Yield Curves'!$B$2:$AP$508,MATCH($Z44,'Yield Curves'!$A$3:$A$508,0)+1)/100)</f>
        <v>0.36120621538055281</v>
      </c>
      <c r="CB44">
        <f>EXP(-CB$2*HLOOKUP(CB$2,'Yield Curves'!$B$2:$AP$508,MATCH($Z44,'Yield Curves'!$A$3:$A$508,0)+1)/100)</f>
        <v>0.33127091965511357</v>
      </c>
      <c r="CC44">
        <f>EXP(-CC$2*HLOOKUP(CC$2,'Yield Curves'!$B$2:$AP$508,MATCH($Z44,'Yield Curves'!$A$3:$A$508,0)+1)/100)</f>
        <v>0.30346166080623954</v>
      </c>
      <c r="CD44">
        <f>EXP(-CD$2*HLOOKUP(CD$2,'Yield Curves'!$B$2:$AP$508,MATCH($Z44,'Yield Curves'!$A$3:$A$508,0)+1)/100)</f>
        <v>0.27750779669281889</v>
      </c>
      <c r="CE44">
        <f>EXP(-CE$2*HLOOKUP(CE$2,'Yield Curves'!$B$2:$AP$508,MATCH($Z44,'Yield Curves'!$A$3:$A$508,0)+1)/100)</f>
        <v>0.2533098599196032</v>
      </c>
      <c r="CF44">
        <f>EXP(-CF$2*HLOOKUP(CF$2,'Yield Curves'!$B$2:$AP$508,MATCH($Z44,'Yield Curves'!$A$3:$A$508,0)+1)/100)</f>
        <v>0.23091972117336762</v>
      </c>
      <c r="CG44">
        <f>EXP(-CG$2*HLOOKUP(CG$2,'Yield Curves'!$B$2:$AP$508,MATCH($Z44,'Yield Curves'!$A$3:$A$508,0)+1)/100)</f>
        <v>0.21030297399656073</v>
      </c>
      <c r="CH44">
        <f>EXP(-CH$2*HLOOKUP(CH$2,'Yield Curves'!$B$2:$AP$508,MATCH($Z44,'Yield Curves'!$A$3:$A$508,0)+1)/100)</f>
        <v>0.19128324333905466</v>
      </c>
    </row>
    <row r="45" spans="1:86" x14ac:dyDescent="0.2">
      <c r="A45" s="2">
        <v>43070</v>
      </c>
      <c r="B45">
        <f>'Yield Curves'!C44-'Yield Curves'!C45</f>
        <v>-4.9999999999999822E-2</v>
      </c>
      <c r="C45">
        <f>'Yield Curves'!D44-'Yield Curves'!D45</f>
        <v>-5.4999999999999716E-2</v>
      </c>
      <c r="D45">
        <f>'Yield Curves'!E44-'Yield Curves'!E45</f>
        <v>-6.0000000000000497E-2</v>
      </c>
      <c r="E45">
        <f>'Yield Curves'!F44-'Yield Curves'!F45</f>
        <v>-6.0000000000000497E-2</v>
      </c>
      <c r="F45">
        <f>'Yield Curves'!G44-'Yield Curves'!G45</f>
        <v>-6.0000000000000497E-2</v>
      </c>
      <c r="G45">
        <f>'Yield Curves'!H44-'Yield Curves'!H45</f>
        <v>-2.4999999999999467E-2</v>
      </c>
      <c r="H45">
        <f>'Yield Curves'!I44-'Yield Curves'!I45</f>
        <v>1.0000000000000675E-2</v>
      </c>
      <c r="I45">
        <f>'Yield Curves'!J44-'Yield Curves'!J45</f>
        <v>-1.499999999999968E-2</v>
      </c>
      <c r="J45">
        <f>'Yield Curves'!K44-'Yield Curves'!K45</f>
        <v>-4.0000000000000036E-2</v>
      </c>
      <c r="K45">
        <f>'Yield Curves'!L44-'Yield Curves'!L45</f>
        <v>-3.4999999999999254E-2</v>
      </c>
      <c r="L45">
        <f>'Yield Curves'!M44-'Yield Curves'!M45</f>
        <v>-2.9999999999999361E-2</v>
      </c>
      <c r="M45">
        <f>'Yield Curves'!N44-'Yield Curves'!N45</f>
        <v>-2.4999999999999467E-2</v>
      </c>
      <c r="N45">
        <f>'Yield Curves'!O44-'Yield Curves'!O45</f>
        <v>-1.9999999999999574E-2</v>
      </c>
      <c r="O45">
        <f>'Yield Curves'!P44-'Yield Curves'!P45</f>
        <v>-1.499999999999968E-2</v>
      </c>
      <c r="P45">
        <f>'Yield Curves'!Q44-'Yield Curves'!Q45</f>
        <v>-1.2500000000000178E-2</v>
      </c>
      <c r="Q45">
        <f>'Yield Curves'!R44-'Yield Curves'!R45</f>
        <v>-9.9999999999997868E-3</v>
      </c>
      <c r="R45">
        <f>'Yield Curves'!S44-'Yield Curves'!S45</f>
        <v>-7.499999999999396E-3</v>
      </c>
      <c r="S45">
        <f>'Yield Curves'!T44-'Yield Curves'!T45</f>
        <v>-3.7500000000001421E-3</v>
      </c>
      <c r="T45">
        <f>'Yield Curves'!U44-'Yield Curves'!U45</f>
        <v>0</v>
      </c>
      <c r="U45">
        <f>'Yield Curves'!V44-'Yield Curves'!V45</f>
        <v>3.7500000000001421E-3</v>
      </c>
      <c r="V45" s="21">
        <f t="shared" si="0"/>
        <v>1.0000000000000675E-2</v>
      </c>
      <c r="W45" s="21">
        <f t="shared" si="1"/>
        <v>2.9505000000000173E-2</v>
      </c>
      <c r="X45">
        <f t="shared" si="2"/>
        <v>4.4216304133258499E-2</v>
      </c>
      <c r="Y45">
        <f t="shared" si="3"/>
        <v>0.13236750511834933</v>
      </c>
      <c r="Z45" s="2">
        <v>43073</v>
      </c>
      <c r="AA45" s="28">
        <f>'Bond Valuation'!$B$12*BondVal_all!BO45</f>
        <v>94.002419080824893</v>
      </c>
      <c r="AB45" s="53">
        <f t="shared" si="6"/>
        <v>1.000050001667141E-4</v>
      </c>
      <c r="AC45" s="12">
        <f>SUMPRODUCT('Bond Valuation'!$B$12*BondVal_all!BO45,$BO$2)/AA45</f>
        <v>1</v>
      </c>
      <c r="AD45" s="35">
        <f t="shared" si="7"/>
        <v>-1.323556715240628E-3</v>
      </c>
      <c r="AE45" s="53">
        <f t="shared" si="8"/>
        <v>-4.1854538325712797E-3</v>
      </c>
      <c r="AF45" s="53">
        <f t="shared" si="29"/>
        <v>-1.1778653863718021E-3</v>
      </c>
      <c r="AG45" s="53">
        <f t="shared" si="9"/>
        <v>-3.7247373980091466E-3</v>
      </c>
      <c r="AH45" s="28">
        <f>SUMPRODUCT('Bond Valuation'!$B$40:$D$40,BondVal_all!BO45:BQ45)</f>
        <v>85.58051025840588</v>
      </c>
      <c r="AI45" s="53">
        <f t="shared" si="10"/>
        <v>-2.8519333372400979E-4</v>
      </c>
      <c r="AJ45" s="12">
        <f>SUMPRODUCT($BO$2:$BQ$2,'Bond Valuation'!$B$40:$D$40,BondVal_all!BO45:BQ45)/BondVal_all!AH45</f>
        <v>2.9362711090365718</v>
      </c>
      <c r="AK45" s="35">
        <f t="shared" si="11"/>
        <v>-3.8863213441324008E-3</v>
      </c>
      <c r="AL45" s="35">
        <f t="shared" si="12"/>
        <v>-1.2289627166785441E-2</v>
      </c>
      <c r="AM45" s="35">
        <f t="shared" si="13"/>
        <v>-1.1778653863718021E-3</v>
      </c>
      <c r="AN45" s="29">
        <f t="shared" si="14"/>
        <v>-3.7247373980091466E-3</v>
      </c>
      <c r="AO45" s="28">
        <f>SUMPRODUCT('Bond Valuation'!$B$68:$F$68,BondVal_all!BO45:BS45)</f>
        <v>79.117977084303917</v>
      </c>
      <c r="AP45" s="53">
        <f t="shared" si="15"/>
        <v>-4.7958036066841903E-4</v>
      </c>
      <c r="AQ45" s="12">
        <f>SUMPRODUCT($BO$2:$BS$2,'Bond Valuation'!$B$68:$F$68,BondVal_all!BO45:BS45)/BondVal_all!AO45</f>
        <v>4.7265437818755709</v>
      </c>
      <c r="AR45" s="35">
        <f t="shared" si="16"/>
        <v>-6.2558487623802462E-3</v>
      </c>
      <c r="AS45" s="35">
        <f t="shared" si="17"/>
        <v>-1.9782730786667056E-2</v>
      </c>
      <c r="AT45" s="35">
        <f t="shared" si="18"/>
        <v>-1.1778653863718021E-3</v>
      </c>
      <c r="AU45" s="36">
        <f t="shared" si="19"/>
        <v>-3.7247373980091466E-3</v>
      </c>
      <c r="AV45" s="28">
        <f>SUMPRODUCT('Bond Valuation'!$B$96:$K$96,BondVal_all!BO45:BX45)</f>
        <v>70.105837552355752</v>
      </c>
      <c r="AW45" s="53">
        <f t="shared" si="20"/>
        <v>-1.5971534808943977E-3</v>
      </c>
      <c r="AX45" s="12">
        <f>SUMPRODUCT($BO$2:$BX$2,'Bond Valuation'!$B$96:$K$96,BondVal_all!BO45:BX45)/BondVal_all!AV45</f>
        <v>8.2692613367202998</v>
      </c>
      <c r="AY45" s="35">
        <f t="shared" si="21"/>
        <v>-1.0944836372295845E-2</v>
      </c>
      <c r="AZ45" s="35">
        <f t="shared" si="30"/>
        <v>-3.461061155430948E-2</v>
      </c>
      <c r="BA45" s="35">
        <f t="shared" si="22"/>
        <v>-1.1778653863718021E-3</v>
      </c>
      <c r="BB45" s="36">
        <f t="shared" si="23"/>
        <v>-3.7247373980091466E-3</v>
      </c>
      <c r="BC45" s="28">
        <f>SUMPRODUCT('Bond Valuation'!$B$124:$U$124,BondVal_all!BO45:CH45)</f>
        <v>57.946429927287504</v>
      </c>
      <c r="BD45" s="53">
        <f t="shared" si="24"/>
        <v>-3.9262538733381147E-3</v>
      </c>
      <c r="BE45" s="12">
        <f>SUMPRODUCT($BO$2:$CH$2,'Bond Valuation'!$B$124:$U$124,BondVal_all!BO45:CH45)/BondVal_all!BC45</f>
        <v>11.866806173972204</v>
      </c>
      <c r="BF45" s="35">
        <f t="shared" si="25"/>
        <v>-1.5706391000019856E-2</v>
      </c>
      <c r="BG45" s="35">
        <f t="shared" si="26"/>
        <v>-4.9667969381232482E-2</v>
      </c>
      <c r="BH45" s="35">
        <f t="shared" si="27"/>
        <v>-1.1778653863718021E-3</v>
      </c>
      <c r="BI45" s="36">
        <f t="shared" si="28"/>
        <v>-3.7247373980091466E-3</v>
      </c>
      <c r="BJ45" s="35"/>
      <c r="BK45" s="35"/>
      <c r="BO45">
        <f>EXP(-BO$2*HLOOKUP(BO$2,'Yield Curves'!$B$2:$AP$508,MATCH($Z45,'Yield Curves'!$A$3:$A$508,0)+1)/100)</f>
        <v>0.93071702060222661</v>
      </c>
      <c r="BP45">
        <f>EXP(-BP$2*HLOOKUP(BP$2,'Yield Curves'!$B$2:$AP$508,MATCH($Z45,'Yield Curves'!$A$3:$A$508,0)+1)/100)</f>
        <v>0.86554146222176598</v>
      </c>
      <c r="BQ45">
        <f>EXP(-BQ$2*HLOOKUP(BQ$2,'Yield Curves'!$B$2:$AP$508,MATCH($Z45,'Yield Curves'!$A$3:$A$508,0)+1)/100)</f>
        <v>0.80380385581135183</v>
      </c>
      <c r="BR45">
        <f>EXP(-BR$2*HLOOKUP(BR$2,'Yield Curves'!$B$2:$AP$508,MATCH($Z45,'Yield Curves'!$A$3:$A$508,0)+1)/100)</f>
        <v>0.72702093895467979</v>
      </c>
      <c r="BS45">
        <f>EXP(-BS$2*HLOOKUP(BS$2,'Yield Curves'!$B$2:$AP$508,MATCH($Z45,'Yield Curves'!$A$3:$A$508,0)+1)/100)</f>
        <v>0.69073433063735468</v>
      </c>
      <c r="BT45">
        <f>EXP(-BT$2*HLOOKUP(BT$2,'Yield Curves'!$B$2:$AP$508,MATCH($Z45,'Yield Curves'!$A$3:$A$508,0)+1)/100)</f>
        <v>0.63916029702471933</v>
      </c>
      <c r="BU45">
        <f>EXP(-BU$2*HLOOKUP(BU$2,'Yield Curves'!$B$2:$AP$508,MATCH($Z45,'Yield Curves'!$A$3:$A$508,0)+1)/100)</f>
        <v>0.59072776631051527</v>
      </c>
      <c r="BV45">
        <f>EXP(-BV$2*HLOOKUP(BV$2,'Yield Curves'!$B$2:$AP$508,MATCH($Z45,'Yield Curves'!$A$3:$A$508,0)+1)/100)</f>
        <v>0.54563774179562519</v>
      </c>
      <c r="BW45">
        <f>EXP(-BW$2*HLOOKUP(BW$2,'Yield Curves'!$B$2:$AP$508,MATCH($Z45,'Yield Curves'!$A$3:$A$508,0)+1)/100)</f>
        <v>0.50380046100926634</v>
      </c>
      <c r="BX45">
        <f>EXP(-BX$2*HLOOKUP(BX$2,'Yield Curves'!$B$2:$AP$508,MATCH($Z45,'Yield Curves'!$A$3:$A$508,0)+1)/100)</f>
        <v>0.46440419316009157</v>
      </c>
      <c r="BY45">
        <f>EXP(-BY$2*HLOOKUP(BY$2,'Yield Curves'!$B$2:$AP$508,MATCH($Z45,'Yield Curves'!$A$3:$A$508,0)+1)/100)</f>
        <v>0.4276393837014294</v>
      </c>
      <c r="BZ45">
        <f>EXP(-BZ$2*HLOOKUP(BZ$2,'Yield Curves'!$B$2:$AP$508,MATCH($Z45,'Yield Curves'!$A$3:$A$508,0)+1)/100)</f>
        <v>0.39292952849447832</v>
      </c>
      <c r="CA45">
        <f>EXP(-CA$2*HLOOKUP(CA$2,'Yield Curves'!$B$2:$AP$508,MATCH($Z45,'Yield Curves'!$A$3:$A$508,0)+1)/100)</f>
        <v>0.36015123086758577</v>
      </c>
      <c r="CB45">
        <f>EXP(-CB$2*HLOOKUP(CB$2,'Yield Curves'!$B$2:$AP$508,MATCH($Z45,'Yield Curves'!$A$3:$A$508,0)+1)/100)</f>
        <v>0.33028685319380097</v>
      </c>
      <c r="CC45">
        <f>EXP(-CC$2*HLOOKUP(CC$2,'Yield Curves'!$B$2:$AP$508,MATCH($Z45,'Yield Curves'!$A$3:$A$508,0)+1)/100)</f>
        <v>0.30255264003674054</v>
      </c>
      <c r="CD45">
        <f>EXP(-CD$2*HLOOKUP(CD$2,'Yield Curves'!$B$2:$AP$508,MATCH($Z45,'Yield Curves'!$A$3:$A$508,0)+1)/100)</f>
        <v>0.27658661558109948</v>
      </c>
      <c r="CE45">
        <f>EXP(-CE$2*HLOOKUP(CE$2,'Yield Curves'!$B$2:$AP$508,MATCH($Z45,'Yield Curves'!$A$3:$A$508,0)+1)/100)</f>
        <v>0.25229588475820153</v>
      </c>
      <c r="CF45">
        <f>EXP(-CF$2*HLOOKUP(CF$2,'Yield Curves'!$B$2:$AP$508,MATCH($Z45,'Yield Curves'!$A$3:$A$508,0)+1)/100)</f>
        <v>0.22982473523768887</v>
      </c>
      <c r="CG45">
        <f>EXP(-CG$2*HLOOKUP(CG$2,'Yield Curves'!$B$2:$AP$508,MATCH($Z45,'Yield Curves'!$A$3:$A$508,0)+1)/100)</f>
        <v>0.20917905978372195</v>
      </c>
      <c r="CH45">
        <f>EXP(-CH$2*HLOOKUP(CH$2,'Yield Curves'!$B$2:$AP$508,MATCH($Z45,'Yield Curves'!$A$3:$A$508,0)+1)/100)</f>
        <v>0.19013898010152055</v>
      </c>
    </row>
    <row r="46" spans="1:86" x14ac:dyDescent="0.2">
      <c r="A46" s="2">
        <v>43069</v>
      </c>
      <c r="B46">
        <f>'Yield Curves'!C45-'Yield Curves'!C46</f>
        <v>0</v>
      </c>
      <c r="C46">
        <f>'Yield Curves'!D45-'Yield Curves'!D46</f>
        <v>0</v>
      </c>
      <c r="D46">
        <f>'Yield Curves'!E45-'Yield Curves'!E46</f>
        <v>0</v>
      </c>
      <c r="E46">
        <f>'Yield Curves'!F45-'Yield Curves'!F46</f>
        <v>-5.0000000000007816E-3</v>
      </c>
      <c r="F46">
        <f>'Yield Curves'!G45-'Yield Curves'!G46</f>
        <v>-9.9999999999997868E-3</v>
      </c>
      <c r="G46">
        <f>'Yield Curves'!H45-'Yield Curves'!H46</f>
        <v>-1.499999999999968E-2</v>
      </c>
      <c r="H46">
        <f>'Yield Curves'!I45-'Yield Curves'!I46</f>
        <v>-2.0000000000000462E-2</v>
      </c>
      <c r="I46">
        <f>'Yield Curves'!J45-'Yield Curves'!J46</f>
        <v>-9.9999999999997868E-3</v>
      </c>
      <c r="J46">
        <f>'Yield Curves'!K45-'Yield Curves'!K46</f>
        <v>0</v>
      </c>
      <c r="K46">
        <f>'Yield Curves'!L45-'Yield Curves'!L46</f>
        <v>0</v>
      </c>
      <c r="L46">
        <f>'Yield Curves'!M45-'Yield Curves'!M46</f>
        <v>0</v>
      </c>
      <c r="M46">
        <f>'Yield Curves'!N45-'Yield Curves'!N46</f>
        <v>0</v>
      </c>
      <c r="N46">
        <f>'Yield Curves'!O45-'Yield Curves'!O46</f>
        <v>0</v>
      </c>
      <c r="O46">
        <f>'Yield Curves'!P45-'Yield Curves'!P46</f>
        <v>0</v>
      </c>
      <c r="P46">
        <f>'Yield Curves'!Q45-'Yield Curves'!Q46</f>
        <v>-2.5000000000003908E-3</v>
      </c>
      <c r="Q46">
        <f>'Yield Curves'!R45-'Yield Curves'!R46</f>
        <v>-4.9999999999998934E-3</v>
      </c>
      <c r="R46">
        <f>'Yield Curves'!S45-'Yield Curves'!S46</f>
        <v>-7.499999999999396E-3</v>
      </c>
      <c r="S46">
        <f>'Yield Curves'!T45-'Yield Curves'!T46</f>
        <v>-8.7499999999991473E-3</v>
      </c>
      <c r="T46">
        <f>'Yield Curves'!U45-'Yield Curves'!U46</f>
        <v>-9.9999999999997868E-3</v>
      </c>
      <c r="U46">
        <f>'Yield Curves'!V45-'Yield Curves'!V46</f>
        <v>-1.1250000000000426E-2</v>
      </c>
      <c r="V46" s="21">
        <f t="shared" si="0"/>
        <v>0</v>
      </c>
      <c r="W46" s="21">
        <f t="shared" si="1"/>
        <v>2.9665000000000177E-2</v>
      </c>
      <c r="X46">
        <f t="shared" si="2"/>
        <v>4.4181467077639279E-2</v>
      </c>
      <c r="Y46">
        <f t="shared" si="3"/>
        <v>0.1324464620080717</v>
      </c>
      <c r="Z46" s="2">
        <v>43070</v>
      </c>
      <c r="AA46" s="28">
        <f>'Bond Valuation'!$B$12*BondVal_all!BO46</f>
        <v>93.993019308913233</v>
      </c>
      <c r="AB46" s="53">
        <f t="shared" si="6"/>
        <v>5.0012502083585098E-4</v>
      </c>
      <c r="AC46" s="12">
        <f>SUMPRODUCT('Bond Valuation'!$B$12*BondVal_all!BO46,$BO$2)/AA46</f>
        <v>1</v>
      </c>
      <c r="AD46" s="35">
        <f t="shared" si="7"/>
        <v>-1.3236750511834933E-3</v>
      </c>
      <c r="AE46" s="53">
        <f t="shared" si="8"/>
        <v>-4.1858280436797967E-3</v>
      </c>
      <c r="AF46" s="53">
        <f t="shared" si="29"/>
        <v>-1.1784592254709568E-3</v>
      </c>
      <c r="AG46" s="53">
        <f t="shared" si="9"/>
        <v>-3.726615282126138E-3</v>
      </c>
      <c r="AH46" s="28">
        <f>SUMPRODUCT('Bond Valuation'!$B$40:$D$40,BondVal_all!BO46:BQ46)</f>
        <v>85.604924212125127</v>
      </c>
      <c r="AI46" s="53">
        <f t="shared" si="10"/>
        <v>1.7611297162998252E-3</v>
      </c>
      <c r="AJ46" s="12">
        <f>SUMPRODUCT($BO$2:$BQ$2,'Bond Valuation'!$B$40:$D$40,BondVal_all!BO46:BQ46)/BondVal_all!AH46</f>
        <v>2.9362936327687854</v>
      </c>
      <c r="AK46" s="35">
        <f t="shared" si="11"/>
        <v>-3.8866986246449877E-3</v>
      </c>
      <c r="AL46" s="35">
        <f t="shared" si="12"/>
        <v>-1.2290820232522011E-2</v>
      </c>
      <c r="AM46" s="35">
        <f t="shared" si="13"/>
        <v>-1.1784592254709568E-3</v>
      </c>
      <c r="AN46" s="29">
        <f t="shared" si="14"/>
        <v>-3.726615282126138E-3</v>
      </c>
      <c r="AO46" s="28">
        <f>SUMPRODUCT('Bond Valuation'!$B$68:$F$68,BondVal_all!BO46:BS46)</f>
        <v>79.155938717943314</v>
      </c>
      <c r="AP46" s="53">
        <f t="shared" si="15"/>
        <v>1.8754453522413783E-3</v>
      </c>
      <c r="AQ46" s="12">
        <f>SUMPRODUCT($BO$2:$BS$2,'Bond Valuation'!$B$68:$F$68,BondVal_all!BO46:BS46)/BondVal_all!AO46</f>
        <v>4.7266438786812897</v>
      </c>
      <c r="AR46" s="35">
        <f t="shared" si="16"/>
        <v>-6.2565405780396011E-3</v>
      </c>
      <c r="AS46" s="35">
        <f t="shared" si="17"/>
        <v>-1.9784918499871591E-2</v>
      </c>
      <c r="AT46" s="35">
        <f t="shared" si="18"/>
        <v>-1.1784592254709568E-3</v>
      </c>
      <c r="AU46" s="36">
        <f t="shared" si="19"/>
        <v>-3.726615282126138E-3</v>
      </c>
      <c r="AV46" s="28">
        <f>SUMPRODUCT('Bond Valuation'!$B$96:$K$96,BondVal_all!BO46:BX46)</f>
        <v>70.217986453841903</v>
      </c>
      <c r="AW46" s="53">
        <f t="shared" si="20"/>
        <v>3.442302922465057E-4</v>
      </c>
      <c r="AX46" s="12">
        <f>SUMPRODUCT($BO$2:$BX$2,'Bond Valuation'!$B$96:$K$96,BondVal_all!BO46:BX46)/BondVal_all!AV46</f>
        <v>8.2712625665154498</v>
      </c>
      <c r="AY46" s="35">
        <f t="shared" si="21"/>
        <v>-1.094846390108445E-2</v>
      </c>
      <c r="AZ46" s="35">
        <f t="shared" si="30"/>
        <v>-3.4622082807559303E-2</v>
      </c>
      <c r="BA46" s="35">
        <f t="shared" si="22"/>
        <v>-1.1784592254709568E-3</v>
      </c>
      <c r="BB46" s="36">
        <f t="shared" si="23"/>
        <v>-3.726615282126138E-3</v>
      </c>
      <c r="BC46" s="28">
        <f>SUMPRODUCT('Bond Valuation'!$B$124:$U$124,BondVal_all!BO46:CH46)</f>
        <v>58.174839114692389</v>
      </c>
      <c r="BD46" s="53">
        <f t="shared" si="24"/>
        <v>-4.3875954162519992E-4</v>
      </c>
      <c r="BE46" s="12">
        <f>SUMPRODUCT($BO$2:$CH$2,'Bond Valuation'!$B$124:$U$124,BondVal_all!BO46:CH46)/BondVal_all!BC46</f>
        <v>11.890081774419409</v>
      </c>
      <c r="BF46" s="35">
        <f t="shared" si="25"/>
        <v>-1.5738604601330534E-2</v>
      </c>
      <c r="BG46" s="35">
        <f t="shared" si="26"/>
        <v>-4.9769837733010809E-2</v>
      </c>
      <c r="BH46" s="35">
        <f t="shared" si="27"/>
        <v>-1.1784592254709568E-3</v>
      </c>
      <c r="BI46" s="36">
        <f t="shared" si="28"/>
        <v>-3.726615282126138E-3</v>
      </c>
      <c r="BJ46" s="35"/>
      <c r="BK46" s="35"/>
      <c r="BO46">
        <f>EXP(-BO$2*HLOOKUP(BO$2,'Yield Curves'!$B$2:$AP$508,MATCH($Z46,'Yield Curves'!$A$3:$A$508,0)+1)/100)</f>
        <v>0.93062395355359639</v>
      </c>
      <c r="BP46">
        <f>EXP(-BP$2*HLOOKUP(BP$2,'Yield Curves'!$B$2:$AP$508,MATCH($Z46,'Yield Curves'!$A$3:$A$508,0)+1)/100)</f>
        <v>0.86554146222176598</v>
      </c>
      <c r="BQ46">
        <f>EXP(-BQ$2*HLOOKUP(BQ$2,'Yield Curves'!$B$2:$AP$508,MATCH($Z46,'Yield Curves'!$A$3:$A$508,0)+1)/100)</f>
        <v>0.80404503314288622</v>
      </c>
      <c r="BR46">
        <f>EXP(-BR$2*HLOOKUP(BR$2,'Yield Curves'!$B$2:$AP$508,MATCH($Z46,'Yield Curves'!$A$3:$A$508,0)+1)/100)</f>
        <v>0.72789388774594621</v>
      </c>
      <c r="BS46">
        <f>EXP(-BS$2*HLOOKUP(BS$2,'Yield Curves'!$B$2:$AP$508,MATCH($Z46,'Yield Curves'!$A$3:$A$508,0)+1)/100)</f>
        <v>0.69107978415885685</v>
      </c>
      <c r="BT46">
        <f>EXP(-BT$2*HLOOKUP(BT$2,'Yield Curves'!$B$2:$AP$508,MATCH($Z46,'Yield Curves'!$A$3:$A$508,0)+1)/100)</f>
        <v>0.63973580022963727</v>
      </c>
      <c r="BU46">
        <f>EXP(-BU$2*HLOOKUP(BU$2,'Yield Curves'!$B$2:$AP$508,MATCH($Z46,'Yield Curves'!$A$3:$A$508,0)+1)/100)</f>
        <v>0.59155536436681511</v>
      </c>
      <c r="BV46">
        <f>EXP(-BV$2*HLOOKUP(BV$2,'Yield Curves'!$B$2:$AP$508,MATCH($Z46,'Yield Curves'!$A$3:$A$508,0)+1)/100)</f>
        <v>0.54656611485019091</v>
      </c>
      <c r="BW46">
        <f>EXP(-BW$2*HLOOKUP(BW$2,'Yield Curves'!$B$2:$AP$508,MATCH($Z46,'Yield Curves'!$A$3:$A$508,0)+1)/100)</f>
        <v>0.50465134201615103</v>
      </c>
      <c r="BX46">
        <f>EXP(-BX$2*HLOOKUP(BX$2,'Yield Curves'!$B$2:$AP$508,MATCH($Z46,'Yield Curves'!$A$3:$A$508,0)+1)/100)</f>
        <v>0.46533393097431341</v>
      </c>
      <c r="BY46">
        <f>EXP(-BY$2*HLOOKUP(BY$2,'Yield Curves'!$B$2:$AP$508,MATCH($Z46,'Yield Curves'!$A$3:$A$508,0)+1)/100)</f>
        <v>0.42864015996240762</v>
      </c>
      <c r="BZ46">
        <f>EXP(-BZ$2*HLOOKUP(BZ$2,'Yield Curves'!$B$2:$AP$508,MATCH($Z46,'Yield Curves'!$A$3:$A$508,0)+1)/100)</f>
        <v>0.39403619831831466</v>
      </c>
      <c r="CA46">
        <f>EXP(-CA$2*HLOOKUP(CA$2,'Yield Curves'!$B$2:$AP$508,MATCH($Z46,'Yield Curves'!$A$3:$A$508,0)+1)/100)</f>
        <v>0.36139702779501881</v>
      </c>
      <c r="CB46">
        <f>EXP(-CB$2*HLOOKUP(CB$2,'Yield Curves'!$B$2:$AP$508,MATCH($Z46,'Yield Curves'!$A$3:$A$508,0)+1)/100)</f>
        <v>0.33159717501911612</v>
      </c>
      <c r="CC46">
        <f>EXP(-CC$2*HLOOKUP(CC$2,'Yield Curves'!$B$2:$AP$508,MATCH($Z46,'Yield Curves'!$A$3:$A$508,0)+1)/100)</f>
        <v>0.30391719486257851</v>
      </c>
      <c r="CD46">
        <f>EXP(-CD$2*HLOOKUP(CD$2,'Yield Curves'!$B$2:$AP$508,MATCH($Z46,'Yield Curves'!$A$3:$A$508,0)+1)/100)</f>
        <v>0.27800167920610841</v>
      </c>
      <c r="CE46">
        <f>EXP(-CE$2*HLOOKUP(CE$2,'Yield Curves'!$B$2:$AP$508,MATCH($Z46,'Yield Curves'!$A$3:$A$508,0)+1)/100)</f>
        <v>0.25375686090624344</v>
      </c>
      <c r="CF46">
        <f>EXP(-CF$2*HLOOKUP(CF$2,'Yield Curves'!$B$2:$AP$508,MATCH($Z46,'Yield Curves'!$A$3:$A$508,0)+1)/100)</f>
        <v>0.23132029899681941</v>
      </c>
      <c r="CG46">
        <f>EXP(-CG$2*HLOOKUP(CG$2,'Yield Curves'!$B$2:$AP$508,MATCH($Z46,'Yield Curves'!$A$3:$A$508,0)+1)/100)</f>
        <v>0.21069550151415842</v>
      </c>
      <c r="CH46">
        <f>EXP(-CH$2*HLOOKUP(CH$2,'Yield Curves'!$B$2:$AP$508,MATCH($Z46,'Yield Curves'!$A$3:$A$508,0)+1)/100)</f>
        <v>0.19166619264739129</v>
      </c>
    </row>
    <row r="47" spans="1:86" x14ac:dyDescent="0.2">
      <c r="A47" s="2">
        <v>43068</v>
      </c>
      <c r="B47">
        <f>'Yield Curves'!C46-'Yield Curves'!C47</f>
        <v>9.9999999999997868E-3</v>
      </c>
      <c r="C47">
        <f>'Yield Curves'!D46-'Yield Curves'!D47</f>
        <v>4.9999999999990052E-3</v>
      </c>
      <c r="D47">
        <f>'Yield Curves'!E46-'Yield Curves'!E47</f>
        <v>0</v>
      </c>
      <c r="E47">
        <f>'Yield Curves'!F46-'Yield Curves'!F47</f>
        <v>5.0000000000007816E-3</v>
      </c>
      <c r="F47">
        <f>'Yield Curves'!G46-'Yield Curves'!G47</f>
        <v>9.9999999999997868E-3</v>
      </c>
      <c r="G47">
        <f>'Yield Curves'!H46-'Yield Curves'!H47</f>
        <v>9.9999999999997868E-3</v>
      </c>
      <c r="H47">
        <f>'Yield Curves'!I46-'Yield Curves'!I47</f>
        <v>9.9999999999997868E-3</v>
      </c>
      <c r="I47">
        <f>'Yield Curves'!J46-'Yield Curves'!J47</f>
        <v>9.9999999999997868E-3</v>
      </c>
      <c r="J47">
        <f>'Yield Curves'!K46-'Yield Curves'!K47</f>
        <v>9.9999999999997868E-3</v>
      </c>
      <c r="K47">
        <f>'Yield Curves'!L46-'Yield Curves'!L47</f>
        <v>1.2500000000000178E-2</v>
      </c>
      <c r="L47">
        <f>'Yield Curves'!M46-'Yield Curves'!M47</f>
        <v>1.499999999999968E-2</v>
      </c>
      <c r="M47">
        <f>'Yield Curves'!N46-'Yield Curves'!N47</f>
        <v>1.7499999999999183E-2</v>
      </c>
      <c r="N47">
        <f>'Yield Curves'!O46-'Yield Curves'!O47</f>
        <v>1.9999999999999574E-2</v>
      </c>
      <c r="O47">
        <f>'Yield Curves'!P46-'Yield Curves'!P47</f>
        <v>2.2499999999999964E-2</v>
      </c>
      <c r="P47">
        <f>'Yield Curves'!Q46-'Yield Curves'!Q47</f>
        <v>1.8750000000000711E-2</v>
      </c>
      <c r="Q47">
        <f>'Yield Curves'!R46-'Yield Curves'!R47</f>
        <v>1.499999999999968E-2</v>
      </c>
      <c r="R47">
        <f>'Yield Curves'!S46-'Yield Curves'!S47</f>
        <v>1.124999999999865E-2</v>
      </c>
      <c r="S47">
        <f>'Yield Curves'!T46-'Yield Curves'!T47</f>
        <v>1.0624999999999218E-2</v>
      </c>
      <c r="T47">
        <f>'Yield Curves'!U46-'Yield Curves'!U47</f>
        <v>9.9999999999997868E-3</v>
      </c>
      <c r="U47">
        <f>'Yield Curves'!V46-'Yield Curves'!V47</f>
        <v>9.3750000000003553E-3</v>
      </c>
      <c r="V47" s="21">
        <f t="shared" si="0"/>
        <v>2.2499999999999964E-2</v>
      </c>
      <c r="W47" s="21">
        <f t="shared" si="1"/>
        <v>2.9382500000000183E-2</v>
      </c>
      <c r="X47">
        <f t="shared" si="2"/>
        <v>4.4452424889585611E-2</v>
      </c>
      <c r="Y47">
        <f t="shared" si="3"/>
        <v>0.13279430413784782</v>
      </c>
      <c r="Z47" s="2">
        <v>43069</v>
      </c>
      <c r="AA47" s="28">
        <f>'Bond Valuation'!$B$12*BondVal_all!BO47</f>
        <v>93.946034546428251</v>
      </c>
      <c r="AB47" s="53">
        <f t="shared" si="6"/>
        <v>0</v>
      </c>
      <c r="AC47" s="12">
        <f>SUMPRODUCT('Bond Valuation'!$B$12*BondVal_all!BO47,$BO$2)/AA47</f>
        <v>1</v>
      </c>
      <c r="AD47" s="35">
        <f t="shared" si="7"/>
        <v>-1.324464620080717E-3</v>
      </c>
      <c r="AE47" s="53">
        <f t="shared" si="8"/>
        <v>-4.188324879764652E-3</v>
      </c>
      <c r="AF47" s="53">
        <f t="shared" si="29"/>
        <v>-1.1775307433106435E-3</v>
      </c>
      <c r="AG47" s="53">
        <f t="shared" si="9"/>
        <v>-3.7236791637327146E-3</v>
      </c>
      <c r="AH47" s="28">
        <f>SUMPRODUCT('Bond Valuation'!$B$40:$D$40,BondVal_all!BO47:BQ47)</f>
        <v>85.454427879796611</v>
      </c>
      <c r="AI47" s="53">
        <f t="shared" si="10"/>
        <v>2.8743865468272567E-4</v>
      </c>
      <c r="AJ47" s="12">
        <f>SUMPRODUCT($BO$2:$BQ$2,'Bond Valuation'!$B$40:$D$40,BondVal_all!BO47:BQ47)/BondVal_all!AH47</f>
        <v>2.9362275070166888</v>
      </c>
      <c r="AK47" s="35">
        <f t="shared" si="11"/>
        <v>-3.8889294495514093E-3</v>
      </c>
      <c r="AL47" s="35">
        <f t="shared" si="12"/>
        <v>-1.2297874720287335E-2</v>
      </c>
      <c r="AM47" s="35">
        <f t="shared" si="13"/>
        <v>-1.1775307433106435E-3</v>
      </c>
      <c r="AN47" s="29">
        <f t="shared" si="14"/>
        <v>-3.7236791637327146E-3</v>
      </c>
      <c r="AO47" s="28">
        <f>SUMPRODUCT('Bond Valuation'!$B$68:$F$68,BondVal_all!BO47:BS47)</f>
        <v>79.00776397420691</v>
      </c>
      <c r="AP47" s="53">
        <f t="shared" si="15"/>
        <v>2.6044281065118469E-5</v>
      </c>
      <c r="AQ47" s="12">
        <f>SUMPRODUCT($BO$2:$BS$2,'Bond Valuation'!$B$68:$F$68,BondVal_all!BO47:BS47)/BondVal_all!AO47</f>
        <v>4.7263709250195207</v>
      </c>
      <c r="AR47" s="35">
        <f t="shared" si="16"/>
        <v>-6.2599110715665261E-3</v>
      </c>
      <c r="AS47" s="35">
        <f t="shared" si="17"/>
        <v>-1.9795576936255527E-2</v>
      </c>
      <c r="AT47" s="35">
        <f t="shared" si="18"/>
        <v>-1.1775307433106435E-3</v>
      </c>
      <c r="AU47" s="36">
        <f t="shared" si="19"/>
        <v>-3.7236791637327146E-3</v>
      </c>
      <c r="AV47" s="28">
        <f>SUMPRODUCT('Bond Valuation'!$B$96:$K$96,BondVal_all!BO47:BX47)</f>
        <v>70.19382361342555</v>
      </c>
      <c r="AW47" s="53">
        <f t="shared" si="20"/>
        <v>7.4980009704117556E-4</v>
      </c>
      <c r="AX47" s="12">
        <f>SUMPRODUCT($BO$2:$BX$2,'Bond Valuation'!$B$96:$K$96,BondVal_all!BO47:BX47)/BondVal_all!AV47</f>
        <v>8.2724768371319009</v>
      </c>
      <c r="AY47" s="35">
        <f t="shared" si="21"/>
        <v>-1.0956602891218435E-2</v>
      </c>
      <c r="AZ47" s="35">
        <f t="shared" si="30"/>
        <v>-3.4647820554236333E-2</v>
      </c>
      <c r="BA47" s="35">
        <f t="shared" si="22"/>
        <v>-1.1775307433106435E-3</v>
      </c>
      <c r="BB47" s="36">
        <f t="shared" si="23"/>
        <v>-3.7236791637327146E-3</v>
      </c>
      <c r="BC47" s="28">
        <f>SUMPRODUCT('Bond Valuation'!$B$124:$U$124,BondVal_all!BO47:CH47)</f>
        <v>58.200375084586916</v>
      </c>
      <c r="BD47" s="53">
        <f t="shared" si="24"/>
        <v>1.9853219419145862E-3</v>
      </c>
      <c r="BE47" s="12">
        <f>SUMPRODUCT($BO$2:$CH$2,'Bond Valuation'!$B$124:$U$124,BondVal_all!BO47:CH47)/BondVal_all!BC47</f>
        <v>11.89981995561106</v>
      </c>
      <c r="BF47" s="35">
        <f t="shared" si="25"/>
        <v>-1.5760890516537337E-2</v>
      </c>
      <c r="BG47" s="35">
        <f t="shared" si="26"/>
        <v>-4.9840311984805694E-2</v>
      </c>
      <c r="BH47" s="35">
        <f t="shared" si="27"/>
        <v>-1.1775307433106435E-3</v>
      </c>
      <c r="BI47" s="36">
        <f t="shared" si="28"/>
        <v>-3.7236791637327146E-3</v>
      </c>
      <c r="BJ47" s="35"/>
      <c r="BK47" s="35"/>
      <c r="BO47">
        <f>EXP(-BO$2*HLOOKUP(BO$2,'Yield Curves'!$B$2:$AP$508,MATCH($Z47,'Yield Curves'!$A$3:$A$508,0)+1)/100)</f>
        <v>0.93015875788542823</v>
      </c>
      <c r="BP47">
        <f>EXP(-BP$2*HLOOKUP(BP$2,'Yield Curves'!$B$2:$AP$508,MATCH($Z47,'Yield Curves'!$A$3:$A$508,0)+1)/100)</f>
        <v>0.86450343540775143</v>
      </c>
      <c r="BQ47">
        <f>EXP(-BQ$2*HLOOKUP(BQ$2,'Yield Curves'!$B$2:$AP$508,MATCH($Z47,'Yield Curves'!$A$3:$A$508,0)+1)/100)</f>
        <v>0.80259905385500252</v>
      </c>
      <c r="BR47">
        <f>EXP(-BR$2*HLOOKUP(BR$2,'Yield Curves'!$B$2:$AP$508,MATCH($Z47,'Yield Curves'!$A$3:$A$508,0)+1)/100)</f>
        <v>0.72818510354032062</v>
      </c>
      <c r="BS47">
        <f>EXP(-BS$2*HLOOKUP(BS$2,'Yield Curves'!$B$2:$AP$508,MATCH($Z47,'Yield Curves'!$A$3:$A$508,0)+1)/100)</f>
        <v>0.68969900582912824</v>
      </c>
      <c r="BT47">
        <f>EXP(-BT$2*HLOOKUP(BT$2,'Yield Curves'!$B$2:$AP$508,MATCH($Z47,'Yield Curves'!$A$3:$A$508,0)+1)/100)</f>
        <v>0.6385853115396769</v>
      </c>
      <c r="BU47">
        <f>EXP(-BU$2*HLOOKUP(BU$2,'Yield Curves'!$B$2:$AP$508,MATCH($Z47,'Yield Curves'!$A$3:$A$508,0)+1)/100)</f>
        <v>0.59072776631051527</v>
      </c>
      <c r="BV47">
        <f>EXP(-BV$2*HLOOKUP(BV$2,'Yield Curves'!$B$2:$AP$508,MATCH($Z47,'Yield Curves'!$A$3:$A$508,0)+1)/100)</f>
        <v>0.54601982192732657</v>
      </c>
      <c r="BW47">
        <f>EXP(-BW$2*HLOOKUP(BW$2,'Yield Curves'!$B$2:$AP$508,MATCH($Z47,'Yield Curves'!$A$3:$A$508,0)+1)/100)</f>
        <v>0.50431081730031102</v>
      </c>
      <c r="BX47">
        <f>EXP(-BX$2*HLOOKUP(BX$2,'Yield Curves'!$B$2:$AP$508,MATCH($Z47,'Yield Curves'!$A$3:$A$508,0)+1)/100)</f>
        <v>0.46533393097431341</v>
      </c>
      <c r="BY47">
        <f>EXP(-BY$2*HLOOKUP(BY$2,'Yield Curves'!$B$2:$AP$508,MATCH($Z47,'Yield Curves'!$A$3:$A$508,0)+1)/100)</f>
        <v>0.42899393400610408</v>
      </c>
      <c r="BZ47">
        <f>EXP(-BZ$2*HLOOKUP(BZ$2,'Yield Curves'!$B$2:$AP$508,MATCH($Z47,'Yield Curves'!$A$3:$A$508,0)+1)/100)</f>
        <v>0.39442057096288974</v>
      </c>
      <c r="CA47">
        <f>EXP(-CA$2*HLOOKUP(CA$2,'Yield Curves'!$B$2:$AP$508,MATCH($Z47,'Yield Curves'!$A$3:$A$508,0)+1)/100)</f>
        <v>0.36148512905744895</v>
      </c>
      <c r="CB47">
        <f>EXP(-CB$2*HLOOKUP(CB$2,'Yield Curves'!$B$2:$AP$508,MATCH($Z47,'Yield Curves'!$A$3:$A$508,0)+1)/100)</f>
        <v>0.33187292976553884</v>
      </c>
      <c r="CC47">
        <f>EXP(-CC$2*HLOOKUP(CC$2,'Yield Curves'!$B$2:$AP$508,MATCH($Z47,'Yield Curves'!$A$3:$A$508,0)+1)/100)</f>
        <v>0.30437341273273422</v>
      </c>
      <c r="CD47">
        <f>EXP(-CD$2*HLOOKUP(CD$2,'Yield Curves'!$B$2:$AP$508,MATCH($Z47,'Yield Curves'!$A$3:$A$508,0)+1)/100)</f>
        <v>0.27851471761409125</v>
      </c>
      <c r="CE47">
        <f>EXP(-CE$2*HLOOKUP(CE$2,'Yield Curves'!$B$2:$AP$508,MATCH($Z47,'Yield Curves'!$A$3:$A$508,0)+1)/100)</f>
        <v>0.25421055903000678</v>
      </c>
      <c r="CF47">
        <f>EXP(-CF$2*HLOOKUP(CF$2,'Yield Curves'!$B$2:$AP$508,MATCH($Z47,'Yield Curves'!$A$3:$A$508,0)+1)/100)</f>
        <v>0.23171586925213419</v>
      </c>
      <c r="CG47">
        <f>EXP(-CG$2*HLOOKUP(CG$2,'Yield Curves'!$B$2:$AP$508,MATCH($Z47,'Yield Curves'!$A$3:$A$508,0)+1)/100)</f>
        <v>0.21108602001639867</v>
      </c>
      <c r="CH47">
        <f>EXP(-CH$2*HLOOKUP(CH$2,'Yield Curves'!$B$2:$AP$508,MATCH($Z47,'Yield Curves'!$A$3:$A$508,0)+1)/100)</f>
        <v>0.19204990862075413</v>
      </c>
    </row>
    <row r="48" spans="1:86" x14ac:dyDescent="0.2">
      <c r="A48" s="2">
        <v>43067</v>
      </c>
      <c r="B48">
        <f>'Yield Curves'!C47-'Yield Curves'!C48</f>
        <v>-4.9999999999999822E-2</v>
      </c>
      <c r="C48">
        <f>'Yield Curves'!D47-'Yield Curves'!D48</f>
        <v>-4.4999999999999929E-2</v>
      </c>
      <c r="D48">
        <f>'Yield Curves'!E47-'Yield Curves'!E48</f>
        <v>-4.0000000000000036E-2</v>
      </c>
      <c r="E48">
        <f>'Yield Curves'!F47-'Yield Curves'!F48</f>
        <v>-3.0000000000000249E-2</v>
      </c>
      <c r="F48">
        <f>'Yield Curves'!G47-'Yield Curves'!G48</f>
        <v>-1.9999999999999574E-2</v>
      </c>
      <c r="G48">
        <f>'Yield Curves'!H47-'Yield Curves'!H48</f>
        <v>-1.5000000000000568E-2</v>
      </c>
      <c r="H48">
        <f>'Yield Curves'!I47-'Yield Curves'!I48</f>
        <v>-9.9999999999997868E-3</v>
      </c>
      <c r="I48">
        <f>'Yield Curves'!J47-'Yield Curves'!J48</f>
        <v>-9.9999999999997868E-3</v>
      </c>
      <c r="J48">
        <f>'Yield Curves'!K47-'Yield Curves'!K48</f>
        <v>-9.9999999999997868E-3</v>
      </c>
      <c r="K48">
        <f>'Yield Curves'!L47-'Yield Curves'!L48</f>
        <v>-1.2500000000000178E-2</v>
      </c>
      <c r="L48">
        <f>'Yield Curves'!M47-'Yield Curves'!M48</f>
        <v>-1.499999999999968E-2</v>
      </c>
      <c r="M48">
        <f>'Yield Curves'!N47-'Yield Curves'!N48</f>
        <v>-1.7499999999999183E-2</v>
      </c>
      <c r="N48">
        <f>'Yield Curves'!O47-'Yield Curves'!O48</f>
        <v>-1.9999999999999574E-2</v>
      </c>
      <c r="O48">
        <f>'Yield Curves'!P47-'Yield Curves'!P48</f>
        <v>-2.2499999999999964E-2</v>
      </c>
      <c r="P48">
        <f>'Yield Curves'!Q47-'Yield Curves'!Q48</f>
        <v>-1.8750000000000711E-2</v>
      </c>
      <c r="Q48">
        <f>'Yield Curves'!R47-'Yield Curves'!R48</f>
        <v>-1.499999999999968E-2</v>
      </c>
      <c r="R48">
        <f>'Yield Curves'!S47-'Yield Curves'!S48</f>
        <v>-1.124999999999865E-2</v>
      </c>
      <c r="S48">
        <f>'Yield Curves'!T47-'Yield Curves'!T48</f>
        <v>-1.0624999999999218E-2</v>
      </c>
      <c r="T48">
        <f>'Yield Curves'!U47-'Yield Curves'!U48</f>
        <v>-9.9999999999997868E-3</v>
      </c>
      <c r="U48">
        <f>'Yield Curves'!V47-'Yield Curves'!V48</f>
        <v>-9.3750000000003553E-3</v>
      </c>
      <c r="V48" s="21">
        <f t="shared" si="0"/>
        <v>-9.3750000000003553E-3</v>
      </c>
      <c r="W48" s="21">
        <f t="shared" si="1"/>
        <v>2.9380000000000184E-2</v>
      </c>
      <c r="X48">
        <f t="shared" si="2"/>
        <v>4.4454630881689952E-2</v>
      </c>
      <c r="Y48">
        <f t="shared" si="3"/>
        <v>0.13279693604288989</v>
      </c>
      <c r="Z48" s="2">
        <v>43068</v>
      </c>
      <c r="AA48" s="28">
        <f>'Bond Valuation'!$B$12*BondVal_all!BO48</f>
        <v>93.946034546428251</v>
      </c>
      <c r="AB48" s="53">
        <f t="shared" si="6"/>
        <v>-9.9995000166552828E-5</v>
      </c>
      <c r="AC48" s="12">
        <f>SUMPRODUCT('Bond Valuation'!$B$12*BondVal_all!BO48,$BO$2)/AA48</f>
        <v>1</v>
      </c>
      <c r="AD48" s="35">
        <f t="shared" si="7"/>
        <v>-1.3279430413784782E-3</v>
      </c>
      <c r="AE48" s="53">
        <f t="shared" si="8"/>
        <v>-4.1993246137272157E-3</v>
      </c>
      <c r="AF48" s="53">
        <f t="shared" si="29"/>
        <v>-1.1847523494457749E-3</v>
      </c>
      <c r="AG48" s="53">
        <f t="shared" si="9"/>
        <v>-3.7465158874843752E-3</v>
      </c>
      <c r="AH48" s="28">
        <f>SUMPRODUCT('Bond Valuation'!$B$40:$D$40,BondVal_all!BO48:BQ48)</f>
        <v>85.42987203230993</v>
      </c>
      <c r="AI48" s="53">
        <f t="shared" si="10"/>
        <v>-2.8953250626206906E-4</v>
      </c>
      <c r="AJ48" s="12">
        <f>SUMPRODUCT($BO$2:$BQ$2,'Bond Valuation'!$B$40:$D$40,BondVal_all!BO48:BQ48)/BondVal_all!AH48</f>
        <v>2.9362091763370999</v>
      </c>
      <c r="AK48" s="35">
        <f t="shared" si="11"/>
        <v>-3.8991185437484851E-3</v>
      </c>
      <c r="AL48" s="35">
        <f t="shared" si="12"/>
        <v>-1.2330095465244099E-2</v>
      </c>
      <c r="AM48" s="35">
        <f t="shared" si="13"/>
        <v>-1.1847523494457749E-3</v>
      </c>
      <c r="AN48" s="29">
        <f t="shared" si="14"/>
        <v>-3.7465158874843752E-3</v>
      </c>
      <c r="AO48" s="28">
        <f>SUMPRODUCT('Bond Valuation'!$B$68:$F$68,BondVal_all!BO48:BS48)</f>
        <v>79.005706327385568</v>
      </c>
      <c r="AP48" s="53">
        <f t="shared" si="15"/>
        <v>-4.6706534889873197E-4</v>
      </c>
      <c r="AQ48" s="12">
        <f>SUMPRODUCT($BO$2:$BS$2,'Bond Valuation'!$B$68:$F$68,BondVal_all!BO48:BS48)/BondVal_all!AO48</f>
        <v>4.7263974607462353</v>
      </c>
      <c r="AR48" s="35">
        <f t="shared" si="16"/>
        <v>-6.2763866187868726E-3</v>
      </c>
      <c r="AS48" s="35">
        <f t="shared" si="17"/>
        <v>-1.9847677191169477E-2</v>
      </c>
      <c r="AT48" s="35">
        <f t="shared" si="18"/>
        <v>-1.1847523494457749E-3</v>
      </c>
      <c r="AU48" s="36">
        <f t="shared" si="19"/>
        <v>-3.7465158874843752E-3</v>
      </c>
      <c r="AV48" s="28">
        <f>SUMPRODUCT('Bond Valuation'!$B$96:$K$96,BondVal_all!BO48:BX48)</f>
        <v>70.141231711082</v>
      </c>
      <c r="AW48" s="53">
        <f t="shared" si="20"/>
        <v>-8.7028965376401146E-4</v>
      </c>
      <c r="AX48" s="12">
        <f>SUMPRODUCT($BO$2:$BX$2,'Bond Valuation'!$B$96:$K$96,BondVal_all!BO48:BX48)/BondVal_all!AV48</f>
        <v>8.2714678512866016</v>
      </c>
      <c r="AY48" s="35">
        <f t="shared" si="21"/>
        <v>-1.0984038175101836E-2</v>
      </c>
      <c r="AZ48" s="35">
        <f t="shared" si="30"/>
        <v>-3.4734578539561189E-2</v>
      </c>
      <c r="BA48" s="35">
        <f t="shared" si="22"/>
        <v>-1.1847523494457749E-3</v>
      </c>
      <c r="BB48" s="36">
        <f t="shared" si="23"/>
        <v>-3.7465158874843752E-3</v>
      </c>
      <c r="BC48" s="28">
        <f>SUMPRODUCT('Bond Valuation'!$B$124:$U$124,BondVal_all!BO48:CH48)</f>
        <v>58.085057545344768</v>
      </c>
      <c r="BD48" s="53">
        <f t="shared" si="24"/>
        <v>-1.2451877332808614E-3</v>
      </c>
      <c r="BE48" s="12">
        <f>SUMPRODUCT($BO$2:$CH$2,'Bond Valuation'!$B$124:$U$124,BondVal_all!BO48:CH48)/BondVal_all!BC48</f>
        <v>11.887682862541666</v>
      </c>
      <c r="BF48" s="35">
        <f t="shared" si="25"/>
        <v>-1.5786165735426395E-2</v>
      </c>
      <c r="BG48" s="35">
        <f t="shared" si="26"/>
        <v>-4.9920239244854427E-2</v>
      </c>
      <c r="BH48" s="35">
        <f t="shared" si="27"/>
        <v>-1.1847523494457749E-3</v>
      </c>
      <c r="BI48" s="36">
        <f t="shared" si="28"/>
        <v>-3.7465158874843752E-3</v>
      </c>
      <c r="BJ48" s="35"/>
      <c r="BK48" s="35"/>
      <c r="BO48">
        <f>EXP(-BO$2*HLOOKUP(BO$2,'Yield Curves'!$B$2:$AP$508,MATCH($Z48,'Yield Curves'!$A$3:$A$508,0)+1)/100)</f>
        <v>0.93015875788542823</v>
      </c>
      <c r="BP48">
        <f>EXP(-BP$2*HLOOKUP(BP$2,'Yield Curves'!$B$2:$AP$508,MATCH($Z48,'Yield Curves'!$A$3:$A$508,0)+1)/100)</f>
        <v>0.86450343540775143</v>
      </c>
      <c r="BQ48">
        <f>EXP(-BQ$2*HLOOKUP(BQ$2,'Yield Curves'!$B$2:$AP$508,MATCH($Z48,'Yield Curves'!$A$3:$A$508,0)+1)/100)</f>
        <v>0.80235831025219195</v>
      </c>
      <c r="BR48">
        <f>EXP(-BR$2*HLOOKUP(BR$2,'Yield Curves'!$B$2:$AP$508,MATCH($Z48,'Yield Curves'!$A$3:$A$508,0)+1)/100)</f>
        <v>0.72760278841459547</v>
      </c>
      <c r="BS48">
        <f>EXP(-BS$2*HLOOKUP(BS$2,'Yield Curves'!$B$2:$AP$508,MATCH($Z48,'Yield Curves'!$A$3:$A$508,0)+1)/100)</f>
        <v>0.68969900582912824</v>
      </c>
      <c r="BT48">
        <f>EXP(-BT$2*HLOOKUP(BT$2,'Yield Curves'!$B$2:$AP$508,MATCH($Z48,'Yield Curves'!$A$3:$A$508,0)+1)/100)</f>
        <v>0.6385853115396769</v>
      </c>
      <c r="BU48">
        <f>EXP(-BU$2*HLOOKUP(BU$2,'Yield Curves'!$B$2:$AP$508,MATCH($Z48,'Yield Curves'!$A$3:$A$508,0)+1)/100)</f>
        <v>0.59072776631051527</v>
      </c>
      <c r="BV48">
        <f>EXP(-BV$2*HLOOKUP(BV$2,'Yield Curves'!$B$2:$AP$508,MATCH($Z48,'Yield Curves'!$A$3:$A$508,0)+1)/100)</f>
        <v>0.54591062888260955</v>
      </c>
      <c r="BW48">
        <f>EXP(-BW$2*HLOOKUP(BW$2,'Yield Curves'!$B$2:$AP$508,MATCH($Z48,'Yield Curves'!$A$3:$A$508,0)+1)/100)</f>
        <v>0.50397052236109585</v>
      </c>
      <c r="BX48">
        <f>EXP(-BX$2*HLOOKUP(BX$2,'Yield Curves'!$B$2:$AP$508,MATCH($Z48,'Yield Curves'!$A$3:$A$508,0)+1)/100)</f>
        <v>0.46486882963276832</v>
      </c>
      <c r="BY48">
        <f>EXP(-BY$2*HLOOKUP(BY$2,'Yield Curves'!$B$2:$AP$508,MATCH($Z48,'Yield Curves'!$A$3:$A$508,0)+1)/100)</f>
        <v>0.42840447269436827</v>
      </c>
      <c r="BZ48">
        <f>EXP(-BZ$2*HLOOKUP(BZ$2,'Yield Curves'!$B$2:$AP$508,MATCH($Z48,'Yield Curves'!$A$3:$A$508,0)+1)/100)</f>
        <v>0.39374078196455614</v>
      </c>
      <c r="CA48">
        <f>EXP(-CA$2*HLOOKUP(CA$2,'Yield Curves'!$B$2:$AP$508,MATCH($Z48,'Yield Curves'!$A$3:$A$508,0)+1)/100)</f>
        <v>0.36075160762396469</v>
      </c>
      <c r="CB48">
        <f>EXP(-CB$2*HLOOKUP(CB$2,'Yield Curves'!$B$2:$AP$508,MATCH($Z48,'Yield Curves'!$A$3:$A$508,0)+1)/100)</f>
        <v>0.3310463527135567</v>
      </c>
      <c r="CC48">
        <f>EXP(-CC$2*HLOOKUP(CC$2,'Yield Curves'!$B$2:$AP$508,MATCH($Z48,'Yield Curves'!$A$3:$A$508,0)+1)/100)</f>
        <v>0.30346166080623954</v>
      </c>
      <c r="CD48">
        <f>EXP(-CD$2*HLOOKUP(CD$2,'Yield Curves'!$B$2:$AP$508,MATCH($Z48,'Yield Curves'!$A$3:$A$508,0)+1)/100)</f>
        <v>0.27758845911692354</v>
      </c>
      <c r="CE48">
        <f>EXP(-CE$2*HLOOKUP(CE$2,'Yield Curves'!$B$2:$AP$508,MATCH($Z48,'Yield Curves'!$A$3:$A$508,0)+1)/100)</f>
        <v>0.25333593436621965</v>
      </c>
      <c r="CF48">
        <f>EXP(-CF$2*HLOOKUP(CF$2,'Yield Curves'!$B$2:$AP$508,MATCH($Z48,'Yield Curves'!$A$3:$A$508,0)+1)/100)</f>
        <v>0.23089455590321581</v>
      </c>
      <c r="CG48">
        <f>EXP(-CG$2*HLOOKUP(CG$2,'Yield Curves'!$B$2:$AP$508,MATCH($Z48,'Yield Curves'!$A$3:$A$508,0)+1)/100)</f>
        <v>0.21029087781596253</v>
      </c>
      <c r="CH48">
        <f>EXP(-CH$2*HLOOKUP(CH$2,'Yield Curves'!$B$2:$AP$508,MATCH($Z48,'Yield Curves'!$A$3:$A$508,0)+1)/100)</f>
        <v>0.19128324333905466</v>
      </c>
    </row>
    <row r="49" spans="1:86" x14ac:dyDescent="0.2">
      <c r="A49" s="2">
        <v>43066</v>
      </c>
      <c r="B49">
        <f>'Yield Curves'!C48-'Yield Curves'!C49</f>
        <v>-1.9999999999999574E-2</v>
      </c>
      <c r="C49">
        <f>'Yield Curves'!D48-'Yield Curves'!D49</f>
        <v>-9.9999999999997868E-3</v>
      </c>
      <c r="D49">
        <f>'Yield Curves'!E48-'Yield Curves'!E49</f>
        <v>0</v>
      </c>
      <c r="E49">
        <f>'Yield Curves'!F48-'Yield Curves'!F49</f>
        <v>-4.9999999999998934E-3</v>
      </c>
      <c r="F49">
        <f>'Yield Curves'!G48-'Yield Curves'!G49</f>
        <v>-1.0000000000000675E-2</v>
      </c>
      <c r="G49">
        <f>'Yield Curves'!H48-'Yield Curves'!H49</f>
        <v>-9.9999999999997868E-3</v>
      </c>
      <c r="H49">
        <f>'Yield Curves'!I48-'Yield Curves'!I49</f>
        <v>-9.9999999999997868E-3</v>
      </c>
      <c r="I49">
        <f>'Yield Curves'!J48-'Yield Curves'!J49</f>
        <v>-2.0000000000000462E-2</v>
      </c>
      <c r="J49">
        <f>'Yield Curves'!K48-'Yield Curves'!K49</f>
        <v>-3.0000000000000249E-2</v>
      </c>
      <c r="K49">
        <f>'Yield Curves'!L48-'Yield Curves'!L49</f>
        <v>-3.0000000000000249E-2</v>
      </c>
      <c r="L49">
        <f>'Yield Curves'!M48-'Yield Curves'!M49</f>
        <v>-3.0000000000000249E-2</v>
      </c>
      <c r="M49">
        <f>'Yield Curves'!N48-'Yield Curves'!N49</f>
        <v>-3.0000000000000249E-2</v>
      </c>
      <c r="N49">
        <f>'Yield Curves'!O48-'Yield Curves'!O49</f>
        <v>-3.0000000000000249E-2</v>
      </c>
      <c r="O49">
        <f>'Yield Curves'!P48-'Yield Curves'!P49</f>
        <v>-3.0000000000000249E-2</v>
      </c>
      <c r="P49">
        <f>'Yield Curves'!Q48-'Yield Curves'!Q49</f>
        <v>-2.7499999999999858E-2</v>
      </c>
      <c r="Q49">
        <f>'Yield Curves'!R48-'Yield Curves'!R49</f>
        <v>-2.5000000000000355E-2</v>
      </c>
      <c r="R49">
        <f>'Yield Curves'!S48-'Yield Curves'!S49</f>
        <v>-2.2500000000000853E-2</v>
      </c>
      <c r="S49">
        <f>'Yield Curves'!T48-'Yield Curves'!T49</f>
        <v>-2.1250000000000213E-2</v>
      </c>
      <c r="T49">
        <f>'Yield Curves'!U48-'Yield Curves'!U49</f>
        <v>-1.9999999999999574E-2</v>
      </c>
      <c r="U49">
        <f>'Yield Curves'!V48-'Yield Curves'!V49</f>
        <v>-1.8749999999998934E-2</v>
      </c>
      <c r="V49" s="21">
        <f t="shared" si="0"/>
        <v>0</v>
      </c>
      <c r="W49" s="21">
        <f t="shared" si="1"/>
        <v>2.9627500000000178E-2</v>
      </c>
      <c r="X49">
        <f t="shared" si="2"/>
        <v>4.4462644582876597E-2</v>
      </c>
      <c r="Y49">
        <f t="shared" si="3"/>
        <v>0.13306307869960865</v>
      </c>
      <c r="Z49" s="2">
        <v>43067</v>
      </c>
      <c r="AA49" s="28">
        <f>'Bond Valuation'!$B$12*BondVal_all!BO49</f>
        <v>93.955429619628717</v>
      </c>
      <c r="AB49" s="53">
        <f t="shared" si="6"/>
        <v>5.0012502083585098E-4</v>
      </c>
      <c r="AC49" s="12">
        <f>SUMPRODUCT('Bond Valuation'!$B$12*BondVal_all!BO49,$BO$2)/AA49</f>
        <v>1</v>
      </c>
      <c r="AD49" s="35">
        <f t="shared" si="7"/>
        <v>-1.327969360428899E-3</v>
      </c>
      <c r="AE49" s="53">
        <f t="shared" si="8"/>
        <v>-4.1994078418723978E-3</v>
      </c>
      <c r="AF49" s="53">
        <f t="shared" si="29"/>
        <v>-1.1848111438610396E-3</v>
      </c>
      <c r="AG49" s="53">
        <f t="shared" si="9"/>
        <v>-3.7467018117503096E-3</v>
      </c>
      <c r="AH49" s="28">
        <f>SUMPRODUCT('Bond Valuation'!$B$40:$D$40,BondVal_all!BO49:BQ49)</f>
        <v>85.454613920850093</v>
      </c>
      <c r="AI49" s="53">
        <f t="shared" si="10"/>
        <v>6.0205007300151436E-4</v>
      </c>
      <c r="AJ49" s="12">
        <f>SUMPRODUCT($BO$2:$BQ$2,'Bond Valuation'!$B$40:$D$40,BondVal_all!BO49:BQ49)/BondVal_all!AH49</f>
        <v>2.9362232917053244</v>
      </c>
      <c r="AK49" s="35">
        <f t="shared" si="11"/>
        <v>-3.8992145667623556E-3</v>
      </c>
      <c r="AL49" s="35">
        <f t="shared" si="12"/>
        <v>-1.2330399116675723E-2</v>
      </c>
      <c r="AM49" s="35">
        <f t="shared" si="13"/>
        <v>-1.1848111438610396E-3</v>
      </c>
      <c r="AN49" s="29">
        <f t="shared" si="14"/>
        <v>-3.7467018117503096E-3</v>
      </c>
      <c r="AO49" s="28">
        <f>SUMPRODUCT('Bond Valuation'!$B$68:$F$68,BondVal_all!BO49:BS49)</f>
        <v>79.042624398328044</v>
      </c>
      <c r="AP49" s="53">
        <f t="shared" si="15"/>
        <v>5.0856700612578187E-4</v>
      </c>
      <c r="AQ49" s="12">
        <f>SUMPRODUCT($BO$2:$BS$2,'Bond Valuation'!$B$68:$F$68,BondVal_all!BO49:BS49)/BondVal_all!AO49</f>
        <v>4.7264890468543577</v>
      </c>
      <c r="AR49" s="35">
        <f t="shared" si="16"/>
        <v>-6.2766326366253782E-3</v>
      </c>
      <c r="AS49" s="35">
        <f t="shared" si="17"/>
        <v>-1.9848455167884187E-2</v>
      </c>
      <c r="AT49" s="35">
        <f t="shared" si="18"/>
        <v>-1.1848111438610396E-3</v>
      </c>
      <c r="AU49" s="36">
        <f t="shared" si="19"/>
        <v>-3.7467018117503096E-3</v>
      </c>
      <c r="AV49" s="28">
        <f>SUMPRODUCT('Bond Valuation'!$B$96:$K$96,BondVal_all!BO49:BX49)</f>
        <v>70.202328070872227</v>
      </c>
      <c r="AW49" s="53">
        <f t="shared" si="20"/>
        <v>9.3617668533596543E-4</v>
      </c>
      <c r="AX49" s="12">
        <f>SUMPRODUCT($BO$2:$BX$2,'Bond Valuation'!$B$96:$K$96,BondVal_all!BO49:BX49)/BondVal_all!AV49</f>
        <v>8.2723277430947064</v>
      </c>
      <c r="AY49" s="35">
        <f t="shared" si="21"/>
        <v>-1.0985397782255714E-2</v>
      </c>
      <c r="AZ49" s="35">
        <f t="shared" si="30"/>
        <v>-3.4738877994890505E-2</v>
      </c>
      <c r="BA49" s="35">
        <f t="shared" si="22"/>
        <v>-1.1848111438610396E-3</v>
      </c>
      <c r="BB49" s="36">
        <f t="shared" si="23"/>
        <v>-3.7467018117503096E-3</v>
      </c>
      <c r="BC49" s="28">
        <f>SUMPRODUCT('Bond Valuation'!$B$124:$U$124,BondVal_all!BO49:CH49)</f>
        <v>58.157474519214688</v>
      </c>
      <c r="BD49" s="53">
        <f t="shared" si="24"/>
        <v>5.9526868342540951E-4</v>
      </c>
      <c r="BE49" s="12">
        <f>SUMPRODUCT($BO$2:$CH$2,'Bond Valuation'!$B$124:$U$124,BondVal_all!BO49:CH49)/BondVal_all!BC49</f>
        <v>11.892639886610057</v>
      </c>
      <c r="BF49" s="35">
        <f t="shared" si="25"/>
        <v>-1.5793061384032771E-2</v>
      </c>
      <c r="BG49" s="35">
        <f t="shared" si="26"/>
        <v>-4.994204520039474E-2</v>
      </c>
      <c r="BH49" s="35">
        <f t="shared" si="27"/>
        <v>-1.1848111438610396E-3</v>
      </c>
      <c r="BI49" s="36">
        <f t="shared" si="28"/>
        <v>-3.7467018117503096E-3</v>
      </c>
      <c r="BJ49" s="35"/>
      <c r="BK49" s="35"/>
      <c r="BO49">
        <f>EXP(-BO$2*HLOOKUP(BO$2,'Yield Curves'!$B$2:$AP$508,MATCH($Z49,'Yield Curves'!$A$3:$A$508,0)+1)/100)</f>
        <v>0.93025177841216555</v>
      </c>
      <c r="BP49">
        <f>EXP(-BP$2*HLOOKUP(BP$2,'Yield Curves'!$B$2:$AP$508,MATCH($Z49,'Yield Curves'!$A$3:$A$508,0)+1)/100)</f>
        <v>0.86450343540775143</v>
      </c>
      <c r="BQ49">
        <f>EXP(-BQ$2*HLOOKUP(BQ$2,'Yield Curves'!$B$2:$AP$508,MATCH($Z49,'Yield Curves'!$A$3:$A$508,0)+1)/100)</f>
        <v>0.80259905385500252</v>
      </c>
      <c r="BR49">
        <f>EXP(-BR$2*HLOOKUP(BR$2,'Yield Curves'!$B$2:$AP$508,MATCH($Z49,'Yield Curves'!$A$3:$A$508,0)+1)/100)</f>
        <v>0.72789388774594621</v>
      </c>
      <c r="BS49">
        <f>EXP(-BS$2*HLOOKUP(BS$2,'Yield Curves'!$B$2:$AP$508,MATCH($Z49,'Yield Curves'!$A$3:$A$508,0)+1)/100)</f>
        <v>0.69004394155878901</v>
      </c>
      <c r="BT49">
        <f>EXP(-BT$2*HLOOKUP(BT$2,'Yield Curves'!$B$2:$AP$508,MATCH($Z49,'Yield Curves'!$A$3:$A$508,0)+1)/100)</f>
        <v>0.63916029702471933</v>
      </c>
      <c r="BU49">
        <f>EXP(-BU$2*HLOOKUP(BU$2,'Yield Curves'!$B$2:$AP$508,MATCH($Z49,'Yield Curves'!$A$3:$A$508,0)+1)/100)</f>
        <v>0.59155536436681511</v>
      </c>
      <c r="BV49">
        <f>EXP(-BV$2*HLOOKUP(BV$2,'Yield Curves'!$B$2:$AP$508,MATCH($Z49,'Yield Curves'!$A$3:$A$508,0)+1)/100)</f>
        <v>0.54673010928258092</v>
      </c>
      <c r="BW49">
        <f>EXP(-BW$2*HLOOKUP(BW$2,'Yield Curves'!$B$2:$AP$508,MATCH($Z49,'Yield Curves'!$A$3:$A$508,0)+1)/100)</f>
        <v>0.50448105092645834</v>
      </c>
      <c r="BX49">
        <f>EXP(-BX$2*HLOOKUP(BX$2,'Yield Curves'!$B$2:$AP$508,MATCH($Z49,'Yield Curves'!$A$3:$A$508,0)+1)/100)</f>
        <v>0.46533393097431341</v>
      </c>
      <c r="BY49">
        <f>EXP(-BY$2*HLOOKUP(BY$2,'Yield Curves'!$B$2:$AP$508,MATCH($Z49,'Yield Curves'!$A$3:$A$508,0)+1)/100)</f>
        <v>0.4288170105013081</v>
      </c>
      <c r="BZ49">
        <f>EXP(-BZ$2*HLOOKUP(BZ$2,'Yield Curves'!$B$2:$AP$508,MATCH($Z49,'Yield Curves'!$A$3:$A$508,0)+1)/100)</f>
        <v>0.39416920797936483</v>
      </c>
      <c r="CA49">
        <f>EXP(-CA$2*HLOOKUP(CA$2,'Yield Curves'!$B$2:$AP$508,MATCH($Z49,'Yield Curves'!$A$3:$A$508,0)+1)/100)</f>
        <v>0.36126491615986134</v>
      </c>
      <c r="CB49">
        <f>EXP(-CB$2*HLOOKUP(CB$2,'Yield Curves'!$B$2:$AP$508,MATCH($Z49,'Yield Curves'!$A$3:$A$508,0)+1)/100)</f>
        <v>0.33153189825117679</v>
      </c>
      <c r="CC49">
        <f>EXP(-CC$2*HLOOKUP(CC$2,'Yield Curves'!$B$2:$AP$508,MATCH($Z49,'Yield Curves'!$A$3:$A$508,0)+1)/100)</f>
        <v>0.30391719486257851</v>
      </c>
      <c r="CD49">
        <f>EXP(-CD$2*HLOOKUP(CD$2,'Yield Curves'!$B$2:$AP$508,MATCH($Z49,'Yield Curves'!$A$3:$A$508,0)+1)/100)</f>
        <v>0.27802513658738581</v>
      </c>
      <c r="CE49">
        <f>EXP(-CE$2*HLOOKUP(CE$2,'Yield Curves'!$B$2:$AP$508,MATCH($Z49,'Yield Curves'!$A$3:$A$508,0)+1)/100)</f>
        <v>0.25376444398823989</v>
      </c>
      <c r="CF49">
        <f>EXP(-CF$2*HLOOKUP(CF$2,'Yield Curves'!$B$2:$AP$508,MATCH($Z49,'Yield Curves'!$A$3:$A$508,0)+1)/100)</f>
        <v>0.23131297999377343</v>
      </c>
      <c r="CG49">
        <f>EXP(-CG$2*HLOOKUP(CG$2,'Yield Curves'!$B$2:$AP$508,MATCH($Z49,'Yield Curves'!$A$3:$A$508,0)+1)/100)</f>
        <v>0.2106919830932665</v>
      </c>
      <c r="CH49">
        <f>EXP(-CH$2*HLOOKUP(CH$2,'Yield Curves'!$B$2:$AP$508,MATCH($Z49,'Yield Curves'!$A$3:$A$508,0)+1)/100)</f>
        <v>0.19166619264739129</v>
      </c>
    </row>
    <row r="50" spans="1:86" x14ac:dyDescent="0.2">
      <c r="A50" s="2">
        <v>43063</v>
      </c>
      <c r="B50">
        <f>'Yield Curves'!C49-'Yield Curves'!C50</f>
        <v>0</v>
      </c>
      <c r="C50">
        <f>'Yield Curves'!D49-'Yield Curves'!D50</f>
        <v>0</v>
      </c>
      <c r="D50">
        <f>'Yield Curves'!E49-'Yield Curves'!E50</f>
        <v>0</v>
      </c>
      <c r="E50">
        <f>'Yield Curves'!F49-'Yield Curves'!F50</f>
        <v>0</v>
      </c>
      <c r="F50">
        <f>'Yield Curves'!G49-'Yield Curves'!G50</f>
        <v>0</v>
      </c>
      <c r="G50">
        <f>'Yield Curves'!H49-'Yield Curves'!H50</f>
        <v>0</v>
      </c>
      <c r="H50">
        <f>'Yield Curves'!I49-'Yield Curves'!I50</f>
        <v>0</v>
      </c>
      <c r="I50">
        <f>'Yield Curves'!J49-'Yield Curves'!J50</f>
        <v>4.9999999999998934E-3</v>
      </c>
      <c r="J50">
        <f>'Yield Curves'!K49-'Yield Curves'!K50</f>
        <v>9.9999999999997868E-3</v>
      </c>
      <c r="K50">
        <f>'Yield Curves'!L49-'Yield Curves'!L50</f>
        <v>7.5000000000002842E-3</v>
      </c>
      <c r="L50">
        <f>'Yield Curves'!M49-'Yield Curves'!M50</f>
        <v>4.9999999999998934E-3</v>
      </c>
      <c r="M50">
        <f>'Yield Curves'!N49-'Yield Curves'!N50</f>
        <v>2.4999999999995026E-3</v>
      </c>
      <c r="N50">
        <f>'Yield Curves'!O49-'Yield Curves'!O50</f>
        <v>0</v>
      </c>
      <c r="O50">
        <f>'Yield Curves'!P49-'Yield Curves'!P50</f>
        <v>-2.4999999999995026E-3</v>
      </c>
      <c r="P50">
        <f>'Yield Curves'!Q49-'Yield Curves'!Q50</f>
        <v>-1.2499999999997513E-3</v>
      </c>
      <c r="Q50">
        <f>'Yield Curves'!R49-'Yield Curves'!R50</f>
        <v>0</v>
      </c>
      <c r="R50">
        <f>'Yield Curves'!S49-'Yield Curves'!S50</f>
        <v>1.2499999999997513E-3</v>
      </c>
      <c r="S50">
        <f>'Yield Curves'!T49-'Yield Curves'!T50</f>
        <v>6.2499999999943157E-4</v>
      </c>
      <c r="T50">
        <f>'Yield Curves'!U49-'Yield Curves'!U50</f>
        <v>0</v>
      </c>
      <c r="U50">
        <f>'Yield Curves'!V49-'Yield Curves'!V50</f>
        <v>-6.2499999999943157E-4</v>
      </c>
      <c r="V50" s="21">
        <f t="shared" si="0"/>
        <v>9.9999999999997868E-3</v>
      </c>
      <c r="W50" s="21">
        <f t="shared" si="1"/>
        <v>2.958750000000018E-2</v>
      </c>
      <c r="X50">
        <f t="shared" si="2"/>
        <v>4.4484865621099746E-2</v>
      </c>
      <c r="Y50">
        <f t="shared" si="3"/>
        <v>0.13307477256463807</v>
      </c>
      <c r="Z50" s="2">
        <v>43066</v>
      </c>
      <c r="AA50" s="28">
        <f>'Bond Valuation'!$B$12*BondVal_all!BO50</f>
        <v>93.908463647290446</v>
      </c>
      <c r="AB50" s="53">
        <f t="shared" si="6"/>
        <v>2.0002000133323428E-4</v>
      </c>
      <c r="AC50" s="12">
        <f>SUMPRODUCT('Bond Valuation'!$B$12*BondVal_all!BO50,$BO$2)/AA50</f>
        <v>1</v>
      </c>
      <c r="AD50" s="35">
        <f t="shared" si="7"/>
        <v>-1.3306307869960865E-3</v>
      </c>
      <c r="AE50" s="53">
        <f t="shared" si="8"/>
        <v>-4.2078240116499941E-3</v>
      </c>
      <c r="AF50" s="53">
        <f t="shared" si="29"/>
        <v>-1.1850247261646421E-3</v>
      </c>
      <c r="AG50" s="53">
        <f t="shared" si="9"/>
        <v>-3.7473772182975993E-3</v>
      </c>
      <c r="AH50" s="28">
        <f>SUMPRODUCT('Bond Valuation'!$B$40:$D$40,BondVal_all!BO50:BQ50)</f>
        <v>85.403196919909902</v>
      </c>
      <c r="AI50" s="53">
        <f t="shared" si="10"/>
        <v>2.9179546332946948E-4</v>
      </c>
      <c r="AJ50" s="12">
        <f>SUMPRODUCT($BO$2:$BQ$2,'Bond Valuation'!$B$40:$D$40,BondVal_all!BO50:BQ50)/BondVal_all!AH50</f>
        <v>2.9362228641311674</v>
      </c>
      <c r="AK50" s="35">
        <f t="shared" si="11"/>
        <v>-3.9070285404947582E-3</v>
      </c>
      <c r="AL50" s="35">
        <f t="shared" si="12"/>
        <v>-1.2355109071246843E-2</v>
      </c>
      <c r="AM50" s="35">
        <f t="shared" si="13"/>
        <v>-1.1850247261646421E-3</v>
      </c>
      <c r="AN50" s="29">
        <f t="shared" si="14"/>
        <v>-3.7473772182975993E-3</v>
      </c>
      <c r="AO50" s="28">
        <f>SUMPRODUCT('Bond Valuation'!$B$68:$F$68,BondVal_all!BO50:BS50)</f>
        <v>79.002446360705775</v>
      </c>
      <c r="AP50" s="53">
        <f t="shared" si="15"/>
        <v>1.3658147593362813E-3</v>
      </c>
      <c r="AQ50" s="12">
        <f>SUMPRODUCT($BO$2:$BS$2,'Bond Valuation'!$B$68:$F$68,BondVal_all!BO50:BS50)/BondVal_all!AO50</f>
        <v>4.7265141186419966</v>
      </c>
      <c r="AR50" s="35">
        <f t="shared" si="16"/>
        <v>-6.2892452014367143E-3</v>
      </c>
      <c r="AS50" s="35">
        <f t="shared" si="17"/>
        <v>-1.9888339599824501E-2</v>
      </c>
      <c r="AT50" s="35">
        <f t="shared" si="18"/>
        <v>-1.1850247261646421E-3</v>
      </c>
      <c r="AU50" s="36">
        <f t="shared" si="19"/>
        <v>-3.7473772182975993E-3</v>
      </c>
      <c r="AV50" s="28">
        <f>SUMPRODUCT('Bond Valuation'!$B$96:$K$96,BondVal_all!BO50:BX50)</f>
        <v>70.13666775773028</v>
      </c>
      <c r="AW50" s="53">
        <f t="shared" si="20"/>
        <v>1.6907747323200439E-3</v>
      </c>
      <c r="AX50" s="12">
        <f>SUMPRODUCT($BO$2:$BX$2,'Bond Valuation'!$B$96:$K$96,BondVal_all!BO50:BX50)/BondVal_all!AV50</f>
        <v>8.2718825031318364</v>
      </c>
      <c r="AY50" s="35">
        <f t="shared" si="21"/>
        <v>-1.1006821525081473E-2</v>
      </c>
      <c r="AZ50" s="35">
        <f t="shared" si="30"/>
        <v>-3.4806625818225592E-2</v>
      </c>
      <c r="BA50" s="35">
        <f t="shared" si="22"/>
        <v>-1.1850247261646421E-3</v>
      </c>
      <c r="BB50" s="36">
        <f t="shared" si="23"/>
        <v>-3.7473772182975993E-3</v>
      </c>
      <c r="BC50" s="28">
        <f>SUMPRODUCT('Bond Valuation'!$B$124:$U$124,BondVal_all!BO50:CH50)</f>
        <v>58.122875791465404</v>
      </c>
      <c r="BD50" s="53">
        <f t="shared" si="24"/>
        <v>7.850530785755705E-4</v>
      </c>
      <c r="BE50" s="12">
        <f>SUMPRODUCT($BO$2:$CH$2,'Bond Valuation'!$B$124:$U$124,BondVal_all!BO50:CH50)/BondVal_all!BC50</f>
        <v>11.894478812207414</v>
      </c>
      <c r="BF50" s="35">
        <f t="shared" si="25"/>
        <v>-1.5827159702795829E-2</v>
      </c>
      <c r="BG50" s="35">
        <f t="shared" si="26"/>
        <v>-5.0049873552068462E-2</v>
      </c>
      <c r="BH50" s="35">
        <f t="shared" si="27"/>
        <v>-1.1850247261646421E-3</v>
      </c>
      <c r="BI50" s="36">
        <f t="shared" si="28"/>
        <v>-3.7473772182975993E-3</v>
      </c>
      <c r="BJ50" s="35"/>
      <c r="BK50" s="35"/>
      <c r="BO50">
        <f>EXP(-BO$2*HLOOKUP(BO$2,'Yield Curves'!$B$2:$AP$508,MATCH($Z50,'Yield Curves'!$A$3:$A$508,0)+1)/100)</f>
        <v>0.92978676878505395</v>
      </c>
      <c r="BP50">
        <f>EXP(-BP$2*HLOOKUP(BP$2,'Yield Curves'!$B$2:$AP$508,MATCH($Z50,'Yield Curves'!$A$3:$A$508,0)+1)/100)</f>
        <v>0.86381210922676843</v>
      </c>
      <c r="BQ50">
        <f>EXP(-BQ$2*HLOOKUP(BQ$2,'Yield Curves'!$B$2:$AP$508,MATCH($Z50,'Yield Curves'!$A$3:$A$508,0)+1)/100)</f>
        <v>0.80211763886163001</v>
      </c>
      <c r="BR50">
        <f>EXP(-BR$2*HLOOKUP(BR$2,'Yield Curves'!$B$2:$AP$508,MATCH($Z50,'Yield Curves'!$A$3:$A$508,0)+1)/100)</f>
        <v>0.72760278841459547</v>
      </c>
      <c r="BS50">
        <f>EXP(-BS$2*HLOOKUP(BS$2,'Yield Curves'!$B$2:$AP$508,MATCH($Z50,'Yield Curves'!$A$3:$A$508,0)+1)/100)</f>
        <v>0.68969900582912824</v>
      </c>
      <c r="BT50">
        <f>EXP(-BT$2*HLOOKUP(BT$2,'Yield Curves'!$B$2:$AP$508,MATCH($Z50,'Yield Curves'!$A$3:$A$508,0)+1)/100)</f>
        <v>0.6385853115396769</v>
      </c>
      <c r="BU50">
        <f>EXP(-BU$2*HLOOKUP(BU$2,'Yield Curves'!$B$2:$AP$508,MATCH($Z50,'Yield Curves'!$A$3:$A$508,0)+1)/100)</f>
        <v>0.59072776631051527</v>
      </c>
      <c r="BV50">
        <f>EXP(-BV$2*HLOOKUP(BV$2,'Yield Curves'!$B$2:$AP$508,MATCH($Z50,'Yield Curves'!$A$3:$A$508,0)+1)/100)</f>
        <v>0.54591062888260955</v>
      </c>
      <c r="BW50">
        <f>EXP(-BW$2*HLOOKUP(BW$2,'Yield Curves'!$B$2:$AP$508,MATCH($Z50,'Yield Curves'!$A$3:$A$508,0)+1)/100)</f>
        <v>0.50397052236109585</v>
      </c>
      <c r="BX50">
        <f>EXP(-BX$2*HLOOKUP(BX$2,'Yield Curves'!$B$2:$AP$508,MATCH($Z50,'Yield Curves'!$A$3:$A$508,0)+1)/100)</f>
        <v>0.46486882963276832</v>
      </c>
      <c r="BY50">
        <f>EXP(-BY$2*HLOOKUP(BY$2,'Yield Curves'!$B$2:$AP$508,MATCH($Z50,'Yield Curves'!$A$3:$A$508,0)+1)/100)</f>
        <v>0.42840447269436827</v>
      </c>
      <c r="BZ50">
        <f>EXP(-BZ$2*HLOOKUP(BZ$2,'Yield Curves'!$B$2:$AP$508,MATCH($Z50,'Yield Curves'!$A$3:$A$508,0)+1)/100)</f>
        <v>0.39374078196455614</v>
      </c>
      <c r="CA50">
        <f>EXP(-CA$2*HLOOKUP(CA$2,'Yield Curves'!$B$2:$AP$508,MATCH($Z50,'Yield Curves'!$A$3:$A$508,0)+1)/100)</f>
        <v>0.36075160762396469</v>
      </c>
      <c r="CB50">
        <f>EXP(-CB$2*HLOOKUP(CB$2,'Yield Curves'!$B$2:$AP$508,MATCH($Z50,'Yield Curves'!$A$3:$A$508,0)+1)/100)</f>
        <v>0.3310463527135567</v>
      </c>
      <c r="CC50">
        <f>EXP(-CC$2*HLOOKUP(CC$2,'Yield Curves'!$B$2:$AP$508,MATCH($Z50,'Yield Curves'!$A$3:$A$508,0)+1)/100)</f>
        <v>0.30346166080623954</v>
      </c>
      <c r="CD50">
        <f>EXP(-CD$2*HLOOKUP(CD$2,'Yield Curves'!$B$2:$AP$508,MATCH($Z50,'Yield Curves'!$A$3:$A$508,0)+1)/100)</f>
        <v>0.27764398236088617</v>
      </c>
      <c r="CE50">
        <f>EXP(-CE$2*HLOOKUP(CE$2,'Yield Curves'!$B$2:$AP$508,MATCH($Z50,'Yield Curves'!$A$3:$A$508,0)+1)/100)</f>
        <v>0.25349748751397261</v>
      </c>
      <c r="CF50">
        <f>EXP(-CF$2*HLOOKUP(CF$2,'Yield Curves'!$B$2:$AP$508,MATCH($Z50,'Yield Curves'!$A$3:$A$508,0)+1)/100)</f>
        <v>0.23115445844637592</v>
      </c>
      <c r="CG50">
        <f>EXP(-CG$2*HLOOKUP(CG$2,'Yield Curves'!$B$2:$AP$508,MATCH($Z50,'Yield Curves'!$A$3:$A$508,0)+1)/100)</f>
        <v>0.21061576506641577</v>
      </c>
      <c r="CH50">
        <f>EXP(-CH$2*HLOOKUP(CH$2,'Yield Curves'!$B$2:$AP$508,MATCH($Z50,'Yield Curves'!$A$3:$A$508,0)+1)/100)</f>
        <v>0.19166619264739129</v>
      </c>
    </row>
    <row r="51" spans="1:86" x14ac:dyDescent="0.2">
      <c r="A51" s="2">
        <v>43062</v>
      </c>
      <c r="B51">
        <f>'Yield Curves'!C50-'Yield Curves'!C51</f>
        <v>-3.0000000000000249E-2</v>
      </c>
      <c r="C51">
        <f>'Yield Curves'!D50-'Yield Curves'!D51</f>
        <v>-3.5000000000000142E-2</v>
      </c>
      <c r="D51">
        <f>'Yield Curves'!E50-'Yield Curves'!E51</f>
        <v>-4.0000000000000036E-2</v>
      </c>
      <c r="E51">
        <f>'Yield Curves'!F50-'Yield Curves'!F51</f>
        <v>-4.0000000000000924E-2</v>
      </c>
      <c r="F51">
        <f>'Yield Curves'!G50-'Yield Curves'!G51</f>
        <v>-4.0000000000000036E-2</v>
      </c>
      <c r="G51">
        <f>'Yield Curves'!H50-'Yield Curves'!H51</f>
        <v>-9.9999999999997868E-3</v>
      </c>
      <c r="H51">
        <f>'Yield Curves'!I50-'Yield Curves'!I51</f>
        <v>1.9999999999999574E-2</v>
      </c>
      <c r="I51">
        <f>'Yield Curves'!J50-'Yield Curves'!J51</f>
        <v>-5.0000000000007816E-3</v>
      </c>
      <c r="J51">
        <f>'Yield Curves'!K50-'Yield Curves'!K51</f>
        <v>-3.0000000000000249E-2</v>
      </c>
      <c r="K51">
        <f>'Yield Curves'!L50-'Yield Curves'!L51</f>
        <v>-2.5000000000000355E-2</v>
      </c>
      <c r="L51">
        <f>'Yield Curves'!M50-'Yield Curves'!M51</f>
        <v>-1.9999999999999574E-2</v>
      </c>
      <c r="M51">
        <f>'Yield Curves'!N50-'Yield Curves'!N51</f>
        <v>-1.4999999999998792E-2</v>
      </c>
      <c r="N51">
        <f>'Yield Curves'!O50-'Yield Curves'!O51</f>
        <v>-9.9999999999997868E-3</v>
      </c>
      <c r="O51">
        <f>'Yield Curves'!P50-'Yield Curves'!P51</f>
        <v>-5.0000000000007816E-3</v>
      </c>
      <c r="P51">
        <f>'Yield Curves'!Q50-'Yield Curves'!Q51</f>
        <v>-4.9999999999998934E-3</v>
      </c>
      <c r="Q51">
        <f>'Yield Curves'!R50-'Yield Curves'!R51</f>
        <v>-4.9999999999990052E-3</v>
      </c>
      <c r="R51">
        <f>'Yield Curves'!S50-'Yield Curves'!S51</f>
        <v>-4.9999999999981171E-3</v>
      </c>
      <c r="S51">
        <f>'Yield Curves'!T50-'Yield Curves'!T51</f>
        <v>-2.4999999999986144E-3</v>
      </c>
      <c r="T51">
        <f>'Yield Curves'!U50-'Yield Curves'!U51</f>
        <v>0</v>
      </c>
      <c r="U51">
        <f>'Yield Curves'!V50-'Yield Curves'!V51</f>
        <v>2.4999999999986144E-3</v>
      </c>
      <c r="V51" s="21">
        <f t="shared" si="0"/>
        <v>1.9999999999999574E-2</v>
      </c>
      <c r="W51" s="21">
        <f t="shared" si="1"/>
        <v>2.9867500000000182E-2</v>
      </c>
      <c r="X51">
        <f t="shared" si="2"/>
        <v>4.4644290867683248E-2</v>
      </c>
      <c r="Y51">
        <f t="shared" si="3"/>
        <v>0.13372565114809604</v>
      </c>
      <c r="Z51" s="2">
        <v>43063</v>
      </c>
      <c r="AA51" s="28">
        <f>'Bond Valuation'!$B$12*BondVal_all!BO51</f>
        <v>93.889683832605073</v>
      </c>
      <c r="AB51" s="53">
        <f t="shared" si="6"/>
        <v>0</v>
      </c>
      <c r="AC51" s="12">
        <f>SUMPRODUCT('Bond Valuation'!$B$12*BondVal_all!BO51,$BO$2)/AA51</f>
        <v>1</v>
      </c>
      <c r="AD51" s="35">
        <f t="shared" si="7"/>
        <v>-1.3307477256463806E-3</v>
      </c>
      <c r="AE51" s="53">
        <f t="shared" si="8"/>
        <v>-4.2081938041314288E-3</v>
      </c>
      <c r="AF51" s="53">
        <f t="shared" si="29"/>
        <v>-1.1856169644352741E-3</v>
      </c>
      <c r="AG51" s="53">
        <f t="shared" si="9"/>
        <v>-3.7492500401503153E-3</v>
      </c>
      <c r="AH51" s="28">
        <f>SUMPRODUCT('Bond Valuation'!$B$40:$D$40,BondVal_all!BO51:BQ51)</f>
        <v>85.378283923994033</v>
      </c>
      <c r="AI51" s="53">
        <f t="shared" si="10"/>
        <v>0</v>
      </c>
      <c r="AJ51" s="12">
        <f>SUMPRODUCT($BO$2:$BQ$2,'Bond Valuation'!$B$40:$D$40,BondVal_all!BO51:BQ51)/BondVal_all!AH51</f>
        <v>2.9362129655427962</v>
      </c>
      <c r="AK51" s="35">
        <f t="shared" si="11"/>
        <v>-3.9073587259094902E-3</v>
      </c>
      <c r="AL51" s="35">
        <f t="shared" si="12"/>
        <v>-1.2356153209207563E-2</v>
      </c>
      <c r="AM51" s="35">
        <f t="shared" si="13"/>
        <v>-1.1856169644352741E-3</v>
      </c>
      <c r="AN51" s="29">
        <f t="shared" si="14"/>
        <v>-3.7492500401503153E-3</v>
      </c>
      <c r="AO51" s="28">
        <f>SUMPRODUCT('Bond Valuation'!$B$68:$F$68,BondVal_all!BO51:BS51)</f>
        <v>78.894690827540245</v>
      </c>
      <c r="AP51" s="53">
        <f t="shared" si="15"/>
        <v>-4.4726873146672119E-4</v>
      </c>
      <c r="AQ51" s="12">
        <f>SUMPRODUCT($BO$2:$BS$2,'Bond Valuation'!$B$68:$F$68,BondVal_all!BO51:BS51)/BondVal_all!AO51</f>
        <v>4.7261886242923792</v>
      </c>
      <c r="AR51" s="35">
        <f t="shared" si="16"/>
        <v>-6.2893647627528804E-3</v>
      </c>
      <c r="AS51" s="35">
        <f t="shared" si="17"/>
        <v>-1.9888717685903633E-2</v>
      </c>
      <c r="AT51" s="35">
        <f t="shared" si="18"/>
        <v>-1.1856169644352741E-3</v>
      </c>
      <c r="AU51" s="36">
        <f t="shared" si="19"/>
        <v>-3.7492500401503153E-3</v>
      </c>
      <c r="AV51" s="28">
        <f>SUMPRODUCT('Bond Valuation'!$B$96:$K$96,BondVal_all!BO51:BX51)</f>
        <v>70.018282614684921</v>
      </c>
      <c r="AW51" s="53">
        <f t="shared" si="20"/>
        <v>-2.6882019593221784E-5</v>
      </c>
      <c r="AX51" s="12">
        <f>SUMPRODUCT($BO$2:$BX$2,'Bond Valuation'!$B$96:$K$96,BondVal_all!BO51:BX51)/BondVal_all!AV51</f>
        <v>8.2700604904030879</v>
      </c>
      <c r="AY51" s="35">
        <f t="shared" si="21"/>
        <v>-1.1005364188561901E-2</v>
      </c>
      <c r="AZ51" s="35">
        <f t="shared" si="30"/>
        <v>-3.4802017315506403E-2</v>
      </c>
      <c r="BA51" s="35">
        <f t="shared" si="22"/>
        <v>-1.1856169644352741E-3</v>
      </c>
      <c r="BB51" s="36">
        <f t="shared" si="23"/>
        <v>-3.7492500401503153E-3</v>
      </c>
      <c r="BC51" s="28">
        <f>SUMPRODUCT('Bond Valuation'!$B$124:$U$124,BondVal_all!BO51:CH51)</f>
        <v>58.077282042402715</v>
      </c>
      <c r="BD51" s="53">
        <f t="shared" si="24"/>
        <v>-3.3999009537821756E-5</v>
      </c>
      <c r="BE51" s="12">
        <f>SUMPRODUCT($BO$2:$CH$2,'Bond Valuation'!$B$124:$U$124,BondVal_all!BO51:CH51)/BondVal_all!BC51</f>
        <v>11.896460175241993</v>
      </c>
      <c r="BF51" s="35">
        <f t="shared" si="25"/>
        <v>-1.5831187321446026E-2</v>
      </c>
      <c r="BG51" s="35">
        <f t="shared" si="26"/>
        <v>-5.0062610000549658E-2</v>
      </c>
      <c r="BH51" s="35">
        <f t="shared" si="27"/>
        <v>-1.1856169644352741E-3</v>
      </c>
      <c r="BI51" s="36">
        <f t="shared" si="28"/>
        <v>-3.7492500401503153E-3</v>
      </c>
      <c r="BJ51" s="35"/>
      <c r="BK51" s="35"/>
      <c r="BO51">
        <f>EXP(-BO$2*HLOOKUP(BO$2,'Yield Curves'!$B$2:$AP$508,MATCH($Z51,'Yield Curves'!$A$3:$A$508,0)+1)/100)</f>
        <v>0.92960083002579275</v>
      </c>
      <c r="BP51">
        <f>EXP(-BP$2*HLOOKUP(BP$2,'Yield Curves'!$B$2:$AP$508,MATCH($Z51,'Yield Curves'!$A$3:$A$508,0)+1)/100)</f>
        <v>0.86381210922676843</v>
      </c>
      <c r="BQ51">
        <f>EXP(-BQ$2*HLOOKUP(BQ$2,'Yield Curves'!$B$2:$AP$508,MATCH($Z51,'Yield Curves'!$A$3:$A$508,0)+1)/100)</f>
        <v>0.80187703966165591</v>
      </c>
      <c r="BR51">
        <f>EXP(-BR$2*HLOOKUP(BR$2,'Yield Curves'!$B$2:$AP$508,MATCH($Z51,'Yield Curves'!$A$3:$A$508,0)+1)/100)</f>
        <v>0.72731180549969232</v>
      </c>
      <c r="BS51">
        <f>EXP(-BS$2*HLOOKUP(BS$2,'Yield Curves'!$B$2:$AP$508,MATCH($Z51,'Yield Curves'!$A$3:$A$508,0)+1)/100)</f>
        <v>0.68866523284395575</v>
      </c>
      <c r="BT51">
        <f>EXP(-BT$2*HLOOKUP(BT$2,'Yield Curves'!$B$2:$AP$508,MATCH($Z51,'Yield Curves'!$A$3:$A$508,0)+1)/100)</f>
        <v>0.6374368918666844</v>
      </c>
      <c r="BU51">
        <f>EXP(-BU$2*HLOOKUP(BU$2,'Yield Curves'!$B$2:$AP$508,MATCH($Z51,'Yield Curves'!$A$3:$A$508,0)+1)/100)</f>
        <v>0.58948853964467818</v>
      </c>
      <c r="BV51">
        <f>EXP(-BV$2*HLOOKUP(BV$2,'Yield Curves'!$B$2:$AP$508,MATCH($Z51,'Yield Curves'!$A$3:$A$508,0)+1)/100)</f>
        <v>0.54471094563451294</v>
      </c>
      <c r="BW51">
        <f>EXP(-BW$2*HLOOKUP(BW$2,'Yield Curves'!$B$2:$AP$508,MATCH($Z51,'Yield Curves'!$A$3:$A$508,0)+1)/100)</f>
        <v>0.50295101465325365</v>
      </c>
      <c r="BX51">
        <f>EXP(-BX$2*HLOOKUP(BX$2,'Yield Curves'!$B$2:$AP$508,MATCH($Z51,'Yield Curves'!$A$3:$A$508,0)+1)/100)</f>
        <v>0.46394002109164673</v>
      </c>
      <c r="BY51">
        <f>EXP(-BY$2*HLOOKUP(BY$2,'Yield Curves'!$B$2:$AP$508,MATCH($Z51,'Yield Curves'!$A$3:$A$508,0)+1)/100)</f>
        <v>0.42758058732851384</v>
      </c>
      <c r="BZ51">
        <f>EXP(-BZ$2*HLOOKUP(BZ$2,'Yield Curves'!$B$2:$AP$508,MATCH($Z51,'Yield Curves'!$A$3:$A$508,0)+1)/100)</f>
        <v>0.39300320968846714</v>
      </c>
      <c r="CA51">
        <f>EXP(-CA$2*HLOOKUP(CA$2,'Yield Curves'!$B$2:$AP$508,MATCH($Z51,'Yield Curves'!$A$3:$A$508,0)+1)/100)</f>
        <v>0.36007808257819041</v>
      </c>
      <c r="CB51">
        <f>EXP(-CB$2*HLOOKUP(CB$2,'Yield Curves'!$B$2:$AP$508,MATCH($Z51,'Yield Curves'!$A$3:$A$508,0)+1)/100)</f>
        <v>0.33048198648609639</v>
      </c>
      <c r="CC51">
        <f>EXP(-CC$2*HLOOKUP(CC$2,'Yield Curves'!$B$2:$AP$508,MATCH($Z51,'Yield Curves'!$A$3:$A$508,0)+1)/100)</f>
        <v>0.30300680953876541</v>
      </c>
      <c r="CD51">
        <f>EXP(-CD$2*HLOOKUP(CD$2,'Yield Curves'!$B$2:$AP$508,MATCH($Z51,'Yield Curves'!$A$3:$A$508,0)+1)/100)</f>
        <v>0.2772919449292352</v>
      </c>
      <c r="CE51">
        <f>EXP(-CE$2*HLOOKUP(CE$2,'Yield Curves'!$B$2:$AP$508,MATCH($Z51,'Yield Curves'!$A$3:$A$508,0)+1)/100)</f>
        <v>0.25324006090263473</v>
      </c>
      <c r="CF51">
        <f>EXP(-CF$2*HLOOKUP(CF$2,'Yield Curves'!$B$2:$AP$508,MATCH($Z51,'Yield Curves'!$A$3:$A$508,0)+1)/100)</f>
        <v>0.23098711265821606</v>
      </c>
      <c r="CG51">
        <f>EXP(-CG$2*HLOOKUP(CG$2,'Yield Curves'!$B$2:$AP$508,MATCH($Z51,'Yield Curves'!$A$3:$A$508,0)+1)/100)</f>
        <v>0.21053527750974715</v>
      </c>
      <c r="CH51">
        <f>EXP(-CH$2*HLOOKUP(CH$2,'Yield Curves'!$B$2:$AP$508,MATCH($Z51,'Yield Curves'!$A$3:$A$508,0)+1)/100)</f>
        <v>0.19166619264739129</v>
      </c>
    </row>
    <row r="52" spans="1:86" x14ac:dyDescent="0.2">
      <c r="A52" s="2">
        <v>43061</v>
      </c>
      <c r="B52">
        <f>'Yield Curves'!C51-'Yield Curves'!C52</f>
        <v>0</v>
      </c>
      <c r="C52">
        <f>'Yield Curves'!D51-'Yield Curves'!D52</f>
        <v>0</v>
      </c>
      <c r="D52">
        <f>'Yield Curves'!E51-'Yield Curves'!E52</f>
        <v>0</v>
      </c>
      <c r="E52">
        <f>'Yield Curves'!F51-'Yield Curves'!F52</f>
        <v>0</v>
      </c>
      <c r="F52">
        <f>'Yield Curves'!G51-'Yield Curves'!G52</f>
        <v>0</v>
      </c>
      <c r="G52">
        <f>'Yield Curves'!H51-'Yield Curves'!H52</f>
        <v>-1.5000000000000568E-2</v>
      </c>
      <c r="H52">
        <f>'Yield Curves'!I51-'Yield Curves'!I52</f>
        <v>-2.9999999999999361E-2</v>
      </c>
      <c r="I52">
        <f>'Yield Curves'!J51-'Yield Curves'!J52</f>
        <v>-3.4999999999998366E-2</v>
      </c>
      <c r="J52">
        <f>'Yield Curves'!K51-'Yield Curves'!K52</f>
        <v>-3.9999999999999147E-2</v>
      </c>
      <c r="K52">
        <f>'Yield Curves'!L51-'Yield Curves'!L52</f>
        <v>-4.2499999999999538E-2</v>
      </c>
      <c r="L52">
        <f>'Yield Curves'!M51-'Yield Curves'!M52</f>
        <v>-4.4999999999999929E-2</v>
      </c>
      <c r="M52">
        <f>'Yield Curves'!N51-'Yield Curves'!N52</f>
        <v>-4.7500000000001208E-2</v>
      </c>
      <c r="N52">
        <f>'Yield Curves'!O51-'Yield Curves'!O52</f>
        <v>-5.0000000000000711E-2</v>
      </c>
      <c r="O52">
        <f>'Yield Curves'!P51-'Yield Curves'!P52</f>
        <v>-5.2500000000000213E-2</v>
      </c>
      <c r="P52">
        <f>'Yield Curves'!Q51-'Yield Curves'!Q52</f>
        <v>-5.1250000000000462E-2</v>
      </c>
      <c r="Q52">
        <f>'Yield Curves'!R51-'Yield Curves'!R52</f>
        <v>-5.0000000000000711E-2</v>
      </c>
      <c r="R52">
        <f>'Yield Curves'!S51-'Yield Curves'!S52</f>
        <v>-4.8750000000000959E-2</v>
      </c>
      <c r="S52">
        <f>'Yield Curves'!T51-'Yield Curves'!T52</f>
        <v>-4.9375000000000391E-2</v>
      </c>
      <c r="T52">
        <f>'Yield Curves'!U51-'Yield Curves'!U52</f>
        <v>-5.0000000000000711E-2</v>
      </c>
      <c r="U52">
        <f>'Yield Curves'!V51-'Yield Curves'!V52</f>
        <v>-5.062500000000103E-2</v>
      </c>
      <c r="V52" s="21">
        <f t="shared" si="0"/>
        <v>0</v>
      </c>
      <c r="W52" s="21">
        <f t="shared" si="1"/>
        <v>2.9947500000000186E-2</v>
      </c>
      <c r="X52">
        <f t="shared" si="2"/>
        <v>4.4608460129334601E-2</v>
      </c>
      <c r="Y52">
        <f t="shared" si="3"/>
        <v>0.13372229638611335</v>
      </c>
      <c r="Z52" s="2">
        <v>43062</v>
      </c>
      <c r="AA52" s="28">
        <f>'Bond Valuation'!$B$12*BondVal_all!BO52</f>
        <v>93.889683832605073</v>
      </c>
      <c r="AB52" s="53">
        <f t="shared" si="6"/>
        <v>3.0004500450031557E-4</v>
      </c>
      <c r="AC52" s="12">
        <f>SUMPRODUCT('Bond Valuation'!$B$12*BondVal_all!BO52,$BO$2)/AA52</f>
        <v>1</v>
      </c>
      <c r="AD52" s="35">
        <f t="shared" si="7"/>
        <v>-1.3372565114809604E-3</v>
      </c>
      <c r="AE52" s="53">
        <f t="shared" si="8"/>
        <v>-4.2287763921709416E-3</v>
      </c>
      <c r="AF52" s="53">
        <f t="shared" si="29"/>
        <v>-1.1898659887780388E-3</v>
      </c>
      <c r="AG52" s="53">
        <f t="shared" si="9"/>
        <v>-3.762686634906952E-3</v>
      </c>
      <c r="AH52" s="28">
        <f>SUMPRODUCT('Bond Valuation'!$B$40:$D$40,BondVal_all!BO52:BQ52)</f>
        <v>85.378283923994033</v>
      </c>
      <c r="AI52" s="53">
        <f t="shared" si="10"/>
        <v>1.172984933449861E-3</v>
      </c>
      <c r="AJ52" s="12">
        <f>SUMPRODUCT($BO$2:$BQ$2,'Bond Valuation'!$B$40:$D$40,BondVal_all!BO52:BQ52)/BondVal_all!AH52</f>
        <v>2.9362129655427962</v>
      </c>
      <c r="AK52" s="35">
        <f t="shared" si="11"/>
        <v>-3.9264699072669249E-3</v>
      </c>
      <c r="AL52" s="35">
        <f t="shared" si="12"/>
        <v>-1.2416588071073606E-2</v>
      </c>
      <c r="AM52" s="35">
        <f t="shared" si="13"/>
        <v>-1.1898659887780388E-3</v>
      </c>
      <c r="AN52" s="29">
        <f t="shared" si="14"/>
        <v>-3.762686634906952E-3</v>
      </c>
      <c r="AO52" s="28">
        <f>SUMPRODUCT('Bond Valuation'!$B$68:$F$68,BondVal_all!BO52:BS52)</f>
        <v>78.929993745717567</v>
      </c>
      <c r="AP52" s="53">
        <f t="shared" si="15"/>
        <v>1.3857875452356616E-3</v>
      </c>
      <c r="AQ52" s="12">
        <f>SUMPRODUCT($BO$2:$BS$2,'Bond Valuation'!$B$68:$F$68,BondVal_all!BO52:BS52)/BondVal_all!AO52</f>
        <v>4.7263110915590527</v>
      </c>
      <c r="AR52" s="35">
        <f t="shared" si="16"/>
        <v>-6.3202902824720285E-3</v>
      </c>
      <c r="AS52" s="35">
        <f t="shared" si="17"/>
        <v>-1.9986512766040593E-2</v>
      </c>
      <c r="AT52" s="35">
        <f t="shared" si="18"/>
        <v>-1.1898659887780388E-3</v>
      </c>
      <c r="AU52" s="36">
        <f t="shared" si="19"/>
        <v>-3.762686634906952E-3</v>
      </c>
      <c r="AV52" s="28">
        <f>SUMPRODUCT('Bond Valuation'!$B$96:$K$96,BondVal_all!BO52:BX52)</f>
        <v>70.020164898129636</v>
      </c>
      <c r="AW52" s="53">
        <f t="shared" si="20"/>
        <v>2.0014533352741282E-4</v>
      </c>
      <c r="AX52" s="12">
        <f>SUMPRODUCT($BO$2:$BX$2,'Bond Valuation'!$B$96:$K$96,BondVal_all!BO52:BX52)/BondVal_all!AV52</f>
        <v>8.2699852906791556</v>
      </c>
      <c r="AY52" s="35">
        <f t="shared" si="21"/>
        <v>-1.1059091679812463E-2</v>
      </c>
      <c r="AZ52" s="35">
        <f t="shared" si="30"/>
        <v>-3.4971918560824954E-2</v>
      </c>
      <c r="BA52" s="35">
        <f t="shared" si="22"/>
        <v>-1.1898659887780388E-3</v>
      </c>
      <c r="BB52" s="36">
        <f t="shared" si="23"/>
        <v>-3.762686634906952E-3</v>
      </c>
      <c r="BC52" s="28">
        <f>SUMPRODUCT('Bond Valuation'!$B$124:$U$124,BondVal_all!BO52:CH52)</f>
        <v>58.079256679604512</v>
      </c>
      <c r="BD52" s="53">
        <f t="shared" si="24"/>
        <v>-1.5285245878333686E-3</v>
      </c>
      <c r="BE52" s="12">
        <f>SUMPRODUCT($BO$2:$CH$2,'Bond Valuation'!$B$124:$U$124,BondVal_all!BO52:CH52)/BondVal_all!BC52</f>
        <v>11.896230544744206</v>
      </c>
      <c r="BF52" s="35">
        <f t="shared" si="25"/>
        <v>-1.5908311758037884E-2</v>
      </c>
      <c r="BG52" s="35">
        <f t="shared" si="26"/>
        <v>-5.0306498883437162E-2</v>
      </c>
      <c r="BH52" s="35">
        <f t="shared" si="27"/>
        <v>-1.1898659887780388E-3</v>
      </c>
      <c r="BI52" s="36">
        <f t="shared" si="28"/>
        <v>-3.762686634906952E-3</v>
      </c>
      <c r="BJ52" s="35"/>
      <c r="BK52" s="35"/>
      <c r="BO52">
        <f>EXP(-BO$2*HLOOKUP(BO$2,'Yield Curves'!$B$2:$AP$508,MATCH($Z52,'Yield Curves'!$A$3:$A$508,0)+1)/100)</f>
        <v>0.92960083002579275</v>
      </c>
      <c r="BP52">
        <f>EXP(-BP$2*HLOOKUP(BP$2,'Yield Curves'!$B$2:$AP$508,MATCH($Z52,'Yield Curves'!$A$3:$A$508,0)+1)/100)</f>
        <v>0.86381210922676843</v>
      </c>
      <c r="BQ52">
        <f>EXP(-BQ$2*HLOOKUP(BQ$2,'Yield Curves'!$B$2:$AP$508,MATCH($Z52,'Yield Curves'!$A$3:$A$508,0)+1)/100)</f>
        <v>0.80187703966165591</v>
      </c>
      <c r="BR52">
        <f>EXP(-BR$2*HLOOKUP(BR$2,'Yield Curves'!$B$2:$AP$508,MATCH($Z52,'Yield Curves'!$A$3:$A$508,0)+1)/100)</f>
        <v>0.72731180549969232</v>
      </c>
      <c r="BS52">
        <f>EXP(-BS$2*HLOOKUP(BS$2,'Yield Curves'!$B$2:$AP$508,MATCH($Z52,'Yield Curves'!$A$3:$A$508,0)+1)/100)</f>
        <v>0.68900965155788085</v>
      </c>
      <c r="BT52">
        <f>EXP(-BT$2*HLOOKUP(BT$2,'Yield Curves'!$B$2:$AP$508,MATCH($Z52,'Yield Curves'!$A$3:$A$508,0)+1)/100)</f>
        <v>0.63762815162177333</v>
      </c>
      <c r="BU52">
        <f>EXP(-BU$2*HLOOKUP(BU$2,'Yield Curves'!$B$2:$AP$508,MATCH($Z52,'Yield Curves'!$A$3:$A$508,0)+1)/100)</f>
        <v>0.58948853964467818</v>
      </c>
      <c r="BV52">
        <f>EXP(-BV$2*HLOOKUP(BV$2,'Yield Curves'!$B$2:$AP$508,MATCH($Z52,'Yield Curves'!$A$3:$A$508,0)+1)/100)</f>
        <v>0.54465647726341337</v>
      </c>
      <c r="BW52">
        <f>EXP(-BW$2*HLOOKUP(BW$2,'Yield Curves'!$B$2:$AP$508,MATCH($Z52,'Yield Curves'!$A$3:$A$508,0)+1)/100)</f>
        <v>0.50300759982525833</v>
      </c>
      <c r="BX52">
        <f>EXP(-BX$2*HLOOKUP(BX$2,'Yield Curves'!$B$2:$AP$508,MATCH($Z52,'Yield Curves'!$A$3:$A$508,0)+1)/100)</f>
        <v>0.46394002109164673</v>
      </c>
      <c r="BY52">
        <f>EXP(-BY$2*HLOOKUP(BY$2,'Yield Curves'!$B$2:$AP$508,MATCH($Z52,'Yield Curves'!$A$3:$A$508,0)+1)/100)</f>
        <v>0.42752179903954368</v>
      </c>
      <c r="BZ52">
        <f>EXP(-BZ$2*HLOOKUP(BZ$2,'Yield Curves'!$B$2:$AP$508,MATCH($Z52,'Yield Curves'!$A$3:$A$508,0)+1)/100)</f>
        <v>0.39295899931425743</v>
      </c>
      <c r="CA52">
        <f>EXP(-CA$2*HLOOKUP(CA$2,'Yield Curves'!$B$2:$AP$508,MATCH($Z52,'Yield Curves'!$A$3:$A$508,0)+1)/100)</f>
        <v>0.36012196976882593</v>
      </c>
      <c r="CB52">
        <f>EXP(-CB$2*HLOOKUP(CB$2,'Yield Curves'!$B$2:$AP$508,MATCH($Z52,'Yield Curves'!$A$3:$A$508,0)+1)/100)</f>
        <v>0.33050367507810868</v>
      </c>
      <c r="CC52">
        <f>EXP(-CC$2*HLOOKUP(CC$2,'Yield Curves'!$B$2:$AP$508,MATCH($Z52,'Yield Curves'!$A$3:$A$508,0)+1)/100)</f>
        <v>0.30300680953876541</v>
      </c>
      <c r="CD52">
        <f>EXP(-CD$2*HLOOKUP(CD$2,'Yield Curves'!$B$2:$AP$508,MATCH($Z52,'Yield Curves'!$A$3:$A$508,0)+1)/100)</f>
        <v>0.27728414620295427</v>
      </c>
      <c r="CE52">
        <f>EXP(-CE$2*HLOOKUP(CE$2,'Yield Curves'!$B$2:$AP$508,MATCH($Z52,'Yield Curves'!$A$3:$A$508,0)+1)/100)</f>
        <v>0.25323753840677887</v>
      </c>
      <c r="CF52">
        <f>EXP(-CF$2*HLOOKUP(CF$2,'Yield Curves'!$B$2:$AP$508,MATCH($Z52,'Yield Curves'!$A$3:$A$508,0)+1)/100)</f>
        <v>0.23098954886326697</v>
      </c>
      <c r="CG52">
        <f>EXP(-CG$2*HLOOKUP(CG$2,'Yield Curves'!$B$2:$AP$508,MATCH($Z52,'Yield Curves'!$A$3:$A$508,0)+1)/100)</f>
        <v>0.21053644943789343</v>
      </c>
      <c r="CH52">
        <f>EXP(-CH$2*HLOOKUP(CH$2,'Yield Curves'!$B$2:$AP$508,MATCH($Z52,'Yield Curves'!$A$3:$A$508,0)+1)/100)</f>
        <v>0.19166619264739129</v>
      </c>
    </row>
    <row r="53" spans="1:86" x14ac:dyDescent="0.2">
      <c r="A53" s="2">
        <v>43060</v>
      </c>
      <c r="B53">
        <f>'Yield Curves'!C52-'Yield Curves'!C53</f>
        <v>-4.0000000000000036E-2</v>
      </c>
      <c r="C53">
        <f>'Yield Curves'!D52-'Yield Curves'!D53</f>
        <v>-3.4999999999999254E-2</v>
      </c>
      <c r="D53">
        <f>'Yield Curves'!E52-'Yield Curves'!E53</f>
        <v>-2.9999999999999361E-2</v>
      </c>
      <c r="E53">
        <f>'Yield Curves'!F52-'Yield Curves'!F53</f>
        <v>-2.9999999999999361E-2</v>
      </c>
      <c r="F53">
        <f>'Yield Curves'!G52-'Yield Curves'!G53</f>
        <v>-2.9999999999999361E-2</v>
      </c>
      <c r="G53">
        <f>'Yield Curves'!H52-'Yield Curves'!H53</f>
        <v>-9.9999999999997868E-3</v>
      </c>
      <c r="H53">
        <f>'Yield Curves'!I52-'Yield Curves'!I53</f>
        <v>9.9999999999997868E-3</v>
      </c>
      <c r="I53">
        <f>'Yield Curves'!J52-'Yield Curves'!J53</f>
        <v>0</v>
      </c>
      <c r="J53">
        <f>'Yield Curves'!K52-'Yield Curves'!K53</f>
        <v>-1.0000000000000675E-2</v>
      </c>
      <c r="K53">
        <f>'Yield Curves'!L52-'Yield Curves'!L53</f>
        <v>-1.0000000000000675E-2</v>
      </c>
      <c r="L53">
        <f>'Yield Curves'!M52-'Yield Curves'!M53</f>
        <v>-1.0000000000000675E-2</v>
      </c>
      <c r="M53">
        <f>'Yield Curves'!N52-'Yield Curves'!N53</f>
        <v>-9.9999999999997868E-3</v>
      </c>
      <c r="N53">
        <f>'Yield Curves'!O52-'Yield Curves'!O53</f>
        <v>-9.9999999999997868E-3</v>
      </c>
      <c r="O53">
        <f>'Yield Curves'!P52-'Yield Curves'!P53</f>
        <v>-9.9999999999997868E-3</v>
      </c>
      <c r="P53">
        <f>'Yield Curves'!Q52-'Yield Curves'!Q53</f>
        <v>-4.9999999999998934E-3</v>
      </c>
      <c r="Q53">
        <f>'Yield Curves'!R52-'Yield Curves'!R53</f>
        <v>0</v>
      </c>
      <c r="R53">
        <f>'Yield Curves'!S52-'Yield Curves'!S53</f>
        <v>4.9999999999998934E-3</v>
      </c>
      <c r="S53">
        <f>'Yield Curves'!T52-'Yield Curves'!T53</f>
        <v>7.5000000000002842E-3</v>
      </c>
      <c r="T53">
        <f>'Yield Curves'!U52-'Yield Curves'!U53</f>
        <v>1.0000000000000675E-2</v>
      </c>
      <c r="U53">
        <f>'Yield Curves'!V52-'Yield Curves'!V53</f>
        <v>1.2500000000001066E-2</v>
      </c>
      <c r="V53" s="21">
        <f t="shared" si="0"/>
        <v>1.2500000000001066E-2</v>
      </c>
      <c r="W53" s="21">
        <f t="shared" si="1"/>
        <v>3.0297500000000182E-2</v>
      </c>
      <c r="X53">
        <f t="shared" si="2"/>
        <v>4.4813808317455531E-2</v>
      </c>
      <c r="Y53">
        <f t="shared" si="3"/>
        <v>0.13455000770698661</v>
      </c>
      <c r="Z53" s="2">
        <v>43061</v>
      </c>
      <c r="AA53" s="28">
        <f>'Bond Valuation'!$B$12*BondVal_all!BO53</f>
        <v>93.86152115206859</v>
      </c>
      <c r="AB53" s="53">
        <f t="shared" si="6"/>
        <v>0</v>
      </c>
      <c r="AC53" s="12">
        <f>SUMPRODUCT('Bond Valuation'!$B$12*BondVal_all!BO53,$BO$2)/AA53</f>
        <v>1</v>
      </c>
      <c r="AD53" s="35">
        <f t="shared" si="7"/>
        <v>-1.3372229638611336E-3</v>
      </c>
      <c r="AE53" s="53">
        <f t="shared" si="8"/>
        <v>-4.2286703052822113E-3</v>
      </c>
      <c r="AF53" s="53">
        <f t="shared" si="29"/>
        <v>-1.1889110228443158E-3</v>
      </c>
      <c r="AG53" s="53">
        <f t="shared" si="9"/>
        <v>-3.7596667674685176E-3</v>
      </c>
      <c r="AH53" s="28">
        <f>SUMPRODUCT('Bond Valuation'!$B$40:$D$40,BondVal_all!BO53:BQ53)</f>
        <v>85.27825381711564</v>
      </c>
      <c r="AI53" s="53">
        <f t="shared" si="10"/>
        <v>0</v>
      </c>
      <c r="AJ53" s="12">
        <f>SUMPRODUCT($BO$2:$BQ$2,'Bond Valuation'!$B$40:$D$40,BondVal_all!BO53:BQ53)/BondVal_all!AH53</f>
        <v>2.9361674237624089</v>
      </c>
      <c r="AK53" s="35">
        <f t="shared" si="11"/>
        <v>-3.926310504796077E-3</v>
      </c>
      <c r="AL53" s="35">
        <f t="shared" si="12"/>
        <v>-1.2416083996201067E-2</v>
      </c>
      <c r="AM53" s="35">
        <f t="shared" si="13"/>
        <v>-1.1889110228443158E-3</v>
      </c>
      <c r="AN53" s="29">
        <f t="shared" si="14"/>
        <v>-3.7596667674685176E-3</v>
      </c>
      <c r="AO53" s="28">
        <f>SUMPRODUCT('Bond Valuation'!$B$68:$F$68,BondVal_all!BO53:BS53)</f>
        <v>78.820764911397404</v>
      </c>
      <c r="AP53" s="53">
        <f t="shared" si="15"/>
        <v>1.8185167975945937E-3</v>
      </c>
      <c r="AQ53" s="12">
        <f>SUMPRODUCT($BO$2:$BS$2,'Bond Valuation'!$B$68:$F$68,BondVal_all!BO53:BS53)/BondVal_all!AO53</f>
        <v>4.7260754637372946</v>
      </c>
      <c r="AR53" s="35">
        <f t="shared" si="16"/>
        <v>-6.3198166390501668E-3</v>
      </c>
      <c r="AS53" s="35">
        <f t="shared" si="17"/>
        <v>-1.9985014974028752E-2</v>
      </c>
      <c r="AT53" s="35">
        <f t="shared" si="18"/>
        <v>-1.1889110228443158E-3</v>
      </c>
      <c r="AU53" s="36">
        <f t="shared" si="19"/>
        <v>-3.7596667674685176E-3</v>
      </c>
      <c r="AV53" s="28">
        <f>SUMPRODUCT('Bond Valuation'!$B$96:$K$96,BondVal_all!BO53:BX53)</f>
        <v>70.006153493189771</v>
      </c>
      <c r="AW53" s="53">
        <f t="shared" si="20"/>
        <v>3.9591307729345271E-3</v>
      </c>
      <c r="AX53" s="12">
        <f>SUMPRODUCT($BO$2:$BX$2,'Bond Valuation'!$B$96:$K$96,BondVal_all!BO53:BX53)/BondVal_all!AV53</f>
        <v>8.2707087861583872</v>
      </c>
      <c r="AY53" s="35">
        <f t="shared" si="21"/>
        <v>-1.1059781716259036E-2</v>
      </c>
      <c r="AZ53" s="35">
        <f t="shared" si="30"/>
        <v>-3.4974100647664652E-2</v>
      </c>
      <c r="BA53" s="35">
        <f t="shared" si="22"/>
        <v>-1.1889110228443158E-3</v>
      </c>
      <c r="BB53" s="36">
        <f t="shared" si="23"/>
        <v>-3.7596667674685176E-3</v>
      </c>
      <c r="BC53" s="28">
        <f>SUMPRODUCT('Bond Valuation'!$B$124:$U$124,BondVal_all!BO53:CH53)</f>
        <v>58.168168154858442</v>
      </c>
      <c r="BD53" s="53">
        <f t="shared" si="24"/>
        <v>3.172641664748177E-3</v>
      </c>
      <c r="BE53" s="12">
        <f>SUMPRODUCT($BO$2:$CH$2,'Bond Valuation'!$B$124:$U$124,BondVal_all!BO53:CH53)/BondVal_all!BC53</f>
        <v>11.910990452759554</v>
      </c>
      <c r="BF53" s="35">
        <f t="shared" si="25"/>
        <v>-1.5927649955760795E-2</v>
      </c>
      <c r="BG53" s="35">
        <f t="shared" si="26"/>
        <v>-5.0367651634084243E-2</v>
      </c>
      <c r="BH53" s="35">
        <f t="shared" si="27"/>
        <v>-1.1889110228443158E-3</v>
      </c>
      <c r="BI53" s="36">
        <f t="shared" si="28"/>
        <v>-3.7596667674685176E-3</v>
      </c>
      <c r="BJ53" s="35"/>
      <c r="BK53" s="35"/>
      <c r="BO53">
        <f>EXP(-BO$2*HLOOKUP(BO$2,'Yield Curves'!$B$2:$AP$508,MATCH($Z53,'Yield Curves'!$A$3:$A$508,0)+1)/100)</f>
        <v>0.92932199160463946</v>
      </c>
      <c r="BP53">
        <f>EXP(-BP$2*HLOOKUP(BP$2,'Yield Curves'!$B$2:$AP$508,MATCH($Z53,'Yield Curves'!$A$3:$A$508,0)+1)/100)</f>
        <v>0.86312133588556472</v>
      </c>
      <c r="BQ53">
        <f>EXP(-BQ$2*HLOOKUP(BQ$2,'Yield Curves'!$B$2:$AP$508,MATCH($Z53,'Yield Curves'!$A$3:$A$508,0)+1)/100)</f>
        <v>0.80091536433465915</v>
      </c>
      <c r="BR53">
        <f>EXP(-BR$2*HLOOKUP(BR$2,'Yield Curves'!$B$2:$AP$508,MATCH($Z53,'Yield Curves'!$A$3:$A$508,0)+1)/100)</f>
        <v>0.72789388774594621</v>
      </c>
      <c r="BS53">
        <f>EXP(-BS$2*HLOOKUP(BS$2,'Yield Curves'!$B$2:$AP$508,MATCH($Z53,'Yield Curves'!$A$3:$A$508,0)+1)/100)</f>
        <v>0.68797691182897935</v>
      </c>
      <c r="BT53">
        <f>EXP(-BT$2*HLOOKUP(BT$2,'Yield Curves'!$B$2:$AP$508,MATCH($Z53,'Yield Curves'!$A$3:$A$508,0)+1)/100)</f>
        <v>0.63686345674851452</v>
      </c>
      <c r="BU53">
        <f>EXP(-BU$2*HLOOKUP(BU$2,'Yield Curves'!$B$2:$AP$508,MATCH($Z53,'Yield Curves'!$A$3:$A$508,0)+1)/100)</f>
        <v>0.58907604205792596</v>
      </c>
      <c r="BV53">
        <f>EXP(-BV$2*HLOOKUP(BV$2,'Yield Curves'!$B$2:$AP$508,MATCH($Z53,'Yield Curves'!$A$3:$A$508,0)+1)/100)</f>
        <v>0.54443865823921711</v>
      </c>
      <c r="BW53">
        <f>EXP(-BW$2*HLOOKUP(BW$2,'Yield Curves'!$B$2:$AP$508,MATCH($Z53,'Yield Curves'!$A$3:$A$508,0)+1)/100)</f>
        <v>0.50278129732721799</v>
      </c>
      <c r="BX53">
        <f>EXP(-BX$2*HLOOKUP(BX$2,'Yield Curves'!$B$2:$AP$508,MATCH($Z53,'Yield Curves'!$A$3:$A$508,0)+1)/100)</f>
        <v>0.46394002109164673</v>
      </c>
      <c r="BY53">
        <f>EXP(-BY$2*HLOOKUP(BY$2,'Yield Curves'!$B$2:$AP$508,MATCH($Z53,'Yield Curves'!$A$3:$A$508,0)+1)/100)</f>
        <v>0.42775700070354389</v>
      </c>
      <c r="BZ53">
        <f>EXP(-BZ$2*HLOOKUP(BZ$2,'Yield Curves'!$B$2:$AP$508,MATCH($Z53,'Yield Curves'!$A$3:$A$508,0)+1)/100)</f>
        <v>0.39337182295802203</v>
      </c>
      <c r="CA53">
        <f>EXP(-CA$2*HLOOKUP(CA$2,'Yield Curves'!$B$2:$AP$508,MATCH($Z53,'Yield Curves'!$A$3:$A$508,0)+1)/100)</f>
        <v>0.36064903347100014</v>
      </c>
      <c r="CB53">
        <f>EXP(-CB$2*HLOOKUP(CB$2,'Yield Curves'!$B$2:$AP$508,MATCH($Z53,'Yield Curves'!$A$3:$A$508,0)+1)/100)</f>
        <v>0.33122744320011355</v>
      </c>
      <c r="CC53">
        <f>EXP(-CC$2*HLOOKUP(CC$2,'Yield Curves'!$B$2:$AP$508,MATCH($Z53,'Yield Curves'!$A$3:$A$508,0)+1)/100)</f>
        <v>0.30391719486257851</v>
      </c>
      <c r="CD53">
        <f>EXP(-CD$2*HLOOKUP(CD$2,'Yield Curves'!$B$2:$AP$508,MATCH($Z53,'Yield Curves'!$A$3:$A$508,0)+1)/100)</f>
        <v>0.2782459066460779</v>
      </c>
      <c r="CE53">
        <f>EXP(-CE$2*HLOOKUP(CE$2,'Yield Curves'!$B$2:$AP$508,MATCH($Z53,'Yield Curves'!$A$3:$A$508,0)+1)/100)</f>
        <v>0.25412363586920661</v>
      </c>
      <c r="CF53">
        <f>EXP(-CF$2*HLOOKUP(CF$2,'Yield Curves'!$B$2:$AP$508,MATCH($Z53,'Yield Curves'!$A$3:$A$508,0)+1)/100)</f>
        <v>0.2317997909342237</v>
      </c>
      <c r="CG53">
        <f>EXP(-CG$2*HLOOKUP(CG$2,'Yield Curves'!$B$2:$AP$508,MATCH($Z53,'Yield Curves'!$A$3:$A$508,0)+1)/100)</f>
        <v>0.21132703056134011</v>
      </c>
      <c r="CH53">
        <f>EXP(-CH$2*HLOOKUP(CH$2,'Yield Curves'!$B$2:$AP$508,MATCH($Z53,'Yield Curves'!$A$3:$A$508,0)+1)/100)</f>
        <v>0.19243439279400748</v>
      </c>
    </row>
    <row r="54" spans="1:86" x14ac:dyDescent="0.2">
      <c r="A54" s="2">
        <v>43059</v>
      </c>
      <c r="B54">
        <f>'Yield Curves'!C53-'Yield Curves'!C54</f>
        <v>-3.0000000000000249E-2</v>
      </c>
      <c r="C54">
        <f>'Yield Curves'!D53-'Yield Curves'!D54</f>
        <v>-2.5000000000000355E-2</v>
      </c>
      <c r="D54">
        <f>'Yield Curves'!E53-'Yield Curves'!E54</f>
        <v>-2.0000000000000462E-2</v>
      </c>
      <c r="E54">
        <f>'Yield Curves'!F53-'Yield Curves'!F54</f>
        <v>-1.5000000000000568E-2</v>
      </c>
      <c r="F54">
        <f>'Yield Curves'!G53-'Yield Curves'!G54</f>
        <v>-1.0000000000000675E-2</v>
      </c>
      <c r="G54">
        <f>'Yield Curves'!H53-'Yield Curves'!H54</f>
        <v>9.9999999999997868E-3</v>
      </c>
      <c r="H54">
        <f>'Yield Curves'!I53-'Yield Curves'!I54</f>
        <v>3.0000000000000249E-2</v>
      </c>
      <c r="I54">
        <f>'Yield Curves'!J53-'Yield Curves'!J54</f>
        <v>1.499999999999968E-2</v>
      </c>
      <c r="J54">
        <f>'Yield Curves'!K53-'Yield Curves'!K54</f>
        <v>0</v>
      </c>
      <c r="K54">
        <f>'Yield Curves'!L53-'Yield Curves'!L54</f>
        <v>5.0000000000007816E-3</v>
      </c>
      <c r="L54">
        <f>'Yield Curves'!M53-'Yield Curves'!M54</f>
        <v>1.0000000000000675E-2</v>
      </c>
      <c r="M54">
        <f>'Yield Curves'!N53-'Yield Curves'!N54</f>
        <v>1.5000000000000568E-2</v>
      </c>
      <c r="N54">
        <f>'Yield Curves'!O53-'Yield Curves'!O54</f>
        <v>2.0000000000000462E-2</v>
      </c>
      <c r="O54">
        <f>'Yield Curves'!P53-'Yield Curves'!P54</f>
        <v>2.5000000000000355E-2</v>
      </c>
      <c r="P54">
        <f>'Yield Curves'!Q53-'Yield Curves'!Q54</f>
        <v>2.2499999999999964E-2</v>
      </c>
      <c r="Q54">
        <f>'Yield Curves'!R53-'Yield Curves'!R54</f>
        <v>1.9999999999999574E-2</v>
      </c>
      <c r="R54">
        <f>'Yield Curves'!S53-'Yield Curves'!S54</f>
        <v>1.7499999999999183E-2</v>
      </c>
      <c r="S54">
        <f>'Yield Curves'!T53-'Yield Curves'!T54</f>
        <v>1.8749999999998934E-2</v>
      </c>
      <c r="T54">
        <f>'Yield Curves'!U53-'Yield Curves'!U54</f>
        <v>1.9999999999999574E-2</v>
      </c>
      <c r="U54">
        <f>'Yield Curves'!V53-'Yield Curves'!V54</f>
        <v>2.1250000000000213E-2</v>
      </c>
      <c r="V54" s="21">
        <f t="shared" si="0"/>
        <v>3.0000000000000249E-2</v>
      </c>
      <c r="W54" s="21">
        <f t="shared" si="1"/>
        <v>3.0377500000000175E-2</v>
      </c>
      <c r="X54">
        <f t="shared" si="2"/>
        <v>4.4831123393787357E-2</v>
      </c>
      <c r="Y54">
        <f t="shared" si="3"/>
        <v>0.13467028859800001</v>
      </c>
      <c r="Z54" s="2">
        <v>43060</v>
      </c>
      <c r="AA54" s="28">
        <f>'Bond Valuation'!$B$12*BondVal_all!BO54</f>
        <v>93.86152115206859</v>
      </c>
      <c r="AB54" s="53">
        <f t="shared" si="6"/>
        <v>4.0008001066782484E-4</v>
      </c>
      <c r="AC54" s="12">
        <f>SUMPRODUCT('Bond Valuation'!$B$12*BondVal_all!BO54,$BO$2)/AA54</f>
        <v>1</v>
      </c>
      <c r="AD54" s="35">
        <f t="shared" si="7"/>
        <v>-1.345500077069866E-3</v>
      </c>
      <c r="AE54" s="53">
        <f t="shared" si="8"/>
        <v>-4.2548448354728704E-3</v>
      </c>
      <c r="AF54" s="53">
        <f t="shared" si="29"/>
        <v>-1.1943839919553373E-3</v>
      </c>
      <c r="AG54" s="53">
        <f t="shared" si="9"/>
        <v>-3.7769738154230926E-3</v>
      </c>
      <c r="AH54" s="28">
        <f>SUMPRODUCT('Bond Valuation'!$B$40:$D$40,BondVal_all!BO54:BQ54)</f>
        <v>85.27825381711564</v>
      </c>
      <c r="AI54" s="53">
        <f t="shared" si="10"/>
        <v>8.8341622300425193E-4</v>
      </c>
      <c r="AJ54" s="12">
        <f>SUMPRODUCT($BO$2:$BQ$2,'Bond Valuation'!$B$40:$D$40,BondVal_all!BO54:BQ54)/BondVal_all!AH54</f>
        <v>2.9361674237624089</v>
      </c>
      <c r="AK54" s="35">
        <f t="shared" si="11"/>
        <v>-3.950613494962351E-3</v>
      </c>
      <c r="AL54" s="35">
        <f t="shared" si="12"/>
        <v>-1.2492936799079167E-2</v>
      </c>
      <c r="AM54" s="35">
        <f t="shared" si="13"/>
        <v>-1.1943839919553373E-3</v>
      </c>
      <c r="AN54" s="29">
        <f t="shared" si="14"/>
        <v>-3.7769738154230926E-3</v>
      </c>
      <c r="AO54" s="28">
        <f>SUMPRODUCT('Bond Valuation'!$B$68:$F$68,BondVal_all!BO54:BS54)</f>
        <v>78.67768821378472</v>
      </c>
      <c r="AP54" s="53">
        <f t="shared" si="15"/>
        <v>4.8928627007938097E-4</v>
      </c>
      <c r="AQ54" s="12">
        <f>SUMPRODUCT($BO$2:$BS$2,'Bond Valuation'!$B$68:$F$68,BondVal_all!BO54:BS54)/BondVal_all!AO54</f>
        <v>4.7256050654972643</v>
      </c>
      <c r="AR54" s="35">
        <f t="shared" si="16"/>
        <v>-6.3583019798283194E-3</v>
      </c>
      <c r="AS54" s="35">
        <f t="shared" si="17"/>
        <v>-2.0106716307415472E-2</v>
      </c>
      <c r="AT54" s="35">
        <f t="shared" si="18"/>
        <v>-1.1943839919553373E-3</v>
      </c>
      <c r="AU54" s="36">
        <f t="shared" si="19"/>
        <v>-3.7769738154230926E-3</v>
      </c>
      <c r="AV54" s="28">
        <f>SUMPRODUCT('Bond Valuation'!$B$96:$K$96,BondVal_all!BO54:BX54)</f>
        <v>69.730082975880677</v>
      </c>
      <c r="AW54" s="53">
        <f t="shared" si="20"/>
        <v>-5.6246750180743987E-4</v>
      </c>
      <c r="AX54" s="12">
        <f>SUMPRODUCT($BO$2:$BX$2,'Bond Valuation'!$B$96:$K$96,BondVal_all!BO54:BX54)/BondVal_all!AV54</f>
        <v>8.2654589677896499</v>
      </c>
      <c r="AY54" s="35">
        <f t="shared" si="21"/>
        <v>-1.112117567817879E-2</v>
      </c>
      <c r="AZ54" s="35">
        <f t="shared" si="30"/>
        <v>-3.5168245401912712E-2</v>
      </c>
      <c r="BA54" s="35">
        <f t="shared" si="22"/>
        <v>-1.1943839919553373E-3</v>
      </c>
      <c r="BB54" s="36">
        <f t="shared" si="23"/>
        <v>-3.7769738154230926E-3</v>
      </c>
      <c r="BC54" s="28">
        <f>SUMPRODUCT('Bond Valuation'!$B$124:$U$124,BondVal_all!BO54:CH54)</f>
        <v>57.984205050019455</v>
      </c>
      <c r="BD54" s="53">
        <f t="shared" si="24"/>
        <v>-8.3950096608575997E-4</v>
      </c>
      <c r="BE54" s="12">
        <f>SUMPRODUCT($BO$2:$CH$2,'Bond Valuation'!$B$124:$U$124,BondVal_all!BO54:CH54)/BondVal_all!BC54</f>
        <v>11.901641184035471</v>
      </c>
      <c r="BF54" s="35">
        <f t="shared" si="25"/>
        <v>-1.6013659130377618E-2</v>
      </c>
      <c r="BG54" s="35">
        <f t="shared" si="26"/>
        <v>-5.063963652554454E-2</v>
      </c>
      <c r="BH54" s="35">
        <f t="shared" si="27"/>
        <v>-1.1943839919553373E-3</v>
      </c>
      <c r="BI54" s="36">
        <f t="shared" si="28"/>
        <v>-3.7769738154230926E-3</v>
      </c>
      <c r="BJ54" s="35"/>
      <c r="BK54" s="35"/>
      <c r="BO54">
        <f>EXP(-BO$2*HLOOKUP(BO$2,'Yield Curves'!$B$2:$AP$508,MATCH($Z54,'Yield Curves'!$A$3:$A$508,0)+1)/100)</f>
        <v>0.92932199160463946</v>
      </c>
      <c r="BP54">
        <f>EXP(-BP$2*HLOOKUP(BP$2,'Yield Curves'!$B$2:$AP$508,MATCH($Z54,'Yield Curves'!$A$3:$A$508,0)+1)/100)</f>
        <v>0.86312133588556472</v>
      </c>
      <c r="BQ54">
        <f>EXP(-BQ$2*HLOOKUP(BQ$2,'Yield Curves'!$B$2:$AP$508,MATCH($Z54,'Yield Curves'!$A$3:$A$508,0)+1)/100)</f>
        <v>0.80091536433465915</v>
      </c>
      <c r="BR54">
        <f>EXP(-BR$2*HLOOKUP(BR$2,'Yield Curves'!$B$2:$AP$508,MATCH($Z54,'Yield Curves'!$A$3:$A$508,0)+1)/100)</f>
        <v>0.72702093895467979</v>
      </c>
      <c r="BS54">
        <f>EXP(-BS$2*HLOOKUP(BS$2,'Yield Curves'!$B$2:$AP$508,MATCH($Z54,'Yield Curves'!$A$3:$A$508,0)+1)/100)</f>
        <v>0.68660233304230112</v>
      </c>
      <c r="BT54">
        <f>EXP(-BT$2*HLOOKUP(BT$2,'Yield Curves'!$B$2:$AP$508,MATCH($Z54,'Yield Curves'!$A$3:$A$508,0)+1)/100)</f>
        <v>0.63514624469477221</v>
      </c>
      <c r="BU54">
        <f>EXP(-BU$2*HLOOKUP(BU$2,'Yield Curves'!$B$2:$AP$508,MATCH($Z54,'Yield Curves'!$A$3:$A$508,0)+1)/100)</f>
        <v>0.58701787979572218</v>
      </c>
      <c r="BV54">
        <f>EXP(-BV$2*HLOOKUP(BV$2,'Yield Curves'!$B$2:$AP$508,MATCH($Z54,'Yield Curves'!$A$3:$A$508,0)+1)/100)</f>
        <v>0.54221102949988775</v>
      </c>
      <c r="BW54">
        <f>EXP(-BW$2*HLOOKUP(BW$2,'Yield Curves'!$B$2:$AP$508,MATCH($Z54,'Yield Curves'!$A$3:$A$508,0)+1)/100)</f>
        <v>0.50058017662472787</v>
      </c>
      <c r="BX54">
        <f>EXP(-BX$2*HLOOKUP(BX$2,'Yield Curves'!$B$2:$AP$508,MATCH($Z54,'Yield Curves'!$A$3:$A$508,0)+1)/100)</f>
        <v>0.46162611058310465</v>
      </c>
      <c r="BY54">
        <f>EXP(-BY$2*HLOOKUP(BY$2,'Yield Curves'!$B$2:$AP$508,MATCH($Z54,'Yield Curves'!$A$3:$A$508,0)+1)/100)</f>
        <v>0.42535230521619621</v>
      </c>
      <c r="BZ54">
        <f>EXP(-BZ$2*HLOOKUP(BZ$2,'Yield Curves'!$B$2:$AP$508,MATCH($Z54,'Yield Curves'!$A$3:$A$508,0)+1)/100)</f>
        <v>0.39120932664053781</v>
      </c>
      <c r="CA54">
        <f>EXP(-CA$2*HLOOKUP(CA$2,'Yield Curves'!$B$2:$AP$508,MATCH($Z54,'Yield Curves'!$A$3:$A$508,0)+1)/100)</f>
        <v>0.35905556511196529</v>
      </c>
      <c r="CB54">
        <f>EXP(-CB$2*HLOOKUP(CB$2,'Yield Curves'!$B$2:$AP$508,MATCH($Z54,'Yield Curves'!$A$3:$A$508,0)+1)/100)</f>
        <v>0.32974542059065776</v>
      </c>
      <c r="CC54">
        <f>EXP(-CC$2*HLOOKUP(CC$2,'Yield Curves'!$B$2:$AP$508,MATCH($Z54,'Yield Curves'!$A$3:$A$508,0)+1)/100)</f>
        <v>0.30255264003674054</v>
      </c>
      <c r="CD54">
        <f>EXP(-CD$2*HLOOKUP(CD$2,'Yield Curves'!$B$2:$AP$508,MATCH($Z54,'Yield Curves'!$A$3:$A$508,0)+1)/100)</f>
        <v>0.27700267245205079</v>
      </c>
      <c r="CE54">
        <f>EXP(-CE$2*HLOOKUP(CE$2,'Yield Curves'!$B$2:$AP$508,MATCH($Z54,'Yield Curves'!$A$3:$A$508,0)+1)/100)</f>
        <v>0.25300305608568829</v>
      </c>
      <c r="CF54">
        <f>EXP(-CF$2*HLOOKUP(CF$2,'Yield Curves'!$B$2:$AP$508,MATCH($Z54,'Yield Curves'!$A$3:$A$508,0)+1)/100)</f>
        <v>0.23080041341468308</v>
      </c>
      <c r="CG54">
        <f>EXP(-CG$2*HLOOKUP(CG$2,'Yield Curves'!$B$2:$AP$508,MATCH($Z54,'Yield Curves'!$A$3:$A$508,0)+1)/100)</f>
        <v>0.21044544910411314</v>
      </c>
      <c r="CH54">
        <f>EXP(-CH$2*HLOOKUP(CH$2,'Yield Curves'!$B$2:$AP$508,MATCH($Z54,'Yield Curves'!$A$3:$A$508,0)+1)/100)</f>
        <v>0.19166619264739129</v>
      </c>
    </row>
    <row r="55" spans="1:86" x14ac:dyDescent="0.2">
      <c r="A55" s="2">
        <v>43056</v>
      </c>
      <c r="B55">
        <f>'Yield Curves'!C54-'Yield Curves'!C55</f>
        <v>1.0000000000000675E-2</v>
      </c>
      <c r="C55">
        <f>'Yield Curves'!D54-'Yield Curves'!D55</f>
        <v>-4.9999999999998934E-3</v>
      </c>
      <c r="D55">
        <f>'Yield Curves'!E54-'Yield Curves'!E55</f>
        <v>-1.9999999999999574E-2</v>
      </c>
      <c r="E55">
        <f>'Yield Curves'!F54-'Yield Curves'!F55</f>
        <v>-2.4999999999998579E-2</v>
      </c>
      <c r="F55">
        <f>'Yield Curves'!G54-'Yield Curves'!G55</f>
        <v>-2.9999999999999361E-2</v>
      </c>
      <c r="G55">
        <f>'Yield Curves'!H54-'Yield Curves'!H55</f>
        <v>-1.4999999999998792E-2</v>
      </c>
      <c r="H55">
        <f>'Yield Curves'!I54-'Yield Curves'!I55</f>
        <v>0</v>
      </c>
      <c r="I55">
        <f>'Yield Curves'!J54-'Yield Curves'!J55</f>
        <v>-1.9999999999999574E-2</v>
      </c>
      <c r="J55">
        <f>'Yield Curves'!K54-'Yield Curves'!K55</f>
        <v>-4.0000000000000036E-2</v>
      </c>
      <c r="K55">
        <f>'Yield Curves'!L54-'Yield Curves'!L55</f>
        <v>-4.0000000000000924E-2</v>
      </c>
      <c r="L55">
        <f>'Yield Curves'!M54-'Yield Curves'!M55</f>
        <v>-4.0000000000000924E-2</v>
      </c>
      <c r="M55">
        <f>'Yield Curves'!N54-'Yield Curves'!N55</f>
        <v>-4.0000000000000924E-2</v>
      </c>
      <c r="N55">
        <f>'Yield Curves'!O54-'Yield Curves'!O55</f>
        <v>-4.0000000000000036E-2</v>
      </c>
      <c r="O55">
        <f>'Yield Curves'!P54-'Yield Curves'!P55</f>
        <v>-3.9999999999999147E-2</v>
      </c>
      <c r="P55">
        <f>'Yield Curves'!Q54-'Yield Curves'!Q55</f>
        <v>-3.2499999999999751E-2</v>
      </c>
      <c r="Q55">
        <f>'Yield Curves'!R54-'Yield Curves'!R55</f>
        <v>-2.4999999999999467E-2</v>
      </c>
      <c r="R55">
        <f>'Yield Curves'!S54-'Yield Curves'!S55</f>
        <v>-1.7499999999999183E-2</v>
      </c>
      <c r="S55">
        <f>'Yield Curves'!T54-'Yield Curves'!T55</f>
        <v>-1.3749999999999929E-2</v>
      </c>
      <c r="T55">
        <f>'Yield Curves'!U54-'Yield Curves'!U55</f>
        <v>-9.9999999999997868E-3</v>
      </c>
      <c r="U55">
        <f>'Yield Curves'!V54-'Yield Curves'!V55</f>
        <v>-6.2499999999996447E-3</v>
      </c>
      <c r="V55" s="21">
        <f t="shared" si="0"/>
        <v>1.0000000000000675E-2</v>
      </c>
      <c r="W55" s="21">
        <f t="shared" si="1"/>
        <v>3.0277500000000176E-2</v>
      </c>
      <c r="X55">
        <f t="shared" si="2"/>
        <v>4.4904582084892716E-2</v>
      </c>
      <c r="Y55">
        <f t="shared" si="3"/>
        <v>0.13474117906788277</v>
      </c>
      <c r="Z55" s="2">
        <v>43059</v>
      </c>
      <c r="AA55" s="28">
        <f>'Bond Valuation'!$B$12*BondVal_all!BO55</f>
        <v>93.823984051528356</v>
      </c>
      <c r="AB55" s="53">
        <f t="shared" si="6"/>
        <v>3.0004500450031557E-4</v>
      </c>
      <c r="AC55" s="12">
        <f>SUMPRODUCT('Bond Valuation'!$B$12*BondVal_all!BO55,$BO$2)/AA55</f>
        <v>1</v>
      </c>
      <c r="AD55" s="35">
        <f t="shared" si="7"/>
        <v>-1.3467028859800001E-3</v>
      </c>
      <c r="AE55" s="53">
        <f t="shared" si="8"/>
        <v>-4.2586484512188386E-3</v>
      </c>
      <c r="AF55" s="53">
        <f t="shared" si="29"/>
        <v>-1.1948454758319968E-3</v>
      </c>
      <c r="AG55" s="53">
        <f t="shared" si="9"/>
        <v>-3.7784331555767809E-3</v>
      </c>
      <c r="AH55" s="28">
        <f>SUMPRODUCT('Bond Valuation'!$B$40:$D$40,BondVal_all!BO55:BQ55)</f>
        <v>85.202984118696804</v>
      </c>
      <c r="AI55" s="53">
        <f t="shared" si="10"/>
        <v>3.0207033507401171E-4</v>
      </c>
      <c r="AJ55" s="12">
        <f>SUMPRODUCT($BO$2:$BQ$2,'Bond Valuation'!$B$40:$D$40,BondVal_all!BO55:BQ55)/BondVal_all!AH55</f>
        <v>2.9361406335507558</v>
      </c>
      <c r="AK55" s="35">
        <f t="shared" si="11"/>
        <v>-3.9541090648459488E-3</v>
      </c>
      <c r="AL55" s="35">
        <f t="shared" si="12"/>
        <v>-1.2503990761631627E-2</v>
      </c>
      <c r="AM55" s="35">
        <f t="shared" si="13"/>
        <v>-1.1948454758319968E-3</v>
      </c>
      <c r="AN55" s="29">
        <f t="shared" si="14"/>
        <v>-3.7784331555767809E-3</v>
      </c>
      <c r="AO55" s="28">
        <f>SUMPRODUCT('Bond Valuation'!$B$68:$F$68,BondVal_all!BO55:BS55)</f>
        <v>78.639211127490171</v>
      </c>
      <c r="AP55" s="53">
        <f t="shared" si="15"/>
        <v>-3.0709338338930081E-7</v>
      </c>
      <c r="AQ55" s="12">
        <f>SUMPRODUCT($BO$2:$BS$2,'Bond Valuation'!$B$68:$F$68,BondVal_all!BO55:BS55)/BondVal_all!AO55</f>
        <v>4.7256040080028665</v>
      </c>
      <c r="AR55" s="35">
        <f t="shared" si="16"/>
        <v>-6.3639845555761151E-3</v>
      </c>
      <c r="AS55" s="35">
        <f t="shared" si="17"/>
        <v>-2.012468618975494E-2</v>
      </c>
      <c r="AT55" s="35">
        <f t="shared" si="18"/>
        <v>-1.1948454758319968E-3</v>
      </c>
      <c r="AU55" s="36">
        <f t="shared" si="19"/>
        <v>-3.7784331555767809E-3</v>
      </c>
      <c r="AV55" s="28">
        <f>SUMPRODUCT('Bond Valuation'!$B$96:$K$96,BondVal_all!BO55:BX55)</f>
        <v>69.769325954353008</v>
      </c>
      <c r="AW55" s="53">
        <f t="shared" si="20"/>
        <v>-1.5194458208936945E-3</v>
      </c>
      <c r="AX55" s="12">
        <f>SUMPRODUCT($BO$2:$BX$2,'Bond Valuation'!$B$96:$K$96,BondVal_all!BO55:BX55)/BondVal_all!AV55</f>
        <v>8.2672104261236896</v>
      </c>
      <c r="AY55" s="35">
        <f t="shared" si="21"/>
        <v>-1.113347613986472E-2</v>
      </c>
      <c r="AZ55" s="35">
        <f t="shared" si="30"/>
        <v>-3.5207142877111887E-2</v>
      </c>
      <c r="BA55" s="35">
        <f t="shared" si="22"/>
        <v>-1.1948454758319968E-3</v>
      </c>
      <c r="BB55" s="36">
        <f t="shared" si="23"/>
        <v>-3.7784331555767809E-3</v>
      </c>
      <c r="BC55" s="28">
        <f>SUMPRODUCT('Bond Valuation'!$B$124:$U$124,BondVal_all!BO55:CH55)</f>
        <v>58.032923745568638</v>
      </c>
      <c r="BD55" s="53">
        <f t="shared" si="24"/>
        <v>-3.101006100492909E-3</v>
      </c>
      <c r="BE55" s="12">
        <f>SUMPRODUCT($BO$2:$CH$2,'Bond Valuation'!$B$124:$U$124,BondVal_all!BO55:CH55)/BondVal_all!BC55</f>
        <v>11.909323258968618</v>
      </c>
      <c r="BF55" s="35">
        <f t="shared" si="25"/>
        <v>-1.6038320002921779E-2</v>
      </c>
      <c r="BG55" s="35">
        <f t="shared" si="26"/>
        <v>-5.0717621051871199E-2</v>
      </c>
      <c r="BH55" s="35">
        <f t="shared" si="27"/>
        <v>-1.1948454758319968E-3</v>
      </c>
      <c r="BI55" s="36">
        <f t="shared" si="28"/>
        <v>-3.7784331555767809E-3</v>
      </c>
      <c r="BJ55" s="35"/>
      <c r="BK55" s="35"/>
      <c r="BO55">
        <f>EXP(-BO$2*HLOOKUP(BO$2,'Yield Curves'!$B$2:$AP$508,MATCH($Z55,'Yield Curves'!$A$3:$A$508,0)+1)/100)</f>
        <v>0.92895033714384512</v>
      </c>
      <c r="BP55">
        <f>EXP(-BP$2*HLOOKUP(BP$2,'Yield Curves'!$B$2:$AP$508,MATCH($Z55,'Yield Curves'!$A$3:$A$508,0)+1)/100)</f>
        <v>0.86260361841480615</v>
      </c>
      <c r="BQ55">
        <f>EXP(-BQ$2*HLOOKUP(BQ$2,'Yield Curves'!$B$2:$AP$508,MATCH($Z55,'Yield Curves'!$A$3:$A$508,0)+1)/100)</f>
        <v>0.8001948647801912</v>
      </c>
      <c r="BR55">
        <f>EXP(-BR$2*HLOOKUP(BR$2,'Yield Curves'!$B$2:$AP$508,MATCH($Z55,'Yield Curves'!$A$3:$A$508,0)+1)/100)</f>
        <v>0.72731180549969232</v>
      </c>
      <c r="BS55">
        <f>EXP(-BS$2*HLOOKUP(BS$2,'Yield Curves'!$B$2:$AP$508,MATCH($Z55,'Yield Curves'!$A$3:$A$508,0)+1)/100)</f>
        <v>0.68625911768676906</v>
      </c>
      <c r="BT55">
        <f>EXP(-BT$2*HLOOKUP(BT$2,'Yield Curves'!$B$2:$AP$508,MATCH($Z55,'Yield Curves'!$A$3:$A$508,0)+1)/100)</f>
        <v>0.63476527125141757</v>
      </c>
      <c r="BU55">
        <f>EXP(-BU$2*HLOOKUP(BU$2,'Yield Curves'!$B$2:$AP$508,MATCH($Z55,'Yield Curves'!$A$3:$A$508,0)+1)/100)</f>
        <v>0.58660711106569374</v>
      </c>
      <c r="BV55">
        <f>EXP(-BV$2*HLOOKUP(BV$2,'Yield Curves'!$B$2:$AP$508,MATCH($Z55,'Yield Curves'!$A$3:$A$508,0)+1)/100)</f>
        <v>0.54199418845918712</v>
      </c>
      <c r="BW55">
        <f>EXP(-BW$2*HLOOKUP(BW$2,'Yield Curves'!$B$2:$AP$508,MATCH($Z55,'Yield Curves'!$A$3:$A$508,0)+1)/100)</f>
        <v>0.50080548839555528</v>
      </c>
      <c r="BX55">
        <f>EXP(-BX$2*HLOOKUP(BX$2,'Yield Curves'!$B$2:$AP$508,MATCH($Z55,'Yield Curves'!$A$3:$A$508,0)+1)/100)</f>
        <v>0.46208796758370002</v>
      </c>
      <c r="BY55">
        <f>EXP(-BY$2*HLOOKUP(BY$2,'Yield Curves'!$B$2:$AP$508,MATCH($Z55,'Yield Curves'!$A$3:$A$508,0)+1)/100)</f>
        <v>0.42605471584921578</v>
      </c>
      <c r="BZ55">
        <f>EXP(-BZ$2*HLOOKUP(BZ$2,'Yield Curves'!$B$2:$AP$508,MATCH($Z55,'Yield Curves'!$A$3:$A$508,0)+1)/100)</f>
        <v>0.39185535485620504</v>
      </c>
      <c r="CA55">
        <f>EXP(-CA$2*HLOOKUP(CA$2,'Yield Curves'!$B$2:$AP$508,MATCH($Z55,'Yield Curves'!$A$3:$A$508,0)+1)/100)</f>
        <v>0.35934741630711114</v>
      </c>
      <c r="CB55">
        <f>EXP(-CB$2*HLOOKUP(CB$2,'Yield Curves'!$B$2:$AP$508,MATCH($Z55,'Yield Curves'!$A$3:$A$508,0)+1)/100)</f>
        <v>0.33012071941732052</v>
      </c>
      <c r="CC55">
        <f>EXP(-CC$2*HLOOKUP(CC$2,'Yield Curves'!$B$2:$AP$508,MATCH($Z55,'Yield Curves'!$A$3:$A$508,0)+1)/100)</f>
        <v>0.30300680953876541</v>
      </c>
      <c r="CD55">
        <f>EXP(-CD$2*HLOOKUP(CD$2,'Yield Curves'!$B$2:$AP$508,MATCH($Z55,'Yield Curves'!$A$3:$A$508,0)+1)/100)</f>
        <v>0.27747744593739276</v>
      </c>
      <c r="CE55">
        <f>EXP(-CE$2*HLOOKUP(CE$2,'Yield Curves'!$B$2:$AP$508,MATCH($Z55,'Yield Curves'!$A$3:$A$508,0)+1)/100)</f>
        <v>0.25344362502096845</v>
      </c>
      <c r="CF55">
        <f>EXP(-CF$2*HLOOKUP(CF$2,'Yield Curves'!$B$2:$AP$508,MATCH($Z55,'Yield Curves'!$A$3:$A$508,0)+1)/100)</f>
        <v>0.23120647405106237</v>
      </c>
      <c r="CG55">
        <f>EXP(-CG$2*HLOOKUP(CG$2,'Yield Curves'!$B$2:$AP$508,MATCH($Z55,'Yield Curves'!$A$3:$A$508,0)+1)/100)</f>
        <v>0.21084098099365431</v>
      </c>
      <c r="CH55">
        <f>EXP(-CH$2*HLOOKUP(CH$2,'Yield Curves'!$B$2:$AP$508,MATCH($Z55,'Yield Curves'!$A$3:$A$508,0)+1)/100)</f>
        <v>0.19204990862075413</v>
      </c>
    </row>
    <row r="56" spans="1:86" x14ac:dyDescent="0.2">
      <c r="A56" s="2">
        <v>43055</v>
      </c>
      <c r="B56">
        <f>'Yield Curves'!C55-'Yield Curves'!C56</f>
        <v>-7.0000000000000284E-2</v>
      </c>
      <c r="C56">
        <f>'Yield Curves'!D55-'Yield Curves'!D56</f>
        <v>-6.0000000000000497E-2</v>
      </c>
      <c r="D56">
        <f>'Yield Curves'!E55-'Yield Curves'!E56</f>
        <v>-5.0000000000000711E-2</v>
      </c>
      <c r="E56">
        <f>'Yield Curves'!F55-'Yield Curves'!F56</f>
        <v>-4.5000000000000817E-2</v>
      </c>
      <c r="F56">
        <f>'Yield Curves'!G55-'Yield Curves'!G56</f>
        <v>-4.0000000000000036E-2</v>
      </c>
      <c r="G56">
        <f>'Yield Curves'!H55-'Yield Curves'!H56</f>
        <v>-4.0000000000000924E-2</v>
      </c>
      <c r="H56">
        <f>'Yield Curves'!I55-'Yield Curves'!I56</f>
        <v>-4.0000000000000036E-2</v>
      </c>
      <c r="I56">
        <f>'Yield Curves'!J55-'Yield Curves'!J56</f>
        <v>-2.5000000000000355E-2</v>
      </c>
      <c r="J56">
        <f>'Yield Curves'!K55-'Yield Curves'!K56</f>
        <v>-9.9999999999997868E-3</v>
      </c>
      <c r="K56">
        <f>'Yield Curves'!L55-'Yield Curves'!L56</f>
        <v>-7.499999999999396E-3</v>
      </c>
      <c r="L56">
        <f>'Yield Curves'!M55-'Yield Curves'!M56</f>
        <v>-4.9999999999990052E-3</v>
      </c>
      <c r="M56">
        <f>'Yield Curves'!N55-'Yield Curves'!N56</f>
        <v>-2.4999999999995026E-3</v>
      </c>
      <c r="N56">
        <f>'Yield Curves'!O55-'Yield Curves'!O56</f>
        <v>0</v>
      </c>
      <c r="O56">
        <f>'Yield Curves'!P55-'Yield Curves'!P56</f>
        <v>2.4999999999995026E-3</v>
      </c>
      <c r="P56">
        <f>'Yield Curves'!Q55-'Yield Curves'!Q56</f>
        <v>-3.7500000000001421E-3</v>
      </c>
      <c r="Q56">
        <f>'Yield Curves'!R55-'Yield Curves'!R56</f>
        <v>-1.0000000000000675E-2</v>
      </c>
      <c r="R56">
        <f>'Yield Curves'!S55-'Yield Curves'!S56</f>
        <v>-1.6250000000001208E-2</v>
      </c>
      <c r="S56">
        <f>'Yield Curves'!T55-'Yield Curves'!T56</f>
        <v>-1.8125000000000391E-2</v>
      </c>
      <c r="T56">
        <f>'Yield Curves'!U55-'Yield Curves'!U56</f>
        <v>-2.0000000000000462E-2</v>
      </c>
      <c r="U56">
        <f>'Yield Curves'!V55-'Yield Curves'!V56</f>
        <v>-2.1875000000000533E-2</v>
      </c>
      <c r="V56" s="21">
        <f t="shared" si="0"/>
        <v>2.4999999999995026E-3</v>
      </c>
      <c r="W56" s="21">
        <f t="shared" si="1"/>
        <v>3.0547500000000175E-2</v>
      </c>
      <c r="X56">
        <f t="shared" si="2"/>
        <v>4.4939808653992074E-2</v>
      </c>
      <c r="Y56">
        <f t="shared" si="3"/>
        <v>0.13509312832201681</v>
      </c>
      <c r="Z56" s="2">
        <v>43056</v>
      </c>
      <c r="AA56" s="28">
        <f>'Bond Valuation'!$B$12*BondVal_all!BO56</f>
        <v>93.79584107797001</v>
      </c>
      <c r="AB56" s="53">
        <f t="shared" si="6"/>
        <v>-9.999500016666385E-5</v>
      </c>
      <c r="AC56" s="12">
        <f>SUMPRODUCT('Bond Valuation'!$B$12*BondVal_all!BO56,$BO$2)/AA56</f>
        <v>1</v>
      </c>
      <c r="AD56" s="35">
        <f t="shared" si="7"/>
        <v>-1.3474117906788277E-3</v>
      </c>
      <c r="AE56" s="53">
        <f t="shared" si="8"/>
        <v>-4.2608902047111298E-3</v>
      </c>
      <c r="AF56" s="53">
        <f t="shared" si="29"/>
        <v>-1.1968033073134169E-3</v>
      </c>
      <c r="AG56" s="53">
        <f t="shared" si="9"/>
        <v>-3.7846243623328498E-3</v>
      </c>
      <c r="AH56" s="28">
        <f>SUMPRODUCT('Bond Valuation'!$B$40:$D$40,BondVal_all!BO56:BQ56)</f>
        <v>85.177254596860038</v>
      </c>
      <c r="AI56" s="53">
        <f t="shared" si="10"/>
        <v>8.6843520866031199E-4</v>
      </c>
      <c r="AJ56" s="12">
        <f>SUMPRODUCT($BO$2:$BQ$2,'Bond Valuation'!$B$40:$D$40,BondVal_all!BO56:BQ56)/BondVal_all!AH56</f>
        <v>2.9361425289762892</v>
      </c>
      <c r="AK56" s="35">
        <f t="shared" si="11"/>
        <v>-3.9561930626562034E-3</v>
      </c>
      <c r="AL56" s="35">
        <f t="shared" si="12"/>
        <v>-1.2510580941350834E-2</v>
      </c>
      <c r="AM56" s="35">
        <f t="shared" si="13"/>
        <v>-1.1968033073134169E-3</v>
      </c>
      <c r="AN56" s="29">
        <f t="shared" si="14"/>
        <v>-3.7846243623328498E-3</v>
      </c>
      <c r="AO56" s="28">
        <f>SUMPRODUCT('Bond Valuation'!$B$68:$F$68,BondVal_all!BO56:BS56)</f>
        <v>78.639235277078996</v>
      </c>
      <c r="AP56" s="53">
        <f t="shared" si="15"/>
        <v>1.8213800031194882E-3</v>
      </c>
      <c r="AQ56" s="12">
        <f>SUMPRODUCT($BO$2:$BS$2,'Bond Valuation'!$B$68:$F$68,BondVal_all!BO56:BS56)/BondVal_all!AO56</f>
        <v>4.7256599243669086</v>
      </c>
      <c r="AR56" s="35">
        <f t="shared" si="16"/>
        <v>-6.3674099008303895E-3</v>
      </c>
      <c r="AS56" s="35">
        <f t="shared" si="17"/>
        <v>-2.0135518082530897E-2</v>
      </c>
      <c r="AT56" s="35">
        <f t="shared" si="18"/>
        <v>-1.1968033073134169E-3</v>
      </c>
      <c r="AU56" s="36">
        <f t="shared" si="19"/>
        <v>-3.7846243623328498E-3</v>
      </c>
      <c r="AV56" s="28">
        <f>SUMPRODUCT('Bond Valuation'!$B$96:$K$96,BondVal_all!BO56:BX56)</f>
        <v>69.875497987753363</v>
      </c>
      <c r="AW56" s="53">
        <f t="shared" si="20"/>
        <v>1.0726633093849358E-3</v>
      </c>
      <c r="AX56" s="12">
        <f>SUMPRODUCT($BO$2:$BX$2,'Bond Valuation'!$B$96:$K$96,BondVal_all!BO56:BX56)/BondVal_all!AV56</f>
        <v>8.2695916705842052</v>
      </c>
      <c r="AY56" s="35">
        <f t="shared" si="21"/>
        <v>-1.1142545321044582E-2</v>
      </c>
      <c r="AZ56" s="35">
        <f t="shared" si="30"/>
        <v>-3.5235822146152986E-2</v>
      </c>
      <c r="BA56" s="35">
        <f t="shared" si="22"/>
        <v>-1.1968033073134169E-3</v>
      </c>
      <c r="BB56" s="36">
        <f t="shared" si="23"/>
        <v>-3.7846243623328498E-3</v>
      </c>
      <c r="BC56" s="28">
        <f>SUMPRODUCT('Bond Valuation'!$B$124:$U$124,BondVal_all!BO56:CH56)</f>
        <v>58.213443990513923</v>
      </c>
      <c r="BD56" s="53">
        <f t="shared" si="24"/>
        <v>6.1097089895278955E-4</v>
      </c>
      <c r="BE56" s="12">
        <f>SUMPRODUCT($BO$2:$CH$2,'Bond Valuation'!$B$124:$U$124,BondVal_all!BO56:CH56)/BondVal_all!BC56</f>
        <v>11.927624553592583</v>
      </c>
      <c r="BF56" s="35">
        <f t="shared" si="25"/>
        <v>-1.6071421958300934E-2</v>
      </c>
      <c r="BG56" s="35">
        <f t="shared" si="26"/>
        <v>-5.0822298625874597E-2</v>
      </c>
      <c r="BH56" s="35">
        <f t="shared" si="27"/>
        <v>-1.1968033073134169E-3</v>
      </c>
      <c r="BI56" s="36">
        <f t="shared" si="28"/>
        <v>-3.7846243623328498E-3</v>
      </c>
      <c r="BJ56" s="35"/>
      <c r="BK56" s="35"/>
      <c r="BO56">
        <f>EXP(-BO$2*HLOOKUP(BO$2,'Yield Curves'!$B$2:$AP$508,MATCH($Z56,'Yield Curves'!$A$3:$A$508,0)+1)/100)</f>
        <v>0.92867169384128723</v>
      </c>
      <c r="BP56">
        <f>EXP(-BP$2*HLOOKUP(BP$2,'Yield Curves'!$B$2:$AP$508,MATCH($Z56,'Yield Curves'!$A$3:$A$508,0)+1)/100)</f>
        <v>0.86225864596652946</v>
      </c>
      <c r="BQ56">
        <f>EXP(-BQ$2*HLOOKUP(BQ$2,'Yield Curves'!$B$2:$AP$508,MATCH($Z56,'Yield Curves'!$A$3:$A$508,0)+1)/100)</f>
        <v>0.79995484232592551</v>
      </c>
      <c r="BR56">
        <f>EXP(-BR$2*HLOOKUP(BR$2,'Yield Curves'!$B$2:$AP$508,MATCH($Z56,'Yield Curves'!$A$3:$A$508,0)+1)/100)</f>
        <v>0.72818510354032062</v>
      </c>
      <c r="BS56">
        <f>EXP(-BS$2*HLOOKUP(BS$2,'Yield Curves'!$B$2:$AP$508,MATCH($Z56,'Yield Curves'!$A$3:$A$508,0)+1)/100)</f>
        <v>0.68625911768676906</v>
      </c>
      <c r="BT56">
        <f>EXP(-BT$2*HLOOKUP(BT$2,'Yield Curves'!$B$2:$AP$508,MATCH($Z56,'Yield Curves'!$A$3:$A$508,0)+1)/100)</f>
        <v>0.63514624469477221</v>
      </c>
      <c r="BU56">
        <f>EXP(-BU$2*HLOOKUP(BU$2,'Yield Curves'!$B$2:$AP$508,MATCH($Z56,'Yield Curves'!$A$3:$A$508,0)+1)/100)</f>
        <v>0.58742893616452352</v>
      </c>
      <c r="BV56">
        <f>EXP(-BV$2*HLOOKUP(BV$2,'Yield Curves'!$B$2:$AP$508,MATCH($Z56,'Yield Curves'!$A$3:$A$508,0)+1)/100)</f>
        <v>0.54297065655605448</v>
      </c>
      <c r="BW56">
        <f>EXP(-BW$2*HLOOKUP(BW$2,'Yield Curves'!$B$2:$AP$508,MATCH($Z56,'Yield Curves'!$A$3:$A$508,0)+1)/100)</f>
        <v>0.50159487852132056</v>
      </c>
      <c r="BX56">
        <f>EXP(-BX$2*HLOOKUP(BX$2,'Yield Curves'!$B$2:$AP$508,MATCH($Z56,'Yield Curves'!$A$3:$A$508,0)+1)/100)</f>
        <v>0.46301306831122807</v>
      </c>
      <c r="BY56">
        <f>EXP(-BY$2*HLOOKUP(BY$2,'Yield Curves'!$B$2:$AP$508,MATCH($Z56,'Yield Curves'!$A$3:$A$508,0)+1)/100)</f>
        <v>0.42711050727388228</v>
      </c>
      <c r="BZ56">
        <f>EXP(-BZ$2*HLOOKUP(BZ$2,'Yield Curves'!$B$2:$AP$508,MATCH($Z56,'Yield Curves'!$A$3:$A$508,0)+1)/100)</f>
        <v>0.39300320968846714</v>
      </c>
      <c r="CA56">
        <f>EXP(-CA$2*HLOOKUP(CA$2,'Yield Curves'!$B$2:$AP$508,MATCH($Z56,'Yield Curves'!$A$3:$A$508,0)+1)/100)</f>
        <v>0.36054648848341331</v>
      </c>
      <c r="CB56">
        <f>EXP(-CB$2*HLOOKUP(CB$2,'Yield Curves'!$B$2:$AP$508,MATCH($Z56,'Yield Curves'!$A$3:$A$508,0)+1)/100)</f>
        <v>0.33140863274761478</v>
      </c>
      <c r="CC56">
        <f>EXP(-CC$2*HLOOKUP(CC$2,'Yield Curves'!$B$2:$AP$508,MATCH($Z56,'Yield Curves'!$A$3:$A$508,0)+1)/100)</f>
        <v>0.30437341273273422</v>
      </c>
      <c r="CD56">
        <f>EXP(-CD$2*HLOOKUP(CD$2,'Yield Curves'!$B$2:$AP$508,MATCH($Z56,'Yield Curves'!$A$3:$A$508,0)+1)/100)</f>
        <v>0.27884913588606114</v>
      </c>
      <c r="CE56">
        <f>EXP(-CE$2*HLOOKUP(CE$2,'Yield Curves'!$B$2:$AP$508,MATCH($Z56,'Yield Curves'!$A$3:$A$508,0)+1)/100)</f>
        <v>0.25475133083449419</v>
      </c>
      <c r="CF56">
        <f>EXP(-CF$2*HLOOKUP(CF$2,'Yield Curves'!$B$2:$AP$508,MATCH($Z56,'Yield Curves'!$A$3:$A$508,0)+1)/100)</f>
        <v>0.23244692504866643</v>
      </c>
      <c r="CG56">
        <f>EXP(-CG$2*HLOOKUP(CG$2,'Yield Curves'!$B$2:$AP$508,MATCH($Z56,'Yield Curves'!$A$3:$A$508,0)+1)/100)</f>
        <v>0.21204069805406398</v>
      </c>
      <c r="CH56">
        <f>EXP(-CH$2*HLOOKUP(CH$2,'Yield Curves'!$B$2:$AP$508,MATCH($Z56,'Yield Curves'!$A$3:$A$508,0)+1)/100)</f>
        <v>0.19320567189501364</v>
      </c>
    </row>
    <row r="57" spans="1:86" x14ac:dyDescent="0.2">
      <c r="A57" s="2">
        <v>43054</v>
      </c>
      <c r="B57">
        <f>'Yield Curves'!C56-'Yield Curves'!C57</f>
        <v>3.0000000000000249E-2</v>
      </c>
      <c r="C57">
        <f>'Yield Curves'!D56-'Yield Curves'!D57</f>
        <v>2.000000000000135E-2</v>
      </c>
      <c r="D57">
        <f>'Yield Curves'!E56-'Yield Curves'!E57</f>
        <v>1.0000000000000675E-2</v>
      </c>
      <c r="E57">
        <f>'Yield Curves'!F56-'Yield Curves'!F57</f>
        <v>4.9999999999998934E-3</v>
      </c>
      <c r="F57">
        <f>'Yield Curves'!G56-'Yield Curves'!G57</f>
        <v>0</v>
      </c>
      <c r="G57">
        <f>'Yield Curves'!H56-'Yield Curves'!H57</f>
        <v>-1.9999999999999574E-2</v>
      </c>
      <c r="H57">
        <f>'Yield Curves'!I56-'Yield Curves'!I57</f>
        <v>-4.0000000000000036E-2</v>
      </c>
      <c r="I57">
        <f>'Yield Curves'!J56-'Yield Curves'!J57</f>
        <v>-3.5000000000000142E-2</v>
      </c>
      <c r="J57">
        <f>'Yield Curves'!K56-'Yield Curves'!K57</f>
        <v>-3.0000000000000249E-2</v>
      </c>
      <c r="K57">
        <f>'Yield Curves'!L56-'Yield Curves'!L57</f>
        <v>-3.2499999999999751E-2</v>
      </c>
      <c r="L57">
        <f>'Yield Curves'!M56-'Yield Curves'!M57</f>
        <v>-3.5000000000000142E-2</v>
      </c>
      <c r="M57">
        <f>'Yield Curves'!N56-'Yield Curves'!N57</f>
        <v>-3.7499999999999645E-2</v>
      </c>
      <c r="N57">
        <f>'Yield Curves'!O56-'Yield Curves'!O57</f>
        <v>-4.0000000000000036E-2</v>
      </c>
      <c r="O57">
        <f>'Yield Curves'!P56-'Yield Curves'!P57</f>
        <v>-4.2500000000000426E-2</v>
      </c>
      <c r="P57">
        <f>'Yield Curves'!Q56-'Yield Curves'!Q57</f>
        <v>-4.1249999999999787E-2</v>
      </c>
      <c r="Q57">
        <f>'Yield Curves'!R56-'Yield Curves'!R57</f>
        <v>-3.9999999999999147E-2</v>
      </c>
      <c r="R57">
        <f>'Yield Curves'!S56-'Yield Curves'!S57</f>
        <v>-3.8749999999998508E-2</v>
      </c>
      <c r="S57">
        <f>'Yield Curves'!T56-'Yield Curves'!T57</f>
        <v>-3.9374999999998828E-2</v>
      </c>
      <c r="T57">
        <f>'Yield Curves'!U56-'Yield Curves'!U57</f>
        <v>-3.9999999999999147E-2</v>
      </c>
      <c r="U57">
        <f>'Yield Curves'!V56-'Yield Curves'!V57</f>
        <v>-4.0624999999999467E-2</v>
      </c>
      <c r="V57" s="21">
        <f t="shared" si="0"/>
        <v>3.0000000000000249E-2</v>
      </c>
      <c r="W57" s="21">
        <f t="shared" si="1"/>
        <v>3.0267500000000176E-2</v>
      </c>
      <c r="X57">
        <f t="shared" si="2"/>
        <v>4.5160759882698187E-2</v>
      </c>
      <c r="Y57">
        <f t="shared" si="3"/>
        <v>0.135327137743184</v>
      </c>
      <c r="Z57" s="2">
        <v>43055</v>
      </c>
      <c r="AA57" s="28">
        <f>'Bond Valuation'!$B$12*BondVal_all!BO57</f>
        <v>93.805221131072642</v>
      </c>
      <c r="AB57" s="53">
        <f t="shared" si="6"/>
        <v>7.0024505717669605E-4</v>
      </c>
      <c r="AC57" s="12">
        <f>SUMPRODUCT('Bond Valuation'!$B$12*BondVal_all!BO57,$BO$2)/AA57</f>
        <v>1</v>
      </c>
      <c r="AD57" s="35">
        <f t="shared" si="7"/>
        <v>-1.3509312832201681E-3</v>
      </c>
      <c r="AE57" s="53">
        <f t="shared" si="8"/>
        <v>-4.2720198173497393E-3</v>
      </c>
      <c r="AF57" s="53">
        <f t="shared" si="29"/>
        <v>-1.1977421708423929E-3</v>
      </c>
      <c r="AG57" s="53">
        <f t="shared" si="9"/>
        <v>-3.7875933094964776E-3</v>
      </c>
      <c r="AH57" s="28">
        <f>SUMPRODUCT('Bond Valuation'!$B$40:$D$40,BondVal_all!BO57:BQ57)</f>
        <v>85.103347853209442</v>
      </c>
      <c r="AI57" s="53">
        <f t="shared" si="10"/>
        <v>1.1857348942514445E-3</v>
      </c>
      <c r="AJ57" s="12">
        <f>SUMPRODUCT($BO$2:$BQ$2,'Bond Valuation'!$B$40:$D$40,BondVal_all!BO57:BQ57)/BondVal_all!AH57</f>
        <v>2.936090811668687</v>
      </c>
      <c r="AK57" s="35">
        <f t="shared" si="11"/>
        <v>-3.9664569278585245E-3</v>
      </c>
      <c r="AL57" s="35">
        <f t="shared" si="12"/>
        <v>-1.2543038132987114E-2</v>
      </c>
      <c r="AM57" s="35">
        <f t="shared" si="13"/>
        <v>-1.1977421708423929E-3</v>
      </c>
      <c r="AN57" s="29">
        <f t="shared" si="14"/>
        <v>-3.7875933094964776E-3</v>
      </c>
      <c r="AO57" s="28">
        <f>SUMPRODUCT('Bond Valuation'!$B$68:$F$68,BondVal_all!BO57:BS57)</f>
        <v>78.496263751961578</v>
      </c>
      <c r="AP57" s="53">
        <f t="shared" si="15"/>
        <v>5.6310663496073055E-4</v>
      </c>
      <c r="AQ57" s="12">
        <f>SUMPRODUCT($BO$2:$BS$2,'Bond Valuation'!$B$68:$F$68,BondVal_all!BO57:BS57)/BondVal_all!AO57</f>
        <v>4.7252272018461161</v>
      </c>
      <c r="AR57" s="35">
        <f t="shared" si="16"/>
        <v>-6.3834572472968179E-3</v>
      </c>
      <c r="AS57" s="35">
        <f t="shared" si="17"/>
        <v>-2.0186264247766667E-2</v>
      </c>
      <c r="AT57" s="35">
        <f t="shared" si="18"/>
        <v>-1.1977421708423929E-3</v>
      </c>
      <c r="AU57" s="36">
        <f t="shared" si="19"/>
        <v>-3.7875933094964776E-3</v>
      </c>
      <c r="AV57" s="28">
        <f>SUMPRODUCT('Bond Valuation'!$B$96:$K$96,BondVal_all!BO57:BX57)</f>
        <v>69.800625417895461</v>
      </c>
      <c r="AW57" s="53">
        <f t="shared" si="20"/>
        <v>1.6267690856797135E-3</v>
      </c>
      <c r="AX57" s="12">
        <f>SUMPRODUCT($BO$2:$BX$2,'Bond Valuation'!$B$96:$K$96,BondVal_all!BO57:BX57)/BondVal_all!AV57</f>
        <v>8.2691617259535626</v>
      </c>
      <c r="AY57" s="35">
        <f t="shared" si="21"/>
        <v>-1.1171069261597546E-2</v>
      </c>
      <c r="AZ57" s="35">
        <f t="shared" si="30"/>
        <v>-3.5326022766143599E-2</v>
      </c>
      <c r="BA57" s="35">
        <f t="shared" si="22"/>
        <v>-1.1977421708423929E-3</v>
      </c>
      <c r="BB57" s="36">
        <f t="shared" si="23"/>
        <v>-3.7875933094964776E-3</v>
      </c>
      <c r="BC57" s="28">
        <f>SUMPRODUCT('Bond Valuation'!$B$124:$U$124,BondVal_all!BO57:CH57)</f>
        <v>58.177898987270481</v>
      </c>
      <c r="BD57" s="53">
        <f t="shared" si="24"/>
        <v>4.9069780202635194E-3</v>
      </c>
      <c r="BE57" s="12">
        <f>SUMPRODUCT($BO$2:$CH$2,'Bond Valuation'!$B$124:$U$124,BondVal_all!BO57:CH57)/BondVal_all!BC57</f>
        <v>11.930627895413217</v>
      </c>
      <c r="BF57" s="35">
        <f t="shared" si="25"/>
        <v>-1.6117458452372911E-2</v>
      </c>
      <c r="BG57" s="35">
        <f t="shared" si="26"/>
        <v>-5.096787880263088E-2</v>
      </c>
      <c r="BH57" s="35">
        <f t="shared" si="27"/>
        <v>-1.1977421708423929E-3</v>
      </c>
      <c r="BI57" s="36">
        <f t="shared" si="28"/>
        <v>-3.7875933094964776E-3</v>
      </c>
      <c r="BJ57" s="35"/>
      <c r="BK57" s="35"/>
      <c r="BO57">
        <f>EXP(-BO$2*HLOOKUP(BO$2,'Yield Curves'!$B$2:$AP$508,MATCH($Z57,'Yield Curves'!$A$3:$A$508,0)+1)/100)</f>
        <v>0.92876456565418453</v>
      </c>
      <c r="BP57">
        <f>EXP(-BP$2*HLOOKUP(BP$2,'Yield Curves'!$B$2:$AP$508,MATCH($Z57,'Yield Curves'!$A$3:$A$508,0)+1)/100)</f>
        <v>0.86191381147963808</v>
      </c>
      <c r="BQ57">
        <f>EXP(-BQ$2*HLOOKUP(BQ$2,'Yield Curves'!$B$2:$AP$508,MATCH($Z57,'Yield Curves'!$A$3:$A$508,0)+1)/100)</f>
        <v>0.79923520685237059</v>
      </c>
      <c r="BR57">
        <f>EXP(-BR$2*HLOOKUP(BR$2,'Yield Curves'!$B$2:$AP$508,MATCH($Z57,'Yield Curves'!$A$3:$A$508,0)+1)/100)</f>
        <v>0.72818510354032062</v>
      </c>
      <c r="BS57">
        <f>EXP(-BS$2*HLOOKUP(BS$2,'Yield Curves'!$B$2:$AP$508,MATCH($Z57,'Yield Curves'!$A$3:$A$508,0)+1)/100)</f>
        <v>0.68488797105507604</v>
      </c>
      <c r="BT57">
        <f>EXP(-BT$2*HLOOKUP(BT$2,'Yield Curves'!$B$2:$AP$508,MATCH($Z57,'Yield Curves'!$A$3:$A$508,0)+1)/100)</f>
        <v>0.63362372146619017</v>
      </c>
      <c r="BU57">
        <f>EXP(-BU$2*HLOOKUP(BU$2,'Yield Curves'!$B$2:$AP$508,MATCH($Z57,'Yield Curves'!$A$3:$A$508,0)+1)/100)</f>
        <v>0.58578643571698952</v>
      </c>
      <c r="BV57">
        <f>EXP(-BV$2*HLOOKUP(BV$2,'Yield Curves'!$B$2:$AP$508,MATCH($Z57,'Yield Curves'!$A$3:$A$508,0)+1)/100)</f>
        <v>0.54156076650031915</v>
      </c>
      <c r="BW57">
        <f>EXP(-BW$2*HLOOKUP(BW$2,'Yield Curves'!$B$2:$AP$508,MATCH($Z57,'Yield Curves'!$A$3:$A$508,0)+1)/100)</f>
        <v>0.50080548839555528</v>
      </c>
      <c r="BX57">
        <f>EXP(-BX$2*HLOOKUP(BX$2,'Yield Curves'!$B$2:$AP$508,MATCH($Z57,'Yield Curves'!$A$3:$A$508,0)+1)/100)</f>
        <v>0.46255028667230147</v>
      </c>
      <c r="BY57">
        <f>EXP(-BY$2*HLOOKUP(BY$2,'Yield Curves'!$B$2:$AP$508,MATCH($Z57,'Yield Curves'!$A$3:$A$508,0)+1)/100)</f>
        <v>0.42699306803301762</v>
      </c>
      <c r="BZ57">
        <f>EXP(-BZ$2*HLOOKUP(BZ$2,'Yield Curves'!$B$2:$AP$508,MATCH($Z57,'Yield Curves'!$A$3:$A$508,0)+1)/100)</f>
        <v>0.39291479391343498</v>
      </c>
      <c r="CA57">
        <f>EXP(-CA$2*HLOOKUP(CA$2,'Yield Curves'!$B$2:$AP$508,MATCH($Z57,'Yield Curves'!$A$3:$A$508,0)+1)/100)</f>
        <v>0.36016586230853892</v>
      </c>
      <c r="CB57">
        <f>EXP(-CB$2*HLOOKUP(CB$2,'Yield Curves'!$B$2:$AP$508,MATCH($Z57,'Yield Curves'!$A$3:$A$508,0)+1)/100)</f>
        <v>0.33122019767904182</v>
      </c>
      <c r="CC57">
        <f>EXP(-CC$2*HLOOKUP(CC$2,'Yield Curves'!$B$2:$AP$508,MATCH($Z57,'Yield Curves'!$A$3:$A$508,0)+1)/100)</f>
        <v>0.30437341273273422</v>
      </c>
      <c r="CD57">
        <f>EXP(-CD$2*HLOOKUP(CD$2,'Yield Curves'!$B$2:$AP$508,MATCH($Z57,'Yield Curves'!$A$3:$A$508,0)+1)/100)</f>
        <v>0.27891711364738653</v>
      </c>
      <c r="CE57">
        <f>EXP(-CE$2*HLOOKUP(CE$2,'Yield Curves'!$B$2:$AP$508,MATCH($Z57,'Yield Curves'!$A$3:$A$508,0)+1)/100)</f>
        <v>0.25477332398852665</v>
      </c>
      <c r="CF57">
        <f>EXP(-CF$2*HLOOKUP(CF$2,'Yield Curves'!$B$2:$AP$508,MATCH($Z57,'Yield Curves'!$A$3:$A$508,0)+1)/100)</f>
        <v>0.23242567891795304</v>
      </c>
      <c r="CG57">
        <f>EXP(-CG$2*HLOOKUP(CG$2,'Yield Curves'!$B$2:$AP$508,MATCH($Z57,'Yield Curves'!$A$3:$A$508,0)+1)/100)</f>
        <v>0.21203046899368899</v>
      </c>
      <c r="CH57">
        <f>EXP(-CH$2*HLOOKUP(CH$2,'Yield Curves'!$B$2:$AP$508,MATCH($Z57,'Yield Curves'!$A$3:$A$508,0)+1)/100)</f>
        <v>0.19320567189501364</v>
      </c>
    </row>
    <row r="58" spans="1:86" x14ac:dyDescent="0.2">
      <c r="A58" s="2">
        <v>43053</v>
      </c>
      <c r="B58">
        <f>'Yield Curves'!C57-'Yield Curves'!C58</f>
        <v>0</v>
      </c>
      <c r="C58">
        <f>'Yield Curves'!D57-'Yield Curves'!D58</f>
        <v>4.9999999999990052E-3</v>
      </c>
      <c r="D58">
        <f>'Yield Curves'!E57-'Yield Curves'!E58</f>
        <v>9.9999999999997868E-3</v>
      </c>
      <c r="E58">
        <f>'Yield Curves'!F57-'Yield Curves'!F58</f>
        <v>9.9999999999997868E-3</v>
      </c>
      <c r="F58">
        <f>'Yield Curves'!G57-'Yield Curves'!G58</f>
        <v>9.9999999999997868E-3</v>
      </c>
      <c r="G58">
        <f>'Yield Curves'!H57-'Yield Curves'!H58</f>
        <v>1.9999999999999574E-2</v>
      </c>
      <c r="H58">
        <f>'Yield Curves'!I57-'Yield Curves'!I58</f>
        <v>2.9999999999999361E-2</v>
      </c>
      <c r="I58">
        <f>'Yield Curves'!J57-'Yield Curves'!J58</f>
        <v>3.0000000000000249E-2</v>
      </c>
      <c r="J58">
        <f>'Yield Curves'!K57-'Yield Curves'!K58</f>
        <v>3.0000000000000249E-2</v>
      </c>
      <c r="K58">
        <f>'Yield Curves'!L57-'Yield Curves'!L58</f>
        <v>3.2499999999999751E-2</v>
      </c>
      <c r="L58">
        <f>'Yield Curves'!M57-'Yield Curves'!M58</f>
        <v>3.5000000000000142E-2</v>
      </c>
      <c r="M58">
        <f>'Yield Curves'!N57-'Yield Curves'!N58</f>
        <v>3.7499999999999645E-2</v>
      </c>
      <c r="N58">
        <f>'Yield Curves'!O57-'Yield Curves'!O58</f>
        <v>4.0000000000000036E-2</v>
      </c>
      <c r="O58">
        <f>'Yield Curves'!P57-'Yield Curves'!P58</f>
        <v>4.2500000000000426E-2</v>
      </c>
      <c r="P58">
        <f>'Yield Curves'!Q57-'Yield Curves'!Q58</f>
        <v>3.8750000000000284E-2</v>
      </c>
      <c r="Q58">
        <f>'Yield Curves'!R57-'Yield Curves'!R58</f>
        <v>3.5000000000000142E-2</v>
      </c>
      <c r="R58">
        <f>'Yield Curves'!S57-'Yield Curves'!S58</f>
        <v>3.125E-2</v>
      </c>
      <c r="S58">
        <f>'Yield Curves'!T57-'Yield Curves'!T58</f>
        <v>3.062499999999968E-2</v>
      </c>
      <c r="T58">
        <f>'Yield Curves'!U57-'Yield Curves'!U58</f>
        <v>2.9999999999999361E-2</v>
      </c>
      <c r="U58">
        <f>'Yield Curves'!V57-'Yield Curves'!V58</f>
        <v>2.9374999999999041E-2</v>
      </c>
      <c r="V58" s="21">
        <f t="shared" si="0"/>
        <v>4.2500000000000426E-2</v>
      </c>
      <c r="W58" s="21">
        <f t="shared" si="1"/>
        <v>3.0497500000000174E-2</v>
      </c>
      <c r="X58">
        <f t="shared" si="2"/>
        <v>4.5369249292615495E-2</v>
      </c>
      <c r="Y58">
        <f t="shared" si="3"/>
        <v>0.13604215663870514</v>
      </c>
      <c r="Z58" s="2">
        <v>43054</v>
      </c>
      <c r="AA58" s="28">
        <f>'Bond Valuation'!$B$12*BondVal_all!BO58</f>
        <v>93.739580453198471</v>
      </c>
      <c r="AB58" s="53">
        <f t="shared" si="6"/>
        <v>-2.9995500449975232E-4</v>
      </c>
      <c r="AC58" s="12">
        <f>SUMPRODUCT('Bond Valuation'!$B$12*BondVal_all!BO58,$BO$2)/AA58</f>
        <v>1</v>
      </c>
      <c r="AD58" s="35">
        <f t="shared" si="7"/>
        <v>-1.35327137743184E-3</v>
      </c>
      <c r="AE58" s="53">
        <f t="shared" si="8"/>
        <v>-4.2794198449979991E-3</v>
      </c>
      <c r="AF58" s="53">
        <f t="shared" si="29"/>
        <v>-1.2036309944098969E-3</v>
      </c>
      <c r="AG58" s="53">
        <f t="shared" si="9"/>
        <v>-3.8062154047086684E-3</v>
      </c>
      <c r="AH58" s="28">
        <f>SUMPRODUCT('Bond Valuation'!$B$40:$D$40,BondVal_all!BO58:BQ58)</f>
        <v>85.002557354853181</v>
      </c>
      <c r="AI58" s="53">
        <f t="shared" si="10"/>
        <v>-1.0604365073607624E-5</v>
      </c>
      <c r="AJ58" s="12">
        <f>SUMPRODUCT($BO$2:$BQ$2,'Bond Valuation'!$B$40:$D$40,BondVal_all!BO58:BQ58)/BondVal_all!AH58</f>
        <v>2.9360658848640813</v>
      </c>
      <c r="AK58" s="35">
        <f t="shared" si="11"/>
        <v>-3.9732939242406494E-3</v>
      </c>
      <c r="AL58" s="35">
        <f t="shared" si="12"/>
        <v>-1.256465861390896E-2</v>
      </c>
      <c r="AM58" s="35">
        <f t="shared" si="13"/>
        <v>-1.2036309944098969E-3</v>
      </c>
      <c r="AN58" s="29">
        <f t="shared" si="14"/>
        <v>-3.8062154047086684E-3</v>
      </c>
      <c r="AO58" s="28">
        <f>SUMPRODUCT('Bond Valuation'!$B$68:$F$68,BondVal_all!BO58:BS58)</f>
        <v>78.452086861323451</v>
      </c>
      <c r="AP58" s="53">
        <f t="shared" si="15"/>
        <v>1.3651005350545642E-3</v>
      </c>
      <c r="AQ58" s="12">
        <f>SUMPRODUCT($BO$2:$BS$2,'Bond Valuation'!$B$68:$F$68,BondVal_all!BO58:BS58)/BondVal_all!AO58</f>
        <v>4.7253358610112111</v>
      </c>
      <c r="AR58" s="35">
        <f t="shared" si="16"/>
        <v>-6.3946617694587114E-3</v>
      </c>
      <c r="AS58" s="35">
        <f t="shared" si="17"/>
        <v>-2.0221696057892084E-2</v>
      </c>
      <c r="AT58" s="35">
        <f t="shared" si="18"/>
        <v>-1.2036309944098969E-3</v>
      </c>
      <c r="AU58" s="36">
        <f t="shared" si="19"/>
        <v>-3.8062154047086684E-3</v>
      </c>
      <c r="AV58" s="28">
        <f>SUMPRODUCT('Bond Valuation'!$B$96:$K$96,BondVal_all!BO58:BX58)</f>
        <v>69.687260337113329</v>
      </c>
      <c r="AW58" s="53">
        <f t="shared" si="20"/>
        <v>3.1602160573827032E-3</v>
      </c>
      <c r="AX58" s="12">
        <f>SUMPRODUCT($BO$2:$BX$2,'Bond Valuation'!$B$96:$K$96,BondVal_all!BO58:BX58)/BondVal_all!AV58</f>
        <v>8.2678509942433678</v>
      </c>
      <c r="AY58" s="35">
        <f t="shared" si="21"/>
        <v>-1.1188646103380931E-2</v>
      </c>
      <c r="AZ58" s="35">
        <f t="shared" si="30"/>
        <v>-3.5381605620251506E-2</v>
      </c>
      <c r="BA58" s="35">
        <f t="shared" si="22"/>
        <v>-1.2036309944098969E-3</v>
      </c>
      <c r="BB58" s="36">
        <f t="shared" si="23"/>
        <v>-3.8062154047086684E-3</v>
      </c>
      <c r="BC58" s="28">
        <f>SUMPRODUCT('Bond Valuation'!$B$124:$U$124,BondVal_all!BO58:CH58)</f>
        <v>57.893815308044708</v>
      </c>
      <c r="BD58" s="53">
        <f t="shared" si="24"/>
        <v>4.5617632967960287E-3</v>
      </c>
      <c r="BE58" s="12">
        <f>SUMPRODUCT($BO$2:$CH$2,'Bond Valuation'!$B$124:$U$124,BondVal_all!BO58:CH58)/BondVal_all!BC58</f>
        <v>11.90201876177383</v>
      </c>
      <c r="BF58" s="35">
        <f t="shared" si="25"/>
        <v>-1.6106661323965276E-2</v>
      </c>
      <c r="BG58" s="35">
        <f t="shared" si="26"/>
        <v>-5.0933735284673445E-2</v>
      </c>
      <c r="BH58" s="35">
        <f t="shared" si="27"/>
        <v>-1.2036309944098969E-3</v>
      </c>
      <c r="BI58" s="36">
        <f t="shared" si="28"/>
        <v>-3.8062154047086684E-3</v>
      </c>
      <c r="BJ58" s="35"/>
      <c r="BK58" s="35"/>
      <c r="BO58">
        <f>EXP(-BO$2*HLOOKUP(BO$2,'Yield Curves'!$B$2:$AP$508,MATCH($Z58,'Yield Curves'!$A$3:$A$508,0)+1)/100)</f>
        <v>0.92811465795246018</v>
      </c>
      <c r="BP58">
        <f>EXP(-BP$2*HLOOKUP(BP$2,'Yield Curves'!$B$2:$AP$508,MATCH($Z58,'Yield Curves'!$A$3:$A$508,0)+1)/100)</f>
        <v>0.86105232848144775</v>
      </c>
      <c r="BQ58">
        <f>EXP(-BQ$2*HLOOKUP(BQ$2,'Yield Curves'!$B$2:$AP$508,MATCH($Z58,'Yield Curves'!$A$3:$A$508,0)+1)/100)</f>
        <v>0.798276699823386</v>
      </c>
      <c r="BR58">
        <f>EXP(-BR$2*HLOOKUP(BR$2,'Yield Curves'!$B$2:$AP$508,MATCH($Z58,'Yield Curves'!$A$3:$A$508,0)+1)/100)</f>
        <v>0.72702093895467979</v>
      </c>
      <c r="BS58">
        <f>EXP(-BS$2*HLOOKUP(BS$2,'Yield Curves'!$B$2:$AP$508,MATCH($Z58,'Yield Curves'!$A$3:$A$508,0)+1)/100)</f>
        <v>0.68454561266627822</v>
      </c>
      <c r="BT58">
        <f>EXP(-BT$2*HLOOKUP(BT$2,'Yield Curves'!$B$2:$AP$508,MATCH($Z58,'Yield Curves'!$A$3:$A$508,0)+1)/100)</f>
        <v>0.63343366285996672</v>
      </c>
      <c r="BU58">
        <f>EXP(-BU$2*HLOOKUP(BU$2,'Yield Curves'!$B$2:$AP$508,MATCH($Z58,'Yield Curves'!$A$3:$A$508,0)+1)/100)</f>
        <v>0.58578643571698952</v>
      </c>
      <c r="BV58">
        <f>EXP(-BV$2*HLOOKUP(BV$2,'Yield Curves'!$B$2:$AP$508,MATCH($Z58,'Yield Curves'!$A$3:$A$508,0)+1)/100)</f>
        <v>0.54139832263816667</v>
      </c>
      <c r="BW58">
        <f>EXP(-BW$2*HLOOKUP(BW$2,'Yield Curves'!$B$2:$AP$508,MATCH($Z58,'Yield Curves'!$A$3:$A$508,0)+1)/100)</f>
        <v>0.50007359569576759</v>
      </c>
      <c r="BX58">
        <f>EXP(-BX$2*HLOOKUP(BX$2,'Yield Curves'!$B$2:$AP$508,MATCH($Z58,'Yield Curves'!$A$3:$A$508,0)+1)/100)</f>
        <v>0.46162611058310465</v>
      </c>
      <c r="BY58">
        <f>EXP(-BY$2*HLOOKUP(BY$2,'Yield Curves'!$B$2:$AP$508,MATCH($Z58,'Yield Curves'!$A$3:$A$508,0)+1)/100)</f>
        <v>0.42587900452188082</v>
      </c>
      <c r="BZ58">
        <f>EXP(-BZ$2*HLOOKUP(BZ$2,'Yield Curves'!$B$2:$AP$508,MATCH($Z58,'Yield Curves'!$A$3:$A$508,0)+1)/100)</f>
        <v>0.39160562667679899</v>
      </c>
      <c r="CA58">
        <f>EXP(-CA$2*HLOOKUP(CA$2,'Yield Curves'!$B$2:$AP$508,MATCH($Z58,'Yield Curves'!$A$3:$A$508,0)+1)/100)</f>
        <v>0.3586619419561477</v>
      </c>
      <c r="CB58">
        <f>EXP(-CB$2*HLOOKUP(CB$2,'Yield Curves'!$B$2:$AP$508,MATCH($Z58,'Yield Curves'!$A$3:$A$508,0)+1)/100)</f>
        <v>0.32955072220414855</v>
      </c>
      <c r="CC58">
        <f>EXP(-CC$2*HLOOKUP(CC$2,'Yield Curves'!$B$2:$AP$508,MATCH($Z58,'Yield Curves'!$A$3:$A$508,0)+1)/100)</f>
        <v>0.30255264003674054</v>
      </c>
      <c r="CD58">
        <f>EXP(-CD$2*HLOOKUP(CD$2,'Yield Curves'!$B$2:$AP$508,MATCH($Z58,'Yield Curves'!$A$3:$A$508,0)+1)/100)</f>
        <v>0.27701738860991926</v>
      </c>
      <c r="CE58">
        <f>EXP(-CE$2*HLOOKUP(CE$2,'Yield Curves'!$B$2:$AP$508,MATCH($Z58,'Yield Curves'!$A$3:$A$508,0)+1)/100)</f>
        <v>0.25286448592749916</v>
      </c>
      <c r="CF58">
        <f>EXP(-CF$2*HLOOKUP(CF$2,'Yield Curves'!$B$2:$AP$508,MATCH($Z58,'Yield Curves'!$A$3:$A$508,0)+1)/100)</f>
        <v>0.23051902661145462</v>
      </c>
      <c r="CG58">
        <f>EXP(-CG$2*HLOOKUP(CG$2,'Yield Curves'!$B$2:$AP$508,MATCH($Z58,'Yield Curves'!$A$3:$A$508,0)+1)/100)</f>
        <v>0.21011029827891883</v>
      </c>
      <c r="CH58">
        <f>EXP(-CH$2*HLOOKUP(CH$2,'Yield Curves'!$B$2:$AP$508,MATCH($Z58,'Yield Curves'!$A$3:$A$508,0)+1)/100)</f>
        <v>0.19128324333905466</v>
      </c>
    </row>
    <row r="59" spans="1:86" x14ac:dyDescent="0.2">
      <c r="A59" s="2">
        <v>43052</v>
      </c>
      <c r="B59">
        <f>'Yield Curves'!C58-'Yield Curves'!C59</f>
        <v>-4.0000000000000036E-2</v>
      </c>
      <c r="C59">
        <f>'Yield Curves'!D58-'Yield Curves'!D59</f>
        <v>-2.4999999999999467E-2</v>
      </c>
      <c r="D59">
        <f>'Yield Curves'!E58-'Yield Curves'!E59</f>
        <v>-9.9999999999997868E-3</v>
      </c>
      <c r="E59">
        <f>'Yield Curves'!F58-'Yield Curves'!F59</f>
        <v>0</v>
      </c>
      <c r="F59">
        <f>'Yield Curves'!G58-'Yield Curves'!G59</f>
        <v>9.9999999999997868E-3</v>
      </c>
      <c r="G59">
        <f>'Yield Curves'!H58-'Yield Curves'!H59</f>
        <v>3.5000000000000142E-2</v>
      </c>
      <c r="H59">
        <f>'Yield Curves'!I58-'Yield Curves'!I59</f>
        <v>6.0000000000000497E-2</v>
      </c>
      <c r="I59">
        <f>'Yield Curves'!J58-'Yield Curves'!J59</f>
        <v>4.5000000000000817E-2</v>
      </c>
      <c r="J59">
        <f>'Yield Curves'!K58-'Yield Curves'!K59</f>
        <v>3.0000000000000249E-2</v>
      </c>
      <c r="K59">
        <f>'Yield Curves'!L58-'Yield Curves'!L59</f>
        <v>3.2499999999999751E-2</v>
      </c>
      <c r="L59">
        <f>'Yield Curves'!M58-'Yield Curves'!M59</f>
        <v>3.5000000000000142E-2</v>
      </c>
      <c r="M59">
        <f>'Yield Curves'!N58-'Yield Curves'!N59</f>
        <v>3.7500000000000533E-2</v>
      </c>
      <c r="N59">
        <f>'Yield Curves'!O58-'Yield Curves'!O59</f>
        <v>4.0000000000000036E-2</v>
      </c>
      <c r="O59">
        <f>'Yield Curves'!P58-'Yield Curves'!P59</f>
        <v>4.2499999999999538E-2</v>
      </c>
      <c r="P59">
        <f>'Yield Curves'!Q58-'Yield Curves'!Q59</f>
        <v>4.3749999999999289E-2</v>
      </c>
      <c r="Q59">
        <f>'Yield Curves'!R58-'Yield Curves'!R59</f>
        <v>4.4999999999999929E-2</v>
      </c>
      <c r="R59">
        <f>'Yield Curves'!S58-'Yield Curves'!S59</f>
        <v>4.6250000000000568E-2</v>
      </c>
      <c r="S59">
        <f>'Yield Curves'!T58-'Yield Curves'!T59</f>
        <v>4.8124999999999751E-2</v>
      </c>
      <c r="T59">
        <f>'Yield Curves'!U58-'Yield Curves'!U59</f>
        <v>4.9999999999999822E-2</v>
      </c>
      <c r="U59">
        <f>'Yield Curves'!V58-'Yield Curves'!V59</f>
        <v>5.1874999999999893E-2</v>
      </c>
      <c r="V59" s="21">
        <f t="shared" si="0"/>
        <v>6.0000000000000497E-2</v>
      </c>
      <c r="W59" s="21">
        <f t="shared" si="1"/>
        <v>3.0057500000000167E-2</v>
      </c>
      <c r="X59">
        <f t="shared" si="2"/>
        <v>4.5614715997274811E-2</v>
      </c>
      <c r="Y59">
        <f t="shared" si="3"/>
        <v>0.13617319758523716</v>
      </c>
      <c r="Z59" s="2">
        <v>43053</v>
      </c>
      <c r="AA59" s="28">
        <f>'Bond Valuation'!$B$12*BondVal_all!BO59</f>
        <v>93.767706546037417</v>
      </c>
      <c r="AB59" s="53">
        <f t="shared" si="6"/>
        <v>0</v>
      </c>
      <c r="AC59" s="12">
        <f>SUMPRODUCT('Bond Valuation'!$B$12*BondVal_all!BO59,$BO$2)/AA59</f>
        <v>1</v>
      </c>
      <c r="AD59" s="35">
        <f t="shared" si="7"/>
        <v>-1.3604215663870515E-3</v>
      </c>
      <c r="AE59" s="53">
        <f t="shared" si="8"/>
        <v>-4.3020307277970467E-3</v>
      </c>
      <c r="AF59" s="53">
        <f t="shared" si="29"/>
        <v>-1.209187683810928E-3</v>
      </c>
      <c r="AG59" s="53">
        <f t="shared" si="9"/>
        <v>-3.8237871994660439E-3</v>
      </c>
      <c r="AH59" s="28">
        <f>SUMPRODUCT('Bond Valuation'!$B$40:$D$40,BondVal_all!BO59:BQ59)</f>
        <v>85.003458762562417</v>
      </c>
      <c r="AI59" s="53">
        <f t="shared" si="10"/>
        <v>-2.9137916331678504E-4</v>
      </c>
      <c r="AJ59" s="12">
        <f>SUMPRODUCT($BO$2:$BQ$2,'Bond Valuation'!$B$40:$D$40,BondVal_all!BO59:BQ59)/BondVal_all!AH59</f>
        <v>2.9360494063659255</v>
      </c>
      <c r="AK59" s="35">
        <f t="shared" si="11"/>
        <v>-3.9942649323981049E-3</v>
      </c>
      <c r="AL59" s="35">
        <f t="shared" si="12"/>
        <v>-1.263097476451649E-2</v>
      </c>
      <c r="AM59" s="35">
        <f t="shared" si="13"/>
        <v>-1.209187683810928E-3</v>
      </c>
      <c r="AN59" s="29">
        <f t="shared" si="14"/>
        <v>-3.8237871994660439E-3</v>
      </c>
      <c r="AO59" s="28">
        <f>SUMPRODUCT('Bond Valuation'!$B$68:$F$68,BondVal_all!BO59:BS59)</f>
        <v>78.345137871695869</v>
      </c>
      <c r="AP59" s="53">
        <f t="shared" si="15"/>
        <v>-1.3814336392327098E-3</v>
      </c>
      <c r="AQ59" s="12">
        <f>SUMPRODUCT($BO$2:$BS$2,'Bond Valuation'!$B$68:$F$68,BondVal_all!BO59:BS59)/BondVal_all!AO59</f>
        <v>4.7249459738557489</v>
      </c>
      <c r="AR59" s="35">
        <f t="shared" si="16"/>
        <v>-6.4279184028470304E-3</v>
      </c>
      <c r="AS59" s="35">
        <f t="shared" si="17"/>
        <v>-2.0326862766708375E-2</v>
      </c>
      <c r="AT59" s="35">
        <f t="shared" si="18"/>
        <v>-1.209187683810928E-3</v>
      </c>
      <c r="AU59" s="36">
        <f t="shared" si="19"/>
        <v>-3.8237871994660439E-3</v>
      </c>
      <c r="AV59" s="28">
        <f>SUMPRODUCT('Bond Valuation'!$B$96:$K$96,BondVal_all!BO59:BX59)</f>
        <v>69.467727309799017</v>
      </c>
      <c r="AW59" s="53">
        <f t="shared" si="20"/>
        <v>-2.4730017574204899E-3</v>
      </c>
      <c r="AX59" s="12">
        <f>SUMPRODUCT($BO$2:$BX$2,'Bond Valuation'!$B$96:$K$96,BondVal_all!BO59:BX59)/BondVal_all!AV59</f>
        <v>8.263573993181792</v>
      </c>
      <c r="AY59" s="35">
        <f t="shared" si="21"/>
        <v>-1.1241944275759674E-2</v>
      </c>
      <c r="AZ59" s="35">
        <f t="shared" si="30"/>
        <v>-3.5550149240092609E-2</v>
      </c>
      <c r="BA59" s="35">
        <f t="shared" si="22"/>
        <v>-1.209187683810928E-3</v>
      </c>
      <c r="BB59" s="36">
        <f t="shared" si="23"/>
        <v>-3.8237871994660439E-3</v>
      </c>
      <c r="BC59" s="28">
        <f>SUMPRODUCT('Bond Valuation'!$B$124:$U$124,BondVal_all!BO59:CH59)</f>
        <v>57.630916707447966</v>
      </c>
      <c r="BD59" s="53">
        <f t="shared" si="24"/>
        <v>-2.8131325815462516E-3</v>
      </c>
      <c r="BE59" s="12">
        <f>SUMPRODUCT($BO$2:$CH$2,'Bond Valuation'!$B$124:$U$124,BondVal_all!BO59:CH59)/BondVal_all!BC59</f>
        <v>11.879445003062312</v>
      </c>
      <c r="BF59" s="35">
        <f t="shared" si="25"/>
        <v>-1.6161053178874861E-2</v>
      </c>
      <c r="BG59" s="35">
        <f t="shared" si="26"/>
        <v>-5.1105737432349148E-2</v>
      </c>
      <c r="BH59" s="35">
        <f t="shared" si="27"/>
        <v>-1.209187683810928E-3</v>
      </c>
      <c r="BI59" s="36">
        <f t="shared" si="28"/>
        <v>-3.8237871994660439E-3</v>
      </c>
      <c r="BJ59" s="35"/>
      <c r="BK59" s="35"/>
      <c r="BO59">
        <f>EXP(-BO$2*HLOOKUP(BO$2,'Yield Curves'!$B$2:$AP$508,MATCH($Z59,'Yield Curves'!$A$3:$A$508,0)+1)/100)</f>
        <v>0.92839313411918234</v>
      </c>
      <c r="BP59">
        <f>EXP(-BP$2*HLOOKUP(BP$2,'Yield Curves'!$B$2:$AP$508,MATCH($Z59,'Yield Curves'!$A$3:$A$508,0)+1)/100)</f>
        <v>0.86122455616933868</v>
      </c>
      <c r="BQ59">
        <f>EXP(-BQ$2*HLOOKUP(BQ$2,'Yield Curves'!$B$2:$AP$508,MATCH($Z59,'Yield Curves'!$A$3:$A$508,0)+1)/100)</f>
        <v>0.798276699823386</v>
      </c>
      <c r="BR59">
        <f>EXP(-BR$2*HLOOKUP(BR$2,'Yield Curves'!$B$2:$AP$508,MATCH($Z59,'Yield Curves'!$A$3:$A$508,0)+1)/100)</f>
        <v>0.72585863554303953</v>
      </c>
      <c r="BS59">
        <f>EXP(-BS$2*HLOOKUP(BS$2,'Yield Curves'!$B$2:$AP$508,MATCH($Z59,'Yield Curves'!$A$3:$A$508,0)+1)/100)</f>
        <v>0.68351956397618041</v>
      </c>
      <c r="BT59">
        <f>EXP(-BT$2*HLOOKUP(BT$2,'Yield Curves'!$B$2:$AP$508,MATCH($Z59,'Yield Curves'!$A$3:$A$508,0)+1)/100)</f>
        <v>0.63210484791199562</v>
      </c>
      <c r="BU59">
        <f>EXP(-BU$2*HLOOKUP(BU$2,'Yield Curves'!$B$2:$AP$508,MATCH($Z59,'Yield Curves'!$A$3:$A$508,0)+1)/100)</f>
        <v>0.584148527838112</v>
      </c>
      <c r="BV59">
        <f>EXP(-BV$2*HLOOKUP(BV$2,'Yield Curves'!$B$2:$AP$508,MATCH($Z59,'Yield Curves'!$A$3:$A$508,0)+1)/100)</f>
        <v>0.53961465284729571</v>
      </c>
      <c r="BW59">
        <f>EXP(-BW$2*HLOOKUP(BW$2,'Yield Curves'!$B$2:$AP$508,MATCH($Z59,'Yield Curves'!$A$3:$A$508,0)+1)/100)</f>
        <v>0.49833262661018868</v>
      </c>
      <c r="BX59">
        <f>EXP(-BX$2*HLOOKUP(BX$2,'Yield Curves'!$B$2:$AP$508,MATCH($Z59,'Yield Curves'!$A$3:$A$508,0)+1)/100)</f>
        <v>0.45978329423056524</v>
      </c>
      <c r="BY59">
        <f>EXP(-BY$2*HLOOKUP(BY$2,'Yield Curves'!$B$2:$AP$508,MATCH($Z59,'Yield Curves'!$A$3:$A$508,0)+1)/100)</f>
        <v>0.42395095610673755</v>
      </c>
      <c r="BZ59">
        <f>EXP(-BZ$2*HLOOKUP(BZ$2,'Yield Curves'!$B$2:$AP$508,MATCH($Z59,'Yield Curves'!$A$3:$A$508,0)+1)/100)</f>
        <v>0.38968658154964592</v>
      </c>
      <c r="CA59">
        <f>EXP(-CA$2*HLOOKUP(CA$2,'Yield Curves'!$B$2:$AP$508,MATCH($Z59,'Yield Curves'!$A$3:$A$508,0)+1)/100)</f>
        <v>0.35684522843534333</v>
      </c>
      <c r="CB59">
        <f>EXP(-CB$2*HLOOKUP(CB$2,'Yield Curves'!$B$2:$AP$508,MATCH($Z59,'Yield Curves'!$A$3:$A$508,0)+1)/100)</f>
        <v>0.32773190258329915</v>
      </c>
      <c r="CC59">
        <f>EXP(-CC$2*HLOOKUP(CC$2,'Yield Curves'!$B$2:$AP$508,MATCH($Z59,'Yield Curves'!$A$3:$A$508,0)+1)/100)</f>
        <v>0.30074275926846394</v>
      </c>
      <c r="CD59">
        <f>EXP(-CD$2*HLOOKUP(CD$2,'Yield Curves'!$B$2:$AP$508,MATCH($Z59,'Yield Curves'!$A$3:$A$508,0)+1)/100)</f>
        <v>0.27524239725391603</v>
      </c>
      <c r="CE59">
        <f>EXP(-CE$2*HLOOKUP(CE$2,'Yield Curves'!$B$2:$AP$508,MATCH($Z59,'Yield Curves'!$A$3:$A$508,0)+1)/100)</f>
        <v>0.25114833873579101</v>
      </c>
      <c r="CF59">
        <f>EXP(-CF$2*HLOOKUP(CF$2,'Yield Curves'!$B$2:$AP$508,MATCH($Z59,'Yield Curves'!$A$3:$A$508,0)+1)/100)</f>
        <v>0.22886766418458601</v>
      </c>
      <c r="CG59">
        <f>EXP(-CG$2*HLOOKUP(CG$2,'Yield Curves'!$B$2:$AP$508,MATCH($Z59,'Yield Curves'!$A$3:$A$508,0)+1)/100)</f>
        <v>0.20852067336189545</v>
      </c>
      <c r="CH59">
        <f>EXP(-CH$2*HLOOKUP(CH$2,'Yield Curves'!$B$2:$AP$508,MATCH($Z59,'Yield Curves'!$A$3:$A$508,0)+1)/100)</f>
        <v>0.18975908216588572</v>
      </c>
    </row>
    <row r="60" spans="1:86" x14ac:dyDescent="0.2">
      <c r="A60" s="2">
        <v>43049</v>
      </c>
      <c r="B60">
        <f>'Yield Curves'!C59-'Yield Curves'!C60</f>
        <v>2.9999999999999361E-2</v>
      </c>
      <c r="C60">
        <f>'Yield Curves'!D59-'Yield Curves'!D60</f>
        <v>3.4999999999999254E-2</v>
      </c>
      <c r="D60">
        <f>'Yield Curves'!E59-'Yield Curves'!E60</f>
        <v>4.0000000000000036E-2</v>
      </c>
      <c r="E60">
        <f>'Yield Curves'!F59-'Yield Curves'!F60</f>
        <v>3.5000000000000142E-2</v>
      </c>
      <c r="F60">
        <f>'Yield Curves'!G59-'Yield Curves'!G60</f>
        <v>3.0000000000000249E-2</v>
      </c>
      <c r="G60">
        <f>'Yield Curves'!H59-'Yield Curves'!H60</f>
        <v>1.5000000000000568E-2</v>
      </c>
      <c r="H60">
        <f>'Yield Curves'!I59-'Yield Curves'!I60</f>
        <v>0</v>
      </c>
      <c r="I60">
        <f>'Yield Curves'!J59-'Yield Curves'!J60</f>
        <v>4.9999999999990052E-3</v>
      </c>
      <c r="J60">
        <f>'Yield Curves'!K59-'Yield Curves'!K60</f>
        <v>9.9999999999997868E-3</v>
      </c>
      <c r="K60">
        <f>'Yield Curves'!L59-'Yield Curves'!L60</f>
        <v>7.5000000000002842E-3</v>
      </c>
      <c r="L60">
        <f>'Yield Curves'!M59-'Yield Curves'!M60</f>
        <v>4.9999999999990052E-3</v>
      </c>
      <c r="M60">
        <f>'Yield Curves'!N59-'Yield Curves'!N60</f>
        <v>2.4999999999995026E-3</v>
      </c>
      <c r="N60">
        <f>'Yield Curves'!O59-'Yield Curves'!O60</f>
        <v>0</v>
      </c>
      <c r="O60">
        <f>'Yield Curves'!P59-'Yield Curves'!P60</f>
        <v>-2.4999999999995026E-3</v>
      </c>
      <c r="P60">
        <f>'Yield Curves'!Q59-'Yield Curves'!Q60</f>
        <v>1.2500000000006395E-3</v>
      </c>
      <c r="Q60">
        <f>'Yield Curves'!R59-'Yield Curves'!R60</f>
        <v>4.9999999999998934E-3</v>
      </c>
      <c r="R60">
        <f>'Yield Curves'!S59-'Yield Curves'!S60</f>
        <v>8.7499999999991473E-3</v>
      </c>
      <c r="S60">
        <f>'Yield Curves'!T59-'Yield Curves'!T60</f>
        <v>9.3750000000003553E-3</v>
      </c>
      <c r="T60">
        <f>'Yield Curves'!U59-'Yield Curves'!U60</f>
        <v>1.0000000000000675E-2</v>
      </c>
      <c r="U60">
        <f>'Yield Curves'!V59-'Yield Curves'!V60</f>
        <v>1.0625000000000995E-2</v>
      </c>
      <c r="V60" s="21">
        <f t="shared" si="0"/>
        <v>4.0000000000000036E-2</v>
      </c>
      <c r="W60" s="21">
        <f t="shared" si="1"/>
        <v>2.9937500000000165E-2</v>
      </c>
      <c r="X60">
        <f t="shared" si="2"/>
        <v>4.5627913960420208E-2</v>
      </c>
      <c r="Y60">
        <f t="shared" si="3"/>
        <v>0.13608390063874212</v>
      </c>
      <c r="Z60" s="2">
        <v>43052</v>
      </c>
      <c r="AA60" s="28">
        <f>'Bond Valuation'!$B$12*BondVal_all!BO60</f>
        <v>93.767706546037417</v>
      </c>
      <c r="AB60" s="53">
        <f t="shared" si="6"/>
        <v>4.0008001066782484E-4</v>
      </c>
      <c r="AC60" s="12">
        <f>SUMPRODUCT('Bond Valuation'!$B$12*BondVal_all!BO60,$BO$2)/AA60</f>
        <v>1</v>
      </c>
      <c r="AD60" s="35">
        <f t="shared" si="7"/>
        <v>-1.3617319758523717E-3</v>
      </c>
      <c r="AE60" s="53">
        <f t="shared" si="8"/>
        <v>-4.306174606374902E-3</v>
      </c>
      <c r="AF60" s="53">
        <f t="shared" si="29"/>
        <v>-1.2157298973297225E-3</v>
      </c>
      <c r="AG60" s="53">
        <f t="shared" si="9"/>
        <v>-3.8444754951245789E-3</v>
      </c>
      <c r="AH60" s="28">
        <f>SUMPRODUCT('Bond Valuation'!$B$40:$D$40,BondVal_all!BO60:BQ60)</f>
        <v>85.028234218307247</v>
      </c>
      <c r="AI60" s="53">
        <f t="shared" si="10"/>
        <v>-2.7455304313317441E-4</v>
      </c>
      <c r="AJ60" s="12">
        <f>SUMPRODUCT($BO$2:$BQ$2,'Bond Valuation'!$B$40:$D$40,BondVal_all!BO60:BQ60)/BondVal_all!AH60</f>
        <v>2.9360639883555453</v>
      </c>
      <c r="AK60" s="35">
        <f t="shared" si="11"/>
        <v>-3.9981322160923911E-3</v>
      </c>
      <c r="AL60" s="35">
        <f t="shared" si="12"/>
        <v>-1.2643204189348464E-2</v>
      </c>
      <c r="AM60" s="35">
        <f t="shared" si="13"/>
        <v>-1.2157298973297225E-3</v>
      </c>
      <c r="AN60" s="29">
        <f t="shared" si="14"/>
        <v>-3.8444754951245789E-3</v>
      </c>
      <c r="AO60" s="28">
        <f>SUMPRODUCT('Bond Valuation'!$B$68:$F$68,BondVal_all!BO60:BS60)</f>
        <v>78.453516198087996</v>
      </c>
      <c r="AP60" s="53">
        <f t="shared" si="15"/>
        <v>-1.3865860387997087E-3</v>
      </c>
      <c r="AQ60" s="12">
        <f>SUMPRODUCT($BO$2:$BS$2,'Bond Valuation'!$B$68:$F$68,BondVal_all!BO60:BS60)/BondVal_all!AO60</f>
        <v>4.725266436883512</v>
      </c>
      <c r="AR60" s="35">
        <f t="shared" si="16"/>
        <v>-6.4345464015262812E-3</v>
      </c>
      <c r="AS60" s="35">
        <f t="shared" si="17"/>
        <v>-2.0347822338863394E-2</v>
      </c>
      <c r="AT60" s="35">
        <f t="shared" si="18"/>
        <v>-1.2157298973297225E-3</v>
      </c>
      <c r="AU60" s="36">
        <f t="shared" si="19"/>
        <v>-3.8444754951245789E-3</v>
      </c>
      <c r="AV60" s="28">
        <f>SUMPRODUCT('Bond Valuation'!$B$96:$K$96,BondVal_all!BO60:BX60)</f>
        <v>69.639947021169036</v>
      </c>
      <c r="AW60" s="53">
        <f t="shared" si="20"/>
        <v>-3.8940628517570852E-3</v>
      </c>
      <c r="AX60" s="12">
        <f>SUMPRODUCT($BO$2:$BX$2,'Bond Valuation'!$B$96:$K$96,BondVal_all!BO60:BX60)/BondVal_all!AV60</f>
        <v>8.2664409561272532</v>
      </c>
      <c r="AY60" s="35">
        <f t="shared" si="21"/>
        <v>-1.1256676976454131E-2</v>
      </c>
      <c r="AZ60" s="35">
        <f t="shared" si="30"/>
        <v>-3.5596738130372639E-2</v>
      </c>
      <c r="BA60" s="35">
        <f t="shared" si="22"/>
        <v>-1.2157298973297225E-3</v>
      </c>
      <c r="BB60" s="36">
        <f t="shared" si="23"/>
        <v>-3.8444754951245789E-3</v>
      </c>
      <c r="BC60" s="28">
        <f>SUMPRODUCT('Bond Valuation'!$B$124:$U$124,BondVal_all!BO60:CH60)</f>
        <v>57.793497478205417</v>
      </c>
      <c r="BD60" s="53">
        <f t="shared" si="24"/>
        <v>-6.5180498702589462E-3</v>
      </c>
      <c r="BE60" s="12">
        <f>SUMPRODUCT($BO$2:$CH$2,'Bond Valuation'!$B$124:$U$124,BondVal_all!BO60:CH60)/BondVal_all!BC60</f>
        <v>11.889468637864239</v>
      </c>
      <c r="BF60" s="35">
        <f t="shared" si="25"/>
        <v>-1.6190269620073673E-2</v>
      </c>
      <c r="BG60" s="35">
        <f t="shared" si="26"/>
        <v>-5.1198127931661772E-2</v>
      </c>
      <c r="BH60" s="35">
        <f t="shared" si="27"/>
        <v>-1.2157298973297225E-3</v>
      </c>
      <c r="BI60" s="36">
        <f t="shared" si="28"/>
        <v>-3.8444754951245789E-3</v>
      </c>
      <c r="BJ60" s="35"/>
      <c r="BK60" s="35"/>
      <c r="BO60">
        <f>EXP(-BO$2*HLOOKUP(BO$2,'Yield Curves'!$B$2:$AP$508,MATCH($Z60,'Yield Curves'!$A$3:$A$508,0)+1)/100)</f>
        <v>0.92839313411918234</v>
      </c>
      <c r="BP60">
        <f>EXP(-BP$2*HLOOKUP(BP$2,'Yield Curves'!$B$2:$AP$508,MATCH($Z60,'Yield Curves'!$A$3:$A$508,0)+1)/100)</f>
        <v>0.86139681830621206</v>
      </c>
      <c r="BQ60">
        <f>EXP(-BQ$2*HLOOKUP(BQ$2,'Yield Curves'!$B$2:$AP$508,MATCH($Z60,'Yield Curves'!$A$3:$A$508,0)+1)/100)</f>
        <v>0.79851621875937706</v>
      </c>
      <c r="BR60">
        <f>EXP(-BR$2*HLOOKUP(BR$2,'Yield Curves'!$B$2:$AP$508,MATCH($Z60,'Yield Curves'!$A$3:$A$508,0)+1)/100)</f>
        <v>0.72673018873301887</v>
      </c>
      <c r="BS60">
        <f>EXP(-BS$2*HLOOKUP(BS$2,'Yield Curves'!$B$2:$AP$508,MATCH($Z60,'Yield Curves'!$A$3:$A$508,0)+1)/100)</f>
        <v>0.68454561266627822</v>
      </c>
      <c r="BT60">
        <f>EXP(-BT$2*HLOOKUP(BT$2,'Yield Curves'!$B$2:$AP$508,MATCH($Z60,'Yield Curves'!$A$3:$A$508,0)+1)/100)</f>
        <v>0.63343366285996672</v>
      </c>
      <c r="BU60">
        <f>EXP(-BU$2*HLOOKUP(BU$2,'Yield Curves'!$B$2:$AP$508,MATCH($Z60,'Yield Curves'!$A$3:$A$508,0)+1)/100)</f>
        <v>0.58578643571698952</v>
      </c>
      <c r="BV60">
        <f>EXP(-BV$2*HLOOKUP(BV$2,'Yield Curves'!$B$2:$AP$508,MATCH($Z60,'Yield Curves'!$A$3:$A$508,0)+1)/100)</f>
        <v>0.54129005380088369</v>
      </c>
      <c r="BW60">
        <f>EXP(-BW$2*HLOOKUP(BW$2,'Yield Curves'!$B$2:$AP$508,MATCH($Z60,'Yield Curves'!$A$3:$A$508,0)+1)/100)</f>
        <v>0.49973615991606074</v>
      </c>
      <c r="BX60">
        <f>EXP(-BX$2*HLOOKUP(BX$2,'Yield Curves'!$B$2:$AP$508,MATCH($Z60,'Yield Curves'!$A$3:$A$508,0)+1)/100)</f>
        <v>0.46116471520865843</v>
      </c>
      <c r="BY60">
        <f>EXP(-BY$2*HLOOKUP(BY$2,'Yield Curves'!$B$2:$AP$508,MATCH($Z60,'Yield Curves'!$A$3:$A$508,0)+1)/100)</f>
        <v>0.42529382329495324</v>
      </c>
      <c r="BZ60">
        <f>EXP(-BZ$2*HLOOKUP(BZ$2,'Yield Curves'!$B$2:$AP$508,MATCH($Z60,'Yield Curves'!$A$3:$A$508,0)+1)/100)</f>
        <v>0.39104798607207863</v>
      </c>
      <c r="CA60">
        <f>EXP(-CA$2*HLOOKUP(CA$2,'Yield Curves'!$B$2:$AP$508,MATCH($Z60,'Yield Curves'!$A$3:$A$508,0)+1)/100)</f>
        <v>0.35828330528265229</v>
      </c>
      <c r="CB60">
        <f>EXP(-CB$2*HLOOKUP(CB$2,'Yield Curves'!$B$2:$AP$508,MATCH($Z60,'Yield Curves'!$A$3:$A$508,0)+1)/100)</f>
        <v>0.32913286985648738</v>
      </c>
      <c r="CC60">
        <f>EXP(-CC$2*HLOOKUP(CC$2,'Yield Curves'!$B$2:$AP$508,MATCH($Z60,'Yield Curves'!$A$3:$A$508,0)+1)/100)</f>
        <v>0.30209915127828341</v>
      </c>
      <c r="CD60">
        <f>EXP(-CD$2*HLOOKUP(CD$2,'Yield Curves'!$B$2:$AP$508,MATCH($Z60,'Yield Curves'!$A$3:$A$508,0)+1)/100)</f>
        <v>0.27650365204157817</v>
      </c>
      <c r="CE60">
        <f>EXP(-CE$2*HLOOKUP(CE$2,'Yield Curves'!$B$2:$AP$508,MATCH($Z60,'Yield Curves'!$A$3:$A$508,0)+1)/100)</f>
        <v>0.25226907974448765</v>
      </c>
      <c r="CF60">
        <f>EXP(-CF$2*HLOOKUP(CF$2,'Yield Curves'!$B$2:$AP$508,MATCH($Z60,'Yield Curves'!$A$3:$A$508,0)+1)/100)</f>
        <v>0.2298505919748173</v>
      </c>
      <c r="CG60">
        <f>EXP(-CG$2*HLOOKUP(CG$2,'Yield Curves'!$B$2:$AP$508,MATCH($Z60,'Yield Curves'!$A$3:$A$508,0)+1)/100)</f>
        <v>0.20939030649282916</v>
      </c>
      <c r="CH60">
        <f>EXP(-CH$2*HLOOKUP(CH$2,'Yield Curves'!$B$2:$AP$508,MATCH($Z60,'Yield Curves'!$A$3:$A$508,0)+1)/100)</f>
        <v>0.19051963859332924</v>
      </c>
    </row>
    <row r="61" spans="1:86" x14ac:dyDescent="0.2">
      <c r="A61" s="2">
        <v>43048</v>
      </c>
      <c r="B61">
        <f>'Yield Curves'!C60-'Yield Curves'!C61</f>
        <v>-6.9999999999999396E-2</v>
      </c>
      <c r="C61">
        <f>'Yield Curves'!D60-'Yield Curves'!D61</f>
        <v>-5.4999999999999716E-2</v>
      </c>
      <c r="D61">
        <f>'Yield Curves'!E60-'Yield Curves'!E61</f>
        <v>-4.0000000000000036E-2</v>
      </c>
      <c r="E61">
        <f>'Yield Curves'!F60-'Yield Curves'!F61</f>
        <v>-3.5000000000000142E-2</v>
      </c>
      <c r="F61">
        <f>'Yield Curves'!G60-'Yield Curves'!G61</f>
        <v>-3.0000000000000249E-2</v>
      </c>
      <c r="G61">
        <f>'Yield Curves'!H60-'Yield Curves'!H61</f>
        <v>-5.0000000000007816E-3</v>
      </c>
      <c r="H61">
        <f>'Yield Curves'!I60-'Yield Curves'!I61</f>
        <v>1.9999999999999574E-2</v>
      </c>
      <c r="I61">
        <f>'Yield Curves'!J60-'Yield Curves'!J61</f>
        <v>5.0000000000007816E-3</v>
      </c>
      <c r="J61">
        <f>'Yield Curves'!K60-'Yield Curves'!K61</f>
        <v>-9.9999999999997868E-3</v>
      </c>
      <c r="K61">
        <f>'Yield Curves'!L60-'Yield Curves'!L61</f>
        <v>-7.5000000000002842E-3</v>
      </c>
      <c r="L61">
        <f>'Yield Curves'!M60-'Yield Curves'!M61</f>
        <v>-4.9999999999990052E-3</v>
      </c>
      <c r="M61">
        <f>'Yield Curves'!N60-'Yield Curves'!N61</f>
        <v>-2.4999999999995026E-3</v>
      </c>
      <c r="N61">
        <f>'Yield Curves'!O60-'Yield Curves'!O61</f>
        <v>0</v>
      </c>
      <c r="O61">
        <f>'Yield Curves'!P60-'Yield Curves'!P61</f>
        <v>2.4999999999995026E-3</v>
      </c>
      <c r="P61">
        <f>'Yield Curves'!Q60-'Yield Curves'!Q61</f>
        <v>3.7500000000001421E-3</v>
      </c>
      <c r="Q61">
        <f>'Yield Curves'!R60-'Yield Curves'!R61</f>
        <v>4.9999999999998934E-3</v>
      </c>
      <c r="R61">
        <f>'Yield Curves'!S60-'Yield Curves'!S61</f>
        <v>6.2499999999996447E-3</v>
      </c>
      <c r="S61">
        <f>'Yield Curves'!T60-'Yield Curves'!T61</f>
        <v>8.1249999999997158E-3</v>
      </c>
      <c r="T61">
        <f>'Yield Curves'!U60-'Yield Curves'!U61</f>
        <v>9.9999999999997868E-3</v>
      </c>
      <c r="U61">
        <f>'Yield Curves'!V60-'Yield Curves'!V61</f>
        <v>1.1874999999999858E-2</v>
      </c>
      <c r="V61" s="21">
        <f t="shared" si="0"/>
        <v>1.9999999999999574E-2</v>
      </c>
      <c r="W61" s="21">
        <f t="shared" si="1"/>
        <v>3.0897500000000168E-2</v>
      </c>
      <c r="X61">
        <f t="shared" si="2"/>
        <v>4.7886844810171865E-2</v>
      </c>
      <c r="Y61">
        <f t="shared" si="3"/>
        <v>0.14229895961866715</v>
      </c>
      <c r="Z61" s="2">
        <v>43049</v>
      </c>
      <c r="AA61" s="28">
        <f>'Bond Valuation'!$B$12*BondVal_all!BO61</f>
        <v>93.730206963835428</v>
      </c>
      <c r="AB61" s="53">
        <f t="shared" si="6"/>
        <v>-2.999550044996413E-4</v>
      </c>
      <c r="AC61" s="12">
        <f>SUMPRODUCT('Bond Valuation'!$B$12*BondVal_all!BO61,$BO$2)/AA61</f>
        <v>1</v>
      </c>
      <c r="AD61" s="35">
        <f t="shared" si="7"/>
        <v>-1.3608390063874212E-3</v>
      </c>
      <c r="AE61" s="53">
        <f t="shared" si="8"/>
        <v>-4.3033507889846763E-3</v>
      </c>
      <c r="AF61" s="53">
        <f t="shared" si="29"/>
        <v>-1.2160816513202696E-3</v>
      </c>
      <c r="AG61" s="53">
        <f t="shared" si="9"/>
        <v>-3.8455878389107613E-3</v>
      </c>
      <c r="AH61" s="28">
        <f>SUMPRODUCT('Bond Valuation'!$B$40:$D$40,BondVal_all!BO61:BQ61)</f>
        <v>85.051585389899344</v>
      </c>
      <c r="AI61" s="53">
        <f t="shared" si="10"/>
        <v>-8.8449379853183796E-4</v>
      </c>
      <c r="AJ61" s="12">
        <f>SUMPRODUCT($BO$2:$BQ$2,'Bond Valuation'!$B$40:$D$40,BondVal_all!BO61:BQ61)/BondVal_all!AH61</f>
        <v>2.9361030544941209</v>
      </c>
      <c r="AK61" s="35">
        <f t="shared" si="11"/>
        <v>-3.995563563328852E-3</v>
      </c>
      <c r="AL61" s="35">
        <f t="shared" si="12"/>
        <v>-1.2635081396097595E-2</v>
      </c>
      <c r="AM61" s="35">
        <f t="shared" si="13"/>
        <v>-1.2160816513202696E-3</v>
      </c>
      <c r="AN61" s="29">
        <f t="shared" si="14"/>
        <v>-3.8455878389107613E-3</v>
      </c>
      <c r="AO61" s="28">
        <f>SUMPRODUCT('Bond Valuation'!$B$68:$F$68,BondVal_all!BO61:BS61)</f>
        <v>78.56244979414646</v>
      </c>
      <c r="AP61" s="53">
        <f t="shared" si="15"/>
        <v>-5.0077319905161843E-4</v>
      </c>
      <c r="AQ61" s="12">
        <f>SUMPRODUCT($BO$2:$BS$2,'Bond Valuation'!$B$68:$F$68,BondVal_all!BO61:BS61)/BondVal_all!AO61</f>
        <v>4.7256402661011876</v>
      </c>
      <c r="AR61" s="35">
        <f t="shared" si="16"/>
        <v>-6.4308356042655293E-3</v>
      </c>
      <c r="AS61" s="35">
        <f t="shared" si="17"/>
        <v>-2.0336087767584304E-2</v>
      </c>
      <c r="AT61" s="35">
        <f t="shared" si="18"/>
        <v>-1.2160816513202696E-3</v>
      </c>
      <c r="AU61" s="36">
        <f t="shared" si="19"/>
        <v>-3.8455878389107613E-3</v>
      </c>
      <c r="AV61" s="28">
        <f>SUMPRODUCT('Bond Valuation'!$B$96:$K$96,BondVal_all!BO61:BX61)</f>
        <v>69.912189481112435</v>
      </c>
      <c r="AW61" s="53">
        <f t="shared" si="20"/>
        <v>-8.1947726203290827E-4</v>
      </c>
      <c r="AX61" s="12">
        <f>SUMPRODUCT($BO$2:$BX$2,'Bond Valuation'!$B$96:$K$96,BondVal_all!BO61:BX61)/BondVal_all!AV61</f>
        <v>8.271754390695671</v>
      </c>
      <c r="AY61" s="35">
        <f t="shared" si="21"/>
        <v>-1.1256526026115085E-2</v>
      </c>
      <c r="AZ61" s="35">
        <f t="shared" si="30"/>
        <v>-3.5596260783487682E-2</v>
      </c>
      <c r="BA61" s="35">
        <f t="shared" si="22"/>
        <v>-1.2160816513202696E-3</v>
      </c>
      <c r="BB61" s="36">
        <f t="shared" si="23"/>
        <v>-3.8455878389107613E-3</v>
      </c>
      <c r="BC61" s="28">
        <f>SUMPRODUCT('Bond Valuation'!$B$124:$U$124,BondVal_all!BO61:CH61)</f>
        <v>58.17266984131723</v>
      </c>
      <c r="BD61" s="53">
        <f t="shared" si="24"/>
        <v>-2.8599445898724873E-4</v>
      </c>
      <c r="BE61" s="12">
        <f>SUMPRODUCT($BO$2:$CH$2,'Bond Valuation'!$B$124:$U$124,BondVal_all!BO61:CH61)/BondVal_all!BC61</f>
        <v>11.924243068979187</v>
      </c>
      <c r="BF61" s="35">
        <f t="shared" si="25"/>
        <v>-1.6226975089911732E-2</v>
      </c>
      <c r="BG61" s="35">
        <f t="shared" si="26"/>
        <v>-5.1314200818936652E-2</v>
      </c>
      <c r="BH61" s="35">
        <f t="shared" si="27"/>
        <v>-1.2160816513202696E-3</v>
      </c>
      <c r="BI61" s="36">
        <f t="shared" si="28"/>
        <v>-3.8455878389107613E-3</v>
      </c>
      <c r="BJ61" s="35"/>
      <c r="BK61" s="35"/>
      <c r="BO61">
        <f>EXP(-BO$2*HLOOKUP(BO$2,'Yield Curves'!$B$2:$AP$508,MATCH($Z61,'Yield Curves'!$A$3:$A$508,0)+1)/100)</f>
        <v>0.92802185112708346</v>
      </c>
      <c r="BP61">
        <f>EXP(-BP$2*HLOOKUP(BP$2,'Yield Curves'!$B$2:$AP$508,MATCH($Z61,'Yield Curves'!$A$3:$A$508,0)+1)/100)</f>
        <v>0.86122455616933868</v>
      </c>
      <c r="BQ61">
        <f>EXP(-BQ$2*HLOOKUP(BQ$2,'Yield Curves'!$B$2:$AP$508,MATCH($Z61,'Yield Curves'!$A$3:$A$508,0)+1)/100)</f>
        <v>0.79875580956182834</v>
      </c>
      <c r="BR61">
        <f>EXP(-BR$2*HLOOKUP(BR$2,'Yield Curves'!$B$2:$AP$508,MATCH($Z61,'Yield Curves'!$A$3:$A$508,0)+1)/100)</f>
        <v>0.7284764358443131</v>
      </c>
      <c r="BS61">
        <f>EXP(-BS$2*HLOOKUP(BS$2,'Yield Curves'!$B$2:$AP$508,MATCH($Z61,'Yield Curves'!$A$3:$A$508,0)+1)/100)</f>
        <v>0.68557320158429325</v>
      </c>
      <c r="BT61">
        <f>EXP(-BT$2*HLOOKUP(BT$2,'Yield Curves'!$B$2:$AP$508,MATCH($Z61,'Yield Curves'!$A$3:$A$508,0)+1)/100)</f>
        <v>0.63476527125141768</v>
      </c>
      <c r="BU61">
        <f>EXP(-BU$2*HLOOKUP(BU$2,'Yield Curves'!$B$2:$AP$508,MATCH($Z61,'Yield Curves'!$A$3:$A$508,0)+1)/100)</f>
        <v>0.58742893616452352</v>
      </c>
      <c r="BV61">
        <f>EXP(-BV$2*HLOOKUP(BV$2,'Yield Curves'!$B$2:$AP$508,MATCH($Z61,'Yield Curves'!$A$3:$A$508,0)+1)/100)</f>
        <v>0.54318788826212161</v>
      </c>
      <c r="BW61">
        <f>EXP(-BW$2*HLOOKUP(BW$2,'Yield Curves'!$B$2:$AP$508,MATCH($Z61,'Yield Curves'!$A$3:$A$508,0)+1)/100)</f>
        <v>0.50182064701075557</v>
      </c>
      <c r="BX61">
        <f>EXP(-BX$2*HLOOKUP(BX$2,'Yield Curves'!$B$2:$AP$508,MATCH($Z61,'Yield Curves'!$A$3:$A$508,0)+1)/100)</f>
        <v>0.46347631296326158</v>
      </c>
      <c r="BY61">
        <f>EXP(-BY$2*HLOOKUP(BY$2,'Yield Curves'!$B$2:$AP$508,MATCH($Z61,'Yield Curves'!$A$3:$A$508,0)+1)/100)</f>
        <v>0.42781582133496632</v>
      </c>
      <c r="BZ61">
        <f>EXP(-BZ$2*HLOOKUP(BZ$2,'Yield Curves'!$B$2:$AP$508,MATCH($Z61,'Yield Curves'!$A$3:$A$508,0)+1)/100)</f>
        <v>0.39365220025443026</v>
      </c>
      <c r="CA61">
        <f>EXP(-CA$2*HLOOKUP(CA$2,'Yield Curves'!$B$2:$AP$508,MATCH($Z61,'Yield Curves'!$A$3:$A$508,0)+1)/100)</f>
        <v>0.36083955154605307</v>
      </c>
      <c r="CB61">
        <f>EXP(-CB$2*HLOOKUP(CB$2,'Yield Curves'!$B$2:$AP$508,MATCH($Z61,'Yield Curves'!$A$3:$A$508,0)+1)/100)</f>
        <v>0.33178582455453454</v>
      </c>
      <c r="CC61">
        <f>EXP(-CC$2*HLOOKUP(CC$2,'Yield Curves'!$B$2:$AP$508,MATCH($Z61,'Yield Curves'!$A$3:$A$508,0)+1)/100)</f>
        <v>0.30483031544319683</v>
      </c>
      <c r="CD61">
        <f>EXP(-CD$2*HLOOKUP(CD$2,'Yield Curves'!$B$2:$AP$508,MATCH($Z61,'Yield Curves'!$A$3:$A$508,0)+1)/100)</f>
        <v>0.27921536566262845</v>
      </c>
      <c r="CE61">
        <f>EXP(-CE$2*HLOOKUP(CE$2,'Yield Curves'!$B$2:$AP$508,MATCH($Z61,'Yield Curves'!$A$3:$A$508,0)+1)/100)</f>
        <v>0.25486977792599907</v>
      </c>
      <c r="CF61">
        <f>EXP(-CF$2*HLOOKUP(CF$2,'Yield Curves'!$B$2:$AP$508,MATCH($Z61,'Yield Curves'!$A$3:$A$508,0)+1)/100)</f>
        <v>0.23233254572808901</v>
      </c>
      <c r="CG61">
        <f>EXP(-CG$2*HLOOKUP(CG$2,'Yield Curves'!$B$2:$AP$508,MATCH($Z61,'Yield Curves'!$A$3:$A$508,0)+1)/100)</f>
        <v>0.21178433360817073</v>
      </c>
      <c r="CH61">
        <f>EXP(-CH$2*HLOOKUP(CH$2,'Yield Curves'!$B$2:$AP$508,MATCH($Z61,'Yield Curves'!$A$3:$A$508,0)+1)/100)</f>
        <v>0.19281964670508861</v>
      </c>
    </row>
    <row r="62" spans="1:86" x14ac:dyDescent="0.2">
      <c r="A62" s="2">
        <v>43047</v>
      </c>
      <c r="B62">
        <f>'Yield Curves'!C61-'Yield Curves'!C62</f>
        <v>6.9999999999999396E-2</v>
      </c>
      <c r="C62">
        <f>'Yield Curves'!D61-'Yield Curves'!D62</f>
        <v>4.9999999999999822E-2</v>
      </c>
      <c r="D62">
        <f>'Yield Curves'!E61-'Yield Curves'!E62</f>
        <v>2.9999999999999361E-2</v>
      </c>
      <c r="E62">
        <f>'Yield Curves'!F61-'Yield Curves'!F62</f>
        <v>3.0000000000000249E-2</v>
      </c>
      <c r="F62">
        <f>'Yield Curves'!G61-'Yield Curves'!G62</f>
        <v>3.0000000000000249E-2</v>
      </c>
      <c r="G62">
        <f>'Yield Curves'!H61-'Yield Curves'!H62</f>
        <v>1.5000000000000568E-2</v>
      </c>
      <c r="H62">
        <f>'Yield Curves'!I61-'Yield Curves'!I62</f>
        <v>0</v>
      </c>
      <c r="I62">
        <f>'Yield Curves'!J61-'Yield Curves'!J62</f>
        <v>2.4999999999999467E-2</v>
      </c>
      <c r="J62">
        <f>'Yield Curves'!K61-'Yield Curves'!K62</f>
        <v>4.9999999999999822E-2</v>
      </c>
      <c r="K62">
        <f>'Yield Curves'!L61-'Yield Curves'!L62</f>
        <v>4.9999999999999822E-2</v>
      </c>
      <c r="L62">
        <f>'Yield Curves'!M61-'Yield Curves'!M62</f>
        <v>4.9999999999998934E-2</v>
      </c>
      <c r="M62">
        <f>'Yield Curves'!N61-'Yield Curves'!N62</f>
        <v>4.9999999999999822E-2</v>
      </c>
      <c r="N62">
        <f>'Yield Curves'!O61-'Yield Curves'!O62</f>
        <v>4.9999999999999822E-2</v>
      </c>
      <c r="O62">
        <f>'Yield Curves'!P61-'Yield Curves'!P62</f>
        <v>4.9999999999999822E-2</v>
      </c>
      <c r="P62">
        <f>'Yield Curves'!Q61-'Yield Curves'!Q62</f>
        <v>4.7499999999999432E-2</v>
      </c>
      <c r="Q62">
        <f>'Yield Curves'!R61-'Yield Curves'!R62</f>
        <v>4.4999999999999929E-2</v>
      </c>
      <c r="R62">
        <f>'Yield Curves'!S61-'Yield Curves'!S62</f>
        <v>4.2500000000000426E-2</v>
      </c>
      <c r="S62">
        <f>'Yield Curves'!T61-'Yield Curves'!T62</f>
        <v>4.1249999999999787E-2</v>
      </c>
      <c r="T62">
        <f>'Yield Curves'!U61-'Yield Curves'!U62</f>
        <v>4.0000000000000036E-2</v>
      </c>
      <c r="U62">
        <f>'Yield Curves'!V61-'Yield Curves'!V62</f>
        <v>3.8750000000000284E-2</v>
      </c>
      <c r="V62" s="21">
        <f t="shared" si="0"/>
        <v>6.9999999999999396E-2</v>
      </c>
      <c r="W62" s="21">
        <f t="shared" si="1"/>
        <v>3.1377500000000169E-2</v>
      </c>
      <c r="X62">
        <f t="shared" si="2"/>
        <v>4.8871659092975243E-2</v>
      </c>
      <c r="Y62">
        <f t="shared" si="3"/>
        <v>0.14506998023179185</v>
      </c>
      <c r="Z62" s="2">
        <v>43048</v>
      </c>
      <c r="AA62" s="28">
        <f>'Bond Valuation'!$B$12*BondVal_all!BO62</f>
        <v>93.758330244205709</v>
      </c>
      <c r="AB62" s="53">
        <f t="shared" si="6"/>
        <v>7.0024505717669605E-4</v>
      </c>
      <c r="AC62" s="12">
        <f>SUMPRODUCT('Bond Valuation'!$B$12*BondVal_all!BO62,$BO$2)/AA62</f>
        <v>1</v>
      </c>
      <c r="AD62" s="35">
        <f t="shared" si="7"/>
        <v>-1.4229895961866716E-3</v>
      </c>
      <c r="AE62" s="53">
        <f t="shared" si="8"/>
        <v>-4.4998882106731348E-3</v>
      </c>
      <c r="AF62" s="53">
        <f t="shared" si="29"/>
        <v>-1.276286997555629E-3</v>
      </c>
      <c r="AG62" s="53">
        <f t="shared" si="9"/>
        <v>-4.0359738603335405E-3</v>
      </c>
      <c r="AH62" s="28">
        <f>SUMPRODUCT('Bond Valuation'!$B$40:$D$40,BondVal_all!BO62:BQ62)</f>
        <v>85.126879586982398</v>
      </c>
      <c r="AI62" s="53">
        <f t="shared" si="10"/>
        <v>8.9401190288262988E-4</v>
      </c>
      <c r="AJ62" s="12">
        <f>SUMPRODUCT($BO$2:$BQ$2,'Bond Valuation'!$B$40:$D$40,BondVal_all!BO62:BQ62)/BondVal_all!AH62</f>
        <v>2.9361302934263667</v>
      </c>
      <c r="AK62" s="35">
        <f t="shared" si="11"/>
        <v>-4.1780828605942387E-3</v>
      </c>
      <c r="AL62" s="35">
        <f t="shared" si="12"/>
        <v>-1.3212258092389559E-2</v>
      </c>
      <c r="AM62" s="35">
        <f t="shared" si="13"/>
        <v>-1.276286997555629E-3</v>
      </c>
      <c r="AN62" s="29">
        <f t="shared" si="14"/>
        <v>-4.0359738603335405E-3</v>
      </c>
      <c r="AO62" s="28">
        <f>SUMPRODUCT('Bond Valuation'!$B$68:$F$68,BondVal_all!BO62:BS62)</f>
        <v>78.601811474729914</v>
      </c>
      <c r="AP62" s="53">
        <f t="shared" si="15"/>
        <v>4.9427836491111599E-4</v>
      </c>
      <c r="AQ62" s="12">
        <f>SUMPRODUCT($BO$2:$BS$2,'Bond Valuation'!$B$68:$F$68,BondVal_all!BO62:BS62)/BondVal_all!AO62</f>
        <v>4.725630715978661</v>
      </c>
      <c r="AR62" s="35">
        <f t="shared" si="16"/>
        <v>-6.7245233442578059E-3</v>
      </c>
      <c r="AS62" s="35">
        <f t="shared" si="17"/>
        <v>-2.126480994682722E-2</v>
      </c>
      <c r="AT62" s="35">
        <f t="shared" si="18"/>
        <v>-1.276286997555629E-3</v>
      </c>
      <c r="AU62" s="36">
        <f t="shared" si="19"/>
        <v>-4.0359738603335405E-3</v>
      </c>
      <c r="AV62" s="28">
        <f>SUMPRODUCT('Bond Valuation'!$B$96:$K$96,BondVal_all!BO62:BX62)</f>
        <v>69.96952791827664</v>
      </c>
      <c r="AW62" s="53">
        <f t="shared" si="20"/>
        <v>-6.0806719838091272E-4</v>
      </c>
      <c r="AX62" s="12">
        <f>SUMPRODUCT($BO$2:$BX$2,'Bond Valuation'!$B$96:$K$96,BondVal_all!BO62:BX62)/BondVal_all!AV62</f>
        <v>8.272368565482175</v>
      </c>
      <c r="AY62" s="35">
        <f t="shared" si="21"/>
        <v>-1.1771494404502796E-2</v>
      </c>
      <c r="AZ62" s="35">
        <f t="shared" si="30"/>
        <v>-3.7224733782156273E-2</v>
      </c>
      <c r="BA62" s="35">
        <f t="shared" si="22"/>
        <v>-1.276286997555629E-3</v>
      </c>
      <c r="BB62" s="36">
        <f t="shared" si="23"/>
        <v>-4.0359738603335405E-3</v>
      </c>
      <c r="BC62" s="28">
        <f>SUMPRODUCT('Bond Valuation'!$B$124:$U$124,BondVal_all!BO62:CH62)</f>
        <v>58.189311662024849</v>
      </c>
      <c r="BD62" s="53">
        <f t="shared" si="24"/>
        <v>-3.1027739525046893E-4</v>
      </c>
      <c r="BE62" s="12">
        <f>SUMPRODUCT($BO$2:$CH$2,'Bond Valuation'!$B$124:$U$124,BondVal_all!BO62:CH62)/BondVal_all!BC62</f>
        <v>11.922702866813912</v>
      </c>
      <c r="BF62" s="35">
        <f t="shared" si="25"/>
        <v>-1.6965882137901199E-2</v>
      </c>
      <c r="BG62" s="35">
        <f t="shared" si="26"/>
        <v>-5.3650830069734708E-2</v>
      </c>
      <c r="BH62" s="35">
        <f t="shared" si="27"/>
        <v>-1.276286997555629E-3</v>
      </c>
      <c r="BI62" s="36">
        <f t="shared" si="28"/>
        <v>-4.0359738603335405E-3</v>
      </c>
      <c r="BJ62" s="35"/>
      <c r="BK62" s="35"/>
      <c r="BO62">
        <f>EXP(-BO$2*HLOOKUP(BO$2,'Yield Curves'!$B$2:$AP$508,MATCH($Z62,'Yield Curves'!$A$3:$A$508,0)+1)/100)</f>
        <v>0.9283002994475813</v>
      </c>
      <c r="BP62">
        <f>EXP(-BP$2*HLOOKUP(BP$2,'Yield Curves'!$B$2:$AP$508,MATCH($Z62,'Yield Curves'!$A$3:$A$508,0)+1)/100)</f>
        <v>0.86191381147963808</v>
      </c>
      <c r="BQ62">
        <f>EXP(-BQ$2*HLOOKUP(BQ$2,'Yield Curves'!$B$2:$AP$508,MATCH($Z62,'Yield Curves'!$A$3:$A$508,0)+1)/100)</f>
        <v>0.79947501338360749</v>
      </c>
      <c r="BR62">
        <f>EXP(-BR$2*HLOOKUP(BR$2,'Yield Curves'!$B$2:$AP$508,MATCH($Z62,'Yield Curves'!$A$3:$A$508,0)+1)/100)</f>
        <v>0.7284764358443131</v>
      </c>
      <c r="BS62">
        <f>EXP(-BS$2*HLOOKUP(BS$2,'Yield Curves'!$B$2:$AP$508,MATCH($Z62,'Yield Curves'!$A$3:$A$508,0)+1)/100)</f>
        <v>0.68591607389602016</v>
      </c>
      <c r="BT62">
        <f>EXP(-BT$2*HLOOKUP(BT$2,'Yield Curves'!$B$2:$AP$508,MATCH($Z62,'Yield Curves'!$A$3:$A$508,0)+1)/100)</f>
        <v>0.63495572940008693</v>
      </c>
      <c r="BU62">
        <f>EXP(-BU$2*HLOOKUP(BU$2,'Yield Curves'!$B$2:$AP$508,MATCH($Z62,'Yield Curves'!$A$3:$A$508,0)+1)/100)</f>
        <v>0.58742893616452352</v>
      </c>
      <c r="BV62">
        <f>EXP(-BV$2*HLOOKUP(BV$2,'Yield Curves'!$B$2:$AP$508,MATCH($Z62,'Yield Curves'!$A$3:$A$508,0)+1)/100)</f>
        <v>0.5432422097669779</v>
      </c>
      <c r="BW62">
        <f>EXP(-BW$2*HLOOKUP(BW$2,'Yield Curves'!$B$2:$AP$508,MATCH($Z62,'Yield Curves'!$A$3:$A$508,0)+1)/100)</f>
        <v>0.50221598641473575</v>
      </c>
      <c r="BX62">
        <f>EXP(-BX$2*HLOOKUP(BX$2,'Yield Curves'!$B$2:$AP$508,MATCH($Z62,'Yield Curves'!$A$3:$A$508,0)+1)/100)</f>
        <v>0.46394002109164673</v>
      </c>
      <c r="BY62">
        <f>EXP(-BY$2*HLOOKUP(BY$2,'Yield Curves'!$B$2:$AP$508,MATCH($Z62,'Yield Curves'!$A$3:$A$508,0)+1)/100)</f>
        <v>0.42834557112894828</v>
      </c>
      <c r="BZ62">
        <f>EXP(-BZ$2*HLOOKUP(BZ$2,'Yield Curves'!$B$2:$AP$508,MATCH($Z62,'Yield Curves'!$A$3:$A$508,0)+1)/100)</f>
        <v>0.39405097495281177</v>
      </c>
      <c r="CA62">
        <f>EXP(-CA$2*HLOOKUP(CA$2,'Yield Curves'!$B$2:$AP$508,MATCH($Z62,'Yield Curves'!$A$3:$A$508,0)+1)/100)</f>
        <v>0.36091285452454253</v>
      </c>
      <c r="CB62">
        <f>EXP(-CB$2*HLOOKUP(CB$2,'Yield Curves'!$B$2:$AP$508,MATCH($Z62,'Yield Curves'!$A$3:$A$508,0)+1)/100)</f>
        <v>0.33182211561372627</v>
      </c>
      <c r="CC62">
        <f>EXP(-CC$2*HLOOKUP(CC$2,'Yield Curves'!$B$2:$AP$508,MATCH($Z62,'Yield Curves'!$A$3:$A$508,0)+1)/100)</f>
        <v>0.30483031544319683</v>
      </c>
      <c r="CD62">
        <f>EXP(-CD$2*HLOOKUP(CD$2,'Yield Curves'!$B$2:$AP$508,MATCH($Z62,'Yield Curves'!$A$3:$A$508,0)+1)/100)</f>
        <v>0.27920227774911344</v>
      </c>
      <c r="CE62">
        <f>EXP(-CE$2*HLOOKUP(CE$2,'Yield Curves'!$B$2:$AP$508,MATCH($Z62,'Yield Curves'!$A$3:$A$508,0)+1)/100)</f>
        <v>0.2548655467245739</v>
      </c>
      <c r="CF62">
        <f>EXP(-CF$2*HLOOKUP(CF$2,'Yield Curves'!$B$2:$AP$508,MATCH($Z62,'Yield Curves'!$A$3:$A$508,0)+1)/100)</f>
        <v>0.23233662973451377</v>
      </c>
      <c r="CG62">
        <f>EXP(-CG$2*HLOOKUP(CG$2,'Yield Curves'!$B$2:$AP$508,MATCH($Z62,'Yield Curves'!$A$3:$A$508,0)+1)/100)</f>
        <v>0.21178629841334853</v>
      </c>
      <c r="CH62">
        <f>EXP(-CH$2*HLOOKUP(CH$2,'Yield Curves'!$B$2:$AP$508,MATCH($Z62,'Yield Curves'!$A$3:$A$508,0)+1)/100)</f>
        <v>0.19281964670508861</v>
      </c>
    </row>
    <row r="63" spans="1:86" x14ac:dyDescent="0.2">
      <c r="A63" s="2">
        <v>43046</v>
      </c>
      <c r="B63">
        <f>'Yield Curves'!C62-'Yield Curves'!C63</f>
        <v>-9.9999999999997868E-3</v>
      </c>
      <c r="C63">
        <f>'Yield Curves'!D62-'Yield Curves'!D63</f>
        <v>-4.9999999999998934E-3</v>
      </c>
      <c r="D63">
        <f>'Yield Curves'!E62-'Yield Curves'!E63</f>
        <v>0</v>
      </c>
      <c r="E63">
        <f>'Yield Curves'!F62-'Yield Curves'!F63</f>
        <v>0</v>
      </c>
      <c r="F63">
        <f>'Yield Curves'!G62-'Yield Curves'!G63</f>
        <v>0</v>
      </c>
      <c r="G63">
        <f>'Yield Curves'!H62-'Yield Curves'!H63</f>
        <v>-2.0000000000000462E-2</v>
      </c>
      <c r="H63">
        <f>'Yield Curves'!I62-'Yield Curves'!I63</f>
        <v>-4.0000000000000036E-2</v>
      </c>
      <c r="I63">
        <f>'Yield Curves'!J62-'Yield Curves'!J63</f>
        <v>-2.0000000000000462E-2</v>
      </c>
      <c r="J63">
        <f>'Yield Curves'!K62-'Yield Curves'!K63</f>
        <v>0</v>
      </c>
      <c r="K63">
        <f>'Yield Curves'!L62-'Yield Curves'!L63</f>
        <v>0</v>
      </c>
      <c r="L63">
        <f>'Yield Curves'!M62-'Yield Curves'!M63</f>
        <v>0</v>
      </c>
      <c r="M63">
        <f>'Yield Curves'!N62-'Yield Curves'!N63</f>
        <v>0</v>
      </c>
      <c r="N63">
        <f>'Yield Curves'!O62-'Yield Curves'!O63</f>
        <v>0</v>
      </c>
      <c r="O63">
        <f>'Yield Curves'!P62-'Yield Curves'!P63</f>
        <v>0</v>
      </c>
      <c r="P63">
        <f>'Yield Curves'!Q62-'Yield Curves'!Q63</f>
        <v>-4.9999999999998934E-3</v>
      </c>
      <c r="Q63">
        <f>'Yield Curves'!R62-'Yield Curves'!R63</f>
        <v>-9.9999999999997868E-3</v>
      </c>
      <c r="R63">
        <f>'Yield Curves'!S62-'Yield Curves'!S63</f>
        <v>-1.499999999999968E-2</v>
      </c>
      <c r="S63">
        <f>'Yield Curves'!T62-'Yield Curves'!T63</f>
        <v>-1.7500000000000071E-2</v>
      </c>
      <c r="T63">
        <f>'Yield Curves'!U62-'Yield Curves'!U63</f>
        <v>-2.0000000000000462E-2</v>
      </c>
      <c r="U63">
        <f>'Yield Curves'!V62-'Yield Curves'!V63</f>
        <v>-2.2500000000000853E-2</v>
      </c>
      <c r="V63" s="21">
        <f t="shared" si="0"/>
        <v>0</v>
      </c>
      <c r="W63" s="21">
        <f t="shared" si="1"/>
        <v>3.1657500000000172E-2</v>
      </c>
      <c r="X63">
        <f t="shared" si="2"/>
        <v>4.8891687377595222E-2</v>
      </c>
      <c r="Y63">
        <f t="shared" si="3"/>
        <v>0.14539657298913822</v>
      </c>
      <c r="Z63" s="2">
        <v>43047</v>
      </c>
      <c r="AA63" s="28">
        <f>'Bond Valuation'!$B$12*BondVal_all!BO63</f>
        <v>93.692722378466769</v>
      </c>
      <c r="AB63" s="53">
        <f t="shared" si="6"/>
        <v>-6.9975505715658137E-4</v>
      </c>
      <c r="AC63" s="12">
        <f>SUMPRODUCT('Bond Valuation'!$B$12*BondVal_all!BO63,$BO$2)/AA63</f>
        <v>1</v>
      </c>
      <c r="AD63" s="35">
        <f t="shared" si="7"/>
        <v>-1.4506998023179184E-3</v>
      </c>
      <c r="AE63" s="53">
        <f t="shared" si="8"/>
        <v>-4.5875155764806379E-3</v>
      </c>
      <c r="AF63" s="53">
        <f t="shared" si="29"/>
        <v>-1.3025344078649013E-3</v>
      </c>
      <c r="AG63" s="53">
        <f t="shared" si="9"/>
        <v>-4.1189754595918259E-3</v>
      </c>
      <c r="AH63" s="28">
        <f>SUMPRODUCT('Bond Valuation'!$B$40:$D$40,BondVal_all!BO63:BQ63)</f>
        <v>85.050843120882135</v>
      </c>
      <c r="AI63" s="53">
        <f t="shared" si="10"/>
        <v>-8.8916734574040479E-4</v>
      </c>
      <c r="AJ63" s="12">
        <f>SUMPRODUCT($BO$2:$BQ$2,'Bond Valuation'!$B$40:$D$40,BondVal_all!BO63:BQ63)/BondVal_all!AH63</f>
        <v>2.9361199515554404</v>
      </c>
      <c r="AK63" s="35">
        <f t="shared" si="11"/>
        <v>-4.2594286333031738E-3</v>
      </c>
      <c r="AL63" s="35">
        <f t="shared" si="12"/>
        <v>-1.3469496012176159E-2</v>
      </c>
      <c r="AM63" s="35">
        <f t="shared" si="13"/>
        <v>-1.3025344078649013E-3</v>
      </c>
      <c r="AN63" s="29">
        <f t="shared" si="14"/>
        <v>-4.1189754595918259E-3</v>
      </c>
      <c r="AO63" s="28">
        <f>SUMPRODUCT('Bond Valuation'!$B$68:$F$68,BondVal_all!BO63:BS63)</f>
        <v>78.56297949368323</v>
      </c>
      <c r="AP63" s="53">
        <f t="shared" si="15"/>
        <v>-2.2936736959580095E-3</v>
      </c>
      <c r="AQ63" s="12">
        <f>SUMPRODUCT($BO$2:$BS$2,'Bond Valuation'!$B$68:$F$68,BondVal_all!BO63:BS63)/BondVal_all!AO63</f>
        <v>4.7256708038623216</v>
      </c>
      <c r="AR63" s="35">
        <f t="shared" si="16"/>
        <v>-6.8555297009826287E-3</v>
      </c>
      <c r="AS63" s="35">
        <f t="shared" si="17"/>
        <v>-2.1679088422038178E-2</v>
      </c>
      <c r="AT63" s="35">
        <f t="shared" si="18"/>
        <v>-1.3025344078649013E-3</v>
      </c>
      <c r="AU63" s="36">
        <f t="shared" si="19"/>
        <v>-4.1189754595918259E-3</v>
      </c>
      <c r="AV63" s="28">
        <f>SUMPRODUCT('Bond Valuation'!$B$96:$K$96,BondVal_all!BO63:BX63)</f>
        <v>70.012099979764102</v>
      </c>
      <c r="AW63" s="53">
        <f t="shared" si="20"/>
        <v>-3.3186498856782043E-3</v>
      </c>
      <c r="AX63" s="12">
        <f>SUMPRODUCT($BO$2:$BX$2,'Bond Valuation'!$B$96:$K$96,BondVal_all!BO63:BX63)/BondVal_all!AV63</f>
        <v>8.2741571665417517</v>
      </c>
      <c r="AY63" s="35">
        <f t="shared" si="21"/>
        <v>-1.2003318165849508E-2</v>
      </c>
      <c r="AZ63" s="35">
        <f t="shared" si="30"/>
        <v>-3.7957824883759185E-2</v>
      </c>
      <c r="BA63" s="35">
        <f t="shared" si="22"/>
        <v>-1.3025344078649013E-3</v>
      </c>
      <c r="BB63" s="36">
        <f t="shared" si="23"/>
        <v>-4.1189754595918259E-3</v>
      </c>
      <c r="BC63" s="28">
        <f>SUMPRODUCT('Bond Valuation'!$B$124:$U$124,BondVal_all!BO63:CH63)</f>
        <v>58.207372093822492</v>
      </c>
      <c r="BD63" s="53">
        <f t="shared" si="24"/>
        <v>-4.4357986399223837E-4</v>
      </c>
      <c r="BE63" s="12">
        <f>SUMPRODUCT($BO$2:$CH$2,'Bond Valuation'!$B$124:$U$124,BondVal_all!BO63:CH63)/BondVal_all!BC63</f>
        <v>11.924806748733502</v>
      </c>
      <c r="BF63" s="35">
        <f t="shared" si="25"/>
        <v>-1.729931479306707E-2</v>
      </c>
      <c r="BG63" s="35">
        <f t="shared" si="26"/>
        <v>-5.4705236706336369E-2</v>
      </c>
      <c r="BH63" s="35">
        <f t="shared" si="27"/>
        <v>-1.3025344078649013E-3</v>
      </c>
      <c r="BI63" s="36">
        <f t="shared" si="28"/>
        <v>-4.1189754595918259E-3</v>
      </c>
      <c r="BJ63" s="35"/>
      <c r="BK63" s="35"/>
      <c r="BO63">
        <f>EXP(-BO$2*HLOOKUP(BO$2,'Yield Curves'!$B$2:$AP$508,MATCH($Z63,'Yield Curves'!$A$3:$A$508,0)+1)/100)</f>
        <v>0.92765071661848286</v>
      </c>
      <c r="BP63">
        <f>EXP(-BP$2*HLOOKUP(BP$2,'Yield Curves'!$B$2:$AP$508,MATCH($Z63,'Yield Curves'!$A$3:$A$508,0)+1)/100)</f>
        <v>0.86122455616933868</v>
      </c>
      <c r="BQ63">
        <f>EXP(-BQ$2*HLOOKUP(BQ$2,'Yield Curves'!$B$2:$AP$508,MATCH($Z63,'Yield Curves'!$A$3:$A$508,0)+1)/100)</f>
        <v>0.79875580956182834</v>
      </c>
      <c r="BR63">
        <f>EXP(-BR$2*HLOOKUP(BR$2,'Yield Curves'!$B$2:$AP$508,MATCH($Z63,'Yield Curves'!$A$3:$A$508,0)+1)/100)</f>
        <v>0.72905945016762375</v>
      </c>
      <c r="BS63">
        <f>EXP(-BS$2*HLOOKUP(BS$2,'Yield Curves'!$B$2:$AP$508,MATCH($Z63,'Yield Curves'!$A$3:$A$508,0)+1)/100)</f>
        <v>0.68557320158429325</v>
      </c>
      <c r="BT63">
        <f>EXP(-BT$2*HLOOKUP(BT$2,'Yield Curves'!$B$2:$AP$508,MATCH($Z63,'Yield Curves'!$A$3:$A$508,0)+1)/100)</f>
        <v>0.63476527125141768</v>
      </c>
      <c r="BU63">
        <f>EXP(-BU$2*HLOOKUP(BU$2,'Yield Curves'!$B$2:$AP$508,MATCH($Z63,'Yield Curves'!$A$3:$A$508,0)+1)/100)</f>
        <v>0.58742893616452352</v>
      </c>
      <c r="BV63">
        <f>EXP(-BV$2*HLOOKUP(BV$2,'Yield Curves'!$B$2:$AP$508,MATCH($Z63,'Yield Curves'!$A$3:$A$508,0)+1)/100)</f>
        <v>0.54340520687825211</v>
      </c>
      <c r="BW63">
        <f>EXP(-BW$2*HLOOKUP(BW$2,'Yield Curves'!$B$2:$AP$508,MATCH($Z63,'Yield Curves'!$A$3:$A$508,0)+1)/100)</f>
        <v>0.50249856237413182</v>
      </c>
      <c r="BX63">
        <f>EXP(-BX$2*HLOOKUP(BX$2,'Yield Curves'!$B$2:$AP$508,MATCH($Z63,'Yield Curves'!$A$3:$A$508,0)+1)/100)</f>
        <v>0.46440419316009157</v>
      </c>
      <c r="BY63">
        <f>EXP(-BY$2*HLOOKUP(BY$2,'Yield Curves'!$B$2:$AP$508,MATCH($Z63,'Yield Curves'!$A$3:$A$508,0)+1)/100)</f>
        <v>0.42899393400610408</v>
      </c>
      <c r="BZ63">
        <f>EXP(-BZ$2*HLOOKUP(BZ$2,'Yield Curves'!$B$2:$AP$508,MATCH($Z63,'Yield Curves'!$A$3:$A$508,0)+1)/100)</f>
        <v>0.39477570926502048</v>
      </c>
      <c r="CA63">
        <f>EXP(-CA$2*HLOOKUP(CA$2,'Yield Curves'!$B$2:$AP$508,MATCH($Z63,'Yield Curves'!$A$3:$A$508,0)+1)/100)</f>
        <v>0.36160263081739441</v>
      </c>
      <c r="CB63">
        <f>EXP(-CB$2*HLOOKUP(CB$2,'Yield Curves'!$B$2:$AP$508,MATCH($Z63,'Yield Curves'!$A$3:$A$508,0)+1)/100)</f>
        <v>0.33262880015731766</v>
      </c>
      <c r="CC63">
        <f>EXP(-CC$2*HLOOKUP(CC$2,'Yield Curves'!$B$2:$AP$508,MATCH($Z63,'Yield Curves'!$A$3:$A$508,0)+1)/100)</f>
        <v>0.30574617949871175</v>
      </c>
      <c r="CD63">
        <f>EXP(-CD$2*HLOOKUP(CD$2,'Yield Curves'!$B$2:$AP$508,MATCH($Z63,'Yield Curves'!$A$3:$A$508,0)+1)/100)</f>
        <v>0.28002976580964528</v>
      </c>
      <c r="CE63">
        <f>EXP(-CE$2*HLOOKUP(CE$2,'Yield Curves'!$B$2:$AP$508,MATCH($Z63,'Yield Curves'!$A$3:$A$508,0)+1)/100)</f>
        <v>0.25542212883279192</v>
      </c>
      <c r="CF63">
        <f>EXP(-CF$2*HLOOKUP(CF$2,'Yield Curves'!$B$2:$AP$508,MATCH($Z63,'Yield Curves'!$A$3:$A$508,0)+1)/100)</f>
        <v>0.23263659190991143</v>
      </c>
      <c r="CG63">
        <f>EXP(-CG$2*HLOOKUP(CG$2,'Yield Curves'!$B$2:$AP$508,MATCH($Z63,'Yield Curves'!$A$3:$A$508,0)+1)/100)</f>
        <v>0.2119305648964388</v>
      </c>
      <c r="CH63">
        <f>EXP(-CH$2*HLOOKUP(CH$2,'Yield Curves'!$B$2:$AP$508,MATCH($Z63,'Yield Curves'!$A$3:$A$508,0)+1)/100)</f>
        <v>0.19281964670508861</v>
      </c>
    </row>
    <row r="64" spans="1:86" x14ac:dyDescent="0.2">
      <c r="A64" s="2">
        <v>43042</v>
      </c>
      <c r="B64">
        <f>'Yield Curves'!C63-'Yield Curves'!C64</f>
        <v>-4.0000000000000036E-2</v>
      </c>
      <c r="C64">
        <f>'Yield Curves'!D63-'Yield Curves'!D64</f>
        <v>-2.5000000000000355E-2</v>
      </c>
      <c r="D64">
        <f>'Yield Curves'!E63-'Yield Curves'!E64</f>
        <v>-9.9999999999997868E-3</v>
      </c>
      <c r="E64">
        <f>'Yield Curves'!F63-'Yield Curves'!F64</f>
        <v>0</v>
      </c>
      <c r="F64">
        <f>'Yield Curves'!G63-'Yield Curves'!G64</f>
        <v>9.9999999999997868E-3</v>
      </c>
      <c r="G64">
        <f>'Yield Curves'!H63-'Yield Curves'!H64</f>
        <v>3.0000000000000249E-2</v>
      </c>
      <c r="H64">
        <f>'Yield Curves'!I63-'Yield Curves'!I64</f>
        <v>5.0000000000000711E-2</v>
      </c>
      <c r="I64">
        <f>'Yield Curves'!J63-'Yield Curves'!J64</f>
        <v>4.0000000000000924E-2</v>
      </c>
      <c r="J64">
        <f>'Yield Curves'!K63-'Yield Curves'!K64</f>
        <v>3.0000000000000249E-2</v>
      </c>
      <c r="K64">
        <f>'Yield Curves'!L63-'Yield Curves'!L64</f>
        <v>3.2499999999999751E-2</v>
      </c>
      <c r="L64">
        <f>'Yield Curves'!M63-'Yield Curves'!M64</f>
        <v>3.5000000000000142E-2</v>
      </c>
      <c r="M64">
        <f>'Yield Curves'!N63-'Yield Curves'!N64</f>
        <v>3.7499999999999645E-2</v>
      </c>
      <c r="N64">
        <f>'Yield Curves'!O63-'Yield Curves'!O64</f>
        <v>4.0000000000000036E-2</v>
      </c>
      <c r="O64">
        <f>'Yield Curves'!P63-'Yield Curves'!P64</f>
        <v>4.2500000000000426E-2</v>
      </c>
      <c r="P64">
        <f>'Yield Curves'!Q63-'Yield Curves'!Q64</f>
        <v>4.1249999999999787E-2</v>
      </c>
      <c r="Q64">
        <f>'Yield Curves'!R63-'Yield Curves'!R64</f>
        <v>3.9999999999999147E-2</v>
      </c>
      <c r="R64">
        <f>'Yield Curves'!S63-'Yield Curves'!S64</f>
        <v>3.8749999999998508E-2</v>
      </c>
      <c r="S64">
        <f>'Yield Curves'!T63-'Yield Curves'!T64</f>
        <v>3.9374999999999716E-2</v>
      </c>
      <c r="T64">
        <f>'Yield Curves'!U63-'Yield Curves'!U64</f>
        <v>4.0000000000000036E-2</v>
      </c>
      <c r="U64">
        <f>'Yield Curves'!V63-'Yield Curves'!V64</f>
        <v>4.0625000000000355E-2</v>
      </c>
      <c r="V64" s="21">
        <f t="shared" si="0"/>
        <v>5.0000000000000711E-2</v>
      </c>
      <c r="W64" s="21">
        <f t="shared" si="1"/>
        <v>3.153750000000017E-2</v>
      </c>
      <c r="X64">
        <f t="shared" si="2"/>
        <v>4.8883302007029263E-2</v>
      </c>
      <c r="Y64">
        <f t="shared" si="3"/>
        <v>0.14525706570014907</v>
      </c>
      <c r="Z64" s="2">
        <v>43046</v>
      </c>
      <c r="AA64" s="28">
        <f>'Bond Valuation'!$B$12*BondVal_all!BO64</f>
        <v>93.758330244205709</v>
      </c>
      <c r="AB64" s="53">
        <f t="shared" si="6"/>
        <v>1.0000500016649205E-4</v>
      </c>
      <c r="AC64" s="12">
        <f>SUMPRODUCT('Bond Valuation'!$B$12*BondVal_all!BO64,$BO$2)/AA64</f>
        <v>1</v>
      </c>
      <c r="AD64" s="35">
        <f t="shared" si="7"/>
        <v>-1.4539657298913821E-3</v>
      </c>
      <c r="AE64" s="53">
        <f t="shared" si="8"/>
        <v>-4.5978433462859304E-3</v>
      </c>
      <c r="AF64" s="53">
        <f t="shared" si="29"/>
        <v>-1.3030682045546843E-3</v>
      </c>
      <c r="AG64" s="53">
        <f t="shared" si="9"/>
        <v>-4.120663472938998E-3</v>
      </c>
      <c r="AH64" s="28">
        <f>SUMPRODUCT('Bond Valuation'!$B$40:$D$40,BondVal_all!BO64:BQ64)</f>
        <v>85.126534855932064</v>
      </c>
      <c r="AI64" s="53">
        <f t="shared" si="10"/>
        <v>2.1808849894888738E-6</v>
      </c>
      <c r="AJ64" s="12">
        <f>SUMPRODUCT($BO$2:$BQ$2,'Bond Valuation'!$B$40:$D$40,BondVal_all!BO64:BQ64)/BondVal_all!AH64</f>
        <v>2.936134084408577</v>
      </c>
      <c r="AK64" s="35">
        <f t="shared" si="11"/>
        <v>-4.2690383370960813E-3</v>
      </c>
      <c r="AL64" s="35">
        <f t="shared" si="12"/>
        <v>-1.3499884563801306E-2</v>
      </c>
      <c r="AM64" s="35">
        <f t="shared" si="13"/>
        <v>-1.3030682045546843E-3</v>
      </c>
      <c r="AN64" s="29">
        <f t="shared" si="14"/>
        <v>-4.120663472938998E-3</v>
      </c>
      <c r="AO64" s="28">
        <f>SUMPRODUCT('Bond Valuation'!$B$68:$F$68,BondVal_all!BO64:BS64)</f>
        <v>78.743591598457868</v>
      </c>
      <c r="AP64" s="53">
        <f t="shared" si="15"/>
        <v>3.9953666766345819E-5</v>
      </c>
      <c r="AQ64" s="12">
        <f>SUMPRODUCT($BO$2:$BS$2,'Bond Valuation'!$B$68:$F$68,BondVal_all!BO64:BS64)/BondVal_all!AO64</f>
        <v>4.7261226330461943</v>
      </c>
      <c r="AR64" s="35">
        <f t="shared" si="16"/>
        <v>-6.8716203437131909E-3</v>
      </c>
      <c r="AS64" s="35">
        <f t="shared" si="17"/>
        <v>-2.1729971502082786E-2</v>
      </c>
      <c r="AT64" s="35">
        <f t="shared" si="18"/>
        <v>-1.3030682045546843E-3</v>
      </c>
      <c r="AU64" s="36">
        <f t="shared" si="19"/>
        <v>-4.120663472938998E-3</v>
      </c>
      <c r="AV64" s="28">
        <f>SUMPRODUCT('Bond Valuation'!$B$96:$K$96,BondVal_all!BO64:BX64)</f>
        <v>70.245219268659483</v>
      </c>
      <c r="AW64" s="53">
        <f t="shared" si="20"/>
        <v>1.4822972003185608E-3</v>
      </c>
      <c r="AX64" s="12">
        <f>SUMPRODUCT($BO$2:$BX$2,'Bond Valuation'!$B$96:$K$96,BondVal_all!BO64:BX64)/BondVal_all!AV64</f>
        <v>8.2777188675650173</v>
      </c>
      <c r="AY64" s="35">
        <f t="shared" si="21"/>
        <v>-1.2035519555114836E-2</v>
      </c>
      <c r="AZ64" s="35">
        <f t="shared" si="30"/>
        <v>-3.8059654617659318E-2</v>
      </c>
      <c r="BA64" s="35">
        <f t="shared" si="22"/>
        <v>-1.3030682045546843E-3</v>
      </c>
      <c r="BB64" s="36">
        <f t="shared" si="23"/>
        <v>-4.120663472938998E-3</v>
      </c>
      <c r="BC64" s="28">
        <f>SUMPRODUCT('Bond Valuation'!$B$124:$U$124,BondVal_all!BO64:CH64)</f>
        <v>58.233203170164543</v>
      </c>
      <c r="BD64" s="53">
        <f t="shared" si="24"/>
        <v>3.9517021201878055E-3</v>
      </c>
      <c r="BE64" s="12">
        <f>SUMPRODUCT($BO$2:$CH$2,'Bond Valuation'!$B$124:$U$124,BondVal_all!BO64:CH64)/BondVal_all!BC64</f>
        <v>11.914105670389519</v>
      </c>
      <c r="BF64" s="35">
        <f t="shared" si="25"/>
        <v>-1.7322701347050953E-2</v>
      </c>
      <c r="BG64" s="35">
        <f t="shared" si="26"/>
        <v>-5.4779191483547922E-2</v>
      </c>
      <c r="BH64" s="35">
        <f t="shared" si="27"/>
        <v>-1.3030682045546843E-3</v>
      </c>
      <c r="BI64" s="36">
        <f t="shared" si="28"/>
        <v>-4.120663472938998E-3</v>
      </c>
      <c r="BJ64" s="35"/>
      <c r="BK64" s="35"/>
      <c r="BO64">
        <f>EXP(-BO$2*HLOOKUP(BO$2,'Yield Curves'!$B$2:$AP$508,MATCH($Z64,'Yield Curves'!$A$3:$A$508,0)+1)/100)</f>
        <v>0.9283002994475813</v>
      </c>
      <c r="BP64">
        <f>EXP(-BP$2*HLOOKUP(BP$2,'Yield Curves'!$B$2:$AP$508,MATCH($Z64,'Yield Curves'!$A$3:$A$508,0)+1)/100)</f>
        <v>0.86174144595446922</v>
      </c>
      <c r="BQ64">
        <f>EXP(-BQ$2*HLOOKUP(BQ$2,'Yield Curves'!$B$2:$AP$508,MATCH($Z64,'Yield Curves'!$A$3:$A$508,0)+1)/100)</f>
        <v>0.79947501338360749</v>
      </c>
      <c r="BR64">
        <f>EXP(-BR$2*HLOOKUP(BR$2,'Yield Curves'!$B$2:$AP$508,MATCH($Z64,'Yield Curves'!$A$3:$A$508,0)+1)/100)</f>
        <v>0.72905945016762375</v>
      </c>
      <c r="BS64">
        <f>EXP(-BS$2*HLOOKUP(BS$2,'Yield Curves'!$B$2:$AP$508,MATCH($Z64,'Yield Curves'!$A$3:$A$508,0)+1)/100)</f>
        <v>0.68728927879097224</v>
      </c>
      <c r="BT64">
        <f>EXP(-BT$2*HLOOKUP(BT$2,'Yield Curves'!$B$2:$AP$508,MATCH($Z64,'Yield Curves'!$A$3:$A$508,0)+1)/100)</f>
        <v>0.63667242636747978</v>
      </c>
      <c r="BU64">
        <f>EXP(-BU$2*HLOOKUP(BU$2,'Yield Curves'!$B$2:$AP$508,MATCH($Z64,'Yield Curves'!$A$3:$A$508,0)+1)/100)</f>
        <v>0.58948853964467818</v>
      </c>
      <c r="BV64">
        <f>EXP(-BV$2*HLOOKUP(BV$2,'Yield Curves'!$B$2:$AP$508,MATCH($Z64,'Yield Curves'!$A$3:$A$508,0)+1)/100)</f>
        <v>0.54547407502432965</v>
      </c>
      <c r="BW64">
        <f>EXP(-BW$2*HLOOKUP(BW$2,'Yield Curves'!$B$2:$AP$508,MATCH($Z64,'Yield Curves'!$A$3:$A$508,0)+1)/100)</f>
        <v>0.50442430000052851</v>
      </c>
      <c r="BX64">
        <f>EXP(-BX$2*HLOOKUP(BX$2,'Yield Curves'!$B$2:$AP$508,MATCH($Z64,'Yield Curves'!$A$3:$A$508,0)+1)/100)</f>
        <v>0.46626553012487953</v>
      </c>
      <c r="BY64">
        <f>EXP(-BY$2*HLOOKUP(BY$2,'Yield Curves'!$B$2:$AP$508,MATCH($Z64,'Yield Curves'!$A$3:$A$508,0)+1)/100)</f>
        <v>0.43076718880748793</v>
      </c>
      <c r="BZ64">
        <f>EXP(-BZ$2*HLOOKUP(BZ$2,'Yield Curves'!$B$2:$AP$508,MATCH($Z64,'Yield Curves'!$A$3:$A$508,0)+1)/100)</f>
        <v>0.39611032818637465</v>
      </c>
      <c r="CA64">
        <f>EXP(-CA$2*HLOOKUP(CA$2,'Yield Curves'!$B$2:$AP$508,MATCH($Z64,'Yield Curves'!$A$3:$A$508,0)+1)/100)</f>
        <v>0.36216128597972486</v>
      </c>
      <c r="CB64">
        <f>EXP(-CB$2*HLOOKUP(CB$2,'Yield Curves'!$B$2:$AP$508,MATCH($Z64,'Yield Curves'!$A$3:$A$508,0)+1)/100)</f>
        <v>0.33290541279864966</v>
      </c>
      <c r="CC64">
        <f>EXP(-CC$2*HLOOKUP(CC$2,'Yield Curves'!$B$2:$AP$508,MATCH($Z64,'Yield Curves'!$A$3:$A$508,0)+1)/100)</f>
        <v>0.30574617949871175</v>
      </c>
      <c r="CD64">
        <f>EXP(-CD$2*HLOOKUP(CD$2,'Yield Curves'!$B$2:$AP$508,MATCH($Z64,'Yield Curves'!$A$3:$A$508,0)+1)/100)</f>
        <v>0.27987404256695581</v>
      </c>
      <c r="CE64">
        <f>EXP(-CE$2*HLOOKUP(CE$2,'Yield Curves'!$B$2:$AP$508,MATCH($Z64,'Yield Curves'!$A$3:$A$508,0)+1)/100)</f>
        <v>0.25522714459821394</v>
      </c>
      <c r="CF64">
        <f>EXP(-CF$2*HLOOKUP(CF$2,'Yield Curves'!$B$2:$AP$508,MATCH($Z64,'Yield Curves'!$A$3:$A$508,0)+1)/100)</f>
        <v>0.23240606882860659</v>
      </c>
      <c r="CG64">
        <f>EXP(-CG$2*HLOOKUP(CG$2,'Yield Curves'!$B$2:$AP$508,MATCH($Z64,'Yield Curves'!$A$3:$A$508,0)+1)/100)</f>
        <v>0.21161856972606691</v>
      </c>
      <c r="CH64">
        <f>EXP(-CH$2*HLOOKUP(CH$2,'Yield Curves'!$B$2:$AP$508,MATCH($Z64,'Yield Curves'!$A$3:$A$508,0)+1)/100)</f>
        <v>0.19243439279400748</v>
      </c>
    </row>
    <row r="65" spans="1:86" x14ac:dyDescent="0.2">
      <c r="A65" s="2">
        <v>43041</v>
      </c>
      <c r="B65">
        <f>'Yield Curves'!C64-'Yield Curves'!C65</f>
        <v>9.9999999999997868E-3</v>
      </c>
      <c r="C65">
        <f>'Yield Curves'!D64-'Yield Curves'!D65</f>
        <v>5.0000000000007816E-3</v>
      </c>
      <c r="D65">
        <f>'Yield Curves'!E64-'Yield Curves'!E65</f>
        <v>0</v>
      </c>
      <c r="E65">
        <f>'Yield Curves'!F64-'Yield Curves'!F65</f>
        <v>0</v>
      </c>
      <c r="F65">
        <f>'Yield Curves'!G64-'Yield Curves'!G65</f>
        <v>0</v>
      </c>
      <c r="G65">
        <f>'Yield Curves'!H64-'Yield Curves'!H65</f>
        <v>9.9999999999997868E-3</v>
      </c>
      <c r="H65">
        <f>'Yield Curves'!I64-'Yield Curves'!I65</f>
        <v>1.9999999999999574E-2</v>
      </c>
      <c r="I65">
        <f>'Yield Curves'!J64-'Yield Curves'!J65</f>
        <v>0</v>
      </c>
      <c r="J65">
        <f>'Yield Curves'!K64-'Yield Curves'!K65</f>
        <v>-2.0000000000000462E-2</v>
      </c>
      <c r="K65">
        <f>'Yield Curves'!L64-'Yield Curves'!L65</f>
        <v>-1.9999999999999574E-2</v>
      </c>
      <c r="L65">
        <f>'Yield Curves'!M64-'Yield Curves'!M65</f>
        <v>-1.9999999999999574E-2</v>
      </c>
      <c r="M65">
        <f>'Yield Curves'!N64-'Yield Curves'!N65</f>
        <v>-1.9999999999999574E-2</v>
      </c>
      <c r="N65">
        <f>'Yield Curves'!O64-'Yield Curves'!O65</f>
        <v>-2.0000000000000462E-2</v>
      </c>
      <c r="O65">
        <f>'Yield Curves'!P64-'Yield Curves'!P65</f>
        <v>-2.000000000000135E-2</v>
      </c>
      <c r="P65">
        <f>'Yield Curves'!Q64-'Yield Curves'!Q65</f>
        <v>-1.7500000000000959E-2</v>
      </c>
      <c r="Q65">
        <f>'Yield Curves'!R64-'Yield Curves'!R65</f>
        <v>-1.499999999999968E-2</v>
      </c>
      <c r="R65">
        <f>'Yield Curves'!S64-'Yield Curves'!S65</f>
        <v>-1.2499999999998401E-2</v>
      </c>
      <c r="S65">
        <f>'Yield Curves'!T64-'Yield Curves'!T65</f>
        <v>-1.124999999999865E-2</v>
      </c>
      <c r="T65">
        <f>'Yield Curves'!U64-'Yield Curves'!U65</f>
        <v>-9.9999999999997868E-3</v>
      </c>
      <c r="U65">
        <f>'Yield Curves'!V64-'Yield Curves'!V65</f>
        <v>-8.7500000000009237E-3</v>
      </c>
      <c r="V65" s="21">
        <f t="shared" si="0"/>
        <v>1.9999999999999574E-2</v>
      </c>
      <c r="W65" s="21">
        <f t="shared" si="1"/>
        <v>3.153750000000017E-2</v>
      </c>
      <c r="X65">
        <f t="shared" si="2"/>
        <v>4.8883302007029256E-2</v>
      </c>
      <c r="Y65">
        <f t="shared" si="3"/>
        <v>0.14525706570014904</v>
      </c>
      <c r="Z65" s="2">
        <v>43042</v>
      </c>
      <c r="AA65" s="28">
        <f>'Bond Valuation'!$B$12*BondVal_all!BO65</f>
        <v>93.748954879957324</v>
      </c>
      <c r="AB65" s="53">
        <f t="shared" si="6"/>
        <v>4.0008001066782484E-4</v>
      </c>
      <c r="AC65" s="12">
        <f>SUMPRODUCT('Bond Valuation'!$B$12*BondVal_all!BO65,$BO$2)/AA65</f>
        <v>1</v>
      </c>
      <c r="AD65" s="35">
        <f t="shared" si="7"/>
        <v>-1.4525706570014908E-3</v>
      </c>
      <c r="AE65" s="53">
        <f t="shared" si="8"/>
        <v>-4.5934317384519197E-3</v>
      </c>
      <c r="AF65" s="53">
        <f t="shared" si="29"/>
        <v>-1.3028447164659318E-3</v>
      </c>
      <c r="AG65" s="53">
        <f t="shared" si="9"/>
        <v>-4.119956741548623E-3</v>
      </c>
      <c r="AH65" s="28">
        <f>SUMPRODUCT('Bond Valuation'!$B$40:$D$40,BondVal_all!BO65:BQ65)</f>
        <v>85.126349205154867</v>
      </c>
      <c r="AI65" s="53">
        <f t="shared" si="10"/>
        <v>-2.7458132684443637E-4</v>
      </c>
      <c r="AJ65" s="12">
        <f>SUMPRODUCT($BO$2:$BQ$2,'Bond Valuation'!$B$40:$D$40,BondVal_all!BO65:BQ65)/BondVal_all!AH65</f>
        <v>2.9361383068943399</v>
      </c>
      <c r="AK65" s="35">
        <f t="shared" si="11"/>
        <v>-4.2649483494927561E-3</v>
      </c>
      <c r="AL65" s="35">
        <f t="shared" si="12"/>
        <v>-1.3486950887372945E-2</v>
      </c>
      <c r="AM65" s="35">
        <f t="shared" si="13"/>
        <v>-1.3028447164659318E-3</v>
      </c>
      <c r="AN65" s="29">
        <f t="shared" si="14"/>
        <v>-4.119956741548623E-3</v>
      </c>
      <c r="AO65" s="28">
        <f>SUMPRODUCT('Bond Valuation'!$B$68:$F$68,BondVal_all!BO65:BS65)</f>
        <v>78.740445628932179</v>
      </c>
      <c r="AP65" s="53">
        <f t="shared" si="15"/>
        <v>-1.3777456616166361E-3</v>
      </c>
      <c r="AQ65" s="12">
        <f>SUMPRODUCT($BO$2:$BS$2,'Bond Valuation'!$B$68:$F$68,BondVal_all!BO65:BS65)/BondVal_all!AO65</f>
        <v>4.7261604858938142</v>
      </c>
      <c r="AR65" s="35">
        <f t="shared" si="16"/>
        <v>-6.8650820420892624E-3</v>
      </c>
      <c r="AS65" s="35">
        <f t="shared" si="17"/>
        <v>-2.1709295576921993E-2</v>
      </c>
      <c r="AT65" s="35">
        <f t="shared" si="18"/>
        <v>-1.3028447164659318E-3</v>
      </c>
      <c r="AU65" s="36">
        <f t="shared" si="19"/>
        <v>-4.119956741548623E-3</v>
      </c>
      <c r="AV65" s="28">
        <f>SUMPRODUCT('Bond Valuation'!$B$96:$K$96,BondVal_all!BO65:BX65)</f>
        <v>70.141249091504292</v>
      </c>
      <c r="AW65" s="53">
        <f t="shared" si="20"/>
        <v>-3.1780032750525766E-3</v>
      </c>
      <c r="AX65" s="12">
        <f>SUMPRODUCT($BO$2:$BX$2,'Bond Valuation'!$B$96:$K$96,BondVal_all!BO65:BX65)/BondVal_all!AV65</f>
        <v>8.2756123147585061</v>
      </c>
      <c r="AY65" s="35">
        <f t="shared" si="21"/>
        <v>-1.2020911617138389E-2</v>
      </c>
      <c r="AZ65" s="35">
        <f t="shared" si="30"/>
        <v>-3.8013460261735278E-2</v>
      </c>
      <c r="BA65" s="35">
        <f t="shared" si="22"/>
        <v>-1.3028447164659318E-3</v>
      </c>
      <c r="BB65" s="36">
        <f t="shared" si="23"/>
        <v>-4.119956741548623E-3</v>
      </c>
      <c r="BC65" s="28">
        <f>SUMPRODUCT('Bond Valuation'!$B$124:$U$124,BondVal_all!BO65:CH65)</f>
        <v>58.003988685098292</v>
      </c>
      <c r="BD65" s="53">
        <f t="shared" si="24"/>
        <v>-5.4689233623033129E-3</v>
      </c>
      <c r="BE65" s="12">
        <f>SUMPRODUCT($BO$2:$CH$2,'Bond Valuation'!$B$124:$U$124,BondVal_all!BO65:CH65)/BondVal_all!BC65</f>
        <v>11.889622946878688</v>
      </c>
      <c r="BF65" s="35">
        <f t="shared" si="25"/>
        <v>-1.7270517415447578E-2</v>
      </c>
      <c r="BG65" s="35">
        <f t="shared" si="26"/>
        <v>-5.4614171402418817E-2</v>
      </c>
      <c r="BH65" s="35">
        <f t="shared" si="27"/>
        <v>-1.3028447164659318E-3</v>
      </c>
      <c r="BI65" s="36">
        <f t="shared" si="28"/>
        <v>-4.119956741548623E-3</v>
      </c>
      <c r="BJ65" s="35"/>
      <c r="BK65" s="35"/>
      <c r="BO65">
        <f>EXP(-BO$2*HLOOKUP(BO$2,'Yield Curves'!$B$2:$AP$508,MATCH($Z65,'Yield Curves'!$A$3:$A$508,0)+1)/100)</f>
        <v>0.92820747405898341</v>
      </c>
      <c r="BP65">
        <f>EXP(-BP$2*HLOOKUP(BP$2,'Yield Curves'!$B$2:$AP$508,MATCH($Z65,'Yield Curves'!$A$3:$A$508,0)+1)/100)</f>
        <v>0.86174144595446922</v>
      </c>
      <c r="BQ65">
        <f>EXP(-BQ$2*HLOOKUP(BQ$2,'Yield Curves'!$B$2:$AP$508,MATCH($Z65,'Yield Curves'!$A$3:$A$508,0)+1)/100)</f>
        <v>0.79947501338360749</v>
      </c>
      <c r="BR65">
        <f>EXP(-BR$2*HLOOKUP(BR$2,'Yield Curves'!$B$2:$AP$508,MATCH($Z65,'Yield Curves'!$A$3:$A$508,0)+1)/100)</f>
        <v>0.72789388774594621</v>
      </c>
      <c r="BS65">
        <f>EXP(-BS$2*HLOOKUP(BS$2,'Yield Curves'!$B$2:$AP$508,MATCH($Z65,'Yield Curves'!$A$3:$A$508,0)+1)/100)</f>
        <v>0.68728927879097224</v>
      </c>
      <c r="BT65">
        <f>EXP(-BT$2*HLOOKUP(BT$2,'Yield Curves'!$B$2:$AP$508,MATCH($Z65,'Yield Curves'!$A$3:$A$508,0)+1)/100)</f>
        <v>0.63667242636747978</v>
      </c>
      <c r="BU65">
        <f>EXP(-BU$2*HLOOKUP(BU$2,'Yield Curves'!$B$2:$AP$508,MATCH($Z65,'Yield Curves'!$A$3:$A$508,0)+1)/100)</f>
        <v>0.58948853964467818</v>
      </c>
      <c r="BV65">
        <f>EXP(-BV$2*HLOOKUP(BV$2,'Yield Curves'!$B$2:$AP$508,MATCH($Z65,'Yield Curves'!$A$3:$A$508,0)+1)/100)</f>
        <v>0.54525592902642805</v>
      </c>
      <c r="BW65">
        <f>EXP(-BW$2*HLOOKUP(BW$2,'Yield Curves'!$B$2:$AP$508,MATCH($Z65,'Yield Curves'!$A$3:$A$508,0)+1)/100)</f>
        <v>0.50374378664539554</v>
      </c>
      <c r="BX65">
        <f>EXP(-BX$2*HLOOKUP(BX$2,'Yield Curves'!$B$2:$AP$508,MATCH($Z65,'Yield Curves'!$A$3:$A$508,0)+1)/100)</f>
        <v>0.46533393097431341</v>
      </c>
      <c r="BY65">
        <f>EXP(-BY$2*HLOOKUP(BY$2,'Yield Curves'!$B$2:$AP$508,MATCH($Z65,'Yield Curves'!$A$3:$A$508,0)+1)/100)</f>
        <v>0.42958420638462402</v>
      </c>
      <c r="BZ65">
        <f>EXP(-BZ$2*HLOOKUP(BZ$2,'Yield Curves'!$B$2:$AP$508,MATCH($Z65,'Yield Curves'!$A$3:$A$508,0)+1)/100)</f>
        <v>0.39474610219710449</v>
      </c>
      <c r="CA65">
        <f>EXP(-CA$2*HLOOKUP(CA$2,'Yield Curves'!$B$2:$AP$508,MATCH($Z65,'Yield Curves'!$A$3:$A$508,0)+1)/100)</f>
        <v>0.36069299025051627</v>
      </c>
      <c r="CB65">
        <f>EXP(-CB$2*HLOOKUP(CB$2,'Yield Curves'!$B$2:$AP$508,MATCH($Z65,'Yield Curves'!$A$3:$A$508,0)+1)/100)</f>
        <v>0.33124918071432796</v>
      </c>
      <c r="CC65">
        <f>EXP(-CC$2*HLOOKUP(CC$2,'Yield Curves'!$B$2:$AP$508,MATCH($Z65,'Yield Curves'!$A$3:$A$508,0)+1)/100)</f>
        <v>0.30391719486257851</v>
      </c>
      <c r="CD65">
        <f>EXP(-CD$2*HLOOKUP(CD$2,'Yield Curves'!$B$2:$AP$508,MATCH($Z65,'Yield Curves'!$A$3:$A$508,0)+1)/100)</f>
        <v>0.27801557963757667</v>
      </c>
      <c r="CE65">
        <f>EXP(-CE$2*HLOOKUP(CE$2,'Yield Curves'!$B$2:$AP$508,MATCH($Z65,'Yield Curves'!$A$3:$A$508,0)+1)/100)</f>
        <v>0.25347392126490964</v>
      </c>
      <c r="CF65">
        <f>EXP(-CF$2*HLOOKUP(CF$2,'Yield Curves'!$B$2:$AP$508,MATCH($Z65,'Yield Curves'!$A$3:$A$508,0)+1)/100)</f>
        <v>0.23076146913093573</v>
      </c>
      <c r="CG65">
        <f>EXP(-CG$2*HLOOKUP(CG$2,'Yield Curves'!$B$2:$AP$508,MATCH($Z65,'Yield Curves'!$A$3:$A$508,0)+1)/100)</f>
        <v>0.21002727597711796</v>
      </c>
      <c r="CH65">
        <f>EXP(-CH$2*HLOOKUP(CH$2,'Yield Curves'!$B$2:$AP$508,MATCH($Z65,'Yield Curves'!$A$3:$A$508,0)+1)/100)</f>
        <v>0.19090105916394634</v>
      </c>
    </row>
    <row r="66" spans="1:86" x14ac:dyDescent="0.2">
      <c r="A66" s="2">
        <v>43040</v>
      </c>
      <c r="B66">
        <f>'Yield Curves'!C65-'Yield Curves'!C66</f>
        <v>-5.9999999999999609E-2</v>
      </c>
      <c r="C66">
        <f>'Yield Curves'!D65-'Yield Curves'!D66</f>
        <v>-5.0000000000000711E-2</v>
      </c>
      <c r="D66">
        <f>'Yield Curves'!E65-'Yield Curves'!E66</f>
        <v>-4.0000000000000036E-2</v>
      </c>
      <c r="E66">
        <f>'Yield Curves'!F65-'Yield Curves'!F66</f>
        <v>-3.5000000000000142E-2</v>
      </c>
      <c r="F66">
        <f>'Yield Curves'!G65-'Yield Curves'!G66</f>
        <v>-3.0000000000000249E-2</v>
      </c>
      <c r="G66">
        <f>'Yield Curves'!H65-'Yield Curves'!H66</f>
        <v>-1.5000000000000568E-2</v>
      </c>
      <c r="H66">
        <f>'Yield Curves'!I65-'Yield Curves'!I66</f>
        <v>0</v>
      </c>
      <c r="I66">
        <f>'Yield Curves'!J65-'Yield Curves'!J66</f>
        <v>0</v>
      </c>
      <c r="J66">
        <f>'Yield Curves'!K65-'Yield Curves'!K66</f>
        <v>0</v>
      </c>
      <c r="K66">
        <f>'Yield Curves'!L65-'Yield Curves'!L66</f>
        <v>2.4999999999995026E-3</v>
      </c>
      <c r="L66">
        <f>'Yield Curves'!M65-'Yield Curves'!M66</f>
        <v>4.9999999999998934E-3</v>
      </c>
      <c r="M66">
        <f>'Yield Curves'!N65-'Yield Curves'!N66</f>
        <v>7.5000000000002842E-3</v>
      </c>
      <c r="N66">
        <f>'Yield Curves'!O65-'Yield Curves'!O66</f>
        <v>1.0000000000000675E-2</v>
      </c>
      <c r="O66">
        <f>'Yield Curves'!P65-'Yield Curves'!P66</f>
        <v>1.2500000000001066E-2</v>
      </c>
      <c r="P66">
        <f>'Yield Curves'!Q65-'Yield Curves'!Q66</f>
        <v>1.1250000000001315E-2</v>
      </c>
      <c r="Q66">
        <f>'Yield Curves'!R65-'Yield Curves'!R66</f>
        <v>1.0000000000000675E-2</v>
      </c>
      <c r="R66">
        <f>'Yield Curves'!S65-'Yield Curves'!S66</f>
        <v>8.7500000000000355E-3</v>
      </c>
      <c r="S66">
        <f>'Yield Curves'!T65-'Yield Curves'!T66</f>
        <v>9.3749999999994671E-3</v>
      </c>
      <c r="T66">
        <f>'Yield Curves'!U65-'Yield Curves'!U66</f>
        <v>9.9999999999997868E-3</v>
      </c>
      <c r="U66">
        <f>'Yield Curves'!V65-'Yield Curves'!V66</f>
        <v>1.0625000000000107E-2</v>
      </c>
      <c r="V66" s="21">
        <f t="shared" si="0"/>
        <v>1.2500000000001066E-2</v>
      </c>
      <c r="W66" s="21">
        <f t="shared" si="1"/>
        <v>3.1727500000000172E-2</v>
      </c>
      <c r="X66">
        <f t="shared" si="2"/>
        <v>4.8901318099797468E-2</v>
      </c>
      <c r="Y66">
        <f t="shared" si="3"/>
        <v>0.1454889773992589</v>
      </c>
      <c r="Z66" s="2">
        <v>43041</v>
      </c>
      <c r="AA66" s="28">
        <f>'Bond Valuation'!$B$12*BondVal_all!BO66</f>
        <v>93.711462796921836</v>
      </c>
      <c r="AB66" s="53">
        <f t="shared" si="6"/>
        <v>-9.999500016666385E-5</v>
      </c>
      <c r="AC66" s="12">
        <f>SUMPRODUCT('Bond Valuation'!$B$12*BondVal_all!BO66,$BO$2)/AA66</f>
        <v>1</v>
      </c>
      <c r="AD66" s="35">
        <f t="shared" si="7"/>
        <v>-1.4525706570014904E-3</v>
      </c>
      <c r="AE66" s="53">
        <f t="shared" si="8"/>
        <v>-4.5934317384519188E-3</v>
      </c>
      <c r="AF66" s="53">
        <f t="shared" si="29"/>
        <v>-1.3028447164659316E-3</v>
      </c>
      <c r="AG66" s="53">
        <f t="shared" si="9"/>
        <v>-4.1199567415486221E-3</v>
      </c>
      <c r="AH66" s="28">
        <f>SUMPRODUCT('Bond Valuation'!$B$40:$D$40,BondVal_all!BO66:BQ66)</f>
        <v>85.149729730924832</v>
      </c>
      <c r="AI66" s="53">
        <f t="shared" si="10"/>
        <v>-2.179409469338367E-6</v>
      </c>
      <c r="AJ66" s="12">
        <f>SUMPRODUCT($BO$2:$BQ$2,'Bond Valuation'!$B$40:$D$40,BondVal_all!BO66:BQ66)/BondVal_all!AH66</f>
        <v>2.9361773277703254</v>
      </c>
      <c r="AK66" s="35">
        <f t="shared" si="11"/>
        <v>-4.2650050300722222E-3</v>
      </c>
      <c r="AL66" s="35">
        <f t="shared" si="12"/>
        <v>-1.3487130127103156E-2</v>
      </c>
      <c r="AM66" s="35">
        <f t="shared" si="13"/>
        <v>-1.3028447164659316E-3</v>
      </c>
      <c r="AN66" s="29">
        <f t="shared" si="14"/>
        <v>-4.1199567415486221E-3</v>
      </c>
      <c r="AO66" s="28">
        <f>SUMPRODUCT('Bond Valuation'!$B$68:$F$68,BondVal_all!BO66:BS66)</f>
        <v>78.849079606282203</v>
      </c>
      <c r="AP66" s="53">
        <f t="shared" si="15"/>
        <v>8.7365014729168244E-4</v>
      </c>
      <c r="AQ66" s="12">
        <f>SUMPRODUCT($BO$2:$BS$2,'Bond Valuation'!$B$68:$F$68,BondVal_all!BO66:BS66)/BondVal_all!AO66</f>
        <v>4.7265398224987853</v>
      </c>
      <c r="AR66" s="35">
        <f t="shared" si="16"/>
        <v>-6.8656330553107684E-3</v>
      </c>
      <c r="AS66" s="35">
        <f t="shared" si="17"/>
        <v>-2.1711038033722818E-2</v>
      </c>
      <c r="AT66" s="35">
        <f t="shared" si="18"/>
        <v>-1.3028447164659316E-3</v>
      </c>
      <c r="AU66" s="36">
        <f t="shared" si="19"/>
        <v>-4.1199567415486221E-3</v>
      </c>
      <c r="AV66" s="28">
        <f>SUMPRODUCT('Bond Valuation'!$B$96:$K$96,BondVal_all!BO66:BX66)</f>
        <v>70.364868875238443</v>
      </c>
      <c r="AW66" s="53">
        <f t="shared" si="20"/>
        <v>8.3366267681328488E-4</v>
      </c>
      <c r="AX66" s="12">
        <f>SUMPRODUCT($BO$2:$BX$2,'Bond Valuation'!$B$96:$K$96,BondVal_all!BO66:BX66)/BondVal_all!AV66</f>
        <v>8.2797723828558087</v>
      </c>
      <c r="AY66" s="35">
        <f t="shared" si="21"/>
        <v>-1.2026954409987658E-2</v>
      </c>
      <c r="AZ66" s="35">
        <f t="shared" si="30"/>
        <v>-3.8032569250567541E-2</v>
      </c>
      <c r="BA66" s="35">
        <f t="shared" si="22"/>
        <v>-1.3028447164659316E-3</v>
      </c>
      <c r="BB66" s="36">
        <f t="shared" si="23"/>
        <v>-4.1199567415486221E-3</v>
      </c>
      <c r="BC66" s="28">
        <f>SUMPRODUCT('Bond Valuation'!$B$124:$U$124,BondVal_all!BO66:CH66)</f>
        <v>58.322952442268317</v>
      </c>
      <c r="BD66" s="53">
        <f t="shared" si="24"/>
        <v>-2.2454078348075335E-3</v>
      </c>
      <c r="BE66" s="12">
        <f>SUMPRODUCT($BO$2:$CH$2,'Bond Valuation'!$B$124:$U$124,BondVal_all!BO66:CH66)/BondVal_all!BC66</f>
        <v>11.91829738340255</v>
      </c>
      <c r="BF66" s="35">
        <f t="shared" si="25"/>
        <v>-1.7312169060548187E-2</v>
      </c>
      <c r="BG66" s="35">
        <f t="shared" si="26"/>
        <v>-5.4745885469229733E-2</v>
      </c>
      <c r="BH66" s="35">
        <f t="shared" si="27"/>
        <v>-1.3028447164659316E-3</v>
      </c>
      <c r="BI66" s="36">
        <f t="shared" si="28"/>
        <v>-4.1199567415486221E-3</v>
      </c>
      <c r="BJ66" s="35"/>
      <c r="BK66" s="35"/>
      <c r="BO66">
        <f>EXP(-BO$2*HLOOKUP(BO$2,'Yield Curves'!$B$2:$AP$508,MATCH($Z66,'Yield Curves'!$A$3:$A$508,0)+1)/100)</f>
        <v>0.92783626531605778</v>
      </c>
      <c r="BP66">
        <f>EXP(-BP$2*HLOOKUP(BP$2,'Yield Curves'!$B$2:$AP$508,MATCH($Z66,'Yield Curves'!$A$3:$A$508,0)+1)/100)</f>
        <v>0.86156911489895827</v>
      </c>
      <c r="BQ66">
        <f>EXP(-BQ$2*HLOOKUP(BQ$2,'Yield Curves'!$B$2:$AP$508,MATCH($Z66,'Yield Curves'!$A$3:$A$508,0)+1)/100)</f>
        <v>0.79971489186759603</v>
      </c>
      <c r="BR66">
        <f>EXP(-BR$2*HLOOKUP(BR$2,'Yield Curves'!$B$2:$AP$508,MATCH($Z66,'Yield Curves'!$A$3:$A$508,0)+1)/100)</f>
        <v>0.7293511322802243</v>
      </c>
      <c r="BS66">
        <f>EXP(-BS$2*HLOOKUP(BS$2,'Yield Curves'!$B$2:$AP$508,MATCH($Z66,'Yield Curves'!$A$3:$A$508,0)+1)/100)</f>
        <v>0.68832098629634253</v>
      </c>
      <c r="BT66">
        <f>EXP(-BT$2*HLOOKUP(BT$2,'Yield Curves'!$B$2:$AP$508,MATCH($Z66,'Yield Curves'!$A$3:$A$508,0)+1)/100)</f>
        <v>0.63801084330877178</v>
      </c>
      <c r="BU66">
        <f>EXP(-BU$2*HLOOKUP(BU$2,'Yield Curves'!$B$2:$AP$508,MATCH($Z66,'Yield Curves'!$A$3:$A$508,0)+1)/100)</f>
        <v>0.5911414205090112</v>
      </c>
      <c r="BV66">
        <f>EXP(-BV$2*HLOOKUP(BV$2,'Yield Curves'!$B$2:$AP$508,MATCH($Z66,'Yield Curves'!$A$3:$A$508,0)+1)/100)</f>
        <v>0.54705824577925533</v>
      </c>
      <c r="BW66">
        <f>EXP(-BW$2*HLOOKUP(BW$2,'Yield Curves'!$B$2:$AP$508,MATCH($Z66,'Yield Curves'!$A$3:$A$508,0)+1)/100)</f>
        <v>0.50550366009692471</v>
      </c>
      <c r="BX66">
        <f>EXP(-BX$2*HLOOKUP(BX$2,'Yield Curves'!$B$2:$AP$508,MATCH($Z66,'Yield Curves'!$A$3:$A$508,0)+1)/100)</f>
        <v>0.46719899433818785</v>
      </c>
      <c r="BY66">
        <f>EXP(-BY$2*HLOOKUP(BY$2,'Yield Curves'!$B$2:$AP$508,MATCH($Z66,'Yield Curves'!$A$3:$A$508,0)+1)/100)</f>
        <v>0.43153787375194552</v>
      </c>
      <c r="BZ66">
        <f>EXP(-BZ$2*HLOOKUP(BZ$2,'Yield Curves'!$B$2:$AP$508,MATCH($Z66,'Yield Curves'!$A$3:$A$508,0)+1)/100)</f>
        <v>0.39680908824121541</v>
      </c>
      <c r="CA66">
        <f>EXP(-CA$2*HLOOKUP(CA$2,'Yield Curves'!$B$2:$AP$508,MATCH($Z66,'Yield Curves'!$A$3:$A$508,0)+1)/100)</f>
        <v>0.36288293131395144</v>
      </c>
      <c r="CB66">
        <f>EXP(-CB$2*HLOOKUP(CB$2,'Yield Curves'!$B$2:$AP$508,MATCH($Z66,'Yield Curves'!$A$3:$A$508,0)+1)/100)</f>
        <v>0.33349580247083982</v>
      </c>
      <c r="CC66">
        <f>EXP(-CC$2*HLOOKUP(CC$2,'Yield Curves'!$B$2:$AP$508,MATCH($Z66,'Yield Curves'!$A$3:$A$508,0)+1)/100)</f>
        <v>0.30620514290445849</v>
      </c>
      <c r="CD66">
        <f>EXP(-CD$2*HLOOKUP(CD$2,'Yield Curves'!$B$2:$AP$508,MATCH($Z66,'Yield Curves'!$A$3:$A$508,0)+1)/100)</f>
        <v>0.28027752667439243</v>
      </c>
      <c r="CE66">
        <f>EXP(-CE$2*HLOOKUP(CE$2,'Yield Curves'!$B$2:$AP$508,MATCH($Z66,'Yield Curves'!$A$3:$A$508,0)+1)/100)</f>
        <v>0.25564696927599906</v>
      </c>
      <c r="CF66">
        <f>EXP(-CF$2*HLOOKUP(CF$2,'Yield Curves'!$B$2:$AP$508,MATCH($Z66,'Yield Curves'!$A$3:$A$508,0)+1)/100)</f>
        <v>0.23283869181043665</v>
      </c>
      <c r="CG66">
        <f>EXP(-CG$2*HLOOKUP(CG$2,'Yield Curves'!$B$2:$AP$508,MATCH($Z66,'Yield Curves'!$A$3:$A$508,0)+1)/100)</f>
        <v>0.21202771510020829</v>
      </c>
      <c r="CH66">
        <f>EXP(-CH$2*HLOOKUP(CH$2,'Yield Curves'!$B$2:$AP$508,MATCH($Z66,'Yield Curves'!$A$3:$A$508,0)+1)/100)</f>
        <v>0.19281964670508861</v>
      </c>
    </row>
    <row r="67" spans="1:86" x14ac:dyDescent="0.2">
      <c r="A67" s="2">
        <v>43039</v>
      </c>
      <c r="B67">
        <f>'Yield Curves'!C66-'Yield Curves'!C67</f>
        <v>5.9999999999999609E-2</v>
      </c>
      <c r="C67">
        <f>'Yield Curves'!D66-'Yield Curves'!D67</f>
        <v>5.0000000000000711E-2</v>
      </c>
      <c r="D67">
        <f>'Yield Curves'!E66-'Yield Curves'!E67</f>
        <v>4.0000000000000036E-2</v>
      </c>
      <c r="E67">
        <f>'Yield Curves'!F66-'Yield Curves'!F67</f>
        <v>3.5000000000000142E-2</v>
      </c>
      <c r="F67">
        <f>'Yield Curves'!G66-'Yield Curves'!G67</f>
        <v>3.0000000000000249E-2</v>
      </c>
      <c r="G67">
        <f>'Yield Curves'!H66-'Yield Curves'!H67</f>
        <v>1.5000000000000568E-2</v>
      </c>
      <c r="H67">
        <f>'Yield Curves'!I66-'Yield Curves'!I67</f>
        <v>0</v>
      </c>
      <c r="I67">
        <f>'Yield Curves'!J66-'Yield Curves'!J67</f>
        <v>4.9999999999990052E-3</v>
      </c>
      <c r="J67">
        <f>'Yield Curves'!K66-'Yield Curves'!K67</f>
        <v>9.9999999999997868E-3</v>
      </c>
      <c r="K67">
        <f>'Yield Curves'!L66-'Yield Curves'!L67</f>
        <v>4.9999999999998934E-3</v>
      </c>
      <c r="L67">
        <f>'Yield Curves'!M66-'Yield Curves'!M67</f>
        <v>0</v>
      </c>
      <c r="M67">
        <f>'Yield Curves'!N66-'Yield Curves'!N67</f>
        <v>-5.0000000000007816E-3</v>
      </c>
      <c r="N67">
        <f>'Yield Curves'!O66-'Yield Curves'!O67</f>
        <v>-1.0000000000000675E-2</v>
      </c>
      <c r="O67">
        <f>'Yield Curves'!P66-'Yield Curves'!P67</f>
        <v>-1.5000000000000568E-2</v>
      </c>
      <c r="P67">
        <f>'Yield Curves'!Q66-'Yield Curves'!Q67</f>
        <v>-1.2500000000000178E-2</v>
      </c>
      <c r="Q67">
        <f>'Yield Curves'!R66-'Yield Curves'!R67</f>
        <v>-1.0000000000000675E-2</v>
      </c>
      <c r="R67">
        <f>'Yield Curves'!S66-'Yield Curves'!S67</f>
        <v>-7.5000000000011724E-3</v>
      </c>
      <c r="S67">
        <f>'Yield Curves'!T66-'Yield Curves'!T67</f>
        <v>-8.7500000000000355E-3</v>
      </c>
      <c r="T67">
        <f>'Yield Curves'!U66-'Yield Curves'!U67</f>
        <v>-9.9999999999997868E-3</v>
      </c>
      <c r="U67">
        <f>'Yield Curves'!V66-'Yield Curves'!V67</f>
        <v>-1.1249999999999538E-2</v>
      </c>
      <c r="V67" s="21">
        <f t="shared" si="0"/>
        <v>5.9999999999999609E-2</v>
      </c>
      <c r="W67" s="21">
        <f t="shared" si="1"/>
        <v>3.1807500000000169E-2</v>
      </c>
      <c r="X67">
        <f t="shared" si="2"/>
        <v>4.8964075391718084E-2</v>
      </c>
      <c r="Y67">
        <f t="shared" si="3"/>
        <v>0.14571497269189898</v>
      </c>
      <c r="Z67" s="2">
        <v>43040</v>
      </c>
      <c r="AA67" s="28">
        <f>'Bond Valuation'!$B$12*BondVal_all!BO67</f>
        <v>93.720834411774462</v>
      </c>
      <c r="AB67" s="53">
        <f t="shared" si="6"/>
        <v>6.0018003600537106E-4</v>
      </c>
      <c r="AC67" s="12">
        <f>SUMPRODUCT('Bond Valuation'!$B$12*BondVal_all!BO67,$BO$2)/AA67</f>
        <v>1</v>
      </c>
      <c r="AD67" s="35">
        <f t="shared" si="7"/>
        <v>-1.454889773992589E-3</v>
      </c>
      <c r="AE67" s="53">
        <f t="shared" si="8"/>
        <v>-4.600765430304187E-3</v>
      </c>
      <c r="AF67" s="53">
        <f t="shared" si="29"/>
        <v>-1.3033248839323405E-3</v>
      </c>
      <c r="AG67" s="53">
        <f t="shared" si="9"/>
        <v>-4.1214751644007867E-3</v>
      </c>
      <c r="AH67" s="28">
        <f>SUMPRODUCT('Bond Valuation'!$B$40:$D$40,BondVal_all!BO67:BQ67)</f>
        <v>85.149915307456567</v>
      </c>
      <c r="AI67" s="53">
        <f t="shared" si="10"/>
        <v>8.9183419478855441E-4</v>
      </c>
      <c r="AJ67" s="12">
        <f>SUMPRODUCT($BO$2:$BQ$2,'Bond Valuation'!$B$40:$D$40,BondVal_all!BO67:BQ67)/BondVal_all!AH67</f>
        <v>2.9361731080471234</v>
      </c>
      <c r="AK67" s="35">
        <f t="shared" si="11"/>
        <v>-4.2718082295697965E-3</v>
      </c>
      <c r="AL67" s="35">
        <f t="shared" si="12"/>
        <v>-1.3508643732892005E-2</v>
      </c>
      <c r="AM67" s="35">
        <f t="shared" si="13"/>
        <v>-1.3033248839323405E-3</v>
      </c>
      <c r="AN67" s="29">
        <f t="shared" si="14"/>
        <v>-4.1214751644007867E-3</v>
      </c>
      <c r="AO67" s="28">
        <f>SUMPRODUCT('Bond Valuation'!$B$68:$F$68,BondVal_all!BO67:BS67)</f>
        <v>78.780253226447243</v>
      </c>
      <c r="AP67" s="53">
        <f t="shared" si="15"/>
        <v>6.2360559096141799E-5</v>
      </c>
      <c r="AQ67" s="12">
        <f>SUMPRODUCT($BO$2:$BS$2,'Bond Valuation'!$B$68:$F$68,BondVal_all!BO67:BS67)/BondVal_all!AO67</f>
        <v>4.7262706123637894</v>
      </c>
      <c r="AR67" s="35">
        <f t="shared" si="16"/>
        <v>-6.8762027830497688E-3</v>
      </c>
      <c r="AS67" s="35">
        <f t="shared" si="17"/>
        <v>-2.1744462447625922E-2</v>
      </c>
      <c r="AT67" s="35">
        <f t="shared" si="18"/>
        <v>-1.3033248839323405E-3</v>
      </c>
      <c r="AU67" s="36">
        <f t="shared" si="19"/>
        <v>-4.1214751644007867E-3</v>
      </c>
      <c r="AV67" s="28">
        <f>SUMPRODUCT('Bond Valuation'!$B$96:$K$96,BondVal_all!BO67:BX67)</f>
        <v>70.30625717268714</v>
      </c>
      <c r="AW67" s="53">
        <f t="shared" si="20"/>
        <v>-6.6355891162805936E-4</v>
      </c>
      <c r="AX67" s="12">
        <f>SUMPRODUCT($BO$2:$BX$2,'Bond Valuation'!$B$96:$K$96,BondVal_all!BO67:BX67)/BondVal_all!AV67</f>
        <v>8.2786739865773811</v>
      </c>
      <c r="AY67" s="35">
        <f t="shared" si="21"/>
        <v>-1.204455812528989E-2</v>
      </c>
      <c r="AZ67" s="35">
        <f t="shared" si="30"/>
        <v>-3.8088237086203756E-2</v>
      </c>
      <c r="BA67" s="35">
        <f t="shared" si="22"/>
        <v>-1.3033248839323405E-3</v>
      </c>
      <c r="BB67" s="36">
        <f t="shared" si="23"/>
        <v>-4.1214751644007867E-3</v>
      </c>
      <c r="BC67" s="28">
        <f>SUMPRODUCT('Bond Valuation'!$B$124:$U$124,BondVal_all!BO67:CH67)</f>
        <v>58.454205974340553</v>
      </c>
      <c r="BD67" s="53">
        <f t="shared" si="24"/>
        <v>-7.0552774610210811E-5</v>
      </c>
      <c r="BE67" s="12">
        <f>SUMPRODUCT($BO$2:$CH$2,'Bond Valuation'!$B$124:$U$124,BondVal_all!BO67:CH67)/BondVal_all!BC67</f>
        <v>11.937896704832047</v>
      </c>
      <c r="BF67" s="35">
        <f t="shared" si="25"/>
        <v>-1.7368323838839971E-2</v>
      </c>
      <c r="BG67" s="35">
        <f t="shared" si="26"/>
        <v>-5.4923462470133549E-2</v>
      </c>
      <c r="BH67" s="35">
        <f t="shared" si="27"/>
        <v>-1.3033248839323405E-3</v>
      </c>
      <c r="BI67" s="36">
        <f t="shared" si="28"/>
        <v>-4.1214751644007867E-3</v>
      </c>
      <c r="BJ67" s="35"/>
      <c r="BK67" s="35"/>
      <c r="BO67">
        <f>EXP(-BO$2*HLOOKUP(BO$2,'Yield Curves'!$B$2:$AP$508,MATCH($Z67,'Yield Curves'!$A$3:$A$508,0)+1)/100)</f>
        <v>0.92792905358192534</v>
      </c>
      <c r="BP67">
        <f>EXP(-BP$2*HLOOKUP(BP$2,'Yield Curves'!$B$2:$AP$508,MATCH($Z67,'Yield Curves'!$A$3:$A$508,0)+1)/100)</f>
        <v>0.86156911489895827</v>
      </c>
      <c r="BQ67">
        <f>EXP(-BQ$2*HLOOKUP(BQ$2,'Yield Curves'!$B$2:$AP$508,MATCH($Z67,'Yield Curves'!$A$3:$A$508,0)+1)/100)</f>
        <v>0.79971489186759603</v>
      </c>
      <c r="BR67">
        <f>EXP(-BR$2*HLOOKUP(BR$2,'Yield Curves'!$B$2:$AP$508,MATCH($Z67,'Yield Curves'!$A$3:$A$508,0)+1)/100)</f>
        <v>0.72993484664066122</v>
      </c>
      <c r="BS67">
        <f>EXP(-BS$2*HLOOKUP(BS$2,'Yield Curves'!$B$2:$AP$508,MATCH($Z67,'Yield Curves'!$A$3:$A$508,0)+1)/100)</f>
        <v>0.68763300935584781</v>
      </c>
      <c r="BT67">
        <f>EXP(-BT$2*HLOOKUP(BT$2,'Yield Curves'!$B$2:$AP$508,MATCH($Z67,'Yield Curves'!$A$3:$A$508,0)+1)/100)</f>
        <v>0.63724568948091631</v>
      </c>
      <c r="BU67">
        <f>EXP(-BU$2*HLOOKUP(BU$2,'Yield Curves'!$B$2:$AP$508,MATCH($Z67,'Yield Curves'!$A$3:$A$508,0)+1)/100)</f>
        <v>0.59031440156863668</v>
      </c>
      <c r="BV67">
        <f>EXP(-BV$2*HLOOKUP(BV$2,'Yield Curves'!$B$2:$AP$508,MATCH($Z67,'Yield Curves'!$A$3:$A$508,0)+1)/100)</f>
        <v>0.54629290010214482</v>
      </c>
      <c r="BW67">
        <f>EXP(-BW$2*HLOOKUP(BW$2,'Yield Curves'!$B$2:$AP$508,MATCH($Z67,'Yield Curves'!$A$3:$A$508,0)+1)/100)</f>
        <v>0.50493528824842604</v>
      </c>
      <c r="BX67">
        <f>EXP(-BX$2*HLOOKUP(BX$2,'Yield Curves'!$B$2:$AP$508,MATCH($Z67,'Yield Curves'!$A$3:$A$508,0)+1)/100)</f>
        <v>0.46673202886549986</v>
      </c>
      <c r="BY67">
        <f>EXP(-BY$2*HLOOKUP(BY$2,'Yield Curves'!$B$2:$AP$508,MATCH($Z67,'Yield Curves'!$A$3:$A$508,0)+1)/100)</f>
        <v>0.43118200182345517</v>
      </c>
      <c r="BZ67">
        <f>EXP(-BZ$2*HLOOKUP(BZ$2,'Yield Curves'!$B$2:$AP$508,MATCH($Z67,'Yield Curves'!$A$3:$A$508,0)+1)/100)</f>
        <v>0.39677932867559484</v>
      </c>
      <c r="CA67">
        <f>EXP(-CA$2*HLOOKUP(CA$2,'Yield Curves'!$B$2:$AP$508,MATCH($Z67,'Yield Curves'!$A$3:$A$508,0)+1)/100)</f>
        <v>0.36338450968564717</v>
      </c>
      <c r="CB67">
        <f>EXP(-CB$2*HLOOKUP(CB$2,'Yield Curves'!$B$2:$AP$508,MATCH($Z67,'Yield Curves'!$A$3:$A$508,0)+1)/100)</f>
        <v>0.33421150096261515</v>
      </c>
      <c r="CC67">
        <f>EXP(-CC$2*HLOOKUP(CC$2,'Yield Curves'!$B$2:$AP$508,MATCH($Z67,'Yield Curves'!$A$3:$A$508,0)+1)/100)</f>
        <v>0.30712513763527222</v>
      </c>
      <c r="CD67">
        <f>EXP(-CD$2*HLOOKUP(CD$2,'Yield Curves'!$B$2:$AP$508,MATCH($Z67,'Yield Curves'!$A$3:$A$508,0)+1)/100)</f>
        <v>0.2813111997566527</v>
      </c>
      <c r="CE67">
        <f>EXP(-CE$2*HLOOKUP(CE$2,'Yield Curves'!$B$2:$AP$508,MATCH($Z67,'Yield Curves'!$A$3:$A$508,0)+1)/100)</f>
        <v>0.25670679955452969</v>
      </c>
      <c r="CF67">
        <f>EXP(-CF$2*HLOOKUP(CF$2,'Yield Curves'!$B$2:$AP$508,MATCH($Z67,'Yield Curves'!$A$3:$A$508,0)+1)/100)</f>
        <v>0.23391678565034038</v>
      </c>
      <c r="CG67">
        <f>EXP(-CG$2*HLOOKUP(CG$2,'Yield Curves'!$B$2:$AP$508,MATCH($Z67,'Yield Curves'!$A$3:$A$508,0)+1)/100)</f>
        <v>0.21315190566723055</v>
      </c>
      <c r="CH67">
        <f>EXP(-CH$2*HLOOKUP(CH$2,'Yield Curves'!$B$2:$AP$508,MATCH($Z67,'Yield Curves'!$A$3:$A$508,0)+1)/100)</f>
        <v>0.19398004229089191</v>
      </c>
    </row>
    <row r="68" spans="1:86" x14ac:dyDescent="0.2">
      <c r="A68" s="2">
        <v>43038</v>
      </c>
      <c r="B68">
        <f>'Yield Curves'!C67-'Yield Curves'!C68</f>
        <v>-1.9999999999999574E-2</v>
      </c>
      <c r="C68">
        <f>'Yield Curves'!D67-'Yield Curves'!D68</f>
        <v>-2.5000000000000355E-2</v>
      </c>
      <c r="D68">
        <f>'Yield Curves'!E67-'Yield Curves'!E68</f>
        <v>-3.0000000000000249E-2</v>
      </c>
      <c r="E68">
        <f>'Yield Curves'!F67-'Yield Curves'!F68</f>
        <v>-3.0000000000000249E-2</v>
      </c>
      <c r="F68">
        <f>'Yield Curves'!G67-'Yield Curves'!G68</f>
        <v>-3.0000000000000249E-2</v>
      </c>
      <c r="G68">
        <f>'Yield Curves'!H67-'Yield Curves'!H68</f>
        <v>-4.0000000000000036E-2</v>
      </c>
      <c r="H68">
        <f>'Yield Curves'!I67-'Yield Curves'!I68</f>
        <v>-4.9999999999999822E-2</v>
      </c>
      <c r="I68">
        <f>'Yield Curves'!J67-'Yield Curves'!J68</f>
        <v>-3.4999999999999254E-2</v>
      </c>
      <c r="J68">
        <f>'Yield Curves'!K67-'Yield Curves'!K68</f>
        <v>-1.9999999999999574E-2</v>
      </c>
      <c r="K68">
        <f>'Yield Curves'!L67-'Yield Curves'!L68</f>
        <v>-1.7499999999999183E-2</v>
      </c>
      <c r="L68">
        <f>'Yield Curves'!M67-'Yield Curves'!M68</f>
        <v>-1.4999999999998792E-2</v>
      </c>
      <c r="M68">
        <f>'Yield Curves'!N67-'Yield Curves'!N68</f>
        <v>-1.2499999999999289E-2</v>
      </c>
      <c r="N68">
        <f>'Yield Curves'!O67-'Yield Curves'!O68</f>
        <v>-9.9999999999997868E-3</v>
      </c>
      <c r="O68">
        <f>'Yield Curves'!P67-'Yield Curves'!P68</f>
        <v>-7.5000000000002842E-3</v>
      </c>
      <c r="P68">
        <f>'Yield Curves'!Q67-'Yield Curves'!Q68</f>
        <v>-1.3750000000000817E-2</v>
      </c>
      <c r="Q68">
        <f>'Yield Curves'!R67-'Yield Curves'!R68</f>
        <v>-2.0000000000000462E-2</v>
      </c>
      <c r="R68">
        <f>'Yield Curves'!S67-'Yield Curves'!S68</f>
        <v>-2.6250000000000107E-2</v>
      </c>
      <c r="S68">
        <f>'Yield Curves'!T67-'Yield Curves'!T68</f>
        <v>-2.8125000000001066E-2</v>
      </c>
      <c r="T68">
        <f>'Yield Curves'!U67-'Yield Curves'!U68</f>
        <v>-3.0000000000000249E-2</v>
      </c>
      <c r="U68">
        <f>'Yield Curves'!V67-'Yield Curves'!V68</f>
        <v>-3.1874999999999432E-2</v>
      </c>
      <c r="V68" s="21">
        <f t="shared" ref="V68:V131" si="31">MAX(B68:U68)</f>
        <v>-7.5000000000002842E-3</v>
      </c>
      <c r="W68" s="21">
        <f t="shared" si="1"/>
        <v>3.1757500000000174E-2</v>
      </c>
      <c r="X68">
        <f t="shared" si="2"/>
        <v>4.9010735712805113E-2</v>
      </c>
      <c r="Y68">
        <f t="shared" si="3"/>
        <v>0.14577352083066186</v>
      </c>
      <c r="Z68" s="2">
        <v>43039</v>
      </c>
      <c r="AA68" s="28">
        <f>'Bond Valuation'!$B$12*BondVal_all!BO68</f>
        <v>93.664618777504145</v>
      </c>
      <c r="AB68" s="53">
        <f t="shared" si="6"/>
        <v>-5.9982003599456934E-4</v>
      </c>
      <c r="AC68" s="12">
        <f>SUMPRODUCT('Bond Valuation'!$B$12*BondVal_all!BO68,$BO$2)/AA68</f>
        <v>1</v>
      </c>
      <c r="AD68" s="35">
        <f t="shared" si="7"/>
        <v>-1.4571497269189899E-3</v>
      </c>
      <c r="AE68" s="53">
        <f t="shared" si="8"/>
        <v>-4.6079120289563768E-3</v>
      </c>
      <c r="AF68" s="53">
        <f t="shared" si="29"/>
        <v>-1.3049975002009128E-3</v>
      </c>
      <c r="AG68" s="53">
        <f t="shared" si="9"/>
        <v>-4.1267644414609266E-3</v>
      </c>
      <c r="AH68" s="28">
        <f>SUMPRODUCT('Bond Valuation'!$B$40:$D$40,BondVal_all!BO68:BQ68)</f>
        <v>85.074043366493413</v>
      </c>
      <c r="AI68" s="53">
        <f t="shared" si="10"/>
        <v>-8.9103953526203927E-4</v>
      </c>
      <c r="AJ68" s="12">
        <f>SUMPRODUCT($BO$2:$BQ$2,'Bond Valuation'!$B$40:$D$40,BondVal_all!BO68:BQ68)/BondVal_all!AH68</f>
        <v>2.9361585519140281</v>
      </c>
      <c r="AK68" s="35">
        <f t="shared" si="11"/>
        <v>-4.2784226321123829E-3</v>
      </c>
      <c r="AL68" s="35">
        <f t="shared" si="12"/>
        <v>-1.3529560310287786E-2</v>
      </c>
      <c r="AM68" s="35">
        <f t="shared" si="13"/>
        <v>-1.3049975002009128E-3</v>
      </c>
      <c r="AN68" s="29">
        <f t="shared" si="14"/>
        <v>-4.1267644414609266E-3</v>
      </c>
      <c r="AO68" s="28">
        <f>SUMPRODUCT('Bond Valuation'!$B$68:$F$68,BondVal_all!BO68:BS68)</f>
        <v>78.775340752154946</v>
      </c>
      <c r="AP68" s="53">
        <f t="shared" si="15"/>
        <v>-5.0957585934729988E-4</v>
      </c>
      <c r="AQ68" s="12">
        <f>SUMPRODUCT($BO$2:$BS$2,'Bond Valuation'!$B$68:$F$68,BondVal_all!BO68:BS68)/BondVal_all!AO68</f>
        <v>4.726435456606044</v>
      </c>
      <c r="AR68" s="35">
        <f t="shared" si="16"/>
        <v>-6.8871241348937287E-3</v>
      </c>
      <c r="AS68" s="35">
        <f t="shared" si="17"/>
        <v>-2.1778998794580916E-2</v>
      </c>
      <c r="AT68" s="35">
        <f t="shared" si="18"/>
        <v>-1.3049975002009128E-3</v>
      </c>
      <c r="AU68" s="36">
        <f t="shared" si="19"/>
        <v>-4.1267644414609266E-3</v>
      </c>
      <c r="AV68" s="28">
        <f>SUMPRODUCT('Bond Valuation'!$B$96:$K$96,BondVal_all!BO68:BX68)</f>
        <v>70.352940493310712</v>
      </c>
      <c r="AW68" s="53">
        <f t="shared" si="20"/>
        <v>6.3723515655200735E-4</v>
      </c>
      <c r="AX68" s="12">
        <f>SUMPRODUCT($BO$2:$BX$2,'Bond Valuation'!$B$96:$K$96,BondVal_all!BO68:BX68)/BondVal_all!AV68</f>
        <v>8.2804216660572099</v>
      </c>
      <c r="AY68" s="35">
        <f t="shared" si="21"/>
        <v>-1.2065814169469351E-2</v>
      </c>
      <c r="AZ68" s="35">
        <f t="shared" si="30"/>
        <v>-3.8155454599856017E-2</v>
      </c>
      <c r="BA68" s="35">
        <f t="shared" si="22"/>
        <v>-1.3049975002009128E-3</v>
      </c>
      <c r="BB68" s="36">
        <f t="shared" si="23"/>
        <v>-4.1267644414609266E-3</v>
      </c>
      <c r="BC68" s="28">
        <f>SUMPRODUCT('Bond Valuation'!$B$124:$U$124,BondVal_all!BO68:CH68)</f>
        <v>58.458330371747358</v>
      </c>
      <c r="BD68" s="53">
        <f t="shared" si="24"/>
        <v>-7.0915210427702213E-4</v>
      </c>
      <c r="BE68" s="12">
        <f>SUMPRODUCT($BO$2:$CH$2,'Bond Valuation'!$B$124:$U$124,BondVal_all!BO68:CH68)/BondVal_all!BC68</f>
        <v>11.938705464825928</v>
      </c>
      <c r="BF68" s="35">
        <f t="shared" si="25"/>
        <v>-1.7396481407837353E-2</v>
      </c>
      <c r="BG68" s="35">
        <f t="shared" si="26"/>
        <v>-5.5012504521538622E-2</v>
      </c>
      <c r="BH68" s="35">
        <f t="shared" si="27"/>
        <v>-1.3049975002009128E-3</v>
      </c>
      <c r="BI68" s="36">
        <f t="shared" si="28"/>
        <v>-4.1267644414609266E-3</v>
      </c>
      <c r="BJ68" s="35"/>
      <c r="BK68" s="35"/>
      <c r="BO68">
        <f>EXP(-BO$2*HLOOKUP(BO$2,'Yield Curves'!$B$2:$AP$508,MATCH($Z68,'Yield Curves'!$A$3:$A$508,0)+1)/100)</f>
        <v>0.92737246314360544</v>
      </c>
      <c r="BP68">
        <f>EXP(-BP$2*HLOOKUP(BP$2,'Yield Curves'!$B$2:$AP$508,MATCH($Z68,'Yield Curves'!$A$3:$A$508,0)+1)/100)</f>
        <v>0.86088013523564999</v>
      </c>
      <c r="BQ68">
        <f>EXP(-BQ$2*HLOOKUP(BQ$2,'Yield Curves'!$B$2:$AP$508,MATCH($Z68,'Yield Curves'!$A$3:$A$508,0)+1)/100)</f>
        <v>0.79899547225230294</v>
      </c>
      <c r="BR68">
        <f>EXP(-BR$2*HLOOKUP(BR$2,'Yield Curves'!$B$2:$AP$508,MATCH($Z68,'Yield Curves'!$A$3:$A$508,0)+1)/100)</f>
        <v>0.72993484664066122</v>
      </c>
      <c r="BS68">
        <f>EXP(-BS$2*HLOOKUP(BS$2,'Yield Curves'!$B$2:$AP$508,MATCH($Z68,'Yield Curves'!$A$3:$A$508,0)+1)/100)</f>
        <v>0.68763300935584781</v>
      </c>
      <c r="BT68">
        <f>EXP(-BT$2*HLOOKUP(BT$2,'Yield Curves'!$B$2:$AP$508,MATCH($Z68,'Yield Curves'!$A$3:$A$508,0)+1)/100)</f>
        <v>0.6374368918666844</v>
      </c>
      <c r="BU68">
        <f>EXP(-BU$2*HLOOKUP(BU$2,'Yield Curves'!$B$2:$AP$508,MATCH($Z68,'Yield Curves'!$A$3:$A$508,0)+1)/100)</f>
        <v>0.59072776631051527</v>
      </c>
      <c r="BV68">
        <f>EXP(-BV$2*HLOOKUP(BV$2,'Yield Curves'!$B$2:$AP$508,MATCH($Z68,'Yield Curves'!$A$3:$A$508,0)+1)/100)</f>
        <v>0.54678478502725081</v>
      </c>
      <c r="BW68">
        <f>EXP(-BW$2*HLOOKUP(BW$2,'Yield Curves'!$B$2:$AP$508,MATCH($Z68,'Yield Curves'!$A$3:$A$508,0)+1)/100)</f>
        <v>0.50533308139841659</v>
      </c>
      <c r="BX68">
        <f>EXP(-BX$2*HLOOKUP(BX$2,'Yield Curves'!$B$2:$AP$508,MATCH($Z68,'Yield Curves'!$A$3:$A$508,0)+1)/100)</f>
        <v>0.46719899433818785</v>
      </c>
      <c r="BY68">
        <f>EXP(-BY$2*HLOOKUP(BY$2,'Yield Curves'!$B$2:$AP$508,MATCH($Z68,'Yield Curves'!$A$3:$A$508,0)+1)/100)</f>
        <v>0.43171591984435004</v>
      </c>
      <c r="BZ68">
        <f>EXP(-BZ$2*HLOOKUP(BZ$2,'Yield Curves'!$B$2:$AP$508,MATCH($Z68,'Yield Curves'!$A$3:$A$508,0)+1)/100)</f>
        <v>0.39718127119494157</v>
      </c>
      <c r="CA68">
        <f>EXP(-CA$2*HLOOKUP(CA$2,'Yield Curves'!$B$2:$AP$508,MATCH($Z68,'Yield Curves'!$A$3:$A$508,0)+1)/100)</f>
        <v>0.36345832966126446</v>
      </c>
      <c r="CB68">
        <f>EXP(-CB$2*HLOOKUP(CB$2,'Yield Curves'!$B$2:$AP$508,MATCH($Z68,'Yield Curves'!$A$3:$A$508,0)+1)/100)</f>
        <v>0.33424805734467361</v>
      </c>
      <c r="CC68">
        <f>EXP(-CC$2*HLOOKUP(CC$2,'Yield Curves'!$B$2:$AP$508,MATCH($Z68,'Yield Curves'!$A$3:$A$508,0)+1)/100)</f>
        <v>0.30712513763527222</v>
      </c>
      <c r="CD68">
        <f>EXP(-CD$2*HLOOKUP(CD$2,'Yield Curves'!$B$2:$AP$508,MATCH($Z68,'Yield Curves'!$A$3:$A$508,0)+1)/100)</f>
        <v>0.28129801360321705</v>
      </c>
      <c r="CE68">
        <f>EXP(-CE$2*HLOOKUP(CE$2,'Yield Curves'!$B$2:$AP$508,MATCH($Z68,'Yield Curves'!$A$3:$A$508,0)+1)/100)</f>
        <v>0.25670253785592828</v>
      </c>
      <c r="CF68">
        <f>EXP(-CF$2*HLOOKUP(CF$2,'Yield Curves'!$B$2:$AP$508,MATCH($Z68,'Yield Curves'!$A$3:$A$508,0)+1)/100)</f>
        <v>0.23392089750497738</v>
      </c>
      <c r="CG68">
        <f>EXP(-CG$2*HLOOKUP(CG$2,'Yield Curves'!$B$2:$AP$508,MATCH($Z68,'Yield Curves'!$A$3:$A$508,0)+1)/100)</f>
        <v>0.21315388315990325</v>
      </c>
      <c r="CH68">
        <f>EXP(-CH$2*HLOOKUP(CH$2,'Yield Curves'!$B$2:$AP$508,MATCH($Z68,'Yield Curves'!$A$3:$A$508,0)+1)/100)</f>
        <v>0.19398004229089191</v>
      </c>
    </row>
    <row r="69" spans="1:86" x14ac:dyDescent="0.2">
      <c r="A69" s="2">
        <v>43035</v>
      </c>
      <c r="B69">
        <f>'Yield Curves'!C68-'Yield Curves'!C69</f>
        <v>3.0000000000000249E-2</v>
      </c>
      <c r="C69">
        <f>'Yield Curves'!D68-'Yield Curves'!D69</f>
        <v>5.0000000000000711E-2</v>
      </c>
      <c r="D69">
        <f>'Yield Curves'!E68-'Yield Curves'!E69</f>
        <v>7.0000000000000284E-2</v>
      </c>
      <c r="E69">
        <f>'Yield Curves'!F68-'Yield Curves'!F69</f>
        <v>7.0000000000000284E-2</v>
      </c>
      <c r="F69">
        <f>'Yield Curves'!G68-'Yield Curves'!G69</f>
        <v>7.0000000000000284E-2</v>
      </c>
      <c r="G69">
        <f>'Yield Curves'!H68-'Yield Curves'!H69</f>
        <v>4.9999999999999822E-2</v>
      </c>
      <c r="H69">
        <f>'Yield Curves'!I68-'Yield Curves'!I69</f>
        <v>3.0000000000000249E-2</v>
      </c>
      <c r="I69">
        <f>'Yield Curves'!J68-'Yield Curves'!J69</f>
        <v>3.5000000000000142E-2</v>
      </c>
      <c r="J69">
        <f>'Yield Curves'!K68-'Yield Curves'!K69</f>
        <v>4.0000000000000036E-2</v>
      </c>
      <c r="K69">
        <f>'Yield Curves'!L68-'Yield Curves'!L69</f>
        <v>3.7499999999999645E-2</v>
      </c>
      <c r="L69">
        <f>'Yield Curves'!M68-'Yield Curves'!M69</f>
        <v>3.5000000000000142E-2</v>
      </c>
      <c r="M69">
        <f>'Yield Curves'!N68-'Yield Curves'!N69</f>
        <v>3.2499999999999751E-2</v>
      </c>
      <c r="N69">
        <f>'Yield Curves'!O68-'Yield Curves'!O69</f>
        <v>3.0000000000000249E-2</v>
      </c>
      <c r="O69">
        <f>'Yield Curves'!P68-'Yield Curves'!P69</f>
        <v>2.7500000000000746E-2</v>
      </c>
      <c r="P69">
        <f>'Yield Curves'!Q68-'Yield Curves'!Q69</f>
        <v>2.6250000000000107E-2</v>
      </c>
      <c r="Q69">
        <f>'Yield Curves'!R68-'Yield Curves'!R69</f>
        <v>2.5000000000000355E-2</v>
      </c>
      <c r="R69">
        <f>'Yield Curves'!S68-'Yield Curves'!S69</f>
        <v>2.3750000000000604E-2</v>
      </c>
      <c r="S69">
        <f>'Yield Curves'!T68-'Yield Curves'!T69</f>
        <v>2.1875000000001421E-2</v>
      </c>
      <c r="T69">
        <f>'Yield Curves'!U68-'Yield Curves'!U69</f>
        <v>2.0000000000000462E-2</v>
      </c>
      <c r="U69">
        <f>'Yield Curves'!V68-'Yield Curves'!V69</f>
        <v>1.8124999999999503E-2</v>
      </c>
      <c r="V69" s="21">
        <f t="shared" si="31"/>
        <v>7.0000000000000284E-2</v>
      </c>
      <c r="W69" s="21">
        <f t="shared" ref="W69:W132" si="32">AVERAGE(V70:V319)</f>
        <v>3.1797500000000173E-2</v>
      </c>
      <c r="X69">
        <f t="shared" ref="X69:X132" si="33">_xlfn.STDEV.S(V70:V319)</f>
        <v>4.9046140539877527E-2</v>
      </c>
      <c r="Y69">
        <f t="shared" ref="Y69:Y132" si="34">W69+X69*_xlfn.NORM.S.INV(99%)</f>
        <v>0.14589588477485255</v>
      </c>
      <c r="Z69" s="2">
        <v>43038</v>
      </c>
      <c r="AA69" s="28">
        <f>'Bond Valuation'!$B$12*BondVal_all!BO69</f>
        <v>93.720834411774462</v>
      </c>
      <c r="AB69" s="53">
        <f t="shared" si="6"/>
        <v>2.0002000133323428E-4</v>
      </c>
      <c r="AC69" s="12">
        <f>SUMPRODUCT('Bond Valuation'!$B$12*BondVal_all!BO69,$BO$2)/AA69</f>
        <v>1</v>
      </c>
      <c r="AD69" s="35">
        <f t="shared" si="7"/>
        <v>-1.4577352083066186E-3</v>
      </c>
      <c r="AE69" s="53">
        <f t="shared" si="8"/>
        <v>-4.6097634836689194E-3</v>
      </c>
      <c r="AF69" s="53">
        <f t="shared" si="29"/>
        <v>-1.3062410977137833E-3</v>
      </c>
      <c r="AG69" s="53">
        <f t="shared" si="9"/>
        <v>-4.1306970420941181E-3</v>
      </c>
      <c r="AH69" s="28">
        <f>SUMPRODUCT('Bond Valuation'!$B$40:$D$40,BondVal_all!BO69:BQ69)</f>
        <v>85.149915307456567</v>
      </c>
      <c r="AI69" s="53">
        <f t="shared" si="10"/>
        <v>8.790525301347607E-4</v>
      </c>
      <c r="AJ69" s="12">
        <f>SUMPRODUCT($BO$2:$BQ$2,'Bond Valuation'!$B$40:$D$40,BondVal_all!BO69:BQ69)/BondVal_all!AH69</f>
        <v>2.9361731080471234</v>
      </c>
      <c r="AK69" s="35">
        <f t="shared" si="11"/>
        <v>-4.2801629172833653E-3</v>
      </c>
      <c r="AL69" s="35">
        <f t="shared" si="12"/>
        <v>-1.3535063575206306E-2</v>
      </c>
      <c r="AM69" s="35">
        <f t="shared" si="13"/>
        <v>-1.3062410977137833E-3</v>
      </c>
      <c r="AN69" s="29">
        <f t="shared" si="14"/>
        <v>-4.1306970420941181E-3</v>
      </c>
      <c r="AO69" s="28">
        <f>SUMPRODUCT('Bond Valuation'!$B$68:$F$68,BondVal_all!BO69:BS69)</f>
        <v>78.815503229943232</v>
      </c>
      <c r="AP69" s="53">
        <f t="shared" si="15"/>
        <v>9.8660143529283317E-4</v>
      </c>
      <c r="AQ69" s="12">
        <f>SUMPRODUCT($BO$2:$BS$2,'Bond Valuation'!$B$68:$F$68,BondVal_all!BO69:BS69)/BondVal_all!AO69</f>
        <v>4.7263930370324854</v>
      </c>
      <c r="AR69" s="35">
        <f t="shared" si="16"/>
        <v>-6.8898295383775024E-3</v>
      </c>
      <c r="AS69" s="35">
        <f t="shared" si="17"/>
        <v>-2.1787554031579396E-2</v>
      </c>
      <c r="AT69" s="35">
        <f t="shared" si="18"/>
        <v>-1.3062410977137833E-3</v>
      </c>
      <c r="AU69" s="36">
        <f t="shared" si="19"/>
        <v>-4.1306970420941181E-3</v>
      </c>
      <c r="AV69" s="28">
        <f>SUMPRODUCT('Bond Valuation'!$B$96:$K$96,BondVal_all!BO69:BX69)</f>
        <v>70.308137676191748</v>
      </c>
      <c r="AW69" s="53">
        <f t="shared" si="20"/>
        <v>2.3797113933585745E-3</v>
      </c>
      <c r="AX69" s="12">
        <f>SUMPRODUCT($BO$2:$BX$2,'Bond Valuation'!$B$96:$K$96,BondVal_all!BO69:BX69)/BondVal_all!AV69</f>
        <v>8.2785989652384977</v>
      </c>
      <c r="AY69" s="35">
        <f t="shared" si="21"/>
        <v>-1.2068005187078899E-2</v>
      </c>
      <c r="AZ69" s="35">
        <f t="shared" ref="AZ69:AZ100" si="35">AY69*SQRT(10)</f>
        <v>-3.8162383205895725E-2</v>
      </c>
      <c r="BA69" s="35">
        <f t="shared" si="22"/>
        <v>-1.3062410977137833E-3</v>
      </c>
      <c r="BB69" s="36">
        <f t="shared" si="23"/>
        <v>-4.1306970420941181E-3</v>
      </c>
      <c r="BC69" s="28">
        <f>SUMPRODUCT('Bond Valuation'!$B$124:$U$124,BondVal_all!BO69:CH69)</f>
        <v>58.499815639107652</v>
      </c>
      <c r="BD69" s="53">
        <f t="shared" si="24"/>
        <v>6.0013294952003804E-3</v>
      </c>
      <c r="BE69" s="12">
        <f>SUMPRODUCT($BO$2:$CH$2,'Bond Valuation'!$B$124:$U$124,BondVal_all!BO69:CH69)/BondVal_all!BC69</f>
        <v>11.943574180432421</v>
      </c>
      <c r="BF69" s="35">
        <f t="shared" si="25"/>
        <v>-1.7410568595838206E-2</v>
      </c>
      <c r="BG69" s="35">
        <f t="shared" si="26"/>
        <v>-5.5057052121448312E-2</v>
      </c>
      <c r="BH69" s="35">
        <f t="shared" si="27"/>
        <v>-1.3062410977137833E-3</v>
      </c>
      <c r="BI69" s="36">
        <f t="shared" si="28"/>
        <v>-4.1306970420941181E-3</v>
      </c>
      <c r="BJ69" s="35"/>
      <c r="BK69" s="35"/>
      <c r="BO69">
        <f>EXP(-BO$2*HLOOKUP(BO$2,'Yield Curves'!$B$2:$AP$508,MATCH($Z69,'Yield Curves'!$A$3:$A$508,0)+1)/100)</f>
        <v>0.92792905358192534</v>
      </c>
      <c r="BP69">
        <f>EXP(-BP$2*HLOOKUP(BP$2,'Yield Curves'!$B$2:$AP$508,MATCH($Z69,'Yield Curves'!$A$3:$A$508,0)+1)/100)</f>
        <v>0.86156911489895827</v>
      </c>
      <c r="BQ69">
        <f>EXP(-BQ$2*HLOOKUP(BQ$2,'Yield Curves'!$B$2:$AP$508,MATCH($Z69,'Yield Curves'!$A$3:$A$508,0)+1)/100)</f>
        <v>0.79971489186759603</v>
      </c>
      <c r="BR69">
        <f>EXP(-BR$2*HLOOKUP(BR$2,'Yield Curves'!$B$2:$AP$508,MATCH($Z69,'Yield Curves'!$A$3:$A$508,0)+1)/100)</f>
        <v>0.72993484664066122</v>
      </c>
      <c r="BS69">
        <f>EXP(-BS$2*HLOOKUP(BS$2,'Yield Curves'!$B$2:$AP$508,MATCH($Z69,'Yield Curves'!$A$3:$A$508,0)+1)/100)</f>
        <v>0.68797691182897935</v>
      </c>
      <c r="BT69">
        <f>EXP(-BT$2*HLOOKUP(BT$2,'Yield Curves'!$B$2:$AP$508,MATCH($Z69,'Yield Curves'!$A$3:$A$508,0)+1)/100)</f>
        <v>0.6374368918666844</v>
      </c>
      <c r="BU69">
        <f>EXP(-BU$2*HLOOKUP(BU$2,'Yield Curves'!$B$2:$AP$508,MATCH($Z69,'Yield Curves'!$A$3:$A$508,0)+1)/100)</f>
        <v>0.59031440156863668</v>
      </c>
      <c r="BV69">
        <f>EXP(-BV$2*HLOOKUP(BV$2,'Yield Curves'!$B$2:$AP$508,MATCH($Z69,'Yield Curves'!$A$3:$A$508,0)+1)/100)</f>
        <v>0.54623827354350807</v>
      </c>
      <c r="BW69">
        <f>EXP(-BW$2*HLOOKUP(BW$2,'Yield Curves'!$B$2:$AP$508,MATCH($Z69,'Yield Curves'!$A$3:$A$508,0)+1)/100)</f>
        <v>0.50499209666376732</v>
      </c>
      <c r="BX69">
        <f>EXP(-BX$2*HLOOKUP(BX$2,'Yield Curves'!$B$2:$AP$508,MATCH($Z69,'Yield Curves'!$A$3:$A$508,0)+1)/100)</f>
        <v>0.46673202886549986</v>
      </c>
      <c r="BY69">
        <f>EXP(-BY$2*HLOOKUP(BY$2,'Yield Curves'!$B$2:$AP$508,MATCH($Z69,'Yield Curves'!$A$3:$A$508,0)+1)/100)</f>
        <v>0.43112271837403504</v>
      </c>
      <c r="BZ69">
        <f>EXP(-BZ$2*HLOOKUP(BZ$2,'Yield Curves'!$B$2:$AP$508,MATCH($Z69,'Yield Curves'!$A$3:$A$508,0)+1)/100)</f>
        <v>0.39673469351189394</v>
      </c>
      <c r="CA69">
        <f>EXP(-CA$2*HLOOKUP(CA$2,'Yield Curves'!$B$2:$AP$508,MATCH($Z69,'Yield Curves'!$A$3:$A$508,0)+1)/100)</f>
        <v>0.36342879987164345</v>
      </c>
      <c r="CB69">
        <f>EXP(-CB$2*HLOOKUP(CB$2,'Yield Curves'!$B$2:$AP$508,MATCH($Z69,'Yield Curves'!$A$3:$A$508,0)+1)/100)</f>
        <v>0.33423343431204589</v>
      </c>
      <c r="CC69">
        <f>EXP(-CC$2*HLOOKUP(CC$2,'Yield Curves'!$B$2:$AP$508,MATCH($Z69,'Yield Curves'!$A$3:$A$508,0)+1)/100)</f>
        <v>0.30712513763527222</v>
      </c>
      <c r="CD69">
        <f>EXP(-CD$2*HLOOKUP(CD$2,'Yield Curves'!$B$2:$AP$508,MATCH($Z69,'Yield Curves'!$A$3:$A$508,0)+1)/100)</f>
        <v>0.28135955427445825</v>
      </c>
      <c r="CE69">
        <f>EXP(-CE$2*HLOOKUP(CE$2,'Yield Curves'!$B$2:$AP$508,MATCH($Z69,'Yield Curves'!$A$3:$A$508,0)+1)/100)</f>
        <v>0.25686794365568028</v>
      </c>
      <c r="CF69">
        <f>EXP(-CF$2*HLOOKUP(CF$2,'Yield Curves'!$B$2:$AP$508,MATCH($Z69,'Yield Curves'!$A$3:$A$508,0)+1)/100)</f>
        <v>0.23418255999635079</v>
      </c>
      <c r="CG69">
        <f>EXP(-CG$2*HLOOKUP(CG$2,'Yield Curves'!$B$2:$AP$508,MATCH($Z69,'Yield Curves'!$A$3:$A$508,0)+1)/100)</f>
        <v>0.2134824013667993</v>
      </c>
      <c r="CH69">
        <f>EXP(-CH$2*HLOOKUP(CH$2,'Yield Curves'!$B$2:$AP$508,MATCH($Z69,'Yield Curves'!$A$3:$A$508,0)+1)/100)</f>
        <v>0.1943683905943277</v>
      </c>
    </row>
    <row r="70" spans="1:86" x14ac:dyDescent="0.2">
      <c r="A70" s="2">
        <v>43034</v>
      </c>
      <c r="B70">
        <f>'Yield Curves'!C69-'Yield Curves'!C70</f>
        <v>9.9999999999997868E-3</v>
      </c>
      <c r="C70">
        <f>'Yield Curves'!D69-'Yield Curves'!D70</f>
        <v>4.9999999999990052E-3</v>
      </c>
      <c r="D70">
        <f>'Yield Curves'!E69-'Yield Curves'!E70</f>
        <v>0</v>
      </c>
      <c r="E70">
        <f>'Yield Curves'!F69-'Yield Curves'!F70</f>
        <v>4.9999999999998934E-3</v>
      </c>
      <c r="F70">
        <f>'Yield Curves'!G69-'Yield Curves'!G70</f>
        <v>9.9999999999997868E-3</v>
      </c>
      <c r="G70">
        <f>'Yield Curves'!H69-'Yield Curves'!H70</f>
        <v>9.9999999999997868E-3</v>
      </c>
      <c r="H70">
        <f>'Yield Curves'!I69-'Yield Curves'!I70</f>
        <v>9.9999999999997868E-3</v>
      </c>
      <c r="I70">
        <f>'Yield Curves'!J69-'Yield Curves'!J70</f>
        <v>9.9999999999997868E-3</v>
      </c>
      <c r="J70">
        <f>'Yield Curves'!K69-'Yield Curves'!K70</f>
        <v>9.9999999999997868E-3</v>
      </c>
      <c r="K70">
        <f>'Yield Curves'!L69-'Yield Curves'!L70</f>
        <v>9.9999999999997868E-3</v>
      </c>
      <c r="L70">
        <f>'Yield Curves'!M69-'Yield Curves'!M70</f>
        <v>9.9999999999997868E-3</v>
      </c>
      <c r="M70">
        <f>'Yield Curves'!N69-'Yield Curves'!N70</f>
        <v>9.9999999999997868E-3</v>
      </c>
      <c r="N70">
        <f>'Yield Curves'!O69-'Yield Curves'!O70</f>
        <v>9.9999999999997868E-3</v>
      </c>
      <c r="O70">
        <f>'Yield Curves'!P69-'Yield Curves'!P70</f>
        <v>9.9999999999997868E-3</v>
      </c>
      <c r="P70">
        <f>'Yield Curves'!Q69-'Yield Curves'!Q70</f>
        <v>1.2500000000001066E-2</v>
      </c>
      <c r="Q70">
        <f>'Yield Curves'!R69-'Yield Curves'!R70</f>
        <v>1.5000000000000568E-2</v>
      </c>
      <c r="R70">
        <f>'Yield Curves'!S69-'Yield Curves'!S70</f>
        <v>1.7500000000000071E-2</v>
      </c>
      <c r="S70">
        <f>'Yield Curves'!T69-'Yield Curves'!T70</f>
        <v>1.8749999999998934E-2</v>
      </c>
      <c r="T70">
        <f>'Yield Curves'!U69-'Yield Curves'!U70</f>
        <v>1.9999999999999574E-2</v>
      </c>
      <c r="U70">
        <f>'Yield Curves'!V69-'Yield Curves'!V70</f>
        <v>2.1250000000000213E-2</v>
      </c>
      <c r="V70" s="21">
        <f t="shared" si="31"/>
        <v>2.1250000000000213E-2</v>
      </c>
      <c r="W70" s="21">
        <f t="shared" si="32"/>
        <v>3.1912500000000177E-2</v>
      </c>
      <c r="X70">
        <f t="shared" si="33"/>
        <v>4.9055014872964167E-2</v>
      </c>
      <c r="Y70">
        <f t="shared" si="34"/>
        <v>0.14603152956076221</v>
      </c>
      <c r="Z70" s="2">
        <v>43035</v>
      </c>
      <c r="AA70" s="28">
        <f>'Bond Valuation'!$B$12*BondVal_all!BO70</f>
        <v>93.702092119183845</v>
      </c>
      <c r="AB70" s="53">
        <f t="shared" ref="AB70:AB133" si="36">AA70/AA71-1</f>
        <v>-2.9995500449953028E-4</v>
      </c>
      <c r="AC70" s="12">
        <f>SUMPRODUCT('Bond Valuation'!$B$12*BondVal_all!BO70,$BO$2)/AA70</f>
        <v>1</v>
      </c>
      <c r="AD70" s="35">
        <f t="shared" ref="AD70:AD133" si="37">-AC70*Y69/100</f>
        <v>-1.4589588477485255E-3</v>
      </c>
      <c r="AE70" s="53">
        <f t="shared" ref="AE70:AE133" si="38">AD70*SQRT(10)</f>
        <v>-4.6136329713401623E-3</v>
      </c>
      <c r="AF70" s="53">
        <f t="shared" ref="AF70:AF133" si="39">$AC$1*X69/100</f>
        <v>-1.307184712199606E-3</v>
      </c>
      <c r="AG70" s="53">
        <f t="shared" ref="AG70:AG133" si="40">AF70*SQRT(10)</f>
        <v>-4.1336810131024464E-3</v>
      </c>
      <c r="AH70" s="28">
        <f>SUMPRODUCT('Bond Valuation'!$B$40:$D$40,BondVal_all!BO70:BQ70)</f>
        <v>85.075129799354897</v>
      </c>
      <c r="AI70" s="53">
        <f t="shared" ref="AI70:AI133" si="41">AH70/AH71-1</f>
        <v>-2.0445184828081775E-3</v>
      </c>
      <c r="AJ70" s="12">
        <f>SUMPRODUCT($BO$2:$BQ$2,'Bond Valuation'!$B$40:$D$40,BondVal_all!BO70:BQ70)/BondVal_all!AH70</f>
        <v>2.9361378746633626</v>
      </c>
      <c r="AK70" s="35">
        <f t="shared" ref="AK70:AK133" si="42">-AJ70*Y69/100</f>
        <v>-4.2837043304496643E-3</v>
      </c>
      <c r="AL70" s="35">
        <f t="shared" ref="AL70:AL133" si="43">AK70*SQRT(10)</f>
        <v>-1.3546262506947519E-2</v>
      </c>
      <c r="AM70" s="35">
        <f t="shared" ref="AM70:AM133" si="44">$AC$1*X69/100</f>
        <v>-1.307184712199606E-3</v>
      </c>
      <c r="AN70" s="29">
        <f t="shared" ref="AN70:AN133" si="45">AM70*SQRT(10)</f>
        <v>-4.1336810131024464E-3</v>
      </c>
      <c r="AO70" s="28">
        <f>SUMPRODUCT('Bond Valuation'!$B$68:$F$68,BondVal_all!BO70:BS70)</f>
        <v>78.737820383341202</v>
      </c>
      <c r="AP70" s="53">
        <f t="shared" ref="AP70:AP133" si="46">AO70/AO71-1</f>
        <v>-1.9157672243280688E-3</v>
      </c>
      <c r="AQ70" s="12">
        <f>SUMPRODUCT($BO$2:$BS$2,'Bond Valuation'!$B$68:$F$68,BondVal_all!BO70:BS70)/BondVal_all!AO70</f>
        <v>4.726287879536879</v>
      </c>
      <c r="AR70" s="35">
        <f t="shared" ref="AR70:AR133" si="47">-AQ70*Y69/100</f>
        <v>-6.8954595188569466E-3</v>
      </c>
      <c r="AS70" s="35">
        <f t="shared" ref="AS70:AS133" si="48">AR70*SQRT(10)</f>
        <v>-2.1805357593076724E-2</v>
      </c>
      <c r="AT70" s="35">
        <f t="shared" ref="AT70:AT133" si="49">$AC$1*X69/100</f>
        <v>-1.307184712199606E-3</v>
      </c>
      <c r="AU70" s="36">
        <f t="shared" ref="AU70:AU133" si="50">AT70*SQRT(10)</f>
        <v>-4.1336810131024464E-3</v>
      </c>
      <c r="AV70" s="28">
        <f>SUMPRODUCT('Bond Valuation'!$B$96:$K$96,BondVal_all!BO70:BX70)</f>
        <v>70.141221811502817</v>
      </c>
      <c r="AW70" s="53">
        <f t="shared" ref="AW70:AW133" si="51">AV70/AV71-1</f>
        <v>-1.8810372430075883E-3</v>
      </c>
      <c r="AX70" s="12">
        <f>SUMPRODUCT($BO$2:$BX$2,'Bond Valuation'!$B$96:$K$96,BondVal_all!BO70:BX70)/BondVal_all!AV70</f>
        <v>8.2759473442308611</v>
      </c>
      <c r="AY70" s="35">
        <f t="shared" ref="AY70:AY133" si="52">-AX70*Y69/100</f>
        <v>-1.2074266601366526E-2</v>
      </c>
      <c r="AZ70" s="35">
        <f t="shared" si="35"/>
        <v>-3.818218353641855E-2</v>
      </c>
      <c r="BA70" s="35">
        <f t="shared" ref="BA70:BA133" si="53">$AC$1*X69/100</f>
        <v>-1.307184712199606E-3</v>
      </c>
      <c r="BB70" s="36">
        <f t="shared" ref="BB70:BB133" si="54">BA70*SQRT(10)</f>
        <v>-4.1336810131024464E-3</v>
      </c>
      <c r="BC70" s="28">
        <f>SUMPRODUCT('Bond Valuation'!$B$124:$U$124,BondVal_all!BO70:CH70)</f>
        <v>58.150833327886524</v>
      </c>
      <c r="BD70" s="53">
        <f t="shared" ref="BD70:BD133" si="55">BC70/BC71-1</f>
        <v>-4.3203235929503148E-3</v>
      </c>
      <c r="BE70" s="12">
        <f>SUMPRODUCT($BO$2:$CH$2,'Bond Valuation'!$B$124:$U$124,BondVal_all!BO70:CH70)/BondVal_all!BC70</f>
        <v>11.908774006883915</v>
      </c>
      <c r="BF70" s="35">
        <f t="shared" ref="BF70:BF133" si="56">-BE70*Y69/100</f>
        <v>-1.7374411203180947E-2</v>
      </c>
      <c r="BG70" s="35">
        <f t="shared" ref="BG70:BG133" si="57">BF70*SQRT(10)</f>
        <v>-5.4942712406398322E-2</v>
      </c>
      <c r="BH70" s="35">
        <f t="shared" ref="BH70:BH133" si="58">$AC$1*X69/100</f>
        <v>-1.307184712199606E-3</v>
      </c>
      <c r="BI70" s="36">
        <f t="shared" ref="BI70:BI133" si="59">BH70*SQRT(10)</f>
        <v>-4.1336810131024464E-3</v>
      </c>
      <c r="BJ70" s="35"/>
      <c r="BK70" s="35"/>
      <c r="BO70">
        <f>EXP(-BO$2*HLOOKUP(BO$2,'Yield Curves'!$B$2:$AP$508,MATCH($Z70,'Yield Curves'!$A$3:$A$508,0)+1)/100)</f>
        <v>0.92774348632855286</v>
      </c>
      <c r="BP70">
        <f>EXP(-BP$2*HLOOKUP(BP$2,'Yield Curves'!$B$2:$AP$508,MATCH($Z70,'Yield Curves'!$A$3:$A$508,0)+1)/100)</f>
        <v>0.86105232848144775</v>
      </c>
      <c r="BQ70">
        <f>EXP(-BQ$2*HLOOKUP(BQ$2,'Yield Curves'!$B$2:$AP$508,MATCH($Z70,'Yield Curves'!$A$3:$A$508,0)+1)/100)</f>
        <v>0.79899547225230294</v>
      </c>
      <c r="BR70">
        <f>EXP(-BR$2*HLOOKUP(BR$2,'Yield Curves'!$B$2:$AP$508,MATCH($Z70,'Yield Curves'!$A$3:$A$508,0)+1)/100)</f>
        <v>0.7284764358443131</v>
      </c>
      <c r="BS70">
        <f>EXP(-BS$2*HLOOKUP(BS$2,'Yield Curves'!$B$2:$AP$508,MATCH($Z70,'Yield Curves'!$A$3:$A$508,0)+1)/100)</f>
        <v>0.68728927879097224</v>
      </c>
      <c r="BT70">
        <f>EXP(-BT$2*HLOOKUP(BT$2,'Yield Curves'!$B$2:$AP$508,MATCH($Z70,'Yield Curves'!$A$3:$A$508,0)+1)/100)</f>
        <v>0.63686345674851452</v>
      </c>
      <c r="BU70">
        <f>EXP(-BU$2*HLOOKUP(BU$2,'Yield Curves'!$B$2:$AP$508,MATCH($Z70,'Yield Curves'!$A$3:$A$508,0)+1)/100)</f>
        <v>0.58990132608082657</v>
      </c>
      <c r="BV70">
        <f>EXP(-BV$2*HLOOKUP(BV$2,'Yield Curves'!$B$2:$AP$508,MATCH($Z70,'Yield Curves'!$A$3:$A$508,0)+1)/100)</f>
        <v>0.54563774179562519</v>
      </c>
      <c r="BW70">
        <f>EXP(-BW$2*HLOOKUP(BW$2,'Yield Curves'!$B$2:$AP$508,MATCH($Z70,'Yield Curves'!$A$3:$A$508,0)+1)/100)</f>
        <v>0.50380046100926634</v>
      </c>
      <c r="BX70">
        <f>EXP(-BX$2*HLOOKUP(BX$2,'Yield Curves'!$B$2:$AP$508,MATCH($Z70,'Yield Curves'!$A$3:$A$508,0)+1)/100)</f>
        <v>0.46533393097431341</v>
      </c>
      <c r="BY70">
        <f>EXP(-BY$2*HLOOKUP(BY$2,'Yield Curves'!$B$2:$AP$508,MATCH($Z70,'Yield Curves'!$A$3:$A$508,0)+1)/100)</f>
        <v>0.42952514261697328</v>
      </c>
      <c r="BZ70">
        <f>EXP(-BZ$2*HLOOKUP(BZ$2,'Yield Curves'!$B$2:$AP$508,MATCH($Z70,'Yield Curves'!$A$3:$A$508,0)+1)/100)</f>
        <v>0.39493858783648811</v>
      </c>
      <c r="CA70">
        <f>EXP(-CA$2*HLOOKUP(CA$2,'Yield Curves'!$B$2:$AP$508,MATCH($Z70,'Yield Curves'!$A$3:$A$508,0)+1)/100)</f>
        <v>0.36144107574189854</v>
      </c>
      <c r="CB70">
        <f>EXP(-CB$2*HLOOKUP(CB$2,'Yield Curves'!$B$2:$AP$508,MATCH($Z70,'Yield Curves'!$A$3:$A$508,0)+1)/100)</f>
        <v>0.33208352844756567</v>
      </c>
      <c r="CC70">
        <f>EXP(-CC$2*HLOOKUP(CC$2,'Yield Curves'!$B$2:$AP$508,MATCH($Z70,'Yield Curves'!$A$3:$A$508,0)+1)/100)</f>
        <v>0.30483031544319683</v>
      </c>
      <c r="CD70">
        <f>EXP(-CD$2*HLOOKUP(CD$2,'Yield Curves'!$B$2:$AP$508,MATCH($Z70,'Yield Curves'!$A$3:$A$508,0)+1)/100)</f>
        <v>0.27899644198054274</v>
      </c>
      <c r="CE70">
        <f>EXP(-CE$2*HLOOKUP(CE$2,'Yield Curves'!$B$2:$AP$508,MATCH($Z70,'Yield Curves'!$A$3:$A$508,0)+1)/100)</f>
        <v>0.25451037646069297</v>
      </c>
      <c r="CF70">
        <f>EXP(-CF$2*HLOOKUP(CF$2,'Yield Curves'!$B$2:$AP$508,MATCH($Z70,'Yield Curves'!$A$3:$A$508,0)+1)/100)</f>
        <v>0.23184380085315565</v>
      </c>
      <c r="CG70">
        <f>EXP(-CG$2*HLOOKUP(CG$2,'Yield Curves'!$B$2:$AP$508,MATCH($Z70,'Yield Curves'!$A$3:$A$508,0)+1)/100)</f>
        <v>0.21114752014537305</v>
      </c>
      <c r="CH70">
        <f>EXP(-CH$2*HLOOKUP(CH$2,'Yield Curves'!$B$2:$AP$508,MATCH($Z70,'Yield Curves'!$A$3:$A$508,0)+1)/100)</f>
        <v>0.19204990862075413</v>
      </c>
    </row>
    <row r="71" spans="1:86" x14ac:dyDescent="0.2">
      <c r="A71" s="2">
        <v>43033</v>
      </c>
      <c r="B71">
        <f>'Yield Curves'!C70-'Yield Curves'!C71</f>
        <v>-9.9999999999997868E-3</v>
      </c>
      <c r="C71">
        <f>'Yield Curves'!D70-'Yield Curves'!D71</f>
        <v>-9.9999999999997868E-3</v>
      </c>
      <c r="D71">
        <f>'Yield Curves'!E70-'Yield Curves'!E71</f>
        <v>-9.9999999999997868E-3</v>
      </c>
      <c r="E71">
        <f>'Yield Curves'!F70-'Yield Curves'!F71</f>
        <v>-9.9999999999997868E-3</v>
      </c>
      <c r="F71">
        <f>'Yield Curves'!G70-'Yield Curves'!G71</f>
        <v>-9.9999999999997868E-3</v>
      </c>
      <c r="G71">
        <f>'Yield Curves'!H70-'Yield Curves'!H71</f>
        <v>-1.499999999999968E-2</v>
      </c>
      <c r="H71">
        <f>'Yield Curves'!I70-'Yield Curves'!I71</f>
        <v>-2.0000000000000462E-2</v>
      </c>
      <c r="I71">
        <f>'Yield Curves'!J70-'Yield Curves'!J71</f>
        <v>4.9999999999998934E-3</v>
      </c>
      <c r="J71">
        <f>'Yield Curves'!K70-'Yield Curves'!K71</f>
        <v>3.0000000000000249E-2</v>
      </c>
      <c r="K71">
        <f>'Yield Curves'!L70-'Yield Curves'!L71</f>
        <v>2.7499999999999858E-2</v>
      </c>
      <c r="L71">
        <f>'Yield Curves'!M70-'Yield Curves'!M71</f>
        <v>2.4999999999999467E-2</v>
      </c>
      <c r="M71">
        <f>'Yield Curves'!N70-'Yield Curves'!N71</f>
        <v>2.2499999999999964E-2</v>
      </c>
      <c r="N71">
        <f>'Yield Curves'!O70-'Yield Curves'!O71</f>
        <v>1.9999999999999574E-2</v>
      </c>
      <c r="O71">
        <f>'Yield Curves'!P70-'Yield Curves'!P71</f>
        <v>1.7499999999999183E-2</v>
      </c>
      <c r="P71">
        <f>'Yield Curves'!Q70-'Yield Curves'!Q71</f>
        <v>1.3749999999999041E-2</v>
      </c>
      <c r="Q71">
        <f>'Yield Curves'!R70-'Yield Curves'!R71</f>
        <v>9.9999999999997868E-3</v>
      </c>
      <c r="R71">
        <f>'Yield Curves'!S70-'Yield Curves'!S71</f>
        <v>6.2500000000005329E-3</v>
      </c>
      <c r="S71">
        <f>'Yield Curves'!T70-'Yield Curves'!T71</f>
        <v>3.1250000000007105E-3</v>
      </c>
      <c r="T71">
        <f>'Yield Curves'!U70-'Yield Curves'!U71</f>
        <v>0</v>
      </c>
      <c r="U71">
        <f>'Yield Curves'!V70-'Yield Curves'!V71</f>
        <v>-3.1250000000007105E-3</v>
      </c>
      <c r="V71" s="21">
        <f t="shared" si="31"/>
        <v>3.0000000000000249E-2</v>
      </c>
      <c r="W71" s="21">
        <f t="shared" si="32"/>
        <v>3.2125000000000174E-2</v>
      </c>
      <c r="X71">
        <f t="shared" si="33"/>
        <v>4.9161646330035641E-2</v>
      </c>
      <c r="Y71">
        <f t="shared" si="34"/>
        <v>0.14649209142422628</v>
      </c>
      <c r="Z71" s="2">
        <v>43034</v>
      </c>
      <c r="AA71" s="28">
        <f>'Bond Valuation'!$B$12*BondVal_all!BO71</f>
        <v>93.730206963835428</v>
      </c>
      <c r="AB71" s="53">
        <f t="shared" si="36"/>
        <v>-9.999500016666385E-5</v>
      </c>
      <c r="AC71" s="12">
        <f>SUMPRODUCT('Bond Valuation'!$B$12*BondVal_all!BO71,$BO$2)/AA71</f>
        <v>1</v>
      </c>
      <c r="AD71" s="35">
        <f t="shared" si="37"/>
        <v>-1.4603152956076222E-3</v>
      </c>
      <c r="AE71" s="53">
        <f t="shared" si="38"/>
        <v>-4.6179224361021665E-3</v>
      </c>
      <c r="AF71" s="53">
        <f t="shared" si="39"/>
        <v>-1.3074212321869921E-3</v>
      </c>
      <c r="AG71" s="53">
        <f t="shared" si="40"/>
        <v>-4.1344289549747407E-3</v>
      </c>
      <c r="AH71" s="28">
        <f>SUMPRODUCT('Bond Valuation'!$B$40:$D$40,BondVal_all!BO71:BQ71)</f>
        <v>85.249423822007742</v>
      </c>
      <c r="AI71" s="53">
        <f t="shared" si="41"/>
        <v>-2.8953625987915288E-4</v>
      </c>
      <c r="AJ71" s="12">
        <f>SUMPRODUCT($BO$2:$BQ$2,'Bond Valuation'!$B$40:$D$40,BondVal_all!BO71:BQ71)/BondVal_all!AH71</f>
        <v>2.9362270798710326</v>
      </c>
      <c r="AK71" s="35">
        <f t="shared" si="42"/>
        <v>-4.2878173161129719E-3</v>
      </c>
      <c r="AL71" s="35">
        <f t="shared" si="43"/>
        <v>-1.3559268909627191E-2</v>
      </c>
      <c r="AM71" s="35">
        <f t="shared" si="44"/>
        <v>-1.3074212321869921E-3</v>
      </c>
      <c r="AN71" s="29">
        <f t="shared" si="45"/>
        <v>-4.1344289549747407E-3</v>
      </c>
      <c r="AO71" s="28">
        <f>SUMPRODUCT('Bond Valuation'!$B$68:$F$68,BondVal_all!BO71:BS71)</f>
        <v>78.888953254347427</v>
      </c>
      <c r="AP71" s="53">
        <f t="shared" si="46"/>
        <v>-4.670845294223458E-4</v>
      </c>
      <c r="AQ71" s="12">
        <f>SUMPRODUCT($BO$2:$BS$2,'Bond Valuation'!$B$68:$F$68,BondVal_all!BO71:BS71)/BondVal_all!AO71</f>
        <v>4.7265281015203966</v>
      </c>
      <c r="AR71" s="35">
        <f t="shared" si="47"/>
        <v>-6.9022212817694906E-3</v>
      </c>
      <c r="AS71" s="35">
        <f t="shared" si="48"/>
        <v>-2.1826740164878417E-2</v>
      </c>
      <c r="AT71" s="35">
        <f t="shared" si="49"/>
        <v>-1.3074212321869921E-3</v>
      </c>
      <c r="AU71" s="36">
        <f t="shared" si="50"/>
        <v>-4.1344289549747407E-3</v>
      </c>
      <c r="AV71" s="28">
        <f>SUMPRODUCT('Bond Valuation'!$B$96:$K$96,BondVal_all!BO71:BX71)</f>
        <v>70.273408710480325</v>
      </c>
      <c r="AW71" s="53">
        <f t="shared" si="51"/>
        <v>-1.5273380968819916E-3</v>
      </c>
      <c r="AX71" s="12">
        <f>SUMPRODUCT($BO$2:$BX$2,'Bond Valuation'!$B$96:$K$96,BondVal_all!BO71:BX71)/BondVal_all!AV71</f>
        <v>8.2767753333769605</v>
      </c>
      <c r="AY71" s="35">
        <f t="shared" si="52"/>
        <v>-1.2086701617638251E-2</v>
      </c>
      <c r="AZ71" s="35">
        <f t="shared" si="35"/>
        <v>-3.8221506510578457E-2</v>
      </c>
      <c r="BA71" s="35">
        <f t="shared" si="53"/>
        <v>-1.3074212321869921E-3</v>
      </c>
      <c r="BB71" s="36">
        <f t="shared" si="54"/>
        <v>-4.1344289549747407E-3</v>
      </c>
      <c r="BC71" s="28">
        <f>SUMPRODUCT('Bond Valuation'!$B$124:$U$124,BondVal_all!BO71:CH71)</f>
        <v>58.403153851373318</v>
      </c>
      <c r="BD71" s="53">
        <f t="shared" si="55"/>
        <v>1.712407223979362E-4</v>
      </c>
      <c r="BE71" s="12">
        <f>SUMPRODUCT($BO$2:$CH$2,'Bond Valuation'!$B$124:$U$124,BondVal_all!BO71:CH71)/BondVal_all!BC71</f>
        <v>11.929058599374452</v>
      </c>
      <c r="BF71" s="35">
        <f t="shared" si="56"/>
        <v>-1.7420186734866148E-2</v>
      </c>
      <c r="BG71" s="35">
        <f t="shared" si="57"/>
        <v>-5.5087467347628767E-2</v>
      </c>
      <c r="BH71" s="35">
        <f t="shared" si="58"/>
        <v>-1.3074212321869921E-3</v>
      </c>
      <c r="BI71" s="36">
        <f t="shared" si="59"/>
        <v>-4.1344289549747407E-3</v>
      </c>
      <c r="BJ71" s="35"/>
      <c r="BK71" s="35"/>
      <c r="BO71">
        <f>EXP(-BO$2*HLOOKUP(BO$2,'Yield Curves'!$B$2:$AP$508,MATCH($Z71,'Yield Curves'!$A$3:$A$508,0)+1)/100)</f>
        <v>0.92802185112708346</v>
      </c>
      <c r="BP71">
        <f>EXP(-BP$2*HLOOKUP(BP$2,'Yield Curves'!$B$2:$AP$508,MATCH($Z71,'Yield Curves'!$A$3:$A$508,0)+1)/100)</f>
        <v>0.86225864596652946</v>
      </c>
      <c r="BQ71">
        <f>EXP(-BQ$2*HLOOKUP(BQ$2,'Yield Curves'!$B$2:$AP$508,MATCH($Z71,'Yield Curves'!$A$3:$A$508,0)+1)/100)</f>
        <v>0.8006751257629463</v>
      </c>
      <c r="BR71">
        <f>EXP(-BR$2*HLOOKUP(BR$2,'Yield Curves'!$B$2:$AP$508,MATCH($Z71,'Yield Curves'!$A$3:$A$508,0)+1)/100)</f>
        <v>0.7293511322802243</v>
      </c>
      <c r="BS71">
        <f>EXP(-BS$2*HLOOKUP(BS$2,'Yield Curves'!$B$2:$AP$508,MATCH($Z71,'Yield Curves'!$A$3:$A$508,0)+1)/100)</f>
        <v>0.68866523284395575</v>
      </c>
      <c r="BT71">
        <f>EXP(-BT$2*HLOOKUP(BT$2,'Yield Curves'!$B$2:$AP$508,MATCH($Z71,'Yield Curves'!$A$3:$A$508,0)+1)/100)</f>
        <v>0.63820227527512363</v>
      </c>
      <c r="BU71">
        <f>EXP(-BU$2*HLOOKUP(BU$2,'Yield Curves'!$B$2:$AP$508,MATCH($Z71,'Yield Curves'!$A$3:$A$508,0)+1)/100)</f>
        <v>0.5911414205090112</v>
      </c>
      <c r="BV71">
        <f>EXP(-BV$2*HLOOKUP(BV$2,'Yield Curves'!$B$2:$AP$508,MATCH($Z71,'Yield Curves'!$A$3:$A$508,0)+1)/100)</f>
        <v>0.54678478502725081</v>
      </c>
      <c r="BW71">
        <f>EXP(-BW$2*HLOOKUP(BW$2,'Yield Curves'!$B$2:$AP$508,MATCH($Z71,'Yield Curves'!$A$3:$A$508,0)+1)/100)</f>
        <v>0.50487848622367182</v>
      </c>
      <c r="BX71">
        <f>EXP(-BX$2*HLOOKUP(BX$2,'Yield Curves'!$B$2:$AP$508,MATCH($Z71,'Yield Curves'!$A$3:$A$508,0)+1)/100)</f>
        <v>0.46626553012487953</v>
      </c>
      <c r="BY71">
        <f>EXP(-BY$2*HLOOKUP(BY$2,'Yield Curves'!$B$2:$AP$508,MATCH($Z71,'Yield Curves'!$A$3:$A$508,0)+1)/100)</f>
        <v>0.43029360541841655</v>
      </c>
      <c r="BZ71">
        <f>EXP(-BZ$2*HLOOKUP(BZ$2,'Yield Curves'!$B$2:$AP$508,MATCH($Z71,'Yield Curves'!$A$3:$A$508,0)+1)/100)</f>
        <v>0.395872733275064</v>
      </c>
      <c r="CA71">
        <f>EXP(-CA$2*HLOOKUP(CA$2,'Yield Curves'!$B$2:$AP$508,MATCH($Z71,'Yield Curves'!$A$3:$A$508,0)+1)/100)</f>
        <v>0.36286818949431215</v>
      </c>
      <c r="CB71">
        <f>EXP(-CB$2*HLOOKUP(CB$2,'Yield Curves'!$B$2:$AP$508,MATCH($Z71,'Yield Curves'!$A$3:$A$508,0)+1)/100)</f>
        <v>0.33348850732995172</v>
      </c>
      <c r="CC71">
        <f>EXP(-CC$2*HLOOKUP(CC$2,'Yield Curves'!$B$2:$AP$508,MATCH($Z71,'Yield Curves'!$A$3:$A$508,0)+1)/100)</f>
        <v>0.30620514290445849</v>
      </c>
      <c r="CD71">
        <f>EXP(-CD$2*HLOOKUP(CD$2,'Yield Curves'!$B$2:$AP$508,MATCH($Z71,'Yield Curves'!$A$3:$A$508,0)+1)/100)</f>
        <v>0.2803922887756396</v>
      </c>
      <c r="CE71">
        <f>EXP(-CE$2*HLOOKUP(CE$2,'Yield Curves'!$B$2:$AP$508,MATCH($Z71,'Yield Curves'!$A$3:$A$508,0)+1)/100)</f>
        <v>0.25597397695540269</v>
      </c>
      <c r="CF71">
        <f>EXP(-CF$2*HLOOKUP(CF$2,'Yield Curves'!$B$2:$AP$508,MATCH($Z71,'Yield Curves'!$A$3:$A$508,0)+1)/100)</f>
        <v>0.23336234826627944</v>
      </c>
      <c r="CG71">
        <f>EXP(-CG$2*HLOOKUP(CG$2,'Yield Curves'!$B$2:$AP$508,MATCH($Z71,'Yield Curves'!$A$3:$A$508,0)+1)/100)</f>
        <v>0.2126829676781482</v>
      </c>
      <c r="CH71">
        <f>EXP(-CH$2*HLOOKUP(CH$2,'Yield Curves'!$B$2:$AP$508,MATCH($Z71,'Yield Curves'!$A$3:$A$508,0)+1)/100)</f>
        <v>0.1935924699078839</v>
      </c>
    </row>
    <row r="72" spans="1:86" x14ac:dyDescent="0.2">
      <c r="A72" s="2">
        <v>43032</v>
      </c>
      <c r="B72">
        <f>'Yield Curves'!C71-'Yield Curves'!C72</f>
        <v>4.9999999999999822E-2</v>
      </c>
      <c r="C72">
        <f>'Yield Curves'!D71-'Yield Curves'!D72</f>
        <v>4.4999999999999929E-2</v>
      </c>
      <c r="D72">
        <f>'Yield Curves'!E71-'Yield Curves'!E72</f>
        <v>4.0000000000000036E-2</v>
      </c>
      <c r="E72">
        <f>'Yield Curves'!F71-'Yield Curves'!F72</f>
        <v>3.5000000000000142E-2</v>
      </c>
      <c r="F72">
        <f>'Yield Curves'!G71-'Yield Curves'!G72</f>
        <v>3.0000000000000249E-2</v>
      </c>
      <c r="G72">
        <f>'Yield Curves'!H71-'Yield Curves'!H72</f>
        <v>2.5000000000000355E-2</v>
      </c>
      <c r="H72">
        <f>'Yield Curves'!I71-'Yield Curves'!I72</f>
        <v>2.0000000000000462E-2</v>
      </c>
      <c r="I72">
        <f>'Yield Curves'!J71-'Yield Curves'!J72</f>
        <v>1.9999999999999574E-2</v>
      </c>
      <c r="J72">
        <f>'Yield Curves'!K71-'Yield Curves'!K72</f>
        <v>1.9999999999999574E-2</v>
      </c>
      <c r="K72">
        <f>'Yield Curves'!L71-'Yield Curves'!L72</f>
        <v>2.0000000000000462E-2</v>
      </c>
      <c r="L72">
        <f>'Yield Curves'!M71-'Yield Curves'!M72</f>
        <v>2.0000000000000462E-2</v>
      </c>
      <c r="M72">
        <f>'Yield Curves'!N71-'Yield Curves'!N72</f>
        <v>1.9999999999999574E-2</v>
      </c>
      <c r="N72">
        <f>'Yield Curves'!O71-'Yield Curves'!O72</f>
        <v>2.0000000000000462E-2</v>
      </c>
      <c r="O72">
        <f>'Yield Curves'!P71-'Yield Curves'!P72</f>
        <v>2.000000000000135E-2</v>
      </c>
      <c r="P72">
        <f>'Yield Curves'!Q71-'Yield Curves'!Q72</f>
        <v>2.0000000000000462E-2</v>
      </c>
      <c r="Q72">
        <f>'Yield Curves'!R71-'Yield Curves'!R72</f>
        <v>1.9999999999999574E-2</v>
      </c>
      <c r="R72">
        <f>'Yield Curves'!S71-'Yield Curves'!S72</f>
        <v>1.9999999999998685E-2</v>
      </c>
      <c r="S72">
        <f>'Yield Curves'!T71-'Yield Curves'!T72</f>
        <v>1.9999999999999574E-2</v>
      </c>
      <c r="T72">
        <f>'Yield Curves'!U71-'Yield Curves'!U72</f>
        <v>2.0000000000000462E-2</v>
      </c>
      <c r="U72">
        <f>'Yield Curves'!V71-'Yield Curves'!V72</f>
        <v>2.000000000000135E-2</v>
      </c>
      <c r="V72" s="21">
        <f t="shared" si="31"/>
        <v>4.9999999999999822E-2</v>
      </c>
      <c r="W72" s="21">
        <f t="shared" si="32"/>
        <v>3.2205000000000185E-2</v>
      </c>
      <c r="X72">
        <f t="shared" si="33"/>
        <v>4.9207102696900193E-2</v>
      </c>
      <c r="Y72">
        <f t="shared" si="34"/>
        <v>0.14667783874664328</v>
      </c>
      <c r="Z72" s="2">
        <v>43033</v>
      </c>
      <c r="AA72" s="28">
        <f>'Bond Valuation'!$B$12*BondVal_all!BO72</f>
        <v>93.739580453198471</v>
      </c>
      <c r="AB72" s="53">
        <f t="shared" si="36"/>
        <v>1.000050001667141E-4</v>
      </c>
      <c r="AC72" s="12">
        <f>SUMPRODUCT('Bond Valuation'!$B$12*BondVal_all!BO72,$BO$2)/AA72</f>
        <v>1</v>
      </c>
      <c r="AD72" s="35">
        <f t="shared" si="37"/>
        <v>-1.4649209142422628E-3</v>
      </c>
      <c r="AE72" s="53">
        <f t="shared" si="38"/>
        <v>-4.6324866810217458E-3</v>
      </c>
      <c r="AF72" s="53">
        <f t="shared" si="39"/>
        <v>-1.310263188944223E-3</v>
      </c>
      <c r="AG72" s="53">
        <f t="shared" si="40"/>
        <v>-4.1434160113392971E-3</v>
      </c>
      <c r="AH72" s="28">
        <f>SUMPRODUCT('Bond Valuation'!$B$40:$D$40,BondVal_all!BO72:BQ72)</f>
        <v>85.274113769973212</v>
      </c>
      <c r="AI72" s="53">
        <f t="shared" si="41"/>
        <v>2.9366671456454441E-4</v>
      </c>
      <c r="AJ72" s="12">
        <f>SUMPRODUCT($BO$2:$BQ$2,'Bond Valuation'!$B$40:$D$40,BondVal_all!BO72:BQ72)/BondVal_all!AH72</f>
        <v>2.9362411911027406</v>
      </c>
      <c r="AK72" s="35">
        <f t="shared" si="42"/>
        <v>-4.301361130106018E-3</v>
      </c>
      <c r="AL72" s="35">
        <f t="shared" si="43"/>
        <v>-1.3602098210050876E-2</v>
      </c>
      <c r="AM72" s="35">
        <f t="shared" si="44"/>
        <v>-1.310263188944223E-3</v>
      </c>
      <c r="AN72" s="29">
        <f t="shared" si="45"/>
        <v>-4.1434160113392971E-3</v>
      </c>
      <c r="AO72" s="28">
        <f>SUMPRODUCT('Bond Valuation'!$B$68:$F$68,BondVal_all!BO72:BS72)</f>
        <v>78.925818283039433</v>
      </c>
      <c r="AP72" s="53">
        <f t="shared" si="46"/>
        <v>-1.3070161398979208E-3</v>
      </c>
      <c r="AQ72" s="12">
        <f>SUMPRODUCT($BO$2:$BS$2,'Bond Valuation'!$B$68:$F$68,BondVal_all!BO72:BS72)/BondVal_all!AO72</f>
        <v>4.7266196151898985</v>
      </c>
      <c r="AR72" s="35">
        <f t="shared" si="47"/>
        <v>-6.9241239279593993E-3</v>
      </c>
      <c r="AS72" s="35">
        <f t="shared" si="48"/>
        <v>-2.1896002413623338E-2</v>
      </c>
      <c r="AT72" s="35">
        <f t="shared" si="49"/>
        <v>-1.310263188944223E-3</v>
      </c>
      <c r="AU72" s="36">
        <f t="shared" si="50"/>
        <v>-4.1434160113392971E-3</v>
      </c>
      <c r="AV72" s="28">
        <f>SUMPRODUCT('Bond Valuation'!$B$96:$K$96,BondVal_all!BO72:BX72)</f>
        <v>70.380904146676542</v>
      </c>
      <c r="AW72" s="53">
        <f t="shared" si="51"/>
        <v>-1.3025423884704956E-4</v>
      </c>
      <c r="AX72" s="12">
        <f>SUMPRODUCT($BO$2:$BX$2,'Bond Valuation'!$B$96:$K$96,BondVal_all!BO72:BX72)/BondVal_all!AV72</f>
        <v>8.2788774769184528</v>
      </c>
      <c r="AY72" s="35">
        <f t="shared" si="52"/>
        <v>-1.2127900762387058E-2</v>
      </c>
      <c r="AZ72" s="35">
        <f t="shared" si="35"/>
        <v>-3.8351789645635653E-2</v>
      </c>
      <c r="BA72" s="35">
        <f t="shared" si="53"/>
        <v>-1.310263188944223E-3</v>
      </c>
      <c r="BB72" s="36">
        <f t="shared" si="54"/>
        <v>-4.1434160113392971E-3</v>
      </c>
      <c r="BC72" s="28">
        <f>SUMPRODUCT('Bond Valuation'!$B$124:$U$124,BondVal_all!BO72:CH72)</f>
        <v>58.39315456540244</v>
      </c>
      <c r="BD72" s="53">
        <f t="shared" si="55"/>
        <v>8.8860662497491916E-4</v>
      </c>
      <c r="BE72" s="12">
        <f>SUMPRODUCT($BO$2:$CH$2,'Bond Valuation'!$B$124:$U$124,BondVal_all!BO72:CH72)/BondVal_all!BC72</f>
        <v>11.922337770569674</v>
      </c>
      <c r="BF72" s="35">
        <f t="shared" si="56"/>
        <v>-1.746528194676799E-2</v>
      </c>
      <c r="BG72" s="35">
        <f t="shared" si="57"/>
        <v>-5.5230070928806517E-2</v>
      </c>
      <c r="BH72" s="35">
        <f t="shared" si="58"/>
        <v>-1.310263188944223E-3</v>
      </c>
      <c r="BI72" s="36">
        <f t="shared" si="59"/>
        <v>-4.1434160113392971E-3</v>
      </c>
      <c r="BJ72" s="35"/>
      <c r="BK72" s="35"/>
      <c r="BO72">
        <f>EXP(-BO$2*HLOOKUP(BO$2,'Yield Curves'!$B$2:$AP$508,MATCH($Z72,'Yield Curves'!$A$3:$A$508,0)+1)/100)</f>
        <v>0.92811465795246018</v>
      </c>
      <c r="BP72">
        <f>EXP(-BP$2*HLOOKUP(BP$2,'Yield Curves'!$B$2:$AP$508,MATCH($Z72,'Yield Curves'!$A$3:$A$508,0)+1)/100)</f>
        <v>0.86225864596652946</v>
      </c>
      <c r="BQ72">
        <f>EXP(-BQ$2*HLOOKUP(BQ$2,'Yield Curves'!$B$2:$AP$508,MATCH($Z72,'Yield Curves'!$A$3:$A$508,0)+1)/100)</f>
        <v>0.80091536433465915</v>
      </c>
      <c r="BR72">
        <f>EXP(-BR$2*HLOOKUP(BR$2,'Yield Curves'!$B$2:$AP$508,MATCH($Z72,'Yield Curves'!$A$3:$A$508,0)+1)/100)</f>
        <v>0.72964293108900746</v>
      </c>
      <c r="BS72">
        <f>EXP(-BS$2*HLOOKUP(BS$2,'Yield Curves'!$B$2:$AP$508,MATCH($Z72,'Yield Curves'!$A$3:$A$508,0)+1)/100)</f>
        <v>0.68900965155788085</v>
      </c>
      <c r="BT72">
        <f>EXP(-BT$2*HLOOKUP(BT$2,'Yield Curves'!$B$2:$AP$508,MATCH($Z72,'Yield Curves'!$A$3:$A$508,0)+1)/100)</f>
        <v>0.6385853115396769</v>
      </c>
      <c r="BU72">
        <f>EXP(-BU$2*HLOOKUP(BU$2,'Yield Curves'!$B$2:$AP$508,MATCH($Z72,'Yield Curves'!$A$3:$A$508,0)+1)/100)</f>
        <v>0.59155536436681511</v>
      </c>
      <c r="BV72">
        <f>EXP(-BV$2*HLOOKUP(BV$2,'Yield Curves'!$B$2:$AP$508,MATCH($Z72,'Yield Curves'!$A$3:$A$508,0)+1)/100)</f>
        <v>0.54733184329582418</v>
      </c>
      <c r="BW72">
        <f>EXP(-BW$2*HLOOKUP(BW$2,'Yield Curves'!$B$2:$AP$508,MATCH($Z72,'Yield Curves'!$A$3:$A$508,0)+1)/100)</f>
        <v>0.5056742963754598</v>
      </c>
      <c r="BX72">
        <f>EXP(-BX$2*HLOOKUP(BX$2,'Yield Curves'!$B$2:$AP$508,MATCH($Z72,'Yield Curves'!$A$3:$A$508,0)+1)/100)</f>
        <v>0.46719899433818785</v>
      </c>
      <c r="BY72">
        <f>EXP(-BY$2*HLOOKUP(BY$2,'Yield Curves'!$B$2:$AP$508,MATCH($Z72,'Yield Curves'!$A$3:$A$508,0)+1)/100)</f>
        <v>0.43135990108840827</v>
      </c>
      <c r="BZ72">
        <f>EXP(-BZ$2*HLOOKUP(BZ$2,'Yield Curves'!$B$2:$AP$508,MATCH($Z72,'Yield Curves'!$A$3:$A$508,0)+1)/100)</f>
        <v>0.39679420817940925</v>
      </c>
      <c r="CA72">
        <f>EXP(-CA$2*HLOOKUP(CA$2,'Yield Curves'!$B$2:$AP$508,MATCH($Z72,'Yield Curves'!$A$3:$A$508,0)+1)/100)</f>
        <v>0.36336974748980022</v>
      </c>
      <c r="CB72">
        <f>EXP(-CB$2*HLOOKUP(CB$2,'Yield Curves'!$B$2:$AP$508,MATCH($Z72,'Yield Curves'!$A$3:$A$508,0)+1)/100)</f>
        <v>0.33397032909380203</v>
      </c>
      <c r="CC72">
        <f>EXP(-CC$2*HLOOKUP(CC$2,'Yield Curves'!$B$2:$AP$508,MATCH($Z72,'Yield Curves'!$A$3:$A$508,0)+1)/100)</f>
        <v>0.30666479527190599</v>
      </c>
      <c r="CD72">
        <f>EXP(-CD$2*HLOOKUP(CD$2,'Yield Curves'!$B$2:$AP$508,MATCH($Z72,'Yield Curves'!$A$3:$A$508,0)+1)/100)</f>
        <v>0.28072369786671425</v>
      </c>
      <c r="CE72">
        <f>EXP(-CE$2*HLOOKUP(CE$2,'Yield Curves'!$B$2:$AP$508,MATCH($Z72,'Yield Curves'!$A$3:$A$508,0)+1)/100)</f>
        <v>0.25608108847240946</v>
      </c>
      <c r="CF72">
        <f>EXP(-CF$2*HLOOKUP(CF$2,'Yield Curves'!$B$2:$AP$508,MATCH($Z72,'Yield Curves'!$A$3:$A$508,0)+1)/100)</f>
        <v>0.23325899893052396</v>
      </c>
      <c r="CG72">
        <f>EXP(-CG$2*HLOOKUP(CG$2,'Yield Curves'!$B$2:$AP$508,MATCH($Z72,'Yield Curves'!$A$3:$A$508,0)+1)/100)</f>
        <v>0.21243134487077889</v>
      </c>
      <c r="CH72">
        <f>EXP(-CH$2*HLOOKUP(CH$2,'Yield Curves'!$B$2:$AP$508,MATCH($Z72,'Yield Curves'!$A$3:$A$508,0)+1)/100)</f>
        <v>0.19320567189501364</v>
      </c>
    </row>
    <row r="73" spans="1:86" x14ac:dyDescent="0.2">
      <c r="A73" s="2">
        <v>43031</v>
      </c>
      <c r="B73">
        <f>'Yield Curves'!C72-'Yield Curves'!C73</f>
        <v>-2.0000000000000462E-2</v>
      </c>
      <c r="C73">
        <f>'Yield Curves'!D72-'Yield Curves'!D73</f>
        <v>-1.499999999999968E-2</v>
      </c>
      <c r="D73">
        <f>'Yield Curves'!E72-'Yield Curves'!E73</f>
        <v>-9.9999999999997868E-3</v>
      </c>
      <c r="E73">
        <f>'Yield Curves'!F72-'Yield Curves'!F73</f>
        <v>0</v>
      </c>
      <c r="F73">
        <f>'Yield Curves'!G72-'Yield Curves'!G73</f>
        <v>9.9999999999997868E-3</v>
      </c>
      <c r="G73">
        <f>'Yield Curves'!H72-'Yield Curves'!H73</f>
        <v>0</v>
      </c>
      <c r="H73">
        <f>'Yield Curves'!I72-'Yield Curves'!I73</f>
        <v>-9.9999999999997868E-3</v>
      </c>
      <c r="I73">
        <f>'Yield Curves'!J72-'Yield Curves'!J73</f>
        <v>-9.9999999999997868E-3</v>
      </c>
      <c r="J73">
        <f>'Yield Curves'!K72-'Yield Curves'!K73</f>
        <v>-9.9999999999997868E-3</v>
      </c>
      <c r="K73">
        <f>'Yield Curves'!L72-'Yield Curves'!L73</f>
        <v>-9.9999999999997868E-3</v>
      </c>
      <c r="L73">
        <f>'Yield Curves'!M72-'Yield Curves'!M73</f>
        <v>-9.9999999999997868E-3</v>
      </c>
      <c r="M73">
        <f>'Yield Curves'!N72-'Yield Curves'!N73</f>
        <v>-9.9999999999997868E-3</v>
      </c>
      <c r="N73">
        <f>'Yield Curves'!O72-'Yield Curves'!O73</f>
        <v>-9.9999999999997868E-3</v>
      </c>
      <c r="O73">
        <f>'Yield Curves'!P72-'Yield Curves'!P73</f>
        <v>-9.9999999999997868E-3</v>
      </c>
      <c r="P73">
        <f>'Yield Curves'!Q72-'Yield Curves'!Q73</f>
        <v>-9.9999999999997868E-3</v>
      </c>
      <c r="Q73">
        <f>'Yield Curves'!R72-'Yield Curves'!R73</f>
        <v>-9.9999999999997868E-3</v>
      </c>
      <c r="R73">
        <f>'Yield Curves'!S72-'Yield Curves'!S73</f>
        <v>-9.9999999999997868E-3</v>
      </c>
      <c r="S73">
        <f>'Yield Curves'!T72-'Yield Curves'!T73</f>
        <v>-9.9999999999997868E-3</v>
      </c>
      <c r="T73">
        <f>'Yield Curves'!U72-'Yield Curves'!U73</f>
        <v>-9.9999999999997868E-3</v>
      </c>
      <c r="U73">
        <f>'Yield Curves'!V72-'Yield Curves'!V73</f>
        <v>-9.9999999999997868E-3</v>
      </c>
      <c r="V73" s="21">
        <f t="shared" si="31"/>
        <v>9.9999999999997868E-3</v>
      </c>
      <c r="W73" s="21">
        <f t="shared" si="32"/>
        <v>3.2382500000000175E-2</v>
      </c>
      <c r="X73">
        <f t="shared" si="33"/>
        <v>4.9206717890877036E-2</v>
      </c>
      <c r="Y73">
        <f t="shared" si="34"/>
        <v>0.14685444355396937</v>
      </c>
      <c r="Z73" s="2">
        <v>43032</v>
      </c>
      <c r="AA73" s="28">
        <f>'Bond Valuation'!$B$12*BondVal_all!BO73</f>
        <v>93.730206963835428</v>
      </c>
      <c r="AB73" s="53">
        <f t="shared" si="36"/>
        <v>-4.9987502083082003E-4</v>
      </c>
      <c r="AC73" s="12">
        <f>SUMPRODUCT('Bond Valuation'!$B$12*BondVal_all!BO73,$BO$2)/AA73</f>
        <v>1</v>
      </c>
      <c r="AD73" s="35">
        <f t="shared" si="37"/>
        <v>-1.4667783874664328E-3</v>
      </c>
      <c r="AE73" s="53">
        <f t="shared" si="38"/>
        <v>-4.6383605271028997E-3</v>
      </c>
      <c r="AF73" s="53">
        <f t="shared" si="39"/>
        <v>-1.3114746984979496E-3</v>
      </c>
      <c r="AG73" s="53">
        <f t="shared" si="40"/>
        <v>-4.1472471409361271E-3</v>
      </c>
      <c r="AH73" s="28">
        <f>SUMPRODUCT('Bond Valuation'!$B$40:$D$40,BondVal_all!BO73:BQ73)</f>
        <v>85.249078953037412</v>
      </c>
      <c r="AI73" s="53">
        <f t="shared" si="41"/>
        <v>-8.8887518624425343E-4</v>
      </c>
      <c r="AJ73" s="12">
        <f>SUMPRODUCT($BO$2:$BQ$2,'Bond Valuation'!$B$40:$D$40,BondVal_all!BO73:BQ73)/BondVal_all!AH73</f>
        <v>2.9362308673098299</v>
      </c>
      <c r="AK73" s="35">
        <f t="shared" si="42"/>
        <v>-4.3067999767818776E-3</v>
      </c>
      <c r="AL73" s="35">
        <f t="shared" si="43"/>
        <v>-1.3619297353391027E-2</v>
      </c>
      <c r="AM73" s="35">
        <f t="shared" si="44"/>
        <v>-1.3114746984979496E-3</v>
      </c>
      <c r="AN73" s="29">
        <f t="shared" si="45"/>
        <v>-4.1472471409361271E-3</v>
      </c>
      <c r="AO73" s="28">
        <f>SUMPRODUCT('Bond Valuation'!$B$68:$F$68,BondVal_all!BO73:BS73)</f>
        <v>79.02911060612341</v>
      </c>
      <c r="AP73" s="53">
        <f t="shared" si="46"/>
        <v>-9.7225332294226252E-4</v>
      </c>
      <c r="AQ73" s="12">
        <f>SUMPRODUCT($BO$2:$BS$2,'Bond Valuation'!$B$68:$F$68,BondVal_all!BO73:BS73)/BondVal_all!AO73</f>
        <v>4.7270386926264685</v>
      </c>
      <c r="AR73" s="35">
        <f t="shared" si="47"/>
        <v>-6.9335181910620859E-3</v>
      </c>
      <c r="AS73" s="35">
        <f t="shared" si="48"/>
        <v>-2.1925709681966707E-2</v>
      </c>
      <c r="AT73" s="35">
        <f t="shared" si="49"/>
        <v>-1.3114746984979496E-3</v>
      </c>
      <c r="AU73" s="36">
        <f t="shared" si="50"/>
        <v>-4.1472471409361271E-3</v>
      </c>
      <c r="AV73" s="28">
        <f>SUMPRODUCT('Bond Valuation'!$B$96:$K$96,BondVal_all!BO73:BX73)</f>
        <v>70.390072752025247</v>
      </c>
      <c r="AW73" s="53">
        <f t="shared" si="51"/>
        <v>-1.6973784185625451E-3</v>
      </c>
      <c r="AX73" s="12">
        <f>SUMPRODUCT($BO$2:$BX$2,'Bond Valuation'!$B$96:$K$96,BondVal_all!BO73:BX73)/BondVal_all!AV73</f>
        <v>8.2788240011204213</v>
      </c>
      <c r="AY73" s="35">
        <f t="shared" si="52"/>
        <v>-1.2143200118481811E-2</v>
      </c>
      <c r="AZ73" s="35">
        <f t="shared" si="35"/>
        <v>-3.840017045762905E-2</v>
      </c>
      <c r="BA73" s="35">
        <f t="shared" si="53"/>
        <v>-1.3114746984979496E-3</v>
      </c>
      <c r="BB73" s="36">
        <f t="shared" si="54"/>
        <v>-4.1472471409361271E-3</v>
      </c>
      <c r="BC73" s="28">
        <f>SUMPRODUCT('Bond Valuation'!$B$124:$U$124,BondVal_all!BO73:CH73)</f>
        <v>58.341312088970454</v>
      </c>
      <c r="BD73" s="53">
        <f t="shared" si="55"/>
        <v>-1.698110867681013E-3</v>
      </c>
      <c r="BE73" s="12">
        <f>SUMPRODUCT($BO$2:$CH$2,'Bond Valuation'!$B$124:$U$124,BondVal_all!BO73:CH73)/BondVal_all!BC73</f>
        <v>11.914767756237</v>
      </c>
      <c r="BF73" s="35">
        <f t="shared" si="56"/>
        <v>-1.7476323836530354E-2</v>
      </c>
      <c r="BG73" s="35">
        <f t="shared" si="57"/>
        <v>-5.5264988450128082E-2</v>
      </c>
      <c r="BH73" s="35">
        <f t="shared" si="58"/>
        <v>-1.3114746984979496E-3</v>
      </c>
      <c r="BI73" s="36">
        <f t="shared" si="59"/>
        <v>-4.1472471409361271E-3</v>
      </c>
      <c r="BJ73" s="35"/>
      <c r="BK73" s="35"/>
      <c r="BO73">
        <f>EXP(-BO$2*HLOOKUP(BO$2,'Yield Curves'!$B$2:$AP$508,MATCH($Z73,'Yield Curves'!$A$3:$A$508,0)+1)/100)</f>
        <v>0.92802185112708346</v>
      </c>
      <c r="BP73">
        <f>EXP(-BP$2*HLOOKUP(BP$2,'Yield Curves'!$B$2:$AP$508,MATCH($Z73,'Yield Curves'!$A$3:$A$508,0)+1)/100)</f>
        <v>0.86208621148135944</v>
      </c>
      <c r="BQ73">
        <f>EXP(-BQ$2*HLOOKUP(BQ$2,'Yield Curves'!$B$2:$AP$508,MATCH($Z73,'Yield Curves'!$A$3:$A$508,0)+1)/100)</f>
        <v>0.8006751257629463</v>
      </c>
      <c r="BR73">
        <f>EXP(-BR$2*HLOOKUP(BR$2,'Yield Curves'!$B$2:$AP$508,MATCH($Z73,'Yield Curves'!$A$3:$A$508,0)+1)/100)</f>
        <v>0.72905945016762375</v>
      </c>
      <c r="BS73">
        <f>EXP(-BS$2*HLOOKUP(BS$2,'Yield Curves'!$B$2:$AP$508,MATCH($Z73,'Yield Curves'!$A$3:$A$508,0)+1)/100)</f>
        <v>0.69004394155878901</v>
      </c>
      <c r="BT73">
        <f>EXP(-BT$2*HLOOKUP(BT$2,'Yield Curves'!$B$2:$AP$508,MATCH($Z73,'Yield Curves'!$A$3:$A$508,0)+1)/100)</f>
        <v>0.6395439082748009</v>
      </c>
      <c r="BU73">
        <f>EXP(-BU$2*HLOOKUP(BU$2,'Yield Curves'!$B$2:$AP$508,MATCH($Z73,'Yield Curves'!$A$3:$A$508,0)+1)/100)</f>
        <v>0.59238412187181844</v>
      </c>
      <c r="BV73">
        <f>EXP(-BV$2*HLOOKUP(BV$2,'Yield Curves'!$B$2:$AP$508,MATCH($Z73,'Yield Curves'!$A$3:$A$508,0)+1)/100)</f>
        <v>0.54793423958066456</v>
      </c>
      <c r="BW73">
        <f>EXP(-BW$2*HLOOKUP(BW$2,'Yield Curves'!$B$2:$AP$508,MATCH($Z73,'Yield Curves'!$A$3:$A$508,0)+1)/100)</f>
        <v>0.50595881818142696</v>
      </c>
      <c r="BX73">
        <f>EXP(-BX$2*HLOOKUP(BX$2,'Yield Curves'!$B$2:$AP$508,MATCH($Z73,'Yield Curves'!$A$3:$A$508,0)+1)/100)</f>
        <v>0.46719899433818785</v>
      </c>
      <c r="BY73">
        <f>EXP(-BY$2*HLOOKUP(BY$2,'Yield Curves'!$B$2:$AP$508,MATCH($Z73,'Yield Curves'!$A$3:$A$508,0)+1)/100)</f>
        <v>0.43106344307552869</v>
      </c>
      <c r="BZ73">
        <f>EXP(-BZ$2*HLOOKUP(BZ$2,'Yield Curves'!$B$2:$AP$508,MATCH($Z73,'Yield Curves'!$A$3:$A$508,0)+1)/100)</f>
        <v>0.39633320292362267</v>
      </c>
      <c r="CA73">
        <f>EXP(-CA$2*HLOOKUP(CA$2,'Yield Curves'!$B$2:$AP$508,MATCH($Z73,'Yield Curves'!$A$3:$A$508,0)+1)/100)</f>
        <v>0.36288293131395144</v>
      </c>
      <c r="CB73">
        <f>EXP(-CB$2*HLOOKUP(CB$2,'Yield Curves'!$B$2:$AP$508,MATCH($Z73,'Yield Curves'!$A$3:$A$508,0)+1)/100)</f>
        <v>0.33326243709652031</v>
      </c>
      <c r="CC73">
        <f>EXP(-CC$2*HLOOKUP(CC$2,'Yield Curves'!$B$2:$AP$508,MATCH($Z73,'Yield Curves'!$A$3:$A$508,0)+1)/100)</f>
        <v>0.30574617949871175</v>
      </c>
      <c r="CD73">
        <f>EXP(-CD$2*HLOOKUP(CD$2,'Yield Curves'!$B$2:$AP$508,MATCH($Z73,'Yield Curves'!$A$3:$A$508,0)+1)/100)</f>
        <v>0.27980145965066888</v>
      </c>
      <c r="CE73">
        <f>EXP(-CE$2*HLOOKUP(CE$2,'Yield Curves'!$B$2:$AP$508,MATCH($Z73,'Yield Curves'!$A$3:$A$508,0)+1)/100)</f>
        <v>0.25534835641653891</v>
      </c>
      <c r="CF73">
        <f>EXP(-CF$2*HLOOKUP(CF$2,'Yield Curves'!$B$2:$AP$508,MATCH($Z73,'Yield Curves'!$A$3:$A$508,0)+1)/100)</f>
        <v>0.23270775687519621</v>
      </c>
      <c r="CG73">
        <f>EXP(-CG$2*HLOOKUP(CG$2,'Yield Curves'!$B$2:$AP$508,MATCH($Z73,'Yield Curves'!$A$3:$A$508,0)+1)/100)</f>
        <v>0.21196477871486979</v>
      </c>
      <c r="CH73">
        <f>EXP(-CH$2*HLOOKUP(CH$2,'Yield Curves'!$B$2:$AP$508,MATCH($Z73,'Yield Curves'!$A$3:$A$508,0)+1)/100)</f>
        <v>0.19281964670508861</v>
      </c>
    </row>
    <row r="74" spans="1:86" x14ac:dyDescent="0.2">
      <c r="A74" s="2">
        <v>43028</v>
      </c>
      <c r="B74">
        <f>'Yield Curves'!C73-'Yield Curves'!C74</f>
        <v>1.0000000000000675E-2</v>
      </c>
      <c r="C74">
        <f>'Yield Curves'!D73-'Yield Curves'!D74</f>
        <v>1.0000000000000675E-2</v>
      </c>
      <c r="D74">
        <f>'Yield Curves'!E73-'Yield Curves'!E74</f>
        <v>9.9999999999997868E-3</v>
      </c>
      <c r="E74">
        <f>'Yield Curves'!F73-'Yield Curves'!F74</f>
        <v>9.9999999999997868E-3</v>
      </c>
      <c r="F74">
        <f>'Yield Curves'!G73-'Yield Curves'!G74</f>
        <v>9.9999999999997868E-3</v>
      </c>
      <c r="G74">
        <f>'Yield Curves'!H73-'Yield Curves'!H74</f>
        <v>1.9999999999999574E-2</v>
      </c>
      <c r="H74">
        <f>'Yield Curves'!I73-'Yield Curves'!I74</f>
        <v>2.9999999999999361E-2</v>
      </c>
      <c r="I74">
        <f>'Yield Curves'!J73-'Yield Curves'!J74</f>
        <v>3.0000000000000249E-2</v>
      </c>
      <c r="J74">
        <f>'Yield Curves'!K73-'Yield Curves'!K74</f>
        <v>3.0000000000000249E-2</v>
      </c>
      <c r="K74">
        <f>'Yield Curves'!L73-'Yield Curves'!L74</f>
        <v>2.7499999999999858E-2</v>
      </c>
      <c r="L74">
        <f>'Yield Curves'!M73-'Yield Curves'!M74</f>
        <v>2.4999999999999467E-2</v>
      </c>
      <c r="M74">
        <f>'Yield Curves'!N73-'Yield Curves'!N74</f>
        <v>2.2499999999999964E-2</v>
      </c>
      <c r="N74">
        <f>'Yield Curves'!O73-'Yield Curves'!O74</f>
        <v>1.9999999999999574E-2</v>
      </c>
      <c r="O74">
        <f>'Yield Curves'!P73-'Yield Curves'!P74</f>
        <v>1.7499999999999183E-2</v>
      </c>
      <c r="P74">
        <f>'Yield Curves'!Q73-'Yield Curves'!Q74</f>
        <v>2.1250000000000213E-2</v>
      </c>
      <c r="Q74">
        <f>'Yield Curves'!R73-'Yield Curves'!R74</f>
        <v>2.5000000000000355E-2</v>
      </c>
      <c r="R74">
        <f>'Yield Curves'!S73-'Yield Curves'!S74</f>
        <v>2.8750000000000497E-2</v>
      </c>
      <c r="S74">
        <f>'Yield Curves'!T73-'Yield Curves'!T74</f>
        <v>2.9374999999999929E-2</v>
      </c>
      <c r="T74">
        <f>'Yield Curves'!U73-'Yield Curves'!U74</f>
        <v>2.9999999999999361E-2</v>
      </c>
      <c r="U74">
        <f>'Yield Curves'!V73-'Yield Curves'!V74</f>
        <v>3.0624999999998792E-2</v>
      </c>
      <c r="V74" s="21">
        <f t="shared" si="31"/>
        <v>3.0624999999998792E-2</v>
      </c>
      <c r="W74" s="21">
        <f t="shared" si="32"/>
        <v>3.2350000000000184E-2</v>
      </c>
      <c r="X74">
        <f t="shared" si="33"/>
        <v>4.9210566389521454E-2</v>
      </c>
      <c r="Y74">
        <f t="shared" si="34"/>
        <v>0.14683089650060907</v>
      </c>
      <c r="Z74" s="2">
        <v>43031</v>
      </c>
      <c r="AA74" s="28">
        <f>'Bond Valuation'!$B$12*BondVal_all!BO74</f>
        <v>93.777083785546182</v>
      </c>
      <c r="AB74" s="53">
        <f t="shared" si="36"/>
        <v>2.0002000133345632E-4</v>
      </c>
      <c r="AC74" s="12">
        <f>SUMPRODUCT('Bond Valuation'!$B$12*BondVal_all!BO74,$BO$2)/AA74</f>
        <v>1</v>
      </c>
      <c r="AD74" s="35">
        <f t="shared" si="37"/>
        <v>-1.4685444355396937E-3</v>
      </c>
      <c r="AE74" s="53">
        <f t="shared" si="38"/>
        <v>-4.6439452614717566E-3</v>
      </c>
      <c r="AF74" s="53">
        <f t="shared" si="39"/>
        <v>-1.3114644425930996E-3</v>
      </c>
      <c r="AG74" s="53">
        <f t="shared" si="40"/>
        <v>-4.1472147089173352E-3</v>
      </c>
      <c r="AH74" s="28">
        <f>SUMPRODUCT('Bond Valuation'!$B$40:$D$40,BondVal_all!BO74:BQ74)</f>
        <v>85.324922159112873</v>
      </c>
      <c r="AI74" s="53">
        <f t="shared" si="41"/>
        <v>-2.7897268468068948E-4</v>
      </c>
      <c r="AJ74" s="12">
        <f>SUMPRODUCT($BO$2:$BQ$2,'Bond Valuation'!$B$40:$D$40,BondVal_all!BO74:BQ74)/BondVal_all!AH74</f>
        <v>2.9362496198362913</v>
      </c>
      <c r="AK74" s="35">
        <f t="shared" si="42"/>
        <v>-4.3120130405661268E-3</v>
      </c>
      <c r="AL74" s="35">
        <f t="shared" si="43"/>
        <v>-1.3635782508536991E-2</v>
      </c>
      <c r="AM74" s="35">
        <f t="shared" si="44"/>
        <v>-1.3114644425930996E-3</v>
      </c>
      <c r="AN74" s="29">
        <f t="shared" si="45"/>
        <v>-4.1472147089173352E-3</v>
      </c>
      <c r="AO74" s="28">
        <f>SUMPRODUCT('Bond Valuation'!$B$68:$F$68,BondVal_all!BO74:BS74)</f>
        <v>79.106021698584598</v>
      </c>
      <c r="AP74" s="53">
        <f t="shared" si="46"/>
        <v>4.6054595205080595E-4</v>
      </c>
      <c r="AQ74" s="12">
        <f>SUMPRODUCT($BO$2:$BS$2,'Bond Valuation'!$B$68:$F$68,BondVal_all!BO74:BS74)/BondVal_all!AO74</f>
        <v>4.7271159880546989</v>
      </c>
      <c r="AR74" s="35">
        <f t="shared" si="47"/>
        <v>-6.9419798804084502E-3</v>
      </c>
      <c r="AS74" s="35">
        <f t="shared" si="48"/>
        <v>-2.1952467893154002E-2</v>
      </c>
      <c r="AT74" s="35">
        <f t="shared" si="49"/>
        <v>-1.3114644425930996E-3</v>
      </c>
      <c r="AU74" s="36">
        <f t="shared" si="50"/>
        <v>-4.1472147089173352E-3</v>
      </c>
      <c r="AV74" s="28">
        <f>SUMPRODUCT('Bond Valuation'!$B$96:$K$96,BondVal_all!BO74:BX74)</f>
        <v>70.509754487590627</v>
      </c>
      <c r="AW74" s="53">
        <f t="shared" si="51"/>
        <v>8.0903476335336677E-4</v>
      </c>
      <c r="AX74" s="12">
        <f>SUMPRODUCT($BO$2:$BX$2,'Bond Valuation'!$B$96:$K$96,BondVal_all!BO74:BX74)/BondVal_all!AV74</f>
        <v>8.2802601146731867</v>
      </c>
      <c r="AY74" s="35">
        <f t="shared" si="52"/>
        <v>-1.2159929916224575E-2</v>
      </c>
      <c r="AZ74" s="35">
        <f t="shared" si="35"/>
        <v>-3.8453074723290126E-2</v>
      </c>
      <c r="BA74" s="35">
        <f t="shared" si="53"/>
        <v>-1.3114644425930996E-3</v>
      </c>
      <c r="BB74" s="36">
        <f t="shared" si="54"/>
        <v>-4.1472147089173352E-3</v>
      </c>
      <c r="BC74" s="28">
        <f>SUMPRODUCT('Bond Valuation'!$B$124:$U$124,BondVal_all!BO74:CH74)</f>
        <v>58.440550623096797</v>
      </c>
      <c r="BD74" s="53">
        <f t="shared" si="55"/>
        <v>2.6516877092876978E-3</v>
      </c>
      <c r="BE74" s="12">
        <f>SUMPRODUCT($BO$2:$CH$2,'Bond Valuation'!$B$124:$U$124,BondVal_all!BO74:CH74)/BondVal_all!BC74</f>
        <v>11.918591686492991</v>
      </c>
      <c r="BF74" s="35">
        <f t="shared" si="56"/>
        <v>-1.7502981500668938E-2</v>
      </c>
      <c r="BG74" s="35">
        <f t="shared" si="57"/>
        <v>-5.5349287385905797E-2</v>
      </c>
      <c r="BH74" s="35">
        <f t="shared" si="58"/>
        <v>-1.3114644425930996E-3</v>
      </c>
      <c r="BI74" s="36">
        <f t="shared" si="59"/>
        <v>-4.1472147089173352E-3</v>
      </c>
      <c r="BJ74" s="35"/>
      <c r="BK74" s="35"/>
      <c r="BO74">
        <f>EXP(-BO$2*HLOOKUP(BO$2,'Yield Curves'!$B$2:$AP$508,MATCH($Z74,'Yield Curves'!$A$3:$A$508,0)+1)/100)</f>
        <v>0.92848597807471467</v>
      </c>
      <c r="BP74">
        <f>EXP(-BP$2*HLOOKUP(BP$2,'Yield Curves'!$B$2:$AP$508,MATCH($Z74,'Yield Curves'!$A$3:$A$508,0)+1)/100)</f>
        <v>0.86277615639171168</v>
      </c>
      <c r="BQ74">
        <f>EXP(-BQ$2*HLOOKUP(BQ$2,'Yield Curves'!$B$2:$AP$508,MATCH($Z74,'Yield Curves'!$A$3:$A$508,0)+1)/100)</f>
        <v>0.80139605774686284</v>
      </c>
      <c r="BR74">
        <f>EXP(-BR$2*HLOOKUP(BR$2,'Yield Curves'!$B$2:$AP$508,MATCH($Z74,'Yield Curves'!$A$3:$A$508,0)+1)/100)</f>
        <v>0.72964293108900746</v>
      </c>
      <c r="BS74">
        <f>EXP(-BS$2*HLOOKUP(BS$2,'Yield Curves'!$B$2:$AP$508,MATCH($Z74,'Yield Curves'!$A$3:$A$508,0)+1)/100)</f>
        <v>0.69073433063735468</v>
      </c>
      <c r="BT74">
        <f>EXP(-BT$2*HLOOKUP(BT$2,'Yield Curves'!$B$2:$AP$508,MATCH($Z74,'Yield Curves'!$A$3:$A$508,0)+1)/100)</f>
        <v>0.64031182162058853</v>
      </c>
      <c r="BU74">
        <f>EXP(-BU$2*HLOOKUP(BU$2,'Yield Curves'!$B$2:$AP$508,MATCH($Z74,'Yield Curves'!$A$3:$A$508,0)+1)/100)</f>
        <v>0.59321404044989023</v>
      </c>
      <c r="BV74">
        <f>EXP(-BV$2*HLOOKUP(BV$2,'Yield Curves'!$B$2:$AP$508,MATCH($Z74,'Yield Curves'!$A$3:$A$508,0)+1)/100)</f>
        <v>0.54881163609402639</v>
      </c>
      <c r="BW74">
        <f>EXP(-BW$2*HLOOKUP(BW$2,'Yield Curves'!$B$2:$AP$508,MATCH($Z74,'Yield Curves'!$A$3:$A$508,0)+1)/100)</f>
        <v>0.50687036419945231</v>
      </c>
      <c r="BX74">
        <f>EXP(-BX$2*HLOOKUP(BX$2,'Yield Curves'!$B$2:$AP$508,MATCH($Z74,'Yield Curves'!$A$3:$A$508,0)+1)/100)</f>
        <v>0.46813432734809651</v>
      </c>
      <c r="BY74">
        <f>EXP(-BY$2*HLOOKUP(BY$2,'Yield Curves'!$B$2:$AP$508,MATCH($Z74,'Yield Curves'!$A$3:$A$508,0)+1)/100)</f>
        <v>0.43201282658924206</v>
      </c>
      <c r="BZ74">
        <f>EXP(-BZ$2*HLOOKUP(BZ$2,'Yield Curves'!$B$2:$AP$508,MATCH($Z74,'Yield Curves'!$A$3:$A$508,0)+1)/100)</f>
        <v>0.39728554496396373</v>
      </c>
      <c r="CA74">
        <f>EXP(-CA$2*HLOOKUP(CA$2,'Yield Curves'!$B$2:$AP$508,MATCH($Z74,'Yield Curves'!$A$3:$A$508,0)+1)/100)</f>
        <v>0.36382765454337201</v>
      </c>
      <c r="CB74">
        <f>EXP(-CB$2*HLOOKUP(CB$2,'Yield Curves'!$B$2:$AP$508,MATCH($Z74,'Yield Curves'!$A$3:$A$508,0)+1)/100)</f>
        <v>0.33419687952929417</v>
      </c>
      <c r="CC74">
        <f>EXP(-CC$2*HLOOKUP(CC$2,'Yield Curves'!$B$2:$AP$508,MATCH($Z74,'Yield Curves'!$A$3:$A$508,0)+1)/100)</f>
        <v>0.30666479527190599</v>
      </c>
      <c r="CD74">
        <f>EXP(-CD$2*HLOOKUP(CD$2,'Yield Curves'!$B$2:$AP$508,MATCH($Z74,'Yield Curves'!$A$3:$A$508,0)+1)/100)</f>
        <v>0.28064212439624081</v>
      </c>
      <c r="CE74">
        <f>EXP(-CE$2*HLOOKUP(CE$2,'Yield Curves'!$B$2:$AP$508,MATCH($Z74,'Yield Curves'!$A$3:$A$508,0)+1)/100)</f>
        <v>0.25605473148247992</v>
      </c>
      <c r="CF74">
        <f>EXP(-CF$2*HLOOKUP(CF$2,'Yield Curves'!$B$2:$AP$508,MATCH($Z74,'Yield Curves'!$A$3:$A$508,0)+1)/100)</f>
        <v>0.23328442190206367</v>
      </c>
      <c r="CG74">
        <f>EXP(-CG$2*HLOOKUP(CG$2,'Yield Curves'!$B$2:$AP$508,MATCH($Z74,'Yield Curves'!$A$3:$A$508,0)+1)/100)</f>
        <v>0.21244356417357957</v>
      </c>
      <c r="CH74">
        <f>EXP(-CH$2*HLOOKUP(CH$2,'Yield Curves'!$B$2:$AP$508,MATCH($Z74,'Yield Curves'!$A$3:$A$508,0)+1)/100)</f>
        <v>0.19320567189501364</v>
      </c>
    </row>
    <row r="75" spans="1:86" x14ac:dyDescent="0.2">
      <c r="A75" s="2">
        <v>43027</v>
      </c>
      <c r="B75">
        <f>'Yield Curves'!C74-'Yield Curves'!C75</f>
        <v>-2.0000000000000462E-2</v>
      </c>
      <c r="C75">
        <f>'Yield Curves'!D74-'Yield Curves'!D75</f>
        <v>-1.0000000000000675E-2</v>
      </c>
      <c r="D75">
        <f>'Yield Curves'!E74-'Yield Curves'!E75</f>
        <v>0</v>
      </c>
      <c r="E75">
        <f>'Yield Curves'!F74-'Yield Curves'!F75</f>
        <v>0</v>
      </c>
      <c r="F75">
        <f>'Yield Curves'!G74-'Yield Curves'!G75</f>
        <v>0</v>
      </c>
      <c r="G75">
        <f>'Yield Curves'!H74-'Yield Curves'!H75</f>
        <v>-9.9999999999997868E-3</v>
      </c>
      <c r="H75">
        <f>'Yield Curves'!I74-'Yield Curves'!I75</f>
        <v>-1.9999999999999574E-2</v>
      </c>
      <c r="I75">
        <f>'Yield Curves'!J74-'Yield Curves'!J75</f>
        <v>-1.499999999999968E-2</v>
      </c>
      <c r="J75">
        <f>'Yield Curves'!K74-'Yield Curves'!K75</f>
        <v>-9.9999999999997868E-3</v>
      </c>
      <c r="K75">
        <f>'Yield Curves'!L74-'Yield Curves'!L75</f>
        <v>-7.499999999999396E-3</v>
      </c>
      <c r="L75">
        <f>'Yield Curves'!M74-'Yield Curves'!M75</f>
        <v>-4.9999999999998934E-3</v>
      </c>
      <c r="M75">
        <f>'Yield Curves'!N74-'Yield Curves'!N75</f>
        <v>-2.5000000000003908E-3</v>
      </c>
      <c r="N75">
        <f>'Yield Curves'!O74-'Yield Curves'!O75</f>
        <v>0</v>
      </c>
      <c r="O75">
        <f>'Yield Curves'!P74-'Yield Curves'!P75</f>
        <v>2.5000000000003908E-3</v>
      </c>
      <c r="P75">
        <f>'Yield Curves'!Q74-'Yield Curves'!Q75</f>
        <v>1.2499999999997513E-3</v>
      </c>
      <c r="Q75">
        <f>'Yield Curves'!R74-'Yield Curves'!R75</f>
        <v>0</v>
      </c>
      <c r="R75">
        <f>'Yield Curves'!S74-'Yield Curves'!S75</f>
        <v>-1.2499999999997513E-3</v>
      </c>
      <c r="S75">
        <f>'Yield Curves'!T74-'Yield Curves'!T75</f>
        <v>-6.2499999999943157E-4</v>
      </c>
      <c r="T75">
        <f>'Yield Curves'!U74-'Yield Curves'!U75</f>
        <v>0</v>
      </c>
      <c r="U75">
        <f>'Yield Curves'!V74-'Yield Curves'!V75</f>
        <v>6.2499999999943157E-4</v>
      </c>
      <c r="V75" s="21">
        <f t="shared" si="31"/>
        <v>2.5000000000003908E-3</v>
      </c>
      <c r="W75" s="21">
        <f t="shared" si="32"/>
        <v>3.2460000000000176E-2</v>
      </c>
      <c r="X75">
        <f t="shared" si="33"/>
        <v>4.9174296851948206E-2</v>
      </c>
      <c r="Y75">
        <f t="shared" si="34"/>
        <v>0.1468565209389831</v>
      </c>
      <c r="Z75" s="2">
        <v>43028</v>
      </c>
      <c r="AA75" s="28">
        <f>'Bond Valuation'!$B$12*BondVal_all!BO75</f>
        <v>93.758330244205709</v>
      </c>
      <c r="AB75" s="53">
        <f t="shared" si="36"/>
        <v>-9.9995000166774872E-5</v>
      </c>
      <c r="AC75" s="12">
        <f>SUMPRODUCT('Bond Valuation'!$B$12*BondVal_all!BO75,$BO$2)/AA75</f>
        <v>1</v>
      </c>
      <c r="AD75" s="35">
        <f t="shared" si="37"/>
        <v>-1.4683089650060906E-3</v>
      </c>
      <c r="AE75" s="53">
        <f t="shared" si="38"/>
        <v>-4.6432006382637154E-3</v>
      </c>
      <c r="AF75" s="53">
        <f t="shared" si="39"/>
        <v>-1.3115670133262405E-3</v>
      </c>
      <c r="AG75" s="53">
        <f t="shared" si="40"/>
        <v>-4.1475390660553335E-3</v>
      </c>
      <c r="AH75" s="28">
        <f>SUMPRODUCT('Bond Valuation'!$B$40:$D$40,BondVal_all!BO75:BQ75)</f>
        <v>85.348732124047615</v>
      </c>
      <c r="AI75" s="53">
        <f t="shared" si="41"/>
        <v>-2.9358542613178162E-4</v>
      </c>
      <c r="AJ75" s="12">
        <f>SUMPRODUCT($BO$2:$BQ$2,'Bond Valuation'!$B$40:$D$40,BondVal_all!BO75:BQ75)/BondVal_all!AH75</f>
        <v>2.9362801496955377</v>
      </c>
      <c r="AK75" s="35">
        <f t="shared" si="42"/>
        <v>-4.3113664675673838E-3</v>
      </c>
      <c r="AL75" s="35">
        <f t="shared" si="43"/>
        <v>-1.3633737865187397E-2</v>
      </c>
      <c r="AM75" s="35">
        <f t="shared" si="44"/>
        <v>-1.3115670133262405E-3</v>
      </c>
      <c r="AN75" s="29">
        <f t="shared" si="45"/>
        <v>-4.1475390660553335E-3</v>
      </c>
      <c r="AO75" s="28">
        <f>SUMPRODUCT('Bond Valuation'!$B$68:$F$68,BondVal_all!BO75:BS75)</f>
        <v>79.06960651137554</v>
      </c>
      <c r="AP75" s="53">
        <f t="shared" si="46"/>
        <v>-1.3852244191630003E-3</v>
      </c>
      <c r="AQ75" s="12">
        <f>SUMPRODUCT($BO$2:$BS$2,'Bond Valuation'!$B$68:$F$68,BondVal_all!BO75:BS75)/BondVal_all!AO75</f>
        <v>4.7270241818727756</v>
      </c>
      <c r="AR75" s="35">
        <f t="shared" si="47"/>
        <v>-6.9407319840443784E-3</v>
      </c>
      <c r="AS75" s="35">
        <f t="shared" si="48"/>
        <v>-2.1948521698359692E-2</v>
      </c>
      <c r="AT75" s="35">
        <f t="shared" si="49"/>
        <v>-1.3115670133262405E-3</v>
      </c>
      <c r="AU75" s="36">
        <f t="shared" si="50"/>
        <v>-4.1475390660553335E-3</v>
      </c>
      <c r="AV75" s="28">
        <f>SUMPRODUCT('Bond Valuation'!$B$96:$K$96,BondVal_all!BO75:BX75)</f>
        <v>70.452755759007545</v>
      </c>
      <c r="AW75" s="53">
        <f t="shared" si="51"/>
        <v>-2.3791600120868228E-3</v>
      </c>
      <c r="AX75" s="12">
        <f>SUMPRODUCT($BO$2:$BX$2,'Bond Valuation'!$B$96:$K$96,BondVal_all!BO75:BX75)/BondVal_all!AV75</f>
        <v>8.2793139436105996</v>
      </c>
      <c r="AY75" s="35">
        <f t="shared" si="52"/>
        <v>-1.2156590887503376E-2</v>
      </c>
      <c r="AZ75" s="35">
        <f t="shared" si="35"/>
        <v>-3.8442515787358418E-2</v>
      </c>
      <c r="BA75" s="35">
        <f t="shared" si="53"/>
        <v>-1.3115670133262405E-3</v>
      </c>
      <c r="BB75" s="36">
        <f t="shared" si="54"/>
        <v>-4.1475390660553335E-3</v>
      </c>
      <c r="BC75" s="28">
        <f>SUMPRODUCT('Bond Valuation'!$B$124:$U$124,BondVal_all!BO75:CH75)</f>
        <v>58.285994368207007</v>
      </c>
      <c r="BD75" s="53">
        <f t="shared" si="55"/>
        <v>-4.1690927113503529E-3</v>
      </c>
      <c r="BE75" s="12">
        <f>SUMPRODUCT($BO$2:$CH$2,'Bond Valuation'!$B$124:$U$124,BondVal_all!BO75:CH75)/BondVal_all!BC75</f>
        <v>11.901423675604985</v>
      </c>
      <c r="BF75" s="35">
        <f t="shared" si="56"/>
        <v>-1.7474967079226539E-2</v>
      </c>
      <c r="BG75" s="35">
        <f t="shared" si="57"/>
        <v>-5.5260698006815961E-2</v>
      </c>
      <c r="BH75" s="35">
        <f t="shared" si="58"/>
        <v>-1.3115670133262405E-3</v>
      </c>
      <c r="BI75" s="36">
        <f t="shared" si="59"/>
        <v>-4.1475390660553335E-3</v>
      </c>
      <c r="BJ75" s="35"/>
      <c r="BK75" s="35"/>
      <c r="BO75">
        <f>EXP(-BO$2*HLOOKUP(BO$2,'Yield Curves'!$B$2:$AP$508,MATCH($Z75,'Yield Curves'!$A$3:$A$508,0)+1)/100)</f>
        <v>0.9283002994475813</v>
      </c>
      <c r="BP75">
        <f>EXP(-BP$2*HLOOKUP(BP$2,'Yield Curves'!$B$2:$AP$508,MATCH($Z75,'Yield Curves'!$A$3:$A$508,0)+1)/100)</f>
        <v>0.86260361841480615</v>
      </c>
      <c r="BQ75">
        <f>EXP(-BQ$2*HLOOKUP(BQ$2,'Yield Curves'!$B$2:$AP$508,MATCH($Z75,'Yield Curves'!$A$3:$A$508,0)+1)/100)</f>
        <v>0.80163651263061608</v>
      </c>
      <c r="BR75">
        <f>EXP(-BR$2*HLOOKUP(BR$2,'Yield Curves'!$B$2:$AP$508,MATCH($Z75,'Yield Curves'!$A$3:$A$508,0)+1)/100)</f>
        <v>0.7293511322802243</v>
      </c>
      <c r="BS75">
        <f>EXP(-BS$2*HLOOKUP(BS$2,'Yield Curves'!$B$2:$AP$508,MATCH($Z75,'Yield Curves'!$A$3:$A$508,0)+1)/100)</f>
        <v>0.69038904979943883</v>
      </c>
      <c r="BT75">
        <f>EXP(-BT$2*HLOOKUP(BT$2,'Yield Curves'!$B$2:$AP$508,MATCH($Z75,'Yield Curves'!$A$3:$A$508,0)+1)/100)</f>
        <v>0.63992774976069622</v>
      </c>
      <c r="BU75">
        <f>EXP(-BU$2*HLOOKUP(BU$2,'Yield Curves'!$B$2:$AP$508,MATCH($Z75,'Yield Curves'!$A$3:$A$508,0)+1)/100)</f>
        <v>0.59279893592510902</v>
      </c>
      <c r="BV75">
        <f>EXP(-BV$2*HLOOKUP(BV$2,'Yield Curves'!$B$2:$AP$508,MATCH($Z75,'Yield Curves'!$A$3:$A$508,0)+1)/100)</f>
        <v>0.54837276235805221</v>
      </c>
      <c r="BW75">
        <f>EXP(-BW$2*HLOOKUP(BW$2,'Yield Curves'!$B$2:$AP$508,MATCH($Z75,'Yield Curves'!$A$3:$A$508,0)+1)/100)</f>
        <v>0.50641438609259937</v>
      </c>
      <c r="BX75">
        <f>EXP(-BX$2*HLOOKUP(BX$2,'Yield Curves'!$B$2:$AP$508,MATCH($Z75,'Yield Curves'!$A$3:$A$508,0)+1)/100)</f>
        <v>0.46766642700990924</v>
      </c>
      <c r="BY75">
        <f>EXP(-BY$2*HLOOKUP(BY$2,'Yield Curves'!$B$2:$AP$508,MATCH($Z75,'Yield Curves'!$A$3:$A$508,0)+1)/100)</f>
        <v>0.43153787375194552</v>
      </c>
      <c r="BZ75">
        <f>EXP(-BZ$2*HLOOKUP(BZ$2,'Yield Curves'!$B$2:$AP$508,MATCH($Z75,'Yield Curves'!$A$3:$A$508,0)+1)/100)</f>
        <v>0.39680908824121547</v>
      </c>
      <c r="CA75">
        <f>EXP(-CA$2*HLOOKUP(CA$2,'Yield Curves'!$B$2:$AP$508,MATCH($Z75,'Yield Curves'!$A$3:$A$508,0)+1)/100)</f>
        <v>0.36335498589365539</v>
      </c>
      <c r="CB75">
        <f>EXP(-CB$2*HLOOKUP(CB$2,'Yield Curves'!$B$2:$AP$508,MATCH($Z75,'Yield Curves'!$A$3:$A$508,0)+1)/100)</f>
        <v>0.33372933125810927</v>
      </c>
      <c r="CC75">
        <f>EXP(-CC$2*HLOOKUP(CC$2,'Yield Curves'!$B$2:$AP$508,MATCH($Z75,'Yield Curves'!$A$3:$A$508,0)+1)/100)</f>
        <v>0.30620514290445849</v>
      </c>
      <c r="CD75">
        <f>EXP(-CD$2*HLOOKUP(CD$2,'Yield Curves'!$B$2:$AP$508,MATCH($Z75,'Yield Curves'!$A$3:$A$508,0)+1)/100)</f>
        <v>0.28008140105769458</v>
      </c>
      <c r="CE75">
        <f>EXP(-CE$2*HLOOKUP(CE$2,'Yield Curves'!$B$2:$AP$508,MATCH($Z75,'Yield Curves'!$A$3:$A$508,0)+1)/100)</f>
        <v>0.25529410065567926</v>
      </c>
      <c r="CF75">
        <f>EXP(-CF$2*HLOOKUP(CF$2,'Yield Curves'!$B$2:$AP$508,MATCH($Z75,'Yield Curves'!$A$3:$A$508,0)+1)/100)</f>
        <v>0.23234153063698626</v>
      </c>
      <c r="CG75">
        <f>EXP(-CG$2*HLOOKUP(CG$2,'Yield Curves'!$B$2:$AP$508,MATCH($Z75,'Yield Curves'!$A$3:$A$508,0)+1)/100)</f>
        <v>0.21138663979336603</v>
      </c>
      <c r="CH75">
        <f>EXP(-CH$2*HLOOKUP(CH$2,'Yield Curves'!$B$2:$AP$508,MATCH($Z75,'Yield Curves'!$A$3:$A$508,0)+1)/100)</f>
        <v>0.19204990862075413</v>
      </c>
    </row>
    <row r="76" spans="1:86" x14ac:dyDescent="0.2">
      <c r="A76" s="2">
        <v>43026</v>
      </c>
      <c r="B76">
        <f>'Yield Curves'!C75-'Yield Curves'!C76</f>
        <v>-1.9999999999999574E-2</v>
      </c>
      <c r="C76">
        <f>'Yield Curves'!D75-'Yield Curves'!D76</f>
        <v>-2.0000000000000462E-2</v>
      </c>
      <c r="D76">
        <f>'Yield Curves'!E75-'Yield Curves'!E76</f>
        <v>-2.0000000000000462E-2</v>
      </c>
      <c r="E76">
        <f>'Yield Curves'!F75-'Yield Curves'!F76</f>
        <v>-2.4999999999999467E-2</v>
      </c>
      <c r="F76">
        <f>'Yield Curves'!G75-'Yield Curves'!G76</f>
        <v>-2.9999999999999361E-2</v>
      </c>
      <c r="G76">
        <f>'Yield Curves'!H75-'Yield Curves'!H76</f>
        <v>-2.4999999999999467E-2</v>
      </c>
      <c r="H76">
        <f>'Yield Curves'!I75-'Yield Curves'!I76</f>
        <v>-2.0000000000000462E-2</v>
      </c>
      <c r="I76">
        <f>'Yield Curves'!J75-'Yield Curves'!J76</f>
        <v>-3.0000000000000249E-2</v>
      </c>
      <c r="J76">
        <f>'Yield Curves'!K75-'Yield Curves'!K76</f>
        <v>-4.0000000000000036E-2</v>
      </c>
      <c r="K76">
        <f>'Yield Curves'!L75-'Yield Curves'!L76</f>
        <v>-3.7500000000000533E-2</v>
      </c>
      <c r="L76">
        <f>'Yield Curves'!M75-'Yield Curves'!M76</f>
        <v>-3.5000000000000142E-2</v>
      </c>
      <c r="M76">
        <f>'Yield Curves'!N75-'Yield Curves'!N76</f>
        <v>-3.2499999999999751E-2</v>
      </c>
      <c r="N76">
        <f>'Yield Curves'!O75-'Yield Curves'!O76</f>
        <v>-3.0000000000000249E-2</v>
      </c>
      <c r="O76">
        <f>'Yield Curves'!P75-'Yield Curves'!P76</f>
        <v>-2.7500000000000746E-2</v>
      </c>
      <c r="P76">
        <f>'Yield Curves'!Q75-'Yield Curves'!Q76</f>
        <v>-2.6250000000000107E-2</v>
      </c>
      <c r="Q76">
        <f>'Yield Curves'!R75-'Yield Curves'!R76</f>
        <v>-2.5000000000000355E-2</v>
      </c>
      <c r="R76">
        <f>'Yield Curves'!S75-'Yield Curves'!S76</f>
        <v>-2.3750000000000604E-2</v>
      </c>
      <c r="S76">
        <f>'Yield Curves'!T75-'Yield Curves'!T76</f>
        <v>-2.1875000000000533E-2</v>
      </c>
      <c r="T76">
        <f>'Yield Curves'!U75-'Yield Curves'!U76</f>
        <v>-1.9999999999999574E-2</v>
      </c>
      <c r="U76">
        <f>'Yield Curves'!V75-'Yield Curves'!V76</f>
        <v>-1.8124999999998614E-2</v>
      </c>
      <c r="V76" s="21">
        <f t="shared" si="31"/>
        <v>-1.8124999999998614E-2</v>
      </c>
      <c r="W76" s="21">
        <f t="shared" si="32"/>
        <v>3.2612500000000169E-2</v>
      </c>
      <c r="X76">
        <f t="shared" si="33"/>
        <v>4.9075810200518738E-2</v>
      </c>
      <c r="Y76">
        <f t="shared" si="34"/>
        <v>0.14677990672680874</v>
      </c>
      <c r="Z76" s="2">
        <v>43027</v>
      </c>
      <c r="AA76" s="28">
        <f>'Bond Valuation'!$B$12*BondVal_all!BO76</f>
        <v>93.767706546037417</v>
      </c>
      <c r="AB76" s="53">
        <f t="shared" si="36"/>
        <v>2.0002000133345632E-4</v>
      </c>
      <c r="AC76" s="12">
        <f>SUMPRODUCT('Bond Valuation'!$B$12*BondVal_all!BO76,$BO$2)/AA76</f>
        <v>1</v>
      </c>
      <c r="AD76" s="35">
        <f t="shared" si="37"/>
        <v>-1.468565209389831E-3</v>
      </c>
      <c r="AE76" s="53">
        <f t="shared" si="38"/>
        <v>-4.6440109541539612E-3</v>
      </c>
      <c r="AF76" s="53">
        <f t="shared" si="39"/>
        <v>-1.3106003524531846E-3</v>
      </c>
      <c r="AG76" s="53">
        <f t="shared" si="40"/>
        <v>-4.1444822159715103E-3</v>
      </c>
      <c r="AH76" s="28">
        <f>SUMPRODUCT('Bond Valuation'!$B$40:$D$40,BondVal_all!BO76:BQ76)</f>
        <v>85.373796626510696</v>
      </c>
      <c r="AI76" s="53">
        <f t="shared" si="41"/>
        <v>4.3493642085667972E-6</v>
      </c>
      <c r="AJ76" s="12">
        <f>SUMPRODUCT($BO$2:$BQ$2,'Bond Valuation'!$B$40:$D$40,BondVal_all!BO76:BQ76)/BondVal_all!AH76</f>
        <v>2.9362904654099551</v>
      </c>
      <c r="AK76" s="35">
        <f t="shared" si="42"/>
        <v>-4.3121340221641356E-3</v>
      </c>
      <c r="AL76" s="35">
        <f t="shared" si="43"/>
        <v>-1.3636165085941666E-2</v>
      </c>
      <c r="AM76" s="35">
        <f t="shared" si="44"/>
        <v>-1.3106003524531846E-3</v>
      </c>
      <c r="AN76" s="29">
        <f t="shared" si="45"/>
        <v>-4.1444822159715103E-3</v>
      </c>
      <c r="AO76" s="28">
        <f>SUMPRODUCT('Bond Valuation'!$B$68:$F$68,BondVal_all!BO76:BS76)</f>
        <v>79.179287594042734</v>
      </c>
      <c r="AP76" s="53">
        <f t="shared" si="46"/>
        <v>4.7194592689181469E-4</v>
      </c>
      <c r="AQ76" s="12">
        <f>SUMPRODUCT($BO$2:$BS$2,'Bond Valuation'!$B$68:$F$68,BondVal_all!BO76:BS76)/BondVal_all!AO76</f>
        <v>4.7273314074182569</v>
      </c>
      <c r="AR76" s="35">
        <f t="shared" si="47"/>
        <v>-6.9423944381903167E-3</v>
      </c>
      <c r="AS76" s="35">
        <f t="shared" si="48"/>
        <v>-2.1953778839966447E-2</v>
      </c>
      <c r="AT76" s="35">
        <f t="shared" si="49"/>
        <v>-1.3106003524531846E-3</v>
      </c>
      <c r="AU76" s="36">
        <f t="shared" si="50"/>
        <v>-4.1444822159715103E-3</v>
      </c>
      <c r="AV76" s="28">
        <f>SUMPRODUCT('Bond Valuation'!$B$96:$K$96,BondVal_all!BO76:BX76)</f>
        <v>70.620773880246048</v>
      </c>
      <c r="AW76" s="53">
        <f t="shared" si="51"/>
        <v>6.4911334038519897E-5</v>
      </c>
      <c r="AX76" s="12">
        <f>SUMPRODUCT($BO$2:$BX$2,'Bond Valuation'!$B$96:$K$96,BondVal_all!BO76:BX76)/BondVal_all!AV76</f>
        <v>8.2822258208651185</v>
      </c>
      <c r="AY76" s="35">
        <f t="shared" si="52"/>
        <v>-1.2162988696832648E-2</v>
      </c>
      <c r="AZ76" s="35">
        <f t="shared" si="35"/>
        <v>-3.8462747436874396E-2</v>
      </c>
      <c r="BA76" s="35">
        <f t="shared" si="53"/>
        <v>-1.3106003524531846E-3</v>
      </c>
      <c r="BB76" s="36">
        <f t="shared" si="54"/>
        <v>-4.1444822159715103E-3</v>
      </c>
      <c r="BC76" s="28">
        <f>SUMPRODUCT('Bond Valuation'!$B$124:$U$124,BondVal_all!BO76:CH76)</f>
        <v>58.530011412180784</v>
      </c>
      <c r="BD76" s="53">
        <f t="shared" si="55"/>
        <v>4.111583091855886E-3</v>
      </c>
      <c r="BE76" s="12">
        <f>SUMPRODUCT($BO$2:$CH$2,'Bond Valuation'!$B$124:$U$124,BondVal_all!BO76:CH76)/BondVal_all!BC76</f>
        <v>11.923768651375614</v>
      </c>
      <c r="BF76" s="35">
        <f t="shared" si="56"/>
        <v>-1.7510831806223332E-2</v>
      </c>
      <c r="BG76" s="35">
        <f t="shared" si="57"/>
        <v>-5.5374112231785955E-2</v>
      </c>
      <c r="BH76" s="35">
        <f t="shared" si="58"/>
        <v>-1.3106003524531846E-3</v>
      </c>
      <c r="BI76" s="36">
        <f t="shared" si="59"/>
        <v>-4.1444822159715103E-3</v>
      </c>
      <c r="BJ76" s="35"/>
      <c r="BK76" s="35"/>
      <c r="BO76">
        <f>EXP(-BO$2*HLOOKUP(BO$2,'Yield Curves'!$B$2:$AP$508,MATCH($Z76,'Yield Curves'!$A$3:$A$508,0)+1)/100)</f>
        <v>0.92839313411918234</v>
      </c>
      <c r="BP76">
        <f>EXP(-BP$2*HLOOKUP(BP$2,'Yield Curves'!$B$2:$AP$508,MATCH($Z76,'Yield Curves'!$A$3:$A$508,0)+1)/100)</f>
        <v>0.86277615639171168</v>
      </c>
      <c r="BQ76">
        <f>EXP(-BQ$2*HLOOKUP(BQ$2,'Yield Curves'!$B$2:$AP$508,MATCH($Z76,'Yield Curves'!$A$3:$A$508,0)+1)/100)</f>
        <v>0.80187703966165591</v>
      </c>
      <c r="BR76">
        <f>EXP(-BR$2*HLOOKUP(BR$2,'Yield Curves'!$B$2:$AP$508,MATCH($Z76,'Yield Curves'!$A$3:$A$508,0)+1)/100)</f>
        <v>0.73022687898189198</v>
      </c>
      <c r="BS76">
        <f>EXP(-BS$2*HLOOKUP(BS$2,'Yield Curves'!$B$2:$AP$508,MATCH($Z76,'Yield Curves'!$A$3:$A$508,0)+1)/100)</f>
        <v>0.69142541045030848</v>
      </c>
      <c r="BT76">
        <f>EXP(-BT$2*HLOOKUP(BT$2,'Yield Curves'!$B$2:$AP$508,MATCH($Z76,'Yield Curves'!$A$3:$A$508,0)+1)/100)</f>
        <v>0.6408883616641502</v>
      </c>
      <c r="BU76">
        <f>EXP(-BU$2*HLOOKUP(BU$2,'Yield Curves'!$B$2:$AP$508,MATCH($Z76,'Yield Curves'!$A$3:$A$508,0)+1)/100)</f>
        <v>0.59362943564956305</v>
      </c>
      <c r="BV76">
        <f>EXP(-BV$2*HLOOKUP(BV$2,'Yield Curves'!$B$2:$AP$508,MATCH($Z76,'Yield Curves'!$A$3:$A$508,0)+1)/100)</f>
        <v>0.54930578890191928</v>
      </c>
      <c r="BW76">
        <f>EXP(-BW$2*HLOOKUP(BW$2,'Yield Curves'!$B$2:$AP$508,MATCH($Z76,'Yield Curves'!$A$3:$A$508,0)+1)/100)</f>
        <v>0.50772643004144458</v>
      </c>
      <c r="BX76">
        <f>EXP(-BX$2*HLOOKUP(BX$2,'Yield Curves'!$B$2:$AP$508,MATCH($Z76,'Yield Curves'!$A$3:$A$508,0)+1)/100)</f>
        <v>0.46907153289593873</v>
      </c>
      <c r="BY76">
        <f>EXP(-BY$2*HLOOKUP(BY$2,'Yield Curves'!$B$2:$AP$508,MATCH($Z76,'Yield Curves'!$A$3:$A$508,0)+1)/100)</f>
        <v>0.43302383773032638</v>
      </c>
      <c r="BZ76">
        <f>EXP(-BZ$2*HLOOKUP(BZ$2,'Yield Curves'!$B$2:$AP$508,MATCH($Z76,'Yield Curves'!$A$3:$A$508,0)+1)/100)</f>
        <v>0.39828497991007933</v>
      </c>
      <c r="CA76">
        <f>EXP(-CA$2*HLOOKUP(CA$2,'Yield Curves'!$B$2:$AP$508,MATCH($Z76,'Yield Curves'!$A$3:$A$508,0)+1)/100)</f>
        <v>0.36473038302481731</v>
      </c>
      <c r="CB76">
        <f>EXP(-CB$2*HLOOKUP(CB$2,'Yield Curves'!$B$2:$AP$508,MATCH($Z76,'Yield Curves'!$A$3:$A$508,0)+1)/100)</f>
        <v>0.33511194962400215</v>
      </c>
      <c r="CC76">
        <f>EXP(-CC$2*HLOOKUP(CC$2,'Yield Curves'!$B$2:$AP$508,MATCH($Z76,'Yield Curves'!$A$3:$A$508,0)+1)/100)</f>
        <v>0.30758617103032759</v>
      </c>
      <c r="CD76">
        <f>EXP(-CD$2*HLOOKUP(CD$2,'Yield Curves'!$B$2:$AP$508,MATCH($Z76,'Yield Curves'!$A$3:$A$508,0)+1)/100)</f>
        <v>0.2814932318086395</v>
      </c>
      <c r="CE76">
        <f>EXP(-CE$2*HLOOKUP(CE$2,'Yield Curves'!$B$2:$AP$508,MATCH($Z76,'Yield Curves'!$A$3:$A$508,0)+1)/100)</f>
        <v>0.25676561822087884</v>
      </c>
      <c r="CF76">
        <f>EXP(-CF$2*HLOOKUP(CF$2,'Yield Curves'!$B$2:$AP$508,MATCH($Z76,'Yield Curves'!$A$3:$A$508,0)+1)/100)</f>
        <v>0.23386004943683167</v>
      </c>
      <c r="CG76">
        <f>EXP(-CG$2*HLOOKUP(CG$2,'Yield Curves'!$B$2:$AP$508,MATCH($Z76,'Yield Curves'!$A$3:$A$508,0)+1)/100)</f>
        <v>0.21292224589654654</v>
      </c>
      <c r="CH76">
        <f>EXP(-CH$2*HLOOKUP(CH$2,'Yield Curves'!$B$2:$AP$508,MATCH($Z76,'Yield Curves'!$A$3:$A$508,0)+1)/100)</f>
        <v>0.1935924699078839</v>
      </c>
    </row>
    <row r="77" spans="1:86" x14ac:dyDescent="0.2">
      <c r="A77" s="2">
        <v>43025</v>
      </c>
      <c r="B77">
        <f>'Yield Curves'!C76-'Yield Curves'!C77</f>
        <v>1.9999999999999574E-2</v>
      </c>
      <c r="C77">
        <f>'Yield Curves'!D76-'Yield Curves'!D77</f>
        <v>2.0000000000000462E-2</v>
      </c>
      <c r="D77">
        <f>'Yield Curves'!E76-'Yield Curves'!E77</f>
        <v>2.0000000000000462E-2</v>
      </c>
      <c r="E77">
        <f>'Yield Curves'!F76-'Yield Curves'!F77</f>
        <v>1.9999999999999574E-2</v>
      </c>
      <c r="F77">
        <f>'Yield Curves'!G76-'Yield Curves'!G77</f>
        <v>1.9999999999999574E-2</v>
      </c>
      <c r="G77">
        <f>'Yield Curves'!H76-'Yield Curves'!H77</f>
        <v>0</v>
      </c>
      <c r="H77">
        <f>'Yield Curves'!I76-'Yield Curves'!I77</f>
        <v>-1.9999999999999574E-2</v>
      </c>
      <c r="I77">
        <f>'Yield Curves'!J76-'Yield Curves'!J77</f>
        <v>4.9999999999998934E-3</v>
      </c>
      <c r="J77">
        <f>'Yield Curves'!K76-'Yield Curves'!K77</f>
        <v>2.9999999999999361E-2</v>
      </c>
      <c r="K77">
        <f>'Yield Curves'!L76-'Yield Curves'!L77</f>
        <v>2.7499999999999858E-2</v>
      </c>
      <c r="L77">
        <f>'Yield Curves'!M76-'Yield Curves'!M77</f>
        <v>2.5000000000000355E-2</v>
      </c>
      <c r="M77">
        <f>'Yield Curves'!N76-'Yield Curves'!N77</f>
        <v>2.2499999999999964E-2</v>
      </c>
      <c r="N77">
        <f>'Yield Curves'!O76-'Yield Curves'!O77</f>
        <v>2.0000000000000462E-2</v>
      </c>
      <c r="O77">
        <f>'Yield Curves'!P76-'Yield Curves'!P77</f>
        <v>1.7500000000000959E-2</v>
      </c>
      <c r="P77">
        <f>'Yield Curves'!Q76-'Yield Curves'!Q77</f>
        <v>1.3749999999999929E-2</v>
      </c>
      <c r="Q77">
        <f>'Yield Curves'!R76-'Yield Curves'!R77</f>
        <v>9.9999999999997868E-3</v>
      </c>
      <c r="R77">
        <f>'Yield Curves'!S76-'Yield Curves'!S77</f>
        <v>6.2499999999996447E-3</v>
      </c>
      <c r="S77">
        <f>'Yield Curves'!T76-'Yield Curves'!T77</f>
        <v>3.1249999999998224E-3</v>
      </c>
      <c r="T77">
        <f>'Yield Curves'!U76-'Yield Curves'!U77</f>
        <v>0</v>
      </c>
      <c r="U77">
        <f>'Yield Curves'!V76-'Yield Curves'!V77</f>
        <v>-3.1249999999998224E-3</v>
      </c>
      <c r="V77" s="21">
        <f t="shared" si="31"/>
        <v>2.9999999999999361E-2</v>
      </c>
      <c r="W77" s="21">
        <f t="shared" si="32"/>
        <v>3.2292500000000175E-2</v>
      </c>
      <c r="X77">
        <f t="shared" si="33"/>
        <v>4.9352951904590034E-2</v>
      </c>
      <c r="Y77">
        <f t="shared" si="34"/>
        <v>0.14710463474088306</v>
      </c>
      <c r="Z77" s="2">
        <v>43026</v>
      </c>
      <c r="AA77" s="28">
        <f>'Bond Valuation'!$B$12*BondVal_all!BO77</f>
        <v>93.748954879957324</v>
      </c>
      <c r="AB77" s="53">
        <f t="shared" si="36"/>
        <v>2.0002000133345632E-4</v>
      </c>
      <c r="AC77" s="12">
        <f>SUMPRODUCT('Bond Valuation'!$B$12*BondVal_all!BO77,$BO$2)/AA77</f>
        <v>1</v>
      </c>
      <c r="AD77" s="35">
        <f t="shared" si="37"/>
        <v>-1.4677990672680875E-3</v>
      </c>
      <c r="AE77" s="53">
        <f t="shared" si="38"/>
        <v>-4.6415882000378572E-3</v>
      </c>
      <c r="AF77" s="53">
        <f t="shared" si="39"/>
        <v>-1.3079754722141439E-3</v>
      </c>
      <c r="AG77" s="53">
        <f t="shared" si="40"/>
        <v>-4.1361816158309748E-3</v>
      </c>
      <c r="AH77" s="28">
        <f>SUMPRODUCT('Bond Valuation'!$B$40:$D$40,BondVal_all!BO77:BQ77)</f>
        <v>85.373425306390303</v>
      </c>
      <c r="AI77" s="53">
        <f t="shared" si="41"/>
        <v>8.750479340431383E-4</v>
      </c>
      <c r="AJ77" s="12">
        <f>SUMPRODUCT($BO$2:$BQ$2,'Bond Valuation'!$B$40:$D$40,BondVal_all!BO77:BQ77)/BondVal_all!AH77</f>
        <v>2.9362988870424025</v>
      </c>
      <c r="AK77" s="35">
        <f t="shared" si="42"/>
        <v>-4.3098967676211616E-3</v>
      </c>
      <c r="AL77" s="35">
        <f t="shared" si="43"/>
        <v>-1.3629090265880309E-2</v>
      </c>
      <c r="AM77" s="35">
        <f t="shared" si="44"/>
        <v>-1.3079754722141439E-3</v>
      </c>
      <c r="AN77" s="29">
        <f t="shared" si="45"/>
        <v>-4.1361816158309748E-3</v>
      </c>
      <c r="AO77" s="28">
        <f>SUMPRODUCT('Bond Valuation'!$B$68:$F$68,BondVal_all!BO77:BS77)</f>
        <v>79.14193687928622</v>
      </c>
      <c r="AP77" s="53">
        <f t="shared" si="46"/>
        <v>1.8496998554358157E-3</v>
      </c>
      <c r="AQ77" s="12">
        <f>SUMPRODUCT($BO$2:$BS$2,'Bond Valuation'!$B$68:$F$68,BondVal_all!BO77:BS77)/BondVal_all!AO77</f>
        <v>4.7272446279336862</v>
      </c>
      <c r="AR77" s="35">
        <f t="shared" si="47"/>
        <v>-6.9386452556291413E-3</v>
      </c>
      <c r="AS77" s="35">
        <f t="shared" si="48"/>
        <v>-2.1941922883709348E-2</v>
      </c>
      <c r="AT77" s="35">
        <f t="shared" si="49"/>
        <v>-1.3079754722141439E-3</v>
      </c>
      <c r="AU77" s="36">
        <f t="shared" si="50"/>
        <v>-4.1361816158309748E-3</v>
      </c>
      <c r="AV77" s="28">
        <f>SUMPRODUCT('Bond Valuation'!$B$96:$K$96,BondVal_all!BO77:BX77)</f>
        <v>70.616190089142648</v>
      </c>
      <c r="AW77" s="53">
        <f t="shared" si="51"/>
        <v>1.7753754621321338E-3</v>
      </c>
      <c r="AX77" s="12">
        <f>SUMPRODUCT($BO$2:$BX$2,'Bond Valuation'!$B$96:$K$96,BondVal_all!BO77:BX77)/BondVal_all!AV77</f>
        <v>8.2824919417062652</v>
      </c>
      <c r="AY77" s="35">
        <f t="shared" si="52"/>
        <v>-1.2157033946691907E-2</v>
      </c>
      <c r="AZ77" s="35">
        <f t="shared" si="35"/>
        <v>-3.8443916863532442E-2</v>
      </c>
      <c r="BA77" s="35">
        <f t="shared" si="53"/>
        <v>-1.3079754722141439E-3</v>
      </c>
      <c r="BB77" s="36">
        <f t="shared" si="54"/>
        <v>-4.1361816158309748E-3</v>
      </c>
      <c r="BC77" s="28">
        <f>SUMPRODUCT('Bond Valuation'!$B$124:$U$124,BondVal_all!BO77:CH77)</f>
        <v>58.290345811922052</v>
      </c>
      <c r="BD77" s="53">
        <f t="shared" si="55"/>
        <v>2.5344991476756729E-3</v>
      </c>
      <c r="BE77" s="12">
        <f>SUMPRODUCT($BO$2:$CH$2,'Bond Valuation'!$B$124:$U$124,BondVal_all!BO77:CH77)/BondVal_all!BC77</f>
        <v>11.89400802700635</v>
      </c>
      <c r="BF77" s="35">
        <f t="shared" si="56"/>
        <v>-1.7458013888119066E-2</v>
      </c>
      <c r="BG77" s="35">
        <f t="shared" si="57"/>
        <v>-5.5207087309308234E-2</v>
      </c>
      <c r="BH77" s="35">
        <f t="shared" si="58"/>
        <v>-1.3079754722141439E-3</v>
      </c>
      <c r="BI77" s="36">
        <f t="shared" si="59"/>
        <v>-4.1361816158309748E-3</v>
      </c>
      <c r="BJ77" s="35"/>
      <c r="BK77" s="35"/>
      <c r="BO77">
        <f>EXP(-BO$2*HLOOKUP(BO$2,'Yield Curves'!$B$2:$AP$508,MATCH($Z77,'Yield Curves'!$A$3:$A$508,0)+1)/100)</f>
        <v>0.92820747405898341</v>
      </c>
      <c r="BP77">
        <f>EXP(-BP$2*HLOOKUP(BP$2,'Yield Curves'!$B$2:$AP$508,MATCH($Z77,'Yield Curves'!$A$3:$A$508,0)+1)/100)</f>
        <v>0.86277615639171168</v>
      </c>
      <c r="BQ77">
        <f>EXP(-BQ$2*HLOOKUP(BQ$2,'Yield Curves'!$B$2:$AP$508,MATCH($Z77,'Yield Curves'!$A$3:$A$508,0)+1)/100)</f>
        <v>0.80187703966165591</v>
      </c>
      <c r="BR77">
        <f>EXP(-BR$2*HLOOKUP(BR$2,'Yield Curves'!$B$2:$AP$508,MATCH($Z77,'Yield Curves'!$A$3:$A$508,0)+1)/100)</f>
        <v>0.72964293108900746</v>
      </c>
      <c r="BS77">
        <f>EXP(-BS$2*HLOOKUP(BS$2,'Yield Curves'!$B$2:$AP$508,MATCH($Z77,'Yield Curves'!$A$3:$A$508,0)+1)/100)</f>
        <v>0.69107978415885685</v>
      </c>
      <c r="BT77">
        <f>EXP(-BT$2*HLOOKUP(BT$2,'Yield Curves'!$B$2:$AP$508,MATCH($Z77,'Yield Curves'!$A$3:$A$508,0)+1)/100)</f>
        <v>0.64069612399274345</v>
      </c>
      <c r="BU77">
        <f>EXP(-BU$2*HLOOKUP(BU$2,'Yield Curves'!$B$2:$AP$508,MATCH($Z77,'Yield Curves'!$A$3:$A$508,0)+1)/100)</f>
        <v>0.59362943564956305</v>
      </c>
      <c r="BV77">
        <f>EXP(-BV$2*HLOOKUP(BV$2,'Yield Curves'!$B$2:$AP$508,MATCH($Z77,'Yield Curves'!$A$3:$A$508,0)+1)/100)</f>
        <v>0.54936072222743004</v>
      </c>
      <c r="BW77">
        <f>EXP(-BW$2*HLOOKUP(BW$2,'Yield Curves'!$B$2:$AP$508,MATCH($Z77,'Yield Curves'!$A$3:$A$508,0)+1)/100)</f>
        <v>0.50766931403090076</v>
      </c>
      <c r="BX77">
        <f>EXP(-BX$2*HLOOKUP(BX$2,'Yield Curves'!$B$2:$AP$508,MATCH($Z77,'Yield Curves'!$A$3:$A$508,0)+1)/100)</f>
        <v>0.46907153289593873</v>
      </c>
      <c r="BY77">
        <f>EXP(-BY$2*HLOOKUP(BY$2,'Yield Curves'!$B$2:$AP$508,MATCH($Z77,'Yield Curves'!$A$3:$A$508,0)+1)/100)</f>
        <v>0.43308338260163037</v>
      </c>
      <c r="BZ77">
        <f>EXP(-BZ$2*HLOOKUP(BZ$2,'Yield Curves'!$B$2:$AP$508,MATCH($Z77,'Yield Curves'!$A$3:$A$508,0)+1)/100)</f>
        <v>0.39809086330214066</v>
      </c>
      <c r="CA77">
        <f>EXP(-CA$2*HLOOKUP(CA$2,'Yield Curves'!$B$2:$AP$508,MATCH($Z77,'Yield Curves'!$A$3:$A$508,0)+1)/100)</f>
        <v>0.36397548955498382</v>
      </c>
      <c r="CB77">
        <f>EXP(-CB$2*HLOOKUP(CB$2,'Yield Curves'!$B$2:$AP$508,MATCH($Z77,'Yield Curves'!$A$3:$A$508,0)+1)/100)</f>
        <v>0.33426999309319577</v>
      </c>
      <c r="CC77">
        <f>EXP(-CC$2*HLOOKUP(CC$2,'Yield Curves'!$B$2:$AP$508,MATCH($Z77,'Yield Curves'!$A$3:$A$508,0)+1)/100)</f>
        <v>0.30666479527190599</v>
      </c>
      <c r="CD77">
        <f>EXP(-CD$2*HLOOKUP(CD$2,'Yield Curves'!$B$2:$AP$508,MATCH($Z77,'Yield Curves'!$A$3:$A$508,0)+1)/100)</f>
        <v>0.28039141255110633</v>
      </c>
      <c r="CE77">
        <f>EXP(-CE$2*HLOOKUP(CE$2,'Yield Curves'!$B$2:$AP$508,MATCH($Z77,'Yield Curves'!$A$3:$A$508,0)+1)/100)</f>
        <v>0.25539414368351521</v>
      </c>
      <c r="CF77">
        <f>EXP(-CF$2*HLOOKUP(CF$2,'Yield Curves'!$B$2:$AP$508,MATCH($Z77,'Yield Curves'!$A$3:$A$508,0)+1)/100)</f>
        <v>0.23224516519481875</v>
      </c>
      <c r="CG77">
        <f>EXP(-CG$2*HLOOKUP(CG$2,'Yield Curves'!$B$2:$AP$508,MATCH($Z77,'Yield Curves'!$A$3:$A$508,0)+1)/100)</f>
        <v>0.21113968473825204</v>
      </c>
      <c r="CH77">
        <f>EXP(-CH$2*HLOOKUP(CH$2,'Yield Curves'!$B$2:$AP$508,MATCH($Z77,'Yield Curves'!$A$3:$A$508,0)+1)/100)</f>
        <v>0.19166619264739129</v>
      </c>
    </row>
    <row r="78" spans="1:86" x14ac:dyDescent="0.2">
      <c r="A78" s="2">
        <v>43024</v>
      </c>
      <c r="B78">
        <f>'Yield Curves'!C77-'Yield Curves'!C78</f>
        <v>-1.9999999999999574E-2</v>
      </c>
      <c r="C78">
        <f>'Yield Curves'!D77-'Yield Curves'!D78</f>
        <v>-4.9999999999998934E-3</v>
      </c>
      <c r="D78">
        <f>'Yield Curves'!E77-'Yield Curves'!E78</f>
        <v>9.9999999999997868E-3</v>
      </c>
      <c r="E78">
        <f>'Yield Curves'!F77-'Yield Curves'!F78</f>
        <v>1.9999999999999574E-2</v>
      </c>
      <c r="F78">
        <f>'Yield Curves'!G77-'Yield Curves'!G78</f>
        <v>3.0000000000000249E-2</v>
      </c>
      <c r="G78">
        <f>'Yield Curves'!H77-'Yield Curves'!H78</f>
        <v>2.4999999999999467E-2</v>
      </c>
      <c r="H78">
        <f>'Yield Curves'!I77-'Yield Curves'!I78</f>
        <v>1.9999999999999574E-2</v>
      </c>
      <c r="I78">
        <f>'Yield Curves'!J77-'Yield Curves'!J78</f>
        <v>2.9999999999999361E-2</v>
      </c>
      <c r="J78">
        <f>'Yield Curves'!K77-'Yield Curves'!K78</f>
        <v>4.0000000000000036E-2</v>
      </c>
      <c r="K78">
        <f>'Yield Curves'!L77-'Yield Curves'!L78</f>
        <v>4.2499999999999538E-2</v>
      </c>
      <c r="L78">
        <f>'Yield Curves'!M77-'Yield Curves'!M78</f>
        <v>4.4999999999999929E-2</v>
      </c>
      <c r="M78">
        <f>'Yield Curves'!N77-'Yield Curves'!N78</f>
        <v>4.750000000000032E-2</v>
      </c>
      <c r="N78">
        <f>'Yield Curves'!O77-'Yield Curves'!O78</f>
        <v>4.9999999999999822E-2</v>
      </c>
      <c r="O78">
        <f>'Yield Curves'!P77-'Yield Curves'!P78</f>
        <v>5.2499999999999325E-2</v>
      </c>
      <c r="P78">
        <f>'Yield Curves'!Q77-'Yield Curves'!Q78</f>
        <v>4.8750000000000071E-2</v>
      </c>
      <c r="Q78">
        <f>'Yield Curves'!R77-'Yield Curves'!R78</f>
        <v>4.4999999999999929E-2</v>
      </c>
      <c r="R78">
        <f>'Yield Curves'!S77-'Yield Curves'!S78</f>
        <v>4.1249999999999787E-2</v>
      </c>
      <c r="S78">
        <f>'Yield Curves'!T77-'Yield Curves'!T78</f>
        <v>4.0625000000000355E-2</v>
      </c>
      <c r="T78">
        <f>'Yield Curves'!U77-'Yield Curves'!U78</f>
        <v>4.0000000000000036E-2</v>
      </c>
      <c r="U78">
        <f>'Yield Curves'!V77-'Yield Curves'!V78</f>
        <v>3.9374999999999716E-2</v>
      </c>
      <c r="V78" s="21">
        <f t="shared" si="31"/>
        <v>5.2499999999999325E-2</v>
      </c>
      <c r="W78" s="21">
        <f t="shared" si="32"/>
        <v>3.2202500000000168E-2</v>
      </c>
      <c r="X78">
        <f t="shared" si="33"/>
        <v>4.9336466268526495E-2</v>
      </c>
      <c r="Y78">
        <f t="shared" si="34"/>
        <v>0.14697628341647442</v>
      </c>
      <c r="Z78" s="2">
        <v>43025</v>
      </c>
      <c r="AA78" s="28">
        <f>'Bond Valuation'!$B$12*BondVal_all!BO78</f>
        <v>93.730206963835428</v>
      </c>
      <c r="AB78" s="53">
        <f t="shared" si="36"/>
        <v>-1.9998000133336635E-4</v>
      </c>
      <c r="AC78" s="12">
        <f>SUMPRODUCT('Bond Valuation'!$B$12*BondVal_all!BO78,$BO$2)/AA78</f>
        <v>1</v>
      </c>
      <c r="AD78" s="35">
        <f t="shared" si="37"/>
        <v>-1.4710463474088306E-3</v>
      </c>
      <c r="AE78" s="53">
        <f t="shared" si="38"/>
        <v>-4.6518570014832377E-3</v>
      </c>
      <c r="AF78" s="53">
        <f t="shared" si="39"/>
        <v>-1.315361892321561E-3</v>
      </c>
      <c r="AG78" s="53">
        <f t="shared" si="40"/>
        <v>-4.1595395271252777E-3</v>
      </c>
      <c r="AH78" s="28">
        <f>SUMPRODUCT('Bond Valuation'!$B$40:$D$40,BondVal_all!BO78:BQ78)</f>
        <v>85.298784780991298</v>
      </c>
      <c r="AI78" s="53">
        <f t="shared" si="41"/>
        <v>-5.8708165183418703E-4</v>
      </c>
      <c r="AJ78" s="12">
        <f>SUMPRODUCT($BO$2:$BQ$2,'Bond Valuation'!$B$40:$D$40,BondVal_all!BO78:BQ78)/BondVal_all!AH78</f>
        <v>2.9362599402986569</v>
      </c>
      <c r="AK78" s="35">
        <f t="shared" si="42"/>
        <v>-4.3193744602192099E-3</v>
      </c>
      <c r="AL78" s="35">
        <f t="shared" si="43"/>
        <v>-1.365906136145306E-2</v>
      </c>
      <c r="AM78" s="35">
        <f t="shared" si="44"/>
        <v>-1.315361892321561E-3</v>
      </c>
      <c r="AN78" s="29">
        <f t="shared" si="45"/>
        <v>-4.1595395271252777E-3</v>
      </c>
      <c r="AO78" s="28">
        <f>SUMPRODUCT('Bond Valuation'!$B$68:$F$68,BondVal_all!BO78:BS78)</f>
        <v>78.995818325549422</v>
      </c>
      <c r="AP78" s="53">
        <f t="shared" si="46"/>
        <v>-1.3550939671695961E-3</v>
      </c>
      <c r="AQ78" s="12">
        <f>SUMPRODUCT($BO$2:$BS$2,'Bond Valuation'!$B$68:$F$68,BondVal_all!BO78:BS78)/BondVal_all!AO78</f>
        <v>4.7268604929848479</v>
      </c>
      <c r="AR78" s="35">
        <f t="shared" si="47"/>
        <v>-6.9534308629164657E-3</v>
      </c>
      <c r="AS78" s="35">
        <f t="shared" si="48"/>
        <v>-2.1988679079326078E-2</v>
      </c>
      <c r="AT78" s="35">
        <f t="shared" si="49"/>
        <v>-1.315361892321561E-3</v>
      </c>
      <c r="AU78" s="36">
        <f t="shared" si="50"/>
        <v>-4.1595395271252777E-3</v>
      </c>
      <c r="AV78" s="28">
        <f>SUMPRODUCT('Bond Valuation'!$B$96:$K$96,BondVal_all!BO78:BX78)</f>
        <v>70.491042022835188</v>
      </c>
      <c r="AW78" s="53">
        <f t="shared" si="51"/>
        <v>-2.0560880362840983E-4</v>
      </c>
      <c r="AX78" s="12">
        <f>SUMPRODUCT($BO$2:$BX$2,'Bond Valuation'!$B$96:$K$96,BondVal_all!BO78:BX78)/BondVal_all!AV78</f>
        <v>8.281050754264033</v>
      </c>
      <c r="AY78" s="35">
        <f t="shared" si="52"/>
        <v>-1.2181809464767247E-2</v>
      </c>
      <c r="AZ78" s="35">
        <f t="shared" si="35"/>
        <v>-3.8522263930861188E-2</v>
      </c>
      <c r="BA78" s="35">
        <f t="shared" si="53"/>
        <v>-1.315361892321561E-3</v>
      </c>
      <c r="BB78" s="36">
        <f t="shared" si="54"/>
        <v>-4.1595395271252777E-3</v>
      </c>
      <c r="BC78" s="28">
        <f>SUMPRODUCT('Bond Valuation'!$B$124:$U$124,BondVal_all!BO78:CH78)</f>
        <v>58.142982472402423</v>
      </c>
      <c r="BD78" s="53">
        <f t="shared" si="55"/>
        <v>3.7264241962959854E-3</v>
      </c>
      <c r="BE78" s="12">
        <f>SUMPRODUCT($BO$2:$CH$2,'Bond Valuation'!$B$124:$U$124,BondVal_all!BO78:CH78)/BondVal_all!BC78</f>
        <v>11.884635589204411</v>
      </c>
      <c r="BF78" s="35">
        <f t="shared" si="56"/>
        <v>-1.7482849773784143E-2</v>
      </c>
      <c r="BG78" s="35">
        <f t="shared" si="57"/>
        <v>-5.5285625275717405E-2</v>
      </c>
      <c r="BH78" s="35">
        <f t="shared" si="58"/>
        <v>-1.315361892321561E-3</v>
      </c>
      <c r="BI78" s="36">
        <f t="shared" si="59"/>
        <v>-4.1595395271252777E-3</v>
      </c>
      <c r="BJ78" s="35"/>
      <c r="BK78" s="35"/>
      <c r="BO78">
        <f>EXP(-BO$2*HLOOKUP(BO$2,'Yield Curves'!$B$2:$AP$508,MATCH($Z78,'Yield Curves'!$A$3:$A$508,0)+1)/100)</f>
        <v>0.92802185112708346</v>
      </c>
      <c r="BP78">
        <f>EXP(-BP$2*HLOOKUP(BP$2,'Yield Curves'!$B$2:$AP$508,MATCH($Z78,'Yield Curves'!$A$3:$A$508,0)+1)/100)</f>
        <v>0.86243111494204538</v>
      </c>
      <c r="BQ78">
        <f>EXP(-BQ$2*HLOOKUP(BQ$2,'Yield Curves'!$B$2:$AP$508,MATCH($Z78,'Yield Curves'!$A$3:$A$508,0)+1)/100)</f>
        <v>0.8011556749887554</v>
      </c>
      <c r="BR78">
        <f>EXP(-BR$2*HLOOKUP(BR$2,'Yield Curves'!$B$2:$AP$508,MATCH($Z78,'Yield Curves'!$A$3:$A$508,0)+1)/100)</f>
        <v>0.72905945016762375</v>
      </c>
      <c r="BS78">
        <f>EXP(-BS$2*HLOOKUP(BS$2,'Yield Curves'!$B$2:$AP$508,MATCH($Z78,'Yield Curves'!$A$3:$A$508,0)+1)/100)</f>
        <v>0.68969900582912824</v>
      </c>
      <c r="BT78">
        <f>EXP(-BT$2*HLOOKUP(BT$2,'Yield Curves'!$B$2:$AP$508,MATCH($Z78,'Yield Curves'!$A$3:$A$508,0)+1)/100)</f>
        <v>0.63935207387891657</v>
      </c>
      <c r="BU78">
        <f>EXP(-BU$2*HLOOKUP(BU$2,'Yield Curves'!$B$2:$AP$508,MATCH($Z78,'Yield Curves'!$A$3:$A$508,0)+1)/100)</f>
        <v>0.59238412187181844</v>
      </c>
      <c r="BV78">
        <f>EXP(-BV$2*HLOOKUP(BV$2,'Yield Curves'!$B$2:$AP$508,MATCH($Z78,'Yield Curves'!$A$3:$A$508,0)+1)/100)</f>
        <v>0.54820827520365156</v>
      </c>
      <c r="BW78">
        <f>EXP(-BW$2*HLOOKUP(BW$2,'Yield Curves'!$B$2:$AP$508,MATCH($Z78,'Yield Curves'!$A$3:$A$508,0)+1)/100)</f>
        <v>0.50658532979303239</v>
      </c>
      <c r="BX78">
        <f>EXP(-BX$2*HLOOKUP(BX$2,'Yield Curves'!$B$2:$AP$508,MATCH($Z78,'Yield Curves'!$A$3:$A$508,0)+1)/100)</f>
        <v>0.46813432734809651</v>
      </c>
      <c r="BY78">
        <f>EXP(-BY$2*HLOOKUP(BY$2,'Yield Curves'!$B$2:$AP$508,MATCH($Z78,'Yield Curves'!$A$3:$A$508,0)+1)/100)</f>
        <v>0.43230993752770464</v>
      </c>
      <c r="BZ78">
        <f>EXP(-BZ$2*HLOOKUP(BZ$2,'Yield Curves'!$B$2:$AP$508,MATCH($Z78,'Yield Curves'!$A$3:$A$508,0)+1)/100)</f>
        <v>0.39727064703536547</v>
      </c>
      <c r="CA78">
        <f>EXP(-CA$2*HLOOKUP(CA$2,'Yield Curves'!$B$2:$AP$508,MATCH($Z78,'Yield Curves'!$A$3:$A$508,0)+1)/100)</f>
        <v>0.36289767373248943</v>
      </c>
      <c r="CB78">
        <f>EXP(-CB$2*HLOOKUP(CB$2,'Yield Curves'!$B$2:$AP$508,MATCH($Z78,'Yield Curves'!$A$3:$A$508,0)+1)/100)</f>
        <v>0.33326972729206805</v>
      </c>
      <c r="CC78">
        <f>EXP(-CC$2*HLOOKUP(CC$2,'Yield Curves'!$B$2:$AP$508,MATCH($Z78,'Yield Curves'!$A$3:$A$508,0)+1)/100)</f>
        <v>0.30574617949871175</v>
      </c>
      <c r="CD78">
        <f>EXP(-CD$2*HLOOKUP(CD$2,'Yield Curves'!$B$2:$AP$508,MATCH($Z78,'Yield Curves'!$A$3:$A$508,0)+1)/100)</f>
        <v>0.27951917754055311</v>
      </c>
      <c r="CE78">
        <f>EXP(-CE$2*HLOOKUP(CE$2,'Yield Curves'!$B$2:$AP$508,MATCH($Z78,'Yield Curves'!$A$3:$A$508,0)+1)/100)</f>
        <v>0.25453488420613379</v>
      </c>
      <c r="CF78">
        <f>EXP(-CF$2*HLOOKUP(CF$2,'Yield Curves'!$B$2:$AP$508,MATCH($Z78,'Yield Curves'!$A$3:$A$508,0)+1)/100)</f>
        <v>0.23140326388474386</v>
      </c>
      <c r="CG78">
        <f>EXP(-CG$2*HLOOKUP(CG$2,'Yield Curves'!$B$2:$AP$508,MATCH($Z78,'Yield Curves'!$A$3:$A$508,0)+1)/100)</f>
        <v>0.21033536397007935</v>
      </c>
      <c r="CH78">
        <f>EXP(-CH$2*HLOOKUP(CH$2,'Yield Curves'!$B$2:$AP$508,MATCH($Z78,'Yield Curves'!$A$3:$A$508,0)+1)/100)</f>
        <v>0.19090105916394634</v>
      </c>
    </row>
    <row r="79" spans="1:86" x14ac:dyDescent="0.2">
      <c r="A79" s="2">
        <v>43021</v>
      </c>
      <c r="B79">
        <f>'Yield Curves'!C78-'Yield Curves'!C79</f>
        <v>-8.9999999999999858E-2</v>
      </c>
      <c r="C79">
        <f>'Yield Curves'!D78-'Yield Curves'!D79</f>
        <v>-7.4999999999999289E-2</v>
      </c>
      <c r="D79">
        <f>'Yield Curves'!E78-'Yield Curves'!E79</f>
        <v>-5.9999999999999609E-2</v>
      </c>
      <c r="E79">
        <f>'Yield Curves'!F78-'Yield Curves'!F79</f>
        <v>-5.4999999999999716E-2</v>
      </c>
      <c r="F79">
        <f>'Yield Curves'!G78-'Yield Curves'!G79</f>
        <v>-4.9999999999999822E-2</v>
      </c>
      <c r="G79">
        <f>'Yield Curves'!H78-'Yield Curves'!H79</f>
        <v>-1.9999999999999574E-2</v>
      </c>
      <c r="H79">
        <f>'Yield Curves'!I78-'Yield Curves'!I79</f>
        <v>1.0000000000000675E-2</v>
      </c>
      <c r="I79">
        <f>'Yield Curves'!J78-'Yield Curves'!J79</f>
        <v>0</v>
      </c>
      <c r="J79">
        <f>'Yield Curves'!K78-'Yield Curves'!K79</f>
        <v>-9.9999999999997868E-3</v>
      </c>
      <c r="K79">
        <f>'Yield Curves'!L78-'Yield Curves'!L79</f>
        <v>-9.9999999999997868E-3</v>
      </c>
      <c r="L79">
        <f>'Yield Curves'!M78-'Yield Curves'!M79</f>
        <v>-9.9999999999997868E-3</v>
      </c>
      <c r="M79">
        <f>'Yield Curves'!N78-'Yield Curves'!N79</f>
        <v>-9.9999999999997868E-3</v>
      </c>
      <c r="N79">
        <f>'Yield Curves'!O78-'Yield Curves'!O79</f>
        <v>-9.9999999999997868E-3</v>
      </c>
      <c r="O79">
        <f>'Yield Curves'!P78-'Yield Curves'!P79</f>
        <v>-9.9999999999997868E-3</v>
      </c>
      <c r="P79">
        <f>'Yield Curves'!Q78-'Yield Curves'!Q79</f>
        <v>-5.0000000000007816E-3</v>
      </c>
      <c r="Q79">
        <f>'Yield Curves'!R78-'Yield Curves'!R79</f>
        <v>0</v>
      </c>
      <c r="R79">
        <f>'Yield Curves'!S78-'Yield Curves'!S79</f>
        <v>5.0000000000007816E-3</v>
      </c>
      <c r="S79">
        <f>'Yield Curves'!T78-'Yield Curves'!T79</f>
        <v>7.5000000000002842E-3</v>
      </c>
      <c r="T79">
        <f>'Yield Curves'!U78-'Yield Curves'!U79</f>
        <v>9.9999999999997868E-3</v>
      </c>
      <c r="U79">
        <f>'Yield Curves'!V78-'Yield Curves'!V79</f>
        <v>1.2499999999999289E-2</v>
      </c>
      <c r="V79" s="21">
        <f t="shared" si="31"/>
        <v>1.2499999999999289E-2</v>
      </c>
      <c r="W79" s="21">
        <f t="shared" si="32"/>
        <v>3.303250000000018E-2</v>
      </c>
      <c r="X79">
        <f t="shared" si="33"/>
        <v>5.0729423452917866E-2</v>
      </c>
      <c r="Y79">
        <f t="shared" si="34"/>
        <v>0.15104678640101321</v>
      </c>
      <c r="Z79" s="2">
        <v>43024</v>
      </c>
      <c r="AA79" s="28">
        <f>'Bond Valuation'!$B$12*BondVal_all!BO79</f>
        <v>93.748954879957324</v>
      </c>
      <c r="AB79" s="53">
        <f t="shared" si="36"/>
        <v>2.0002000133345632E-4</v>
      </c>
      <c r="AC79" s="12">
        <f>SUMPRODUCT('Bond Valuation'!$B$12*BondVal_all!BO79,$BO$2)/AA79</f>
        <v>1</v>
      </c>
      <c r="AD79" s="35">
        <f t="shared" si="37"/>
        <v>-1.4697628341647443E-3</v>
      </c>
      <c r="AE79" s="53">
        <f t="shared" si="38"/>
        <v>-4.6477981762249338E-3</v>
      </c>
      <c r="AF79" s="53">
        <f t="shared" si="39"/>
        <v>-1.3149225148048811E-3</v>
      </c>
      <c r="AG79" s="53">
        <f t="shared" si="40"/>
        <v>-4.1581500934199005E-3</v>
      </c>
      <c r="AH79" s="28">
        <f>SUMPRODUCT('Bond Valuation'!$B$40:$D$40,BondVal_all!BO79:BQ79)</f>
        <v>85.348891549224234</v>
      </c>
      <c r="AI79" s="53">
        <f t="shared" si="41"/>
        <v>-8.6156769185463666E-4</v>
      </c>
      <c r="AJ79" s="12">
        <f>SUMPRODUCT($BO$2:$BQ$2,'Bond Valuation'!$B$40:$D$40,BondVal_all!BO79:BQ79)/BondVal_all!AH79</f>
        <v>2.9362805759945592</v>
      </c>
      <c r="AK79" s="35">
        <f t="shared" si="42"/>
        <v>-4.3156360612766507E-3</v>
      </c>
      <c r="AL79" s="35">
        <f t="shared" si="43"/>
        <v>-1.3647239505992208E-2</v>
      </c>
      <c r="AM79" s="35">
        <f t="shared" si="44"/>
        <v>-1.3149225148048811E-3</v>
      </c>
      <c r="AN79" s="29">
        <f t="shared" si="45"/>
        <v>-4.1581500934199005E-3</v>
      </c>
      <c r="AO79" s="28">
        <f>SUMPRODUCT('Bond Valuation'!$B$68:$F$68,BondVal_all!BO79:BS79)</f>
        <v>79.103010337642914</v>
      </c>
      <c r="AP79" s="53">
        <f t="shared" si="46"/>
        <v>-1.8293416804684437E-3</v>
      </c>
      <c r="AQ79" s="12">
        <f>SUMPRODUCT($BO$2:$BS$2,'Bond Valuation'!$B$68:$F$68,BondVal_all!BO79:BS79)/BondVal_all!AO79</f>
        <v>4.7271624749276944</v>
      </c>
      <c r="AR79" s="35">
        <f t="shared" si="47"/>
        <v>-6.9478077167069554E-3</v>
      </c>
      <c r="AS79" s="35">
        <f t="shared" si="48"/>
        <v>-2.1970897129687882E-2</v>
      </c>
      <c r="AT79" s="35">
        <f t="shared" si="49"/>
        <v>-1.3149225148048811E-3</v>
      </c>
      <c r="AU79" s="36">
        <f t="shared" si="50"/>
        <v>-4.1581500934199005E-3</v>
      </c>
      <c r="AV79" s="28">
        <f>SUMPRODUCT('Bond Valuation'!$B$96:$K$96,BondVal_all!BO79:BX79)</f>
        <v>70.505538582272266</v>
      </c>
      <c r="AW79" s="53">
        <f t="shared" si="51"/>
        <v>-3.2656377167222805E-3</v>
      </c>
      <c r="AX79" s="12">
        <f>SUMPRODUCT($BO$2:$BX$2,'Bond Valuation'!$B$96:$K$96,BondVal_all!BO79:BX79)/BondVal_all!AV79</f>
        <v>8.2805455939682648</v>
      </c>
      <c r="AY79" s="35">
        <f t="shared" si="52"/>
        <v>-1.2170438160621182E-2</v>
      </c>
      <c r="AZ79" s="35">
        <f t="shared" si="35"/>
        <v>-3.8486304709793105E-2</v>
      </c>
      <c r="BA79" s="35">
        <f t="shared" si="53"/>
        <v>-1.3149225148048811E-3</v>
      </c>
      <c r="BB79" s="36">
        <f t="shared" si="54"/>
        <v>-4.1581500934199005E-3</v>
      </c>
      <c r="BC79" s="28">
        <f>SUMPRODUCT('Bond Valuation'!$B$124:$U$124,BondVal_all!BO79:CH79)</f>
        <v>57.927121445426415</v>
      </c>
      <c r="BD79" s="53">
        <f t="shared" si="55"/>
        <v>-2.1666974306938647E-3</v>
      </c>
      <c r="BE79" s="12">
        <f>SUMPRODUCT($BO$2:$CH$2,'Bond Valuation'!$B$124:$U$124,BondVal_all!BO79:CH79)/BondVal_all!BC79</f>
        <v>11.852563169443288</v>
      </c>
      <c r="BF79" s="35">
        <f t="shared" si="56"/>
        <v>-1.7420456836037629E-2</v>
      </c>
      <c r="BG79" s="35">
        <f t="shared" si="57"/>
        <v>-5.5088321482529325E-2</v>
      </c>
      <c r="BH79" s="35">
        <f t="shared" si="58"/>
        <v>-1.3149225148048811E-3</v>
      </c>
      <c r="BI79" s="36">
        <f t="shared" si="59"/>
        <v>-4.1581500934199005E-3</v>
      </c>
      <c r="BJ79" s="35"/>
      <c r="BK79" s="35"/>
      <c r="BO79">
        <f>EXP(-BO$2*HLOOKUP(BO$2,'Yield Curves'!$B$2:$AP$508,MATCH($Z79,'Yield Curves'!$A$3:$A$508,0)+1)/100)</f>
        <v>0.92820747405898341</v>
      </c>
      <c r="BP79">
        <f>EXP(-BP$2*HLOOKUP(BP$2,'Yield Curves'!$B$2:$AP$508,MATCH($Z79,'Yield Curves'!$A$3:$A$508,0)+1)/100)</f>
        <v>0.86277615639171168</v>
      </c>
      <c r="BQ79">
        <f>EXP(-BQ$2*HLOOKUP(BQ$2,'Yield Curves'!$B$2:$AP$508,MATCH($Z79,'Yield Curves'!$A$3:$A$508,0)+1)/100)</f>
        <v>0.80163651263061608</v>
      </c>
      <c r="BR79">
        <f>EXP(-BR$2*HLOOKUP(BR$2,'Yield Curves'!$B$2:$AP$508,MATCH($Z79,'Yield Curves'!$A$3:$A$508,0)+1)/100)</f>
        <v>0.7284764358443131</v>
      </c>
      <c r="BS79">
        <f>EXP(-BS$2*HLOOKUP(BS$2,'Yield Curves'!$B$2:$AP$508,MATCH($Z79,'Yield Curves'!$A$3:$A$508,0)+1)/100)</f>
        <v>0.69073433063735468</v>
      </c>
      <c r="BT79">
        <f>EXP(-BT$2*HLOOKUP(BT$2,'Yield Curves'!$B$2:$AP$508,MATCH($Z79,'Yield Curves'!$A$3:$A$508,0)+1)/100)</f>
        <v>0.64031182162058853</v>
      </c>
      <c r="BU79">
        <f>EXP(-BU$2*HLOOKUP(BU$2,'Yield Curves'!$B$2:$AP$508,MATCH($Z79,'Yield Curves'!$A$3:$A$508,0)+1)/100)</f>
        <v>0.59321404044989023</v>
      </c>
      <c r="BV79">
        <f>EXP(-BV$2*HLOOKUP(BV$2,'Yield Curves'!$B$2:$AP$508,MATCH($Z79,'Yield Curves'!$A$3:$A$508,0)+1)/100)</f>
        <v>0.54881163609402639</v>
      </c>
      <c r="BW79">
        <f>EXP(-BW$2*HLOOKUP(BW$2,'Yield Curves'!$B$2:$AP$508,MATCH($Z79,'Yield Curves'!$A$3:$A$508,0)+1)/100)</f>
        <v>0.50687036419945231</v>
      </c>
      <c r="BX79">
        <f>EXP(-BX$2*HLOOKUP(BX$2,'Yield Curves'!$B$2:$AP$508,MATCH($Z79,'Yield Curves'!$A$3:$A$508,0)+1)/100)</f>
        <v>0.46813432734809651</v>
      </c>
      <c r="BY79">
        <f>EXP(-BY$2*HLOOKUP(BY$2,'Yield Curves'!$B$2:$AP$508,MATCH($Z79,'Yield Curves'!$A$3:$A$508,0)+1)/100)</f>
        <v>0.43201282658924206</v>
      </c>
      <c r="BZ79">
        <f>EXP(-BZ$2*HLOOKUP(BZ$2,'Yield Curves'!$B$2:$AP$508,MATCH($Z79,'Yield Curves'!$A$3:$A$508,0)+1)/100)</f>
        <v>0.39680908824121547</v>
      </c>
      <c r="CA79">
        <f>EXP(-CA$2*HLOOKUP(CA$2,'Yield Curves'!$B$2:$AP$508,MATCH($Z79,'Yield Curves'!$A$3:$A$508,0)+1)/100)</f>
        <v>0.36241149000648776</v>
      </c>
      <c r="CB79">
        <f>EXP(-CB$2*HLOOKUP(CB$2,'Yield Curves'!$B$2:$AP$508,MATCH($Z79,'Yield Curves'!$A$3:$A$508,0)+1)/100)</f>
        <v>0.33256332030817087</v>
      </c>
      <c r="CC79">
        <f>EXP(-CC$2*HLOOKUP(CC$2,'Yield Curves'!$B$2:$AP$508,MATCH($Z79,'Yield Curves'!$A$3:$A$508,0)+1)/100)</f>
        <v>0.30483031544319683</v>
      </c>
      <c r="CD79">
        <f>EXP(-CD$2*HLOOKUP(CD$2,'Yield Curves'!$B$2:$AP$508,MATCH($Z79,'Yield Curves'!$A$3:$A$508,0)+1)/100)</f>
        <v>0.27837810484632186</v>
      </c>
      <c r="CE79">
        <f>EXP(-CE$2*HLOOKUP(CE$2,'Yield Curves'!$B$2:$AP$508,MATCH($Z79,'Yield Curves'!$A$3:$A$508,0)+1)/100)</f>
        <v>0.2531601940662096</v>
      </c>
      <c r="CF79">
        <f>EXP(-CF$2*HLOOKUP(CF$2,'Yield Curves'!$B$2:$AP$508,MATCH($Z79,'Yield Curves'!$A$3:$A$508,0)+1)/100)</f>
        <v>0.22981988742330942</v>
      </c>
      <c r="CG79">
        <f>EXP(-CG$2*HLOOKUP(CG$2,'Yield Curves'!$B$2:$AP$508,MATCH($Z79,'Yield Curves'!$A$3:$A$508,0)+1)/100)</f>
        <v>0.20858142607448435</v>
      </c>
      <c r="CH79">
        <f>EXP(-CH$2*HLOOKUP(CH$2,'Yield Curves'!$B$2:$AP$508,MATCH($Z79,'Yield Curves'!$A$3:$A$508,0)+1)/100)</f>
        <v>0.18900156188780515</v>
      </c>
    </row>
    <row r="80" spans="1:86" x14ac:dyDescent="0.2">
      <c r="A80" s="2">
        <v>43020</v>
      </c>
      <c r="B80">
        <f>'Yield Curves'!C79-'Yield Curves'!C80</f>
        <v>4.0000000000000036E-2</v>
      </c>
      <c r="C80">
        <f>'Yield Curves'!D79-'Yield Curves'!D80</f>
        <v>2.9999999999999361E-2</v>
      </c>
      <c r="D80">
        <f>'Yield Curves'!E79-'Yield Curves'!E80</f>
        <v>1.9999999999999574E-2</v>
      </c>
      <c r="E80">
        <f>'Yield Curves'!F79-'Yield Curves'!F80</f>
        <v>4.9999999999998934E-3</v>
      </c>
      <c r="F80">
        <f>'Yield Curves'!G79-'Yield Curves'!G80</f>
        <v>-1.0000000000000675E-2</v>
      </c>
      <c r="G80">
        <f>'Yield Curves'!H79-'Yield Curves'!H80</f>
        <v>-1.5000000000000568E-2</v>
      </c>
      <c r="H80">
        <f>'Yield Curves'!I79-'Yield Curves'!I80</f>
        <v>-2.0000000000000462E-2</v>
      </c>
      <c r="I80">
        <f>'Yield Curves'!J79-'Yield Curves'!J80</f>
        <v>-4.0000000000000036E-2</v>
      </c>
      <c r="J80">
        <f>'Yield Curves'!K79-'Yield Curves'!K80</f>
        <v>-5.9999999999999609E-2</v>
      </c>
      <c r="K80">
        <f>'Yield Curves'!L79-'Yield Curves'!L80</f>
        <v>-5.9999999999999609E-2</v>
      </c>
      <c r="L80">
        <f>'Yield Curves'!M79-'Yield Curves'!M80</f>
        <v>-6.0000000000000497E-2</v>
      </c>
      <c r="M80">
        <f>'Yield Curves'!N79-'Yield Curves'!N80</f>
        <v>-6.0000000000000497E-2</v>
      </c>
      <c r="N80">
        <f>'Yield Curves'!O79-'Yield Curves'!O80</f>
        <v>-6.0000000000000497E-2</v>
      </c>
      <c r="O80">
        <f>'Yield Curves'!P79-'Yield Curves'!P80</f>
        <v>-6.0000000000000497E-2</v>
      </c>
      <c r="P80">
        <f>'Yield Curves'!Q79-'Yield Curves'!Q80</f>
        <v>-5.9999999999999609E-2</v>
      </c>
      <c r="Q80">
        <f>'Yield Curves'!R79-'Yield Curves'!R80</f>
        <v>-5.9999999999999609E-2</v>
      </c>
      <c r="R80">
        <f>'Yield Curves'!S79-'Yield Curves'!S80</f>
        <v>-5.9999999999999609E-2</v>
      </c>
      <c r="S80">
        <f>'Yield Curves'!T79-'Yield Curves'!T80</f>
        <v>-6.0000000000000497E-2</v>
      </c>
      <c r="T80">
        <f>'Yield Curves'!U79-'Yield Curves'!U80</f>
        <v>-5.9999999999999609E-2</v>
      </c>
      <c r="U80">
        <f>'Yield Curves'!V79-'Yield Curves'!V80</f>
        <v>-5.9999999999998721E-2</v>
      </c>
      <c r="V80" s="21">
        <f t="shared" si="31"/>
        <v>4.0000000000000036E-2</v>
      </c>
      <c r="W80" s="21">
        <f t="shared" si="32"/>
        <v>3.2912500000000171E-2</v>
      </c>
      <c r="X80">
        <f t="shared" si="33"/>
        <v>5.0748354536899055E-2</v>
      </c>
      <c r="Y80">
        <f t="shared" si="34"/>
        <v>0.15097082668798614</v>
      </c>
      <c r="Z80" s="2">
        <v>43021</v>
      </c>
      <c r="AA80" s="28">
        <f>'Bond Valuation'!$B$12*BondVal_all!BO80</f>
        <v>93.730206963835428</v>
      </c>
      <c r="AB80" s="53">
        <f t="shared" si="36"/>
        <v>9.0040512152733676E-4</v>
      </c>
      <c r="AC80" s="12">
        <f>SUMPRODUCT('Bond Valuation'!$B$12*BondVal_all!BO80,$BO$2)/AA80</f>
        <v>1</v>
      </c>
      <c r="AD80" s="35">
        <f t="shared" si="37"/>
        <v>-1.510467864010132E-3</v>
      </c>
      <c r="AE80" s="53">
        <f t="shared" si="38"/>
        <v>-4.7765187827614906E-3</v>
      </c>
      <c r="AF80" s="53">
        <f t="shared" si="39"/>
        <v>-1.3520478077666085E-3</v>
      </c>
      <c r="AG80" s="53">
        <f t="shared" si="40"/>
        <v>-4.2755505779799776E-3</v>
      </c>
      <c r="AH80" s="28">
        <f>SUMPRODUCT('Bond Valuation'!$B$40:$D$40,BondVal_all!BO80:BQ80)</f>
        <v>85.422488805737075</v>
      </c>
      <c r="AI80" s="53">
        <f t="shared" si="41"/>
        <v>1.4819944692630038E-3</v>
      </c>
      <c r="AJ80" s="12">
        <f>SUMPRODUCT($BO$2:$BQ$2,'Bond Valuation'!$B$40:$D$40,BondVal_all!BO80:BQ80)/BondVal_all!AH80</f>
        <v>2.9363401261389792</v>
      </c>
      <c r="AK80" s="35">
        <f t="shared" si="42"/>
        <v>-4.4352473983363862E-3</v>
      </c>
      <c r="AL80" s="35">
        <f t="shared" si="43"/>
        <v>-1.402548376507908E-2</v>
      </c>
      <c r="AM80" s="35">
        <f t="shared" si="44"/>
        <v>-1.3520478077666085E-3</v>
      </c>
      <c r="AN80" s="29">
        <f t="shared" si="45"/>
        <v>-4.2755505779799776E-3</v>
      </c>
      <c r="AO80" s="28">
        <f>SUMPRODUCT('Bond Valuation'!$B$68:$F$68,BondVal_all!BO80:BS80)</f>
        <v>79.247981974161263</v>
      </c>
      <c r="AP80" s="53">
        <f t="shared" si="46"/>
        <v>5.3549171522560002E-4</v>
      </c>
      <c r="AQ80" s="12">
        <f>SUMPRODUCT($BO$2:$BS$2,'Bond Valuation'!$B$68:$F$68,BondVal_all!BO80:BS80)/BondVal_all!AO80</f>
        <v>4.7276047463065165</v>
      </c>
      <c r="AR80" s="35">
        <f t="shared" si="47"/>
        <v>-7.1408950430377656E-3</v>
      </c>
      <c r="AS80" s="35">
        <f t="shared" si="48"/>
        <v>-2.2581492868205447E-2</v>
      </c>
      <c r="AT80" s="35">
        <f t="shared" si="49"/>
        <v>-1.3520478077666085E-3</v>
      </c>
      <c r="AU80" s="36">
        <f t="shared" si="50"/>
        <v>-4.2755505779799776E-3</v>
      </c>
      <c r="AV80" s="28">
        <f>SUMPRODUCT('Bond Valuation'!$B$96:$K$96,BondVal_all!BO80:BX80)</f>
        <v>70.736538490316619</v>
      </c>
      <c r="AW80" s="53">
        <f t="shared" si="51"/>
        <v>-4.9386366099102297E-4</v>
      </c>
      <c r="AX80" s="12">
        <f>SUMPRODUCT($BO$2:$BX$2,'Bond Valuation'!$B$96:$K$96,BondVal_all!BO80:BX80)/BondVal_all!AV80</f>
        <v>8.2844529969908027</v>
      </c>
      <c r="AY80" s="35">
        <f t="shared" si="52"/>
        <v>-1.2513400022857035E-2</v>
      </c>
      <c r="AZ80" s="35">
        <f t="shared" si="35"/>
        <v>-3.9570845345031289E-2</v>
      </c>
      <c r="BA80" s="35">
        <f t="shared" si="53"/>
        <v>-1.3520478077666085E-3</v>
      </c>
      <c r="BB80" s="36">
        <f t="shared" si="54"/>
        <v>-4.2755505779799776E-3</v>
      </c>
      <c r="BC80" s="28">
        <f>SUMPRODUCT('Bond Valuation'!$B$124:$U$124,BondVal_all!BO80:CH80)</f>
        <v>58.052904524503973</v>
      </c>
      <c r="BD80" s="53">
        <f t="shared" si="55"/>
        <v>-1.4664707119960152E-3</v>
      </c>
      <c r="BE80" s="12">
        <f>SUMPRODUCT($BO$2:$CH$2,'Bond Valuation'!$B$124:$U$124,BondVal_all!BO80:CH80)/BondVal_all!BC80</f>
        <v>11.855439037274387</v>
      </c>
      <c r="BF80" s="35">
        <f t="shared" si="56"/>
        <v>-1.7907259679534181E-2</v>
      </c>
      <c r="BG80" s="35">
        <f t="shared" si="57"/>
        <v>-5.6627727239424913E-2</v>
      </c>
      <c r="BH80" s="35">
        <f t="shared" si="58"/>
        <v>-1.3520478077666085E-3</v>
      </c>
      <c r="BI80" s="36">
        <f t="shared" si="59"/>
        <v>-4.2755505779799776E-3</v>
      </c>
      <c r="BJ80" s="35"/>
      <c r="BK80" s="35"/>
      <c r="BO80">
        <f>EXP(-BO$2*HLOOKUP(BO$2,'Yield Curves'!$B$2:$AP$508,MATCH($Z80,'Yield Curves'!$A$3:$A$508,0)+1)/100)</f>
        <v>0.92802185112708346</v>
      </c>
      <c r="BP80">
        <f>EXP(-BP$2*HLOOKUP(BP$2,'Yield Curves'!$B$2:$AP$508,MATCH($Z80,'Yield Curves'!$A$3:$A$508,0)+1)/100)</f>
        <v>0.86294872887966356</v>
      </c>
      <c r="BQ80">
        <f>EXP(-BQ$2*HLOOKUP(BQ$2,'Yield Curves'!$B$2:$AP$508,MATCH($Z80,'Yield Curves'!$A$3:$A$508,0)+1)/100)</f>
        <v>0.80235831025219195</v>
      </c>
      <c r="BR80">
        <f>EXP(-BR$2*HLOOKUP(BR$2,'Yield Curves'!$B$2:$AP$508,MATCH($Z80,'Yield Curves'!$A$3:$A$508,0)+1)/100)</f>
        <v>0.72905945016762375</v>
      </c>
      <c r="BS80">
        <f>EXP(-BS$2*HLOOKUP(BS$2,'Yield Curves'!$B$2:$AP$508,MATCH($Z80,'Yield Curves'!$A$3:$A$508,0)+1)/100)</f>
        <v>0.69211718168873038</v>
      </c>
      <c r="BT80">
        <f>EXP(-BT$2*HLOOKUP(BT$2,'Yield Curves'!$B$2:$AP$508,MATCH($Z80,'Yield Curves'!$A$3:$A$508,0)+1)/100)</f>
        <v>0.64204299957751543</v>
      </c>
      <c r="BU80">
        <f>EXP(-BU$2*HLOOKUP(BU$2,'Yield Curves'!$B$2:$AP$508,MATCH($Z80,'Yield Curves'!$A$3:$A$508,0)+1)/100)</f>
        <v>0.59529392727018293</v>
      </c>
      <c r="BV80">
        <f>EXP(-BV$2*HLOOKUP(BV$2,'Yield Curves'!$B$2:$AP$508,MATCH($Z80,'Yield Curves'!$A$3:$A$508,0)+1)/100)</f>
        <v>0.55095618061840623</v>
      </c>
      <c r="BW80">
        <f>EXP(-BW$2*HLOOKUP(BW$2,'Yield Curves'!$B$2:$AP$508,MATCH($Z80,'Yield Curves'!$A$3:$A$508,0)+1)/100)</f>
        <v>0.50875561776315403</v>
      </c>
      <c r="BX80">
        <f>EXP(-BX$2*HLOOKUP(BX$2,'Yield Curves'!$B$2:$AP$508,MATCH($Z80,'Yield Curves'!$A$3:$A$508,0)+1)/100)</f>
        <v>0.47001061473053796</v>
      </c>
      <c r="BY80">
        <f>EXP(-BY$2*HLOOKUP(BY$2,'Yield Curves'!$B$2:$AP$508,MATCH($Z80,'Yield Curves'!$A$3:$A$508,0)+1)/100)</f>
        <v>0.43385821144500136</v>
      </c>
      <c r="BZ80">
        <f>EXP(-BZ$2*HLOOKUP(BZ$2,'Yield Curves'!$B$2:$AP$508,MATCH($Z80,'Yield Curves'!$A$3:$A$508,0)+1)/100)</f>
        <v>0.39843436478545913</v>
      </c>
      <c r="CA80">
        <f>EXP(-CA$2*HLOOKUP(CA$2,'Yield Curves'!$B$2:$AP$508,MATCH($Z80,'Yield Curves'!$A$3:$A$508,0)+1)/100)</f>
        <v>0.36363555879306525</v>
      </c>
      <c r="CB80">
        <f>EXP(-CB$2*HLOOKUP(CB$2,'Yield Curves'!$B$2:$AP$508,MATCH($Z80,'Yield Curves'!$A$3:$A$508,0)+1)/100)</f>
        <v>0.33363444047245577</v>
      </c>
      <c r="CC80">
        <f>EXP(-CC$2*HLOOKUP(CC$2,'Yield Curves'!$B$2:$AP$508,MATCH($Z80,'Yield Curves'!$A$3:$A$508,0)+1)/100)</f>
        <v>0.30574617949871175</v>
      </c>
      <c r="CD80">
        <f>EXP(-CD$2*HLOOKUP(CD$2,'Yield Curves'!$B$2:$AP$508,MATCH($Z80,'Yield Curves'!$A$3:$A$508,0)+1)/100)</f>
        <v>0.27916476246365557</v>
      </c>
      <c r="CE80">
        <f>EXP(-CE$2*HLOOKUP(CE$2,'Yield Curves'!$B$2:$AP$508,MATCH($Z80,'Yield Curves'!$A$3:$A$508,0)+1)/100)</f>
        <v>0.25384450145309251</v>
      </c>
      <c r="CF80">
        <f>EXP(-CF$2*HLOOKUP(CF$2,'Yield Curves'!$B$2:$AP$508,MATCH($Z80,'Yield Curves'!$A$3:$A$508,0)+1)/100)</f>
        <v>0.23040478592666291</v>
      </c>
      <c r="CG80">
        <f>EXP(-CG$2*HLOOKUP(CG$2,'Yield Curves'!$B$2:$AP$508,MATCH($Z80,'Yield Curves'!$A$3:$A$508,0)+1)/100)</f>
        <v>0.20905993927515049</v>
      </c>
      <c r="CH80">
        <f>EXP(-CH$2*HLOOKUP(CH$2,'Yield Curves'!$B$2:$AP$508,MATCH($Z80,'Yield Curves'!$A$3:$A$508,0)+1)/100)</f>
        <v>0.18937994326683263</v>
      </c>
    </row>
    <row r="81" spans="1:86" x14ac:dyDescent="0.2">
      <c r="A81" s="2">
        <v>43019</v>
      </c>
      <c r="B81">
        <f>'Yield Curves'!C80-'Yield Curves'!C81</f>
        <v>-1.0000000000000675E-2</v>
      </c>
      <c r="C81">
        <f>'Yield Curves'!D80-'Yield Curves'!D81</f>
        <v>-1.5000000000000568E-2</v>
      </c>
      <c r="D81">
        <f>'Yield Curves'!E80-'Yield Curves'!E81</f>
        <v>-1.9999999999999574E-2</v>
      </c>
      <c r="E81">
        <f>'Yield Curves'!F80-'Yield Curves'!F81</f>
        <v>-2.4999999999999467E-2</v>
      </c>
      <c r="F81">
        <f>'Yield Curves'!G80-'Yield Curves'!G81</f>
        <v>-2.9999999999999361E-2</v>
      </c>
      <c r="G81">
        <f>'Yield Curves'!H80-'Yield Curves'!H81</f>
        <v>-1.9999999999999574E-2</v>
      </c>
      <c r="H81">
        <f>'Yield Curves'!I80-'Yield Curves'!I81</f>
        <v>-9.9999999999997868E-3</v>
      </c>
      <c r="I81">
        <f>'Yield Curves'!J80-'Yield Curves'!J81</f>
        <v>-3.0000000000000249E-2</v>
      </c>
      <c r="J81">
        <f>'Yield Curves'!K80-'Yield Curves'!K81</f>
        <v>-5.0000000000000711E-2</v>
      </c>
      <c r="K81">
        <f>'Yield Curves'!L80-'Yield Curves'!L81</f>
        <v>-5.0000000000000711E-2</v>
      </c>
      <c r="L81">
        <f>'Yield Curves'!M80-'Yield Curves'!M81</f>
        <v>-5.0000000000000711E-2</v>
      </c>
      <c r="M81">
        <f>'Yield Curves'!N80-'Yield Curves'!N81</f>
        <v>-4.9999999999999822E-2</v>
      </c>
      <c r="N81">
        <f>'Yield Curves'!O80-'Yield Curves'!O81</f>
        <v>-4.9999999999999822E-2</v>
      </c>
      <c r="O81">
        <f>'Yield Curves'!P80-'Yield Curves'!P81</f>
        <v>-4.9999999999999822E-2</v>
      </c>
      <c r="P81">
        <f>'Yield Curves'!Q80-'Yield Curves'!Q81</f>
        <v>-4.750000000000032E-2</v>
      </c>
      <c r="Q81">
        <f>'Yield Curves'!R80-'Yield Curves'!R81</f>
        <v>-4.4999999999999929E-2</v>
      </c>
      <c r="R81">
        <f>'Yield Curves'!S80-'Yield Curves'!S81</f>
        <v>-4.2499999999999538E-2</v>
      </c>
      <c r="S81">
        <f>'Yield Curves'!T80-'Yield Curves'!T81</f>
        <v>-4.1249999999999787E-2</v>
      </c>
      <c r="T81">
        <f>'Yield Curves'!U80-'Yield Curves'!U81</f>
        <v>-4.0000000000000036E-2</v>
      </c>
      <c r="U81">
        <f>'Yield Curves'!V80-'Yield Curves'!V81</f>
        <v>-3.8750000000000284E-2</v>
      </c>
      <c r="V81" s="21">
        <f t="shared" si="31"/>
        <v>-9.9999999999997868E-3</v>
      </c>
      <c r="W81" s="21">
        <f t="shared" si="32"/>
        <v>3.3232500000000179E-2</v>
      </c>
      <c r="X81">
        <f t="shared" si="33"/>
        <v>5.0728898973011895E-2</v>
      </c>
      <c r="Y81">
        <f t="shared" si="34"/>
        <v>0.15124556627829899</v>
      </c>
      <c r="Z81" s="2">
        <v>43020</v>
      </c>
      <c r="AA81" s="28">
        <f>'Bond Valuation'!$B$12*BondVal_all!BO81</f>
        <v>93.645887726916143</v>
      </c>
      <c r="AB81" s="53">
        <f t="shared" si="36"/>
        <v>-3.9992001066557759E-4</v>
      </c>
      <c r="AC81" s="12">
        <f>SUMPRODUCT('Bond Valuation'!$B$12*BondVal_all!BO81,$BO$2)/AA81</f>
        <v>1</v>
      </c>
      <c r="AD81" s="35">
        <f t="shared" si="37"/>
        <v>-1.5097082668798613E-3</v>
      </c>
      <c r="AE81" s="53">
        <f t="shared" si="38"/>
        <v>-4.7741167257257071E-3</v>
      </c>
      <c r="AF81" s="53">
        <f t="shared" si="39"/>
        <v>-1.3525523617089407E-3</v>
      </c>
      <c r="AG81" s="53">
        <f t="shared" si="40"/>
        <v>-4.2771461176401649E-3</v>
      </c>
      <c r="AH81" s="28">
        <f>SUMPRODUCT('Bond Valuation'!$B$40:$D$40,BondVal_all!BO81:BQ81)</f>
        <v>85.296080486206705</v>
      </c>
      <c r="AI81" s="53">
        <f t="shared" si="41"/>
        <v>2.7066151852750409E-4</v>
      </c>
      <c r="AJ81" s="12">
        <f>SUMPRODUCT($BO$2:$BQ$2,'Bond Valuation'!$B$40:$D$40,BondVal_all!BO81:BQ81)/BondVal_all!AH81</f>
        <v>2.9363091994288468</v>
      </c>
      <c r="AK81" s="35">
        <f t="shared" si="42"/>
        <v>-4.4329702724931171E-3</v>
      </c>
      <c r="AL81" s="35">
        <f t="shared" si="43"/>
        <v>-1.4018282860895518E-2</v>
      </c>
      <c r="AM81" s="35">
        <f t="shared" si="44"/>
        <v>-1.3525523617089407E-3</v>
      </c>
      <c r="AN81" s="29">
        <f t="shared" si="45"/>
        <v>-4.2771461176401649E-3</v>
      </c>
      <c r="AO81" s="28">
        <f>SUMPRODUCT('Bond Valuation'!$B$68:$F$68,BondVal_all!BO81:BS81)</f>
        <v>79.205568048671466</v>
      </c>
      <c r="AP81" s="53">
        <f t="shared" si="46"/>
        <v>2.6922714488626376E-3</v>
      </c>
      <c r="AQ81" s="12">
        <f>SUMPRODUCT($BO$2:$BS$2,'Bond Valuation'!$B$68:$F$68,BondVal_all!BO81:BS81)/BondVal_all!AO81</f>
        <v>4.7277289918498946</v>
      </c>
      <c r="AR81" s="35">
        <f t="shared" si="47"/>
        <v>-7.1374915425633789E-3</v>
      </c>
      <c r="AS81" s="35">
        <f t="shared" si="48"/>
        <v>-2.2570730054688921E-2</v>
      </c>
      <c r="AT81" s="35">
        <f t="shared" si="49"/>
        <v>-1.3525523617089407E-3</v>
      </c>
      <c r="AU81" s="36">
        <f t="shared" si="50"/>
        <v>-4.2771461176401649E-3</v>
      </c>
      <c r="AV81" s="28">
        <f>SUMPRODUCT('Bond Valuation'!$B$96:$K$96,BondVal_all!BO81:BX81)</f>
        <v>70.771489957440792</v>
      </c>
      <c r="AW81" s="53">
        <f t="shared" si="51"/>
        <v>4.7495610339975958E-3</v>
      </c>
      <c r="AX81" s="12">
        <f>SUMPRODUCT($BO$2:$BX$2,'Bond Valuation'!$B$96:$K$96,BondVal_all!BO81:BX81)/BondVal_all!AV81</f>
        <v>8.2866450693667471</v>
      </c>
      <c r="AY81" s="35">
        <f t="shared" si="52"/>
        <v>-1.251041656592222E-2</v>
      </c>
      <c r="AZ81" s="35">
        <f t="shared" si="35"/>
        <v>-3.9561410825816254E-2</v>
      </c>
      <c r="BA81" s="35">
        <f t="shared" si="53"/>
        <v>-1.3525523617089407E-3</v>
      </c>
      <c r="BB81" s="36">
        <f t="shared" si="54"/>
        <v>-4.2771461176401649E-3</v>
      </c>
      <c r="BC81" s="28">
        <f>SUMPRODUCT('Bond Valuation'!$B$124:$U$124,BondVal_all!BO81:CH81)</f>
        <v>58.13816243696705</v>
      </c>
      <c r="BD81" s="53">
        <f t="shared" si="55"/>
        <v>1.0283594437561216E-3</v>
      </c>
      <c r="BE81" s="12">
        <f>SUMPRODUCT($BO$2:$CH$2,'Bond Valuation'!$B$124:$U$124,BondVal_all!BO81:CH81)/BondVal_all!BC81</f>
        <v>11.869951606637159</v>
      </c>
      <c r="BF81" s="35">
        <f t="shared" si="56"/>
        <v>-1.7920164068004011E-2</v>
      </c>
      <c r="BG81" s="35">
        <f t="shared" si="57"/>
        <v>-5.6668534498801194E-2</v>
      </c>
      <c r="BH81" s="35">
        <f t="shared" si="58"/>
        <v>-1.3525523617089407E-3</v>
      </c>
      <c r="BI81" s="36">
        <f t="shared" si="59"/>
        <v>-4.2771461176401649E-3</v>
      </c>
      <c r="BJ81" s="35"/>
      <c r="BK81" s="35"/>
      <c r="BO81">
        <f>EXP(-BO$2*HLOOKUP(BO$2,'Yield Curves'!$B$2:$AP$508,MATCH($Z81,'Yield Curves'!$A$3:$A$508,0)+1)/100)</f>
        <v>0.92718700719718949</v>
      </c>
      <c r="BP81">
        <f>EXP(-BP$2*HLOOKUP(BP$2,'Yield Curves'!$B$2:$AP$508,MATCH($Z81,'Yield Curves'!$A$3:$A$508,0)+1)/100)</f>
        <v>0.86191381147963808</v>
      </c>
      <c r="BQ81">
        <f>EXP(-BQ$2*HLOOKUP(BQ$2,'Yield Curves'!$B$2:$AP$508,MATCH($Z81,'Yield Curves'!$A$3:$A$508,0)+1)/100)</f>
        <v>0.8011556749887554</v>
      </c>
      <c r="BR81">
        <f>EXP(-BR$2*HLOOKUP(BR$2,'Yield Curves'!$B$2:$AP$508,MATCH($Z81,'Yield Curves'!$A$3:$A$508,0)+1)/100)</f>
        <v>0.7293511322802243</v>
      </c>
      <c r="BS81">
        <f>EXP(-BS$2*HLOOKUP(BS$2,'Yield Curves'!$B$2:$AP$508,MATCH($Z81,'Yield Curves'!$A$3:$A$508,0)+1)/100)</f>
        <v>0.69177120959811644</v>
      </c>
      <c r="BT81">
        <f>EXP(-BT$2*HLOOKUP(BT$2,'Yield Curves'!$B$2:$AP$508,MATCH($Z81,'Yield Curves'!$A$3:$A$508,0)+1)/100)</f>
        <v>0.64165788932239887</v>
      </c>
      <c r="BU81">
        <f>EXP(-BU$2*HLOOKUP(BU$2,'Yield Curves'!$B$2:$AP$508,MATCH($Z81,'Yield Curves'!$A$3:$A$508,0)+1)/100)</f>
        <v>0.59487736733408103</v>
      </c>
      <c r="BV81">
        <f>EXP(-BV$2*HLOOKUP(BV$2,'Yield Curves'!$B$2:$AP$508,MATCH($Z81,'Yield Curves'!$A$3:$A$508,0)+1)/100)</f>
        <v>0.55073584221677696</v>
      </c>
      <c r="BW81">
        <f>EXP(-BW$2*HLOOKUP(BW$2,'Yield Curves'!$B$2:$AP$508,MATCH($Z81,'Yield Curves'!$A$3:$A$508,0)+1)/100)</f>
        <v>0.50898460931038136</v>
      </c>
      <c r="BX81">
        <f>EXP(-BX$2*HLOOKUP(BX$2,'Yield Curves'!$B$2:$AP$508,MATCH($Z81,'Yield Curves'!$A$3:$A$508,0)+1)/100)</f>
        <v>0.47048086042893056</v>
      </c>
      <c r="BY81">
        <f>EXP(-BY$2*HLOOKUP(BY$2,'Yield Curves'!$B$2:$AP$508,MATCH($Z81,'Yield Curves'!$A$3:$A$508,0)+1)/100)</f>
        <v>0.43457466840833414</v>
      </c>
      <c r="BZ81">
        <f>EXP(-BZ$2*HLOOKUP(BZ$2,'Yield Curves'!$B$2:$AP$508,MATCH($Z81,'Yield Curves'!$A$3:$A$508,0)+1)/100)</f>
        <v>0.39909232415456009</v>
      </c>
      <c r="CA81">
        <f>EXP(-CA$2*HLOOKUP(CA$2,'Yield Curves'!$B$2:$AP$508,MATCH($Z81,'Yield Curves'!$A$3:$A$508,0)+1)/100)</f>
        <v>0.3639311327452423</v>
      </c>
      <c r="CB81">
        <f>EXP(-CB$2*HLOOKUP(CB$2,'Yield Curves'!$B$2:$AP$508,MATCH($Z81,'Yield Curves'!$A$3:$A$508,0)+1)/100)</f>
        <v>0.33401416557620189</v>
      </c>
      <c r="CC81">
        <f>EXP(-CC$2*HLOOKUP(CC$2,'Yield Curves'!$B$2:$AP$508,MATCH($Z81,'Yield Curves'!$A$3:$A$508,0)+1)/100)</f>
        <v>0.30620514290445849</v>
      </c>
      <c r="CD81">
        <f>EXP(-CD$2*HLOOKUP(CD$2,'Yield Curves'!$B$2:$AP$508,MATCH($Z81,'Yield Curves'!$A$3:$A$508,0)+1)/100)</f>
        <v>0.27969917594186411</v>
      </c>
      <c r="CE81">
        <f>EXP(-CE$2*HLOOKUP(CE$2,'Yield Curves'!$B$2:$AP$508,MATCH($Z81,'Yield Curves'!$A$3:$A$508,0)+1)/100)</f>
        <v>0.25444869499540146</v>
      </c>
      <c r="CF81">
        <f>EXP(-CF$2*HLOOKUP(CF$2,'Yield Curves'!$B$2:$AP$508,MATCH($Z81,'Yield Curves'!$A$3:$A$508,0)+1)/100)</f>
        <v>0.23106995804617714</v>
      </c>
      <c r="CG81">
        <f>EXP(-CG$2*HLOOKUP(CG$2,'Yield Curves'!$B$2:$AP$508,MATCH($Z81,'Yield Curves'!$A$3:$A$508,0)+1)/100)</f>
        <v>0.20977645967349379</v>
      </c>
      <c r="CH81">
        <f>EXP(-CH$2*HLOOKUP(CH$2,'Yield Curves'!$B$2:$AP$508,MATCH($Z81,'Yield Curves'!$A$3:$A$508,0)+1)/100)</f>
        <v>0.19013898010152055</v>
      </c>
    </row>
    <row r="82" spans="1:86" x14ac:dyDescent="0.2">
      <c r="A82" s="2">
        <v>43018</v>
      </c>
      <c r="B82">
        <f>'Yield Curves'!C81-'Yield Curves'!C82</f>
        <v>-1.9999999999999574E-2</v>
      </c>
      <c r="C82">
        <f>'Yield Curves'!D81-'Yield Curves'!D82</f>
        <v>-3.9999999999999147E-2</v>
      </c>
      <c r="D82">
        <f>'Yield Curves'!E81-'Yield Curves'!E82</f>
        <v>-6.0000000000000497E-2</v>
      </c>
      <c r="E82">
        <f>'Yield Curves'!F81-'Yield Curves'!F82</f>
        <v>-6.0000000000000497E-2</v>
      </c>
      <c r="F82">
        <f>'Yield Curves'!G81-'Yield Curves'!G82</f>
        <v>-6.0000000000000497E-2</v>
      </c>
      <c r="G82">
        <f>'Yield Curves'!H81-'Yield Curves'!H82</f>
        <v>-4.5000000000000817E-2</v>
      </c>
      <c r="H82">
        <f>'Yield Curves'!I81-'Yield Curves'!I82</f>
        <v>-3.0000000000000249E-2</v>
      </c>
      <c r="I82">
        <f>'Yield Curves'!J81-'Yield Curves'!J82</f>
        <v>-4.0000000000000036E-2</v>
      </c>
      <c r="J82">
        <f>'Yield Curves'!K81-'Yield Curves'!K82</f>
        <v>-4.9999999999999822E-2</v>
      </c>
      <c r="K82">
        <f>'Yield Curves'!L81-'Yield Curves'!L82</f>
        <v>-4.9999999999999822E-2</v>
      </c>
      <c r="L82">
        <f>'Yield Curves'!M81-'Yield Curves'!M82</f>
        <v>-4.9999999999998934E-2</v>
      </c>
      <c r="M82">
        <f>'Yield Curves'!N81-'Yield Curves'!N82</f>
        <v>-4.9999999999999822E-2</v>
      </c>
      <c r="N82">
        <f>'Yield Curves'!O81-'Yield Curves'!O82</f>
        <v>-4.9999999999999822E-2</v>
      </c>
      <c r="O82">
        <f>'Yield Curves'!P81-'Yield Curves'!P82</f>
        <v>-4.9999999999999822E-2</v>
      </c>
      <c r="P82">
        <f>'Yield Curves'!Q81-'Yield Curves'!Q82</f>
        <v>-4.7499999999999432E-2</v>
      </c>
      <c r="Q82">
        <f>'Yield Curves'!R81-'Yield Curves'!R82</f>
        <v>-4.4999999999999929E-2</v>
      </c>
      <c r="R82">
        <f>'Yield Curves'!S81-'Yield Curves'!S82</f>
        <v>-4.2500000000000426E-2</v>
      </c>
      <c r="S82">
        <f>'Yield Curves'!T81-'Yield Curves'!T82</f>
        <v>-4.1249999999999787E-2</v>
      </c>
      <c r="T82">
        <f>'Yield Curves'!U81-'Yield Curves'!U82</f>
        <v>-4.0000000000000036E-2</v>
      </c>
      <c r="U82">
        <f>'Yield Curves'!V81-'Yield Curves'!V82</f>
        <v>-3.8750000000000284E-2</v>
      </c>
      <c r="V82" s="21">
        <f t="shared" si="31"/>
        <v>-1.9999999999999574E-2</v>
      </c>
      <c r="W82" s="21">
        <f t="shared" si="32"/>
        <v>3.3712500000000187E-2</v>
      </c>
      <c r="X82">
        <f t="shared" si="33"/>
        <v>5.0790872775323598E-2</v>
      </c>
      <c r="Y82">
        <f t="shared" si="34"/>
        <v>0.15186973890155306</v>
      </c>
      <c r="Z82" s="2">
        <v>43019</v>
      </c>
      <c r="AA82" s="28">
        <f>'Bond Valuation'!$B$12*BondVal_all!BO82</f>
        <v>93.683353574676914</v>
      </c>
      <c r="AB82" s="53">
        <f t="shared" si="36"/>
        <v>1.000050001667141E-4</v>
      </c>
      <c r="AC82" s="12">
        <f>SUMPRODUCT('Bond Valuation'!$B$12*BondVal_all!BO82,$BO$2)/AA82</f>
        <v>1</v>
      </c>
      <c r="AD82" s="35">
        <f t="shared" si="37"/>
        <v>-1.51245566278299E-3</v>
      </c>
      <c r="AE82" s="53">
        <f t="shared" si="38"/>
        <v>-4.7828047544138091E-3</v>
      </c>
      <c r="AF82" s="53">
        <f t="shared" si="39"/>
        <v>-1.3520338292535717E-3</v>
      </c>
      <c r="AG82" s="53">
        <f t="shared" si="40"/>
        <v>-4.2755063740404792E-3</v>
      </c>
      <c r="AH82" s="28">
        <f>SUMPRODUCT('Bond Valuation'!$B$40:$D$40,BondVal_all!BO82:BQ82)</f>
        <v>85.273000366438126</v>
      </c>
      <c r="AI82" s="53">
        <f t="shared" si="41"/>
        <v>8.7285584456053833E-4</v>
      </c>
      <c r="AJ82" s="12">
        <f>SUMPRODUCT($BO$2:$BQ$2,'Bond Valuation'!$B$40:$D$40,BondVal_all!BO82:BQ82)/BondVal_all!AH82</f>
        <v>2.9362664724670373</v>
      </c>
      <c r="AK82" s="35">
        <f t="shared" si="42"/>
        <v>-4.4409728537226044E-3</v>
      </c>
      <c r="AL82" s="35">
        <f t="shared" si="43"/>
        <v>-1.4043589244741209E-2</v>
      </c>
      <c r="AM82" s="35">
        <f t="shared" si="44"/>
        <v>-1.3520338292535717E-3</v>
      </c>
      <c r="AN82" s="29">
        <f t="shared" si="45"/>
        <v>-4.2755063740404792E-3</v>
      </c>
      <c r="AO82" s="28">
        <f>SUMPRODUCT('Bond Valuation'!$B$68:$F$68,BondVal_all!BO82:BS82)</f>
        <v>78.992897725462271</v>
      </c>
      <c r="AP82" s="53">
        <f t="shared" si="46"/>
        <v>2.2856511035307392E-3</v>
      </c>
      <c r="AQ82" s="12">
        <f>SUMPRODUCT($BO$2:$BS$2,'Bond Valuation'!$B$68:$F$68,BondVal_all!BO82:BS82)/BondVal_all!AO82</f>
        <v>4.7269499339675392</v>
      </c>
      <c r="AR82" s="35">
        <f t="shared" si="47"/>
        <v>-7.1493021953208842E-3</v>
      </c>
      <c r="AS82" s="35">
        <f t="shared" si="48"/>
        <v>-2.2608078618055985E-2</v>
      </c>
      <c r="AT82" s="35">
        <f t="shared" si="49"/>
        <v>-1.3520338292535717E-3</v>
      </c>
      <c r="AU82" s="36">
        <f t="shared" si="50"/>
        <v>-4.2755063740404792E-3</v>
      </c>
      <c r="AV82" s="28">
        <f>SUMPRODUCT('Bond Valuation'!$B$96:$K$96,BondVal_all!BO82:BX82)</f>
        <v>70.4369453862803</v>
      </c>
      <c r="AW82" s="53">
        <f t="shared" si="51"/>
        <v>3.3091167007475164E-3</v>
      </c>
      <c r="AX82" s="12">
        <f>SUMPRODUCT($BO$2:$BX$2,'Bond Valuation'!$B$96:$K$96,BondVal_all!BO82:BX82)/BondVal_all!AV82</f>
        <v>8.2802049872353489</v>
      </c>
      <c r="AY82" s="35">
        <f t="shared" si="52"/>
        <v>-1.2523442921948059E-2</v>
      </c>
      <c r="AZ82" s="35">
        <f t="shared" si="35"/>
        <v>-3.9602603780470161E-2</v>
      </c>
      <c r="BA82" s="35">
        <f t="shared" si="53"/>
        <v>-1.3520338292535717E-3</v>
      </c>
      <c r="BB82" s="36">
        <f t="shared" si="54"/>
        <v>-4.2755063740404792E-3</v>
      </c>
      <c r="BC82" s="28">
        <f>SUMPRODUCT('Bond Valuation'!$B$124:$U$124,BondVal_all!BO82:CH82)</f>
        <v>58.078436927873682</v>
      </c>
      <c r="BD82" s="53">
        <f t="shared" si="55"/>
        <v>5.8060234704893077E-4</v>
      </c>
      <c r="BE82" s="12">
        <f>SUMPRODUCT($BO$2:$CH$2,'Bond Valuation'!$B$124:$U$124,BondVal_all!BO82:CH82)/BondVal_all!BC82</f>
        <v>11.879210729173792</v>
      </c>
      <c r="BF82" s="35">
        <f t="shared" si="56"/>
        <v>-1.7966779536731353E-2</v>
      </c>
      <c r="BG82" s="35">
        <f t="shared" si="57"/>
        <v>-5.6815945554175941E-2</v>
      </c>
      <c r="BH82" s="35">
        <f t="shared" si="58"/>
        <v>-1.3520338292535717E-3</v>
      </c>
      <c r="BI82" s="36">
        <f t="shared" si="59"/>
        <v>-4.2755063740404792E-3</v>
      </c>
      <c r="BJ82" s="35"/>
      <c r="BK82" s="35"/>
      <c r="BO82">
        <f>EXP(-BO$2*HLOOKUP(BO$2,'Yield Curves'!$B$2:$AP$508,MATCH($Z82,'Yield Curves'!$A$3:$A$508,0)+1)/100)</f>
        <v>0.92755795618491998</v>
      </c>
      <c r="BP82">
        <f>EXP(-BP$2*HLOOKUP(BP$2,'Yield Curves'!$B$2:$AP$508,MATCH($Z82,'Yield Curves'!$A$3:$A$508,0)+1)/100)</f>
        <v>0.86225864596652946</v>
      </c>
      <c r="BQ82">
        <f>EXP(-BQ$2*HLOOKUP(BQ$2,'Yield Curves'!$B$2:$AP$508,MATCH($Z82,'Yield Curves'!$A$3:$A$508,0)+1)/100)</f>
        <v>0.80091536433465915</v>
      </c>
      <c r="BR82">
        <f>EXP(-BR$2*HLOOKUP(BR$2,'Yield Curves'!$B$2:$AP$508,MATCH($Z82,'Yield Curves'!$A$3:$A$508,0)+1)/100)</f>
        <v>0.72876788470453691</v>
      </c>
      <c r="BS82">
        <f>EXP(-BS$2*HLOOKUP(BS$2,'Yield Curves'!$B$2:$AP$508,MATCH($Z82,'Yield Curves'!$A$3:$A$508,0)+1)/100)</f>
        <v>0.68969900582912824</v>
      </c>
      <c r="BT82">
        <f>EXP(-BT$2*HLOOKUP(BT$2,'Yield Curves'!$B$2:$AP$508,MATCH($Z82,'Yield Curves'!$A$3:$A$508,0)+1)/100)</f>
        <v>0.63935207387891657</v>
      </c>
      <c r="BU82">
        <f>EXP(-BU$2*HLOOKUP(BU$2,'Yield Curves'!$B$2:$AP$508,MATCH($Z82,'Yield Curves'!$A$3:$A$508,0)+1)/100)</f>
        <v>0.59238412187181844</v>
      </c>
      <c r="BV82">
        <f>EXP(-BV$2*HLOOKUP(BV$2,'Yield Curves'!$B$2:$AP$508,MATCH($Z82,'Yield Curves'!$A$3:$A$508,0)+1)/100)</f>
        <v>0.54809864451204549</v>
      </c>
      <c r="BW82">
        <f>EXP(-BW$2*HLOOKUP(BW$2,'Yield Curves'!$B$2:$AP$508,MATCH($Z82,'Yield Curves'!$A$3:$A$508,0)+1)/100)</f>
        <v>0.50624350007593055</v>
      </c>
      <c r="BX82">
        <f>EXP(-BX$2*HLOOKUP(BX$2,'Yield Curves'!$B$2:$AP$508,MATCH($Z82,'Yield Curves'!$A$3:$A$508,0)+1)/100)</f>
        <v>0.46766642700990924</v>
      </c>
      <c r="BY82">
        <f>EXP(-BY$2*HLOOKUP(BY$2,'Yield Curves'!$B$2:$AP$508,MATCH($Z82,'Yield Curves'!$A$3:$A$508,0)+1)/100)</f>
        <v>0.43171591984435015</v>
      </c>
      <c r="BZ82">
        <f>EXP(-BZ$2*HLOOKUP(BZ$2,'Yield Curves'!$B$2:$AP$508,MATCH($Z82,'Yield Curves'!$A$3:$A$508,0)+1)/100)</f>
        <v>0.3967049395256691</v>
      </c>
      <c r="CA82">
        <f>EXP(-CA$2*HLOOKUP(CA$2,'Yield Curves'!$B$2:$AP$508,MATCH($Z82,'Yield Curves'!$A$3:$A$508,0)+1)/100)</f>
        <v>0.36251456542930038</v>
      </c>
      <c r="CB82">
        <f>EXP(-CB$2*HLOOKUP(CB$2,'Yield Curves'!$B$2:$AP$508,MATCH($Z82,'Yield Curves'!$A$3:$A$508,0)+1)/100)</f>
        <v>0.33284715944872667</v>
      </c>
      <c r="CC82">
        <f>EXP(-CC$2*HLOOKUP(CC$2,'Yield Curves'!$B$2:$AP$508,MATCH($Z82,'Yield Curves'!$A$3:$A$508,0)+1)/100)</f>
        <v>0.30528790402199785</v>
      </c>
      <c r="CD82">
        <f>EXP(-CD$2*HLOOKUP(CD$2,'Yield Curves'!$B$2:$AP$508,MATCH($Z82,'Yield Curves'!$A$3:$A$508,0)+1)/100)</f>
        <v>0.27905660707466085</v>
      </c>
      <c r="CE82">
        <f>EXP(-CE$2*HLOOKUP(CE$2,'Yield Curves'!$B$2:$AP$508,MATCH($Z82,'Yield Curves'!$A$3:$A$508,0)+1)/100)</f>
        <v>0.25409748034889312</v>
      </c>
      <c r="CF82">
        <f>EXP(-CF$2*HLOOKUP(CF$2,'Yield Curves'!$B$2:$AP$508,MATCH($Z82,'Yield Curves'!$A$3:$A$508,0)+1)/100)</f>
        <v>0.23099198509401245</v>
      </c>
      <c r="CG82">
        <f>EXP(-CG$2*HLOOKUP(CG$2,'Yield Curves'!$B$2:$AP$508,MATCH($Z82,'Yield Curves'!$A$3:$A$508,0)+1)/100)</f>
        <v>0.20993844338585091</v>
      </c>
      <c r="CH82">
        <f>EXP(-CH$2*HLOOKUP(CH$2,'Yield Curves'!$B$2:$AP$508,MATCH($Z82,'Yield Curves'!$A$3:$A$508,0)+1)/100)</f>
        <v>0.19051963859332924</v>
      </c>
    </row>
    <row r="83" spans="1:86" x14ac:dyDescent="0.2">
      <c r="A83" s="2">
        <v>43017</v>
      </c>
      <c r="B83">
        <f>'Yield Curves'!C82-'Yield Curves'!C83</f>
        <v>-9.9999999999997868E-3</v>
      </c>
      <c r="C83">
        <f>'Yield Curves'!D82-'Yield Curves'!D83</f>
        <v>0</v>
      </c>
      <c r="D83">
        <f>'Yield Curves'!E82-'Yield Curves'!E83</f>
        <v>9.9999999999997868E-3</v>
      </c>
      <c r="E83">
        <f>'Yield Curves'!F82-'Yield Curves'!F83</f>
        <v>9.9999999999997868E-3</v>
      </c>
      <c r="F83">
        <f>'Yield Curves'!G82-'Yield Curves'!G83</f>
        <v>9.9999999999997868E-3</v>
      </c>
      <c r="G83">
        <f>'Yield Curves'!H82-'Yield Curves'!H83</f>
        <v>1.5000000000000568E-2</v>
      </c>
      <c r="H83">
        <f>'Yield Curves'!I82-'Yield Curves'!I83</f>
        <v>2.0000000000000462E-2</v>
      </c>
      <c r="I83">
        <f>'Yield Curves'!J82-'Yield Curves'!J83</f>
        <v>2.0000000000000462E-2</v>
      </c>
      <c r="J83">
        <f>'Yield Curves'!K82-'Yield Curves'!K83</f>
        <v>2.0000000000000462E-2</v>
      </c>
      <c r="K83">
        <f>'Yield Curves'!L82-'Yield Curves'!L83</f>
        <v>2.2500000000000853E-2</v>
      </c>
      <c r="L83">
        <f>'Yield Curves'!M82-'Yield Curves'!M83</f>
        <v>2.5000000000000355E-2</v>
      </c>
      <c r="M83">
        <f>'Yield Curves'!N82-'Yield Curves'!N83</f>
        <v>2.7500000000000746E-2</v>
      </c>
      <c r="N83">
        <f>'Yield Curves'!O82-'Yield Curves'!O83</f>
        <v>3.0000000000000249E-2</v>
      </c>
      <c r="O83">
        <f>'Yield Curves'!P82-'Yield Curves'!P83</f>
        <v>3.2499999999999751E-2</v>
      </c>
      <c r="P83">
        <f>'Yield Curves'!Q82-'Yield Curves'!Q83</f>
        <v>3.125E-2</v>
      </c>
      <c r="Q83">
        <f>'Yield Curves'!R82-'Yield Curves'!R83</f>
        <v>3.0000000000000249E-2</v>
      </c>
      <c r="R83">
        <f>'Yield Curves'!S82-'Yield Curves'!S83</f>
        <v>2.8750000000000497E-2</v>
      </c>
      <c r="S83">
        <f>'Yield Curves'!T82-'Yield Curves'!T83</f>
        <v>2.9374999999999929E-2</v>
      </c>
      <c r="T83">
        <f>'Yield Curves'!U82-'Yield Curves'!U83</f>
        <v>2.9999999999999361E-2</v>
      </c>
      <c r="U83">
        <f>'Yield Curves'!V82-'Yield Curves'!V83</f>
        <v>3.0624999999998792E-2</v>
      </c>
      <c r="V83" s="21">
        <f t="shared" si="31"/>
        <v>3.2499999999999751E-2</v>
      </c>
      <c r="W83" s="21">
        <f t="shared" si="32"/>
        <v>3.3862500000000184E-2</v>
      </c>
      <c r="X83">
        <f t="shared" si="33"/>
        <v>5.084262529055452E-2</v>
      </c>
      <c r="Y83">
        <f t="shared" si="34"/>
        <v>0.15214013325533676</v>
      </c>
      <c r="Z83" s="2">
        <v>43018</v>
      </c>
      <c r="AA83" s="28">
        <f>'Bond Valuation'!$B$12*BondVal_all!BO83</f>
        <v>93.673985707720604</v>
      </c>
      <c r="AB83" s="53">
        <f t="shared" si="36"/>
        <v>2.0002000133345632E-4</v>
      </c>
      <c r="AC83" s="12">
        <f>SUMPRODUCT('Bond Valuation'!$B$12*BondVal_all!BO83,$BO$2)/AA83</f>
        <v>1</v>
      </c>
      <c r="AD83" s="35">
        <f t="shared" si="37"/>
        <v>-1.5186973890155306E-3</v>
      </c>
      <c r="AE83" s="53">
        <f t="shared" si="38"/>
        <v>-4.8025428258398591E-3</v>
      </c>
      <c r="AF83" s="53">
        <f t="shared" si="39"/>
        <v>-1.3536855638456721E-3</v>
      </c>
      <c r="AG83" s="53">
        <f t="shared" si="40"/>
        <v>-4.2807296174416053E-3</v>
      </c>
      <c r="AH83" s="28">
        <f>SUMPRODUCT('Bond Valuation'!$B$40:$D$40,BondVal_all!BO83:BQ83)</f>
        <v>85.198634240592654</v>
      </c>
      <c r="AI83" s="53">
        <f t="shared" si="41"/>
        <v>1.754532214855109E-3</v>
      </c>
      <c r="AJ83" s="12">
        <f>SUMPRODUCT($BO$2:$BQ$2,'Bond Valuation'!$B$40:$D$40,BondVal_all!BO83:BQ83)/BondVal_all!AH83</f>
        <v>2.9362232917053244</v>
      </c>
      <c r="AK83" s="35">
        <f t="shared" si="42"/>
        <v>-4.4592346466794629E-3</v>
      </c>
      <c r="AL83" s="35">
        <f t="shared" si="43"/>
        <v>-1.4101338104643302E-2</v>
      </c>
      <c r="AM83" s="35">
        <f t="shared" si="44"/>
        <v>-1.3536855638456721E-3</v>
      </c>
      <c r="AN83" s="29">
        <f t="shared" si="45"/>
        <v>-4.2807296174416053E-3</v>
      </c>
      <c r="AO83" s="28">
        <f>SUMPRODUCT('Bond Valuation'!$B$68:$F$68,BondVal_all!BO83:BS83)</f>
        <v>78.81275925529809</v>
      </c>
      <c r="AP83" s="53">
        <f t="shared" si="46"/>
        <v>2.3516288386677964E-3</v>
      </c>
      <c r="AQ83" s="12">
        <f>SUMPRODUCT($BO$2:$BS$2,'Bond Valuation'!$B$68:$F$68,BondVal_all!BO83:BS83)/BondVal_all!AO83</f>
        <v>4.7264253751091827</v>
      </c>
      <c r="AR83" s="35">
        <f t="shared" si="47"/>
        <v>-7.1780098765550663E-3</v>
      </c>
      <c r="AS83" s="35">
        <f t="shared" si="48"/>
        <v>-2.2698860277098075E-2</v>
      </c>
      <c r="AT83" s="35">
        <f t="shared" si="49"/>
        <v>-1.3536855638456721E-3</v>
      </c>
      <c r="AU83" s="36">
        <f t="shared" si="50"/>
        <v>-4.2807296174416053E-3</v>
      </c>
      <c r="AV83" s="28">
        <f>SUMPRODUCT('Bond Valuation'!$B$96:$K$96,BondVal_all!BO83:BX83)</f>
        <v>70.204630072437794</v>
      </c>
      <c r="AW83" s="53">
        <f t="shared" si="51"/>
        <v>3.4119216250003692E-3</v>
      </c>
      <c r="AX83" s="12">
        <f>SUMPRODUCT($BO$2:$BX$2,'Bond Valuation'!$B$96:$K$96,BondVal_all!BO83:BX83)/BondVal_all!AV83</f>
        <v>8.2764561230729683</v>
      </c>
      <c r="AY83" s="35">
        <f t="shared" si="52"/>
        <v>-1.2569432304412518E-2</v>
      </c>
      <c r="AZ83" s="35">
        <f t="shared" si="35"/>
        <v>-3.9748034977242462E-2</v>
      </c>
      <c r="BA83" s="35">
        <f t="shared" si="53"/>
        <v>-1.3536855638456721E-3</v>
      </c>
      <c r="BB83" s="36">
        <f t="shared" si="54"/>
        <v>-4.2807296174416053E-3</v>
      </c>
      <c r="BC83" s="28">
        <f>SUMPRODUCT('Bond Valuation'!$B$124:$U$124,BondVal_all!BO83:CH83)</f>
        <v>58.044736017907852</v>
      </c>
      <c r="BD83" s="53">
        <f t="shared" si="55"/>
        <v>2.5120884337346272E-3</v>
      </c>
      <c r="BE83" s="12">
        <f>SUMPRODUCT($BO$2:$CH$2,'Bond Valuation'!$B$124:$U$124,BondVal_all!BO83:CH83)/BondVal_all!BC83</f>
        <v>11.88900817345033</v>
      </c>
      <c r="BF83" s="35">
        <f t="shared" si="56"/>
        <v>-1.8055805671003317E-2</v>
      </c>
      <c r="BG83" s="35">
        <f t="shared" si="57"/>
        <v>-5.7097470909755324E-2</v>
      </c>
      <c r="BH83" s="35">
        <f t="shared" si="58"/>
        <v>-1.3536855638456721E-3</v>
      </c>
      <c r="BI83" s="36">
        <f t="shared" si="59"/>
        <v>-4.2807296174416053E-3</v>
      </c>
      <c r="BJ83" s="35"/>
      <c r="BK83" s="35"/>
      <c r="BO83">
        <f>EXP(-BO$2*HLOOKUP(BO$2,'Yield Curves'!$B$2:$AP$508,MATCH($Z83,'Yield Curves'!$A$3:$A$508,0)+1)/100)</f>
        <v>0.92746520502693663</v>
      </c>
      <c r="BP83">
        <f>EXP(-BP$2*HLOOKUP(BP$2,'Yield Curves'!$B$2:$AP$508,MATCH($Z83,'Yield Curves'!$A$3:$A$508,0)+1)/100)</f>
        <v>0.86191381147963808</v>
      </c>
      <c r="BQ83">
        <f>EXP(-BQ$2*HLOOKUP(BQ$2,'Yield Curves'!$B$2:$AP$508,MATCH($Z83,'Yield Curves'!$A$3:$A$508,0)+1)/100)</f>
        <v>0.8001948647801912</v>
      </c>
      <c r="BR83">
        <f>EXP(-BR$2*HLOOKUP(BR$2,'Yield Curves'!$B$2:$AP$508,MATCH($Z83,'Yield Curves'!$A$3:$A$508,0)+1)/100)</f>
        <v>0.7284764358443131</v>
      </c>
      <c r="BS83">
        <f>EXP(-BS$2*HLOOKUP(BS$2,'Yield Curves'!$B$2:$AP$508,MATCH($Z83,'Yield Curves'!$A$3:$A$508,0)+1)/100)</f>
        <v>0.68797691182897935</v>
      </c>
      <c r="BT83">
        <f>EXP(-BT$2*HLOOKUP(BT$2,'Yield Curves'!$B$2:$AP$508,MATCH($Z83,'Yield Curves'!$A$3:$A$508,0)+1)/100)</f>
        <v>0.6374368918666844</v>
      </c>
      <c r="BU83">
        <f>EXP(-BU$2*HLOOKUP(BU$2,'Yield Curves'!$B$2:$AP$508,MATCH($Z83,'Yield Curves'!$A$3:$A$508,0)+1)/100)</f>
        <v>0.59031440156863668</v>
      </c>
      <c r="BV83">
        <f>EXP(-BV$2*HLOOKUP(BV$2,'Yield Curves'!$B$2:$AP$508,MATCH($Z83,'Yield Curves'!$A$3:$A$508,0)+1)/100)</f>
        <v>0.54601982192732657</v>
      </c>
      <c r="BW83">
        <f>EXP(-BW$2*HLOOKUP(BW$2,'Yield Curves'!$B$2:$AP$508,MATCH($Z83,'Yield Curves'!$A$3:$A$508,0)+1)/100)</f>
        <v>0.50431081730031102</v>
      </c>
      <c r="BX83">
        <f>EXP(-BX$2*HLOOKUP(BX$2,'Yield Curves'!$B$2:$AP$508,MATCH($Z83,'Yield Curves'!$A$3:$A$508,0)+1)/100)</f>
        <v>0.46579949764982831</v>
      </c>
      <c r="BY83">
        <f>EXP(-BY$2*HLOOKUP(BY$2,'Yield Curves'!$B$2:$AP$508,MATCH($Z83,'Yield Curves'!$A$3:$A$508,0)+1)/100)</f>
        <v>0.42993875958797795</v>
      </c>
      <c r="BZ83">
        <f>EXP(-BZ$2*HLOOKUP(BZ$2,'Yield Curves'!$B$2:$AP$508,MATCH($Z83,'Yield Curves'!$A$3:$A$508,0)+1)/100)</f>
        <v>0.39524972446837869</v>
      </c>
      <c r="CA83">
        <f>EXP(-CA$2*HLOOKUP(CA$2,'Yield Curves'!$B$2:$AP$508,MATCH($Z83,'Yield Curves'!$A$3:$A$508,0)+1)/100)</f>
        <v>0.36160263081739441</v>
      </c>
      <c r="CB83">
        <f>EXP(-CB$2*HLOOKUP(CB$2,'Yield Curves'!$B$2:$AP$508,MATCH($Z83,'Yield Curves'!$A$3:$A$508,0)+1)/100)</f>
        <v>0.33216344566125261</v>
      </c>
      <c r="CC83">
        <f>EXP(-CC$2*HLOOKUP(CC$2,'Yield Curves'!$B$2:$AP$508,MATCH($Z83,'Yield Curves'!$A$3:$A$508,0)+1)/100)</f>
        <v>0.30483031544319683</v>
      </c>
      <c r="CD83">
        <f>EXP(-CD$2*HLOOKUP(CD$2,'Yield Curves'!$B$2:$AP$508,MATCH($Z83,'Yield Curves'!$A$3:$A$508,0)+1)/100)</f>
        <v>0.27880034155690941</v>
      </c>
      <c r="CE83">
        <f>EXP(-CE$2*HLOOKUP(CE$2,'Yield Curves'!$B$2:$AP$508,MATCH($Z83,'Yield Curves'!$A$3:$A$508,0)+1)/100)</f>
        <v>0.25401481286129363</v>
      </c>
      <c r="CF83">
        <f>EXP(-CF$2*HLOOKUP(CF$2,'Yield Curves'!$B$2:$AP$508,MATCH($Z83,'Yield Curves'!$A$3:$A$508,0)+1)/100)</f>
        <v>0.23107158276253154</v>
      </c>
      <c r="CG83">
        <f>EXP(-CG$2*HLOOKUP(CG$2,'Yield Curves'!$B$2:$AP$508,MATCH($Z83,'Yield Curves'!$A$3:$A$508,0)+1)/100)</f>
        <v>0.21017619378257857</v>
      </c>
      <c r="CH83">
        <f>EXP(-CH$2*HLOOKUP(CH$2,'Yield Curves'!$B$2:$AP$508,MATCH($Z83,'Yield Curves'!$A$3:$A$508,0)+1)/100)</f>
        <v>0.19090105916394634</v>
      </c>
    </row>
    <row r="84" spans="1:86" x14ac:dyDescent="0.2">
      <c r="A84" s="2">
        <v>43014</v>
      </c>
      <c r="B84">
        <f>'Yield Curves'!C83-'Yield Curves'!C84</f>
        <v>9.9999999999997868E-3</v>
      </c>
      <c r="C84">
        <f>'Yield Curves'!D83-'Yield Curves'!D84</f>
        <v>4.9999999999990052E-3</v>
      </c>
      <c r="D84">
        <f>'Yield Curves'!E83-'Yield Curves'!E84</f>
        <v>0</v>
      </c>
      <c r="E84">
        <f>'Yield Curves'!F83-'Yield Curves'!F84</f>
        <v>0</v>
      </c>
      <c r="F84">
        <f>'Yield Curves'!G83-'Yield Curves'!G84</f>
        <v>0</v>
      </c>
      <c r="G84">
        <f>'Yield Curves'!H83-'Yield Curves'!H84</f>
        <v>9.9999999999997868E-3</v>
      </c>
      <c r="H84">
        <f>'Yield Curves'!I83-'Yield Curves'!I84</f>
        <v>1.9999999999999574E-2</v>
      </c>
      <c r="I84">
        <f>'Yield Curves'!J83-'Yield Curves'!J84</f>
        <v>9.9999999999997868E-3</v>
      </c>
      <c r="J84">
        <f>'Yield Curves'!K83-'Yield Curves'!K84</f>
        <v>0</v>
      </c>
      <c r="K84">
        <f>'Yield Curves'!L83-'Yield Curves'!L84</f>
        <v>0</v>
      </c>
      <c r="L84">
        <f>'Yield Curves'!M83-'Yield Curves'!M84</f>
        <v>0</v>
      </c>
      <c r="M84">
        <f>'Yield Curves'!N83-'Yield Curves'!N84</f>
        <v>0</v>
      </c>
      <c r="N84">
        <f>'Yield Curves'!O83-'Yield Curves'!O84</f>
        <v>0</v>
      </c>
      <c r="O84">
        <f>'Yield Curves'!P83-'Yield Curves'!P84</f>
        <v>0</v>
      </c>
      <c r="P84">
        <f>'Yield Curves'!Q83-'Yield Curves'!Q84</f>
        <v>2.4999999999995026E-3</v>
      </c>
      <c r="Q84">
        <f>'Yield Curves'!R83-'Yield Curves'!R84</f>
        <v>4.9999999999998934E-3</v>
      </c>
      <c r="R84">
        <f>'Yield Curves'!S83-'Yield Curves'!S84</f>
        <v>7.5000000000002842E-3</v>
      </c>
      <c r="S84">
        <f>'Yield Curves'!T83-'Yield Curves'!T84</f>
        <v>8.7500000000009237E-3</v>
      </c>
      <c r="T84">
        <f>'Yield Curves'!U83-'Yield Curves'!U84</f>
        <v>1.0000000000000675E-2</v>
      </c>
      <c r="U84">
        <f>'Yield Curves'!V83-'Yield Curves'!V84</f>
        <v>1.1250000000000426E-2</v>
      </c>
      <c r="V84" s="21">
        <f t="shared" si="31"/>
        <v>1.9999999999999574E-2</v>
      </c>
      <c r="W84" s="21">
        <f t="shared" si="32"/>
        <v>3.3982500000000179E-2</v>
      </c>
      <c r="X84">
        <f t="shared" si="33"/>
        <v>5.0845178581552367E-2</v>
      </c>
      <c r="Y84">
        <f t="shared" si="34"/>
        <v>0.15226607309842141</v>
      </c>
      <c r="Z84" s="2">
        <v>43017</v>
      </c>
      <c r="AA84" s="28">
        <f>'Bond Valuation'!$B$12*BondVal_all!BO84</f>
        <v>93.655252783933875</v>
      </c>
      <c r="AB84" s="53">
        <f t="shared" si="36"/>
        <v>1.0000500016649205E-4</v>
      </c>
      <c r="AC84" s="12">
        <f>SUMPRODUCT('Bond Valuation'!$B$12*BondVal_all!BO84,$BO$2)/AA84</f>
        <v>1</v>
      </c>
      <c r="AD84" s="35">
        <f t="shared" si="37"/>
        <v>-1.5214013325533676E-3</v>
      </c>
      <c r="AE84" s="53">
        <f t="shared" si="38"/>
        <v>-4.8110934460839179E-3</v>
      </c>
      <c r="AF84" s="53">
        <f t="shared" si="39"/>
        <v>-1.3550648792409934E-3</v>
      </c>
      <c r="AG84" s="53">
        <f t="shared" si="40"/>
        <v>-4.2850913957025562E-3</v>
      </c>
      <c r="AH84" s="28">
        <f>SUMPRODUCT('Bond Valuation'!$B$40:$D$40,BondVal_all!BO84:BQ84)</f>
        <v>85.049412306845795</v>
      </c>
      <c r="AI84" s="53">
        <f t="shared" si="41"/>
        <v>-2.8921326581221596E-4</v>
      </c>
      <c r="AJ84" s="12">
        <f>SUMPRODUCT($BO$2:$BQ$2,'Bond Valuation'!$B$40:$D$40,BondVal_all!BO84:BQ84)/BondVal_all!AH84</f>
        <v>2.9361444242199641</v>
      </c>
      <c r="AK84" s="35">
        <f t="shared" si="42"/>
        <v>-4.4670540395773941E-3</v>
      </c>
      <c r="AL84" s="35">
        <f t="shared" si="43"/>
        <v>-1.4126065196120509E-2</v>
      </c>
      <c r="AM84" s="35">
        <f t="shared" si="44"/>
        <v>-1.3550648792409934E-3</v>
      </c>
      <c r="AN84" s="29">
        <f t="shared" si="45"/>
        <v>-4.2850913957025562E-3</v>
      </c>
      <c r="AO84" s="28">
        <f>SUMPRODUCT('Bond Valuation'!$B$68:$F$68,BondVal_all!BO84:BS84)</f>
        <v>78.627855722259014</v>
      </c>
      <c r="AP84" s="53">
        <f t="shared" si="46"/>
        <v>-9.228705564153783E-4</v>
      </c>
      <c r="AQ84" s="12">
        <f>SUMPRODUCT($BO$2:$BS$2,'Bond Valuation'!$B$68:$F$68,BondVal_all!BO84:BS84)/BondVal_all!AO84</f>
        <v>4.7260235047672223</v>
      </c>
      <c r="AR84" s="35">
        <f t="shared" si="47"/>
        <v>-7.1901784578313884E-3</v>
      </c>
      <c r="AS84" s="35">
        <f t="shared" si="48"/>
        <v>-2.2737340709824132E-2</v>
      </c>
      <c r="AT84" s="35">
        <f t="shared" si="49"/>
        <v>-1.3550648792409934E-3</v>
      </c>
      <c r="AU84" s="36">
        <f t="shared" si="50"/>
        <v>-4.2850913957025562E-3</v>
      </c>
      <c r="AV84" s="28">
        <f>SUMPRODUCT('Bond Valuation'!$B$96:$K$96,BondVal_all!BO84:BX84)</f>
        <v>69.965911864733641</v>
      </c>
      <c r="AW84" s="53">
        <f t="shared" si="51"/>
        <v>-2.3785784086481909E-3</v>
      </c>
      <c r="AX84" s="12">
        <f>SUMPRODUCT($BO$2:$BX$2,'Bond Valuation'!$B$96:$K$96,BondVal_all!BO84:BX84)/BondVal_all!AV84</f>
        <v>8.273263602960558</v>
      </c>
      <c r="AY84" s="35">
        <f t="shared" si="52"/>
        <v>-1.2586954270109467E-2</v>
      </c>
      <c r="AZ84" s="35">
        <f t="shared" si="35"/>
        <v>-3.9803444297928162E-2</v>
      </c>
      <c r="BA84" s="35">
        <f t="shared" si="53"/>
        <v>-1.3550648792409934E-3</v>
      </c>
      <c r="BB84" s="36">
        <f t="shared" si="54"/>
        <v>-4.2850913957025562E-3</v>
      </c>
      <c r="BC84" s="28">
        <f>SUMPRODUCT('Bond Valuation'!$B$124:$U$124,BondVal_all!BO84:CH84)</f>
        <v>57.899287886486739</v>
      </c>
      <c r="BD84" s="53">
        <f t="shared" si="55"/>
        <v>-3.2724513623697549E-3</v>
      </c>
      <c r="BE84" s="12">
        <f>SUMPRODUCT($BO$2:$CH$2,'Bond Valuation'!$B$124:$U$124,BondVal_all!BO84:CH84)/BondVal_all!BC84</f>
        <v>11.887332011807974</v>
      </c>
      <c r="BF84" s="35">
        <f t="shared" si="56"/>
        <v>-1.8085402763268955E-2</v>
      </c>
      <c r="BG84" s="35">
        <f t="shared" si="57"/>
        <v>-5.7191065133432896E-2</v>
      </c>
      <c r="BH84" s="35">
        <f t="shared" si="58"/>
        <v>-1.3550648792409934E-3</v>
      </c>
      <c r="BI84" s="36">
        <f t="shared" si="59"/>
        <v>-4.2850913957025562E-3</v>
      </c>
      <c r="BJ84" s="35"/>
      <c r="BK84" s="35"/>
      <c r="BO84">
        <f>EXP(-BO$2*HLOOKUP(BO$2,'Yield Curves'!$B$2:$AP$508,MATCH($Z84,'Yield Curves'!$A$3:$A$508,0)+1)/100)</f>
        <v>0.92727973053399881</v>
      </c>
      <c r="BP84">
        <f>EXP(-BP$2*HLOOKUP(BP$2,'Yield Curves'!$B$2:$AP$508,MATCH($Z84,'Yield Curves'!$A$3:$A$508,0)+1)/100)</f>
        <v>0.86088013523564999</v>
      </c>
      <c r="BQ84">
        <f>EXP(-BQ$2*HLOOKUP(BQ$2,'Yield Curves'!$B$2:$AP$508,MATCH($Z84,'Yield Curves'!$A$3:$A$508,0)+1)/100)</f>
        <v>0.79875580956182834</v>
      </c>
      <c r="BR84">
        <f>EXP(-BR$2*HLOOKUP(BR$2,'Yield Curves'!$B$2:$AP$508,MATCH($Z84,'Yield Curves'!$A$3:$A$508,0)+1)/100)</f>
        <v>0.72760278841459547</v>
      </c>
      <c r="BS84">
        <f>EXP(-BS$2*HLOOKUP(BS$2,'Yield Curves'!$B$2:$AP$508,MATCH($Z84,'Yield Curves'!$A$3:$A$508,0)+1)/100)</f>
        <v>0.68625911768676906</v>
      </c>
      <c r="BT84">
        <f>EXP(-BT$2*HLOOKUP(BT$2,'Yield Curves'!$B$2:$AP$508,MATCH($Z84,'Yield Curves'!$A$3:$A$508,0)+1)/100)</f>
        <v>0.63552744679078188</v>
      </c>
      <c r="BU84">
        <f>EXP(-BU$2*HLOOKUP(BU$2,'Yield Curves'!$B$2:$AP$508,MATCH($Z84,'Yield Curves'!$A$3:$A$508,0)+1)/100)</f>
        <v>0.58825191262425613</v>
      </c>
      <c r="BV84">
        <f>EXP(-BV$2*HLOOKUP(BV$2,'Yield Curves'!$B$2:$AP$508,MATCH($Z84,'Yield Curves'!$A$3:$A$508,0)+1)/100)</f>
        <v>0.54394888387832396</v>
      </c>
      <c r="BW84">
        <f>EXP(-BW$2*HLOOKUP(BW$2,'Yield Curves'!$B$2:$AP$508,MATCH($Z84,'Yield Curves'!$A$3:$A$508,0)+1)/100)</f>
        <v>0.50238551291613864</v>
      </c>
      <c r="BX84">
        <f>EXP(-BX$2*HLOOKUP(BX$2,'Yield Curves'!$B$2:$AP$508,MATCH($Z84,'Yield Curves'!$A$3:$A$508,0)+1)/100)</f>
        <v>0.46394002109164673</v>
      </c>
      <c r="BY84">
        <f>EXP(-BY$2*HLOOKUP(BY$2,'Yield Curves'!$B$2:$AP$508,MATCH($Z84,'Yield Curves'!$A$3:$A$508,0)+1)/100)</f>
        <v>0.42816891501868531</v>
      </c>
      <c r="BZ84">
        <f>EXP(-BZ$2*HLOOKUP(BZ$2,'Yield Curves'!$B$2:$AP$508,MATCH($Z84,'Yield Curves'!$A$3:$A$508,0)+1)/100)</f>
        <v>0.39356363847294706</v>
      </c>
      <c r="CA84">
        <f>EXP(-CA$2*HLOOKUP(CA$2,'Yield Curves'!$B$2:$AP$508,MATCH($Z84,'Yield Curves'!$A$3:$A$508,0)+1)/100)</f>
        <v>0.35999032424154381</v>
      </c>
      <c r="CB84">
        <f>EXP(-CB$2*HLOOKUP(CB$2,'Yield Curves'!$B$2:$AP$508,MATCH($Z84,'Yield Curves'!$A$3:$A$508,0)+1)/100)</f>
        <v>0.33067000157763382</v>
      </c>
      <c r="CC84">
        <f>EXP(-CC$2*HLOOKUP(CC$2,'Yield Curves'!$B$2:$AP$508,MATCH($Z84,'Yield Curves'!$A$3:$A$508,0)+1)/100)</f>
        <v>0.30346166080623954</v>
      </c>
      <c r="CD84">
        <f>EXP(-CD$2*HLOOKUP(CD$2,'Yield Curves'!$B$2:$AP$508,MATCH($Z84,'Yield Curves'!$A$3:$A$508,0)+1)/100)</f>
        <v>0.27761274916977058</v>
      </c>
      <c r="CE84">
        <f>EXP(-CE$2*HLOOKUP(CE$2,'Yield Curves'!$B$2:$AP$508,MATCH($Z84,'Yield Curves'!$A$3:$A$508,0)+1)/100)</f>
        <v>0.2530568249478457</v>
      </c>
      <c r="CF84">
        <f>EXP(-CF$2*HLOOKUP(CF$2,'Yield Curves'!$B$2:$AP$508,MATCH($Z84,'Yield Curves'!$A$3:$A$508,0)+1)/100)</f>
        <v>0.23033351547123393</v>
      </c>
      <c r="CG84">
        <f>EXP(-CG$2*HLOOKUP(CG$2,'Yield Curves'!$B$2:$AP$508,MATCH($Z84,'Yield Curves'!$A$3:$A$508,0)+1)/100)</f>
        <v>0.20962237975523737</v>
      </c>
      <c r="CH84">
        <f>EXP(-CH$2*HLOOKUP(CH$2,'Yield Curves'!$B$2:$AP$508,MATCH($Z84,'Yield Curves'!$A$3:$A$508,0)+1)/100)</f>
        <v>0.19051963859332924</v>
      </c>
    </row>
    <row r="85" spans="1:86" x14ac:dyDescent="0.2">
      <c r="A85" s="2">
        <v>43013</v>
      </c>
      <c r="B85">
        <f>'Yield Curves'!C84-'Yield Curves'!C85</f>
        <v>-2.0000000000000462E-2</v>
      </c>
      <c r="C85">
        <f>'Yield Curves'!D84-'Yield Curves'!D85</f>
        <v>-3.5000000000000142E-2</v>
      </c>
      <c r="D85">
        <f>'Yield Curves'!E84-'Yield Curves'!E85</f>
        <v>-4.9999999999999822E-2</v>
      </c>
      <c r="E85">
        <f>'Yield Curves'!F84-'Yield Curves'!F85</f>
        <v>-4.9999999999999822E-2</v>
      </c>
      <c r="F85">
        <f>'Yield Curves'!G84-'Yield Curves'!G85</f>
        <v>-4.9999999999999822E-2</v>
      </c>
      <c r="G85">
        <f>'Yield Curves'!H84-'Yield Curves'!H85</f>
        <v>-2.9999999999999361E-2</v>
      </c>
      <c r="H85">
        <f>'Yield Curves'!I84-'Yield Curves'!I85</f>
        <v>-9.9999999999997868E-3</v>
      </c>
      <c r="I85">
        <f>'Yield Curves'!J84-'Yield Curves'!J85</f>
        <v>-2.4999999999999467E-2</v>
      </c>
      <c r="J85">
        <f>'Yield Curves'!K84-'Yield Curves'!K85</f>
        <v>-4.0000000000000036E-2</v>
      </c>
      <c r="K85">
        <f>'Yield Curves'!L84-'Yield Curves'!L85</f>
        <v>-3.7499999999999645E-2</v>
      </c>
      <c r="L85">
        <f>'Yield Curves'!M84-'Yield Curves'!M85</f>
        <v>-3.5000000000000142E-2</v>
      </c>
      <c r="M85">
        <f>'Yield Curves'!N84-'Yield Curves'!N85</f>
        <v>-3.2500000000000639E-2</v>
      </c>
      <c r="N85">
        <f>'Yield Curves'!O84-'Yield Curves'!O85</f>
        <v>-3.0000000000000249E-2</v>
      </c>
      <c r="O85">
        <f>'Yield Curves'!P84-'Yield Curves'!P85</f>
        <v>-2.7499999999999858E-2</v>
      </c>
      <c r="P85">
        <f>'Yield Curves'!Q84-'Yield Curves'!Q85</f>
        <v>-2.6249999999999218E-2</v>
      </c>
      <c r="Q85">
        <f>'Yield Curves'!R84-'Yield Curves'!R85</f>
        <v>-2.5000000000000355E-2</v>
      </c>
      <c r="R85">
        <f>'Yield Curves'!S84-'Yield Curves'!S85</f>
        <v>-2.3750000000001492E-2</v>
      </c>
      <c r="S85">
        <f>'Yield Curves'!T84-'Yield Curves'!T85</f>
        <v>-2.1875000000001421E-2</v>
      </c>
      <c r="T85">
        <f>'Yield Curves'!U84-'Yield Curves'!U85</f>
        <v>-2.0000000000000462E-2</v>
      </c>
      <c r="U85">
        <f>'Yield Curves'!V84-'Yield Curves'!V85</f>
        <v>-1.8124999999999503E-2</v>
      </c>
      <c r="V85" s="21">
        <f t="shared" si="31"/>
        <v>-9.9999999999997868E-3</v>
      </c>
      <c r="W85" s="21">
        <f t="shared" si="32"/>
        <v>3.4182500000000178E-2</v>
      </c>
      <c r="X85">
        <f t="shared" si="33"/>
        <v>5.0769759999151835E-2</v>
      </c>
      <c r="Y85">
        <f t="shared" si="34"/>
        <v>0.15229062323959078</v>
      </c>
      <c r="Z85" s="2">
        <v>43014</v>
      </c>
      <c r="AA85" s="28">
        <f>'Bond Valuation'!$B$12*BondVal_all!BO85</f>
        <v>93.645887726916143</v>
      </c>
      <c r="AB85" s="53">
        <f t="shared" si="36"/>
        <v>-9.9995000166552828E-5</v>
      </c>
      <c r="AC85" s="12">
        <f>SUMPRODUCT('Bond Valuation'!$B$12*BondVal_all!BO85,$BO$2)/AA85</f>
        <v>1</v>
      </c>
      <c r="AD85" s="35">
        <f t="shared" si="37"/>
        <v>-1.522660730984214E-3</v>
      </c>
      <c r="AE85" s="53">
        <f t="shared" si="38"/>
        <v>-4.8150760136070345E-3</v>
      </c>
      <c r="AF85" s="53">
        <f t="shared" si="39"/>
        <v>-1.3551329299157546E-3</v>
      </c>
      <c r="AG85" s="53">
        <f t="shared" si="40"/>
        <v>-4.2853065908311132E-3</v>
      </c>
      <c r="AH85" s="28">
        <f>SUMPRODUCT('Bond Valuation'!$B$40:$D$40,BondVal_all!BO85:BQ85)</f>
        <v>85.074016841092174</v>
      </c>
      <c r="AI85" s="53">
        <f t="shared" si="41"/>
        <v>-2.1798226562674827E-6</v>
      </c>
      <c r="AJ85" s="12">
        <f>SUMPRODUCT($BO$2:$BQ$2,'Bond Valuation'!$B$40:$D$40,BondVal_all!BO85:BQ85)/BondVal_all!AH85</f>
        <v>2.936163203673622</v>
      </c>
      <c r="AK85" s="35">
        <f t="shared" si="42"/>
        <v>-4.4707804099946291E-3</v>
      </c>
      <c r="AL85" s="35">
        <f t="shared" si="43"/>
        <v>-1.4137849014044444E-2</v>
      </c>
      <c r="AM85" s="35">
        <f t="shared" si="44"/>
        <v>-1.3551329299157546E-3</v>
      </c>
      <c r="AN85" s="29">
        <f t="shared" si="45"/>
        <v>-4.2853065908311132E-3</v>
      </c>
      <c r="AO85" s="28">
        <f>SUMPRODUCT('Bond Valuation'!$B$68:$F$68,BondVal_all!BO85:BS85)</f>
        <v>78.700486083641181</v>
      </c>
      <c r="AP85" s="53">
        <f t="shared" si="46"/>
        <v>-2.1457618622267027E-5</v>
      </c>
      <c r="AQ85" s="12">
        <f>SUMPRODUCT($BO$2:$BS$2,'Bond Valuation'!$B$68:$F$68,BondVal_all!BO85:BS85)/BondVal_all!AO85</f>
        <v>4.7262379976561109</v>
      </c>
      <c r="AR85" s="35">
        <f t="shared" si="47"/>
        <v>-7.1964570043164221E-3</v>
      </c>
      <c r="AS85" s="35">
        <f t="shared" si="48"/>
        <v>-2.2757195217112083E-2</v>
      </c>
      <c r="AT85" s="35">
        <f t="shared" si="49"/>
        <v>-1.3551329299157546E-3</v>
      </c>
      <c r="AU85" s="36">
        <f t="shared" si="50"/>
        <v>-4.2853065908311132E-3</v>
      </c>
      <c r="AV85" s="28">
        <f>SUMPRODUCT('Bond Valuation'!$B$96:$K$96,BondVal_all!BO85:BX85)</f>
        <v>70.13272805743064</v>
      </c>
      <c r="AW85" s="53">
        <f t="shared" si="51"/>
        <v>-7.4264651479694077E-4</v>
      </c>
      <c r="AX85" s="12">
        <f>SUMPRODUCT($BO$2:$BX$2,'Bond Valuation'!$B$96:$K$96,BondVal_all!BO85:BX85)/BondVal_all!AV85</f>
        <v>8.2763378276176187</v>
      </c>
      <c r="AY85" s="35">
        <f t="shared" si="52"/>
        <v>-1.2602054606472545E-2</v>
      </c>
      <c r="AZ85" s="35">
        <f t="shared" si="35"/>
        <v>-3.9851195754270152E-2</v>
      </c>
      <c r="BA85" s="35">
        <f t="shared" si="53"/>
        <v>-1.3551329299157546E-3</v>
      </c>
      <c r="BB85" s="36">
        <f t="shared" si="54"/>
        <v>-4.2853065908311132E-3</v>
      </c>
      <c r="BC85" s="28">
        <f>SUMPRODUCT('Bond Valuation'!$B$124:$U$124,BondVal_all!BO85:CH85)</f>
        <v>58.089382565602762</v>
      </c>
      <c r="BD85" s="53">
        <f t="shared" si="55"/>
        <v>-1.9750897131469713E-3</v>
      </c>
      <c r="BE85" s="12">
        <f>SUMPRODUCT($BO$2:$CH$2,'Bond Valuation'!$B$124:$U$124,BondVal_all!BO85:CH85)/BondVal_all!BC85</f>
        <v>11.903509796333871</v>
      </c>
      <c r="BF85" s="35">
        <f t="shared" si="56"/>
        <v>-1.8125006927763487E-2</v>
      </c>
      <c r="BG85" s="35">
        <f t="shared" si="57"/>
        <v>-5.7316304498063589E-2</v>
      </c>
      <c r="BH85" s="35">
        <f t="shared" si="58"/>
        <v>-1.3551329299157546E-3</v>
      </c>
      <c r="BI85" s="36">
        <f t="shared" si="59"/>
        <v>-4.2853065908311132E-3</v>
      </c>
      <c r="BJ85" s="35"/>
      <c r="BK85" s="35"/>
      <c r="BO85">
        <f>EXP(-BO$2*HLOOKUP(BO$2,'Yield Curves'!$B$2:$AP$508,MATCH($Z85,'Yield Curves'!$A$3:$A$508,0)+1)/100)</f>
        <v>0.92718700719718949</v>
      </c>
      <c r="BP85">
        <f>EXP(-BP$2*HLOOKUP(BP$2,'Yield Curves'!$B$2:$AP$508,MATCH($Z85,'Yield Curves'!$A$3:$A$508,0)+1)/100)</f>
        <v>0.86105232848144775</v>
      </c>
      <c r="BQ85">
        <f>EXP(-BQ$2*HLOOKUP(BQ$2,'Yield Curves'!$B$2:$AP$508,MATCH($Z85,'Yield Curves'!$A$3:$A$508,0)+1)/100)</f>
        <v>0.79899547225230294</v>
      </c>
      <c r="BR85">
        <f>EXP(-BR$2*HLOOKUP(BR$2,'Yield Curves'!$B$2:$AP$508,MATCH($Z85,'Yield Curves'!$A$3:$A$508,0)+1)/100)</f>
        <v>0.72818510354032062</v>
      </c>
      <c r="BS85">
        <f>EXP(-BS$2*HLOOKUP(BS$2,'Yield Curves'!$B$2:$AP$508,MATCH($Z85,'Yield Curves'!$A$3:$A$508,0)+1)/100)</f>
        <v>0.68694572004841992</v>
      </c>
      <c r="BT85">
        <f>EXP(-BT$2*HLOOKUP(BT$2,'Yield Curves'!$B$2:$AP$508,MATCH($Z85,'Yield Curves'!$A$3:$A$508,0)+1)/100)</f>
        <v>0.63648145328696404</v>
      </c>
      <c r="BU85">
        <f>EXP(-BU$2*HLOOKUP(BU$2,'Yield Curves'!$B$2:$AP$508,MATCH($Z85,'Yield Curves'!$A$3:$A$508,0)+1)/100)</f>
        <v>0.58948853964467818</v>
      </c>
      <c r="BV85">
        <f>EXP(-BV$2*HLOOKUP(BV$2,'Yield Curves'!$B$2:$AP$508,MATCH($Z85,'Yield Curves'!$A$3:$A$508,0)+1)/100)</f>
        <v>0.54531045734570127</v>
      </c>
      <c r="BW85">
        <f>EXP(-BW$2*HLOOKUP(BW$2,'Yield Curves'!$B$2:$AP$508,MATCH($Z85,'Yield Curves'!$A$3:$A$508,0)+1)/100)</f>
        <v>0.50368711865703208</v>
      </c>
      <c r="BX85">
        <f>EXP(-BX$2*HLOOKUP(BX$2,'Yield Curves'!$B$2:$AP$508,MATCH($Z85,'Yield Curves'!$A$3:$A$508,0)+1)/100)</f>
        <v>0.46533393097431341</v>
      </c>
      <c r="BY85">
        <f>EXP(-BY$2*HLOOKUP(BY$2,'Yield Curves'!$B$2:$AP$508,MATCH($Z85,'Yield Curves'!$A$3:$A$508,0)+1)/100)</f>
        <v>0.42964327827410115</v>
      </c>
      <c r="BZ85">
        <f>EXP(-BZ$2*HLOOKUP(BZ$2,'Yield Curves'!$B$2:$AP$508,MATCH($Z85,'Yield Curves'!$A$3:$A$508,0)+1)/100)</f>
        <v>0.39490896855313723</v>
      </c>
      <c r="CA85">
        <f>EXP(-CA$2*HLOOKUP(CA$2,'Yield Curves'!$B$2:$AP$508,MATCH($Z85,'Yield Curves'!$A$3:$A$508,0)+1)/100)</f>
        <v>0.36100083775535352</v>
      </c>
      <c r="CB85">
        <f>EXP(-CB$2*HLOOKUP(CB$2,'Yield Curves'!$B$2:$AP$508,MATCH($Z85,'Yield Curves'!$A$3:$A$508,0)+1)/100)</f>
        <v>0.33163344544363654</v>
      </c>
      <c r="CC85">
        <f>EXP(-CC$2*HLOOKUP(CC$2,'Yield Curves'!$B$2:$AP$508,MATCH($Z85,'Yield Curves'!$A$3:$A$508,0)+1)/100)</f>
        <v>0.30437341273273422</v>
      </c>
      <c r="CD85">
        <f>EXP(-CD$2*HLOOKUP(CD$2,'Yield Curves'!$B$2:$AP$508,MATCH($Z85,'Yield Curves'!$A$3:$A$508,0)+1)/100)</f>
        <v>0.27854518182731153</v>
      </c>
      <c r="CE85">
        <f>EXP(-CE$2*HLOOKUP(CE$2,'Yield Curves'!$B$2:$AP$508,MATCH($Z85,'Yield Curves'!$A$3:$A$508,0)+1)/100)</f>
        <v>0.25407638914826691</v>
      </c>
      <c r="CF85">
        <f>EXP(-CF$2*HLOOKUP(CF$2,'Yield Curves'!$B$2:$AP$508,MATCH($Z85,'Yield Curves'!$A$3:$A$508,0)+1)/100)</f>
        <v>0.2314284845991382</v>
      </c>
      <c r="CG85">
        <f>EXP(-CG$2*HLOOKUP(CG$2,'Yield Curves'!$B$2:$AP$508,MATCH($Z85,'Yield Curves'!$A$3:$A$508,0)+1)/100)</f>
        <v>0.2107475028064687</v>
      </c>
      <c r="CH85">
        <f>EXP(-CH$2*HLOOKUP(CH$2,'Yield Curves'!$B$2:$AP$508,MATCH($Z85,'Yield Curves'!$A$3:$A$508,0)+1)/100)</f>
        <v>0.19166619264739129</v>
      </c>
    </row>
    <row r="86" spans="1:86" x14ac:dyDescent="0.2">
      <c r="A86" s="2">
        <v>43012</v>
      </c>
      <c r="B86">
        <f>'Yield Curves'!C85-'Yield Curves'!C86</f>
        <v>-4.0000000000000036E-2</v>
      </c>
      <c r="C86">
        <f>'Yield Curves'!D85-'Yield Curves'!D86</f>
        <v>-4.4999999999999929E-2</v>
      </c>
      <c r="D86">
        <f>'Yield Curves'!E85-'Yield Curves'!E86</f>
        <v>-4.9999999999999822E-2</v>
      </c>
      <c r="E86">
        <f>'Yield Curves'!F85-'Yield Curves'!F86</f>
        <v>-4.4999999999999929E-2</v>
      </c>
      <c r="F86">
        <f>'Yield Curves'!G85-'Yield Curves'!G86</f>
        <v>-4.0000000000000036E-2</v>
      </c>
      <c r="G86">
        <f>'Yield Curves'!H85-'Yield Curves'!H86</f>
        <v>-3.0000000000001137E-2</v>
      </c>
      <c r="H86">
        <f>'Yield Curves'!I85-'Yield Curves'!I86</f>
        <v>-2.0000000000000462E-2</v>
      </c>
      <c r="I86">
        <f>'Yield Curves'!J85-'Yield Curves'!J86</f>
        <v>-3.0000000000001137E-2</v>
      </c>
      <c r="J86">
        <f>'Yield Curves'!K85-'Yield Curves'!K86</f>
        <v>-4.0000000000000036E-2</v>
      </c>
      <c r="K86">
        <f>'Yield Curves'!L85-'Yield Curves'!L86</f>
        <v>-4.0000000000000924E-2</v>
      </c>
      <c r="L86">
        <f>'Yield Curves'!M85-'Yield Curves'!M86</f>
        <v>-4.0000000000000924E-2</v>
      </c>
      <c r="M86">
        <f>'Yield Curves'!N85-'Yield Curves'!N86</f>
        <v>-4.0000000000000924E-2</v>
      </c>
      <c r="N86">
        <f>'Yield Curves'!O85-'Yield Curves'!O86</f>
        <v>-4.0000000000000036E-2</v>
      </c>
      <c r="O86">
        <f>'Yield Curves'!P85-'Yield Curves'!P86</f>
        <v>-3.9999999999999147E-2</v>
      </c>
      <c r="P86">
        <f>'Yield Curves'!Q85-'Yield Curves'!Q86</f>
        <v>-3.7499999999999645E-2</v>
      </c>
      <c r="Q86">
        <f>'Yield Curves'!R85-'Yield Curves'!R86</f>
        <v>-3.5000000000000142E-2</v>
      </c>
      <c r="R86">
        <f>'Yield Curves'!S85-'Yield Curves'!S86</f>
        <v>-3.2500000000000639E-2</v>
      </c>
      <c r="S86">
        <f>'Yield Curves'!T85-'Yield Curves'!T86</f>
        <v>-3.125E-2</v>
      </c>
      <c r="T86">
        <f>'Yield Curves'!U85-'Yield Curves'!U86</f>
        <v>-3.0000000000000249E-2</v>
      </c>
      <c r="U86">
        <f>'Yield Curves'!V85-'Yield Curves'!V86</f>
        <v>-2.8750000000000497E-2</v>
      </c>
      <c r="V86" s="21">
        <f t="shared" si="31"/>
        <v>-2.0000000000000462E-2</v>
      </c>
      <c r="W86" s="21">
        <f t="shared" si="32"/>
        <v>3.4542500000000177E-2</v>
      </c>
      <c r="X86">
        <f t="shared" si="33"/>
        <v>5.0703061624346915E-2</v>
      </c>
      <c r="Y86">
        <f t="shared" si="34"/>
        <v>0.15249545961716135</v>
      </c>
      <c r="Z86" s="2">
        <v>43013</v>
      </c>
      <c r="AA86" s="28">
        <f>'Bond Valuation'!$B$12*BondVal_all!BO86</f>
        <v>93.655252783933875</v>
      </c>
      <c r="AB86" s="53">
        <f t="shared" si="36"/>
        <v>2.0002000133323428E-4</v>
      </c>
      <c r="AC86" s="12">
        <f>SUMPRODUCT('Bond Valuation'!$B$12*BondVal_all!BO86,$BO$2)/AA86</f>
        <v>1</v>
      </c>
      <c r="AD86" s="35">
        <f t="shared" si="37"/>
        <v>-1.5229062323959077E-3</v>
      </c>
      <c r="AE86" s="53">
        <f t="shared" si="38"/>
        <v>-4.8158523572367738E-3</v>
      </c>
      <c r="AF86" s="53">
        <f t="shared" si="39"/>
        <v>-1.3531228631328324E-3</v>
      </c>
      <c r="AG86" s="53">
        <f t="shared" si="40"/>
        <v>-4.2789502015480319E-3</v>
      </c>
      <c r="AH86" s="28">
        <f>SUMPRODUCT('Bond Valuation'!$B$40:$D$40,BondVal_all!BO86:BQ86)</f>
        <v>85.074202287765786</v>
      </c>
      <c r="AI86" s="53">
        <f t="shared" si="41"/>
        <v>1.4625880179932604E-3</v>
      </c>
      <c r="AJ86" s="12">
        <f>SUMPRODUCT($BO$2:$BQ$2,'Bond Valuation'!$B$40:$D$40,BondVal_all!BO86:BQ86)/BondVal_all!AH86</f>
        <v>2.9361589831812047</v>
      </c>
      <c r="AK86" s="35">
        <f t="shared" si="42"/>
        <v>-4.4714948147918879E-3</v>
      </c>
      <c r="AL86" s="35">
        <f t="shared" si="43"/>
        <v>-1.4140108160375134E-2</v>
      </c>
      <c r="AM86" s="35">
        <f t="shared" si="44"/>
        <v>-1.3531228631328324E-3</v>
      </c>
      <c r="AN86" s="29">
        <f t="shared" si="45"/>
        <v>-4.2789502015480319E-3</v>
      </c>
      <c r="AO86" s="28">
        <f>SUMPRODUCT('Bond Valuation'!$B$68:$F$68,BondVal_all!BO86:BS86)</f>
        <v>78.702174844893747</v>
      </c>
      <c r="AP86" s="53">
        <f t="shared" si="46"/>
        <v>1.8715627515029087E-3</v>
      </c>
      <c r="AQ86" s="12">
        <f>SUMPRODUCT($BO$2:$BS$2,'Bond Valuation'!$B$68:$F$68,BondVal_all!BO86:BS86)/BondVal_all!AO86</f>
        <v>4.7262135781579149</v>
      </c>
      <c r="AR86" s="35">
        <f t="shared" si="47"/>
        <v>-7.1975801138108517E-3</v>
      </c>
      <c r="AS86" s="35">
        <f t="shared" si="48"/>
        <v>-2.2760746801176238E-2</v>
      </c>
      <c r="AT86" s="35">
        <f t="shared" si="49"/>
        <v>-1.3531228631328324E-3</v>
      </c>
      <c r="AU86" s="36">
        <f t="shared" si="50"/>
        <v>-4.2789502015480319E-3</v>
      </c>
      <c r="AV86" s="28">
        <f>SUMPRODUCT('Bond Valuation'!$B$96:$K$96,BondVal_all!BO86:BX86)</f>
        <v>70.184850592114415</v>
      </c>
      <c r="AW86" s="53">
        <f t="shared" si="51"/>
        <v>1.8095500005173015E-3</v>
      </c>
      <c r="AX86" s="12">
        <f>SUMPRODUCT($BO$2:$BX$2,'Bond Valuation'!$B$96:$K$96,BondVal_all!BO86:BX86)/BondVal_all!AV86</f>
        <v>8.2773740708764247</v>
      </c>
      <c r="AY86" s="35">
        <f t="shared" si="52"/>
        <v>-1.2605664560409992E-2</v>
      </c>
      <c r="AZ86" s="35">
        <f t="shared" si="35"/>
        <v>-3.9862611430960773E-2</v>
      </c>
      <c r="BA86" s="35">
        <f t="shared" si="53"/>
        <v>-1.3531228631328324E-3</v>
      </c>
      <c r="BB86" s="36">
        <f t="shared" si="54"/>
        <v>-4.2789502015480319E-3</v>
      </c>
      <c r="BC86" s="28">
        <f>SUMPRODUCT('Bond Valuation'!$B$124:$U$124,BondVal_all!BO86:CH86)</f>
        <v>58.204341361486328</v>
      </c>
      <c r="BD86" s="53">
        <f t="shared" si="55"/>
        <v>2.431788421468406E-3</v>
      </c>
      <c r="BE86" s="12">
        <f>SUMPRODUCT($BO$2:$CH$2,'Bond Valuation'!$B$124:$U$124,BondVal_all!BO86:CH86)/BondVal_all!BC86</f>
        <v>11.915718664015095</v>
      </c>
      <c r="BF86" s="35">
        <f t="shared" si="56"/>
        <v>-1.8146522216904829E-2</v>
      </c>
      <c r="BG86" s="35">
        <f t="shared" si="57"/>
        <v>-5.7384341816267316E-2</v>
      </c>
      <c r="BH86" s="35">
        <f t="shared" si="58"/>
        <v>-1.3531228631328324E-3</v>
      </c>
      <c r="BI86" s="36">
        <f t="shared" si="59"/>
        <v>-4.2789502015480319E-3</v>
      </c>
      <c r="BJ86" s="35"/>
      <c r="BK86" s="35"/>
      <c r="BO86">
        <f>EXP(-BO$2*HLOOKUP(BO$2,'Yield Curves'!$B$2:$AP$508,MATCH($Z86,'Yield Curves'!$A$3:$A$508,0)+1)/100)</f>
        <v>0.92727973053399881</v>
      </c>
      <c r="BP86">
        <f>EXP(-BP$2*HLOOKUP(BP$2,'Yield Curves'!$B$2:$AP$508,MATCH($Z86,'Yield Curves'!$A$3:$A$508,0)+1)/100)</f>
        <v>0.86105232848144775</v>
      </c>
      <c r="BQ86">
        <f>EXP(-BQ$2*HLOOKUP(BQ$2,'Yield Curves'!$B$2:$AP$508,MATCH($Z86,'Yield Curves'!$A$3:$A$508,0)+1)/100)</f>
        <v>0.79899547225230294</v>
      </c>
      <c r="BR86">
        <f>EXP(-BR$2*HLOOKUP(BR$2,'Yield Curves'!$B$2:$AP$508,MATCH($Z86,'Yield Curves'!$A$3:$A$508,0)+1)/100)</f>
        <v>0.72876788470453691</v>
      </c>
      <c r="BS86">
        <f>EXP(-BS$2*HLOOKUP(BS$2,'Yield Curves'!$B$2:$AP$508,MATCH($Z86,'Yield Curves'!$A$3:$A$508,0)+1)/100)</f>
        <v>0.68694572004841992</v>
      </c>
      <c r="BT86">
        <f>EXP(-BT$2*HLOOKUP(BT$2,'Yield Curves'!$B$2:$AP$508,MATCH($Z86,'Yield Curves'!$A$3:$A$508,0)+1)/100)</f>
        <v>0.63648145328696404</v>
      </c>
      <c r="BU86">
        <f>EXP(-BU$2*HLOOKUP(BU$2,'Yield Curves'!$B$2:$AP$508,MATCH($Z86,'Yield Curves'!$A$3:$A$508,0)+1)/100)</f>
        <v>0.58948853964467818</v>
      </c>
      <c r="BV86">
        <f>EXP(-BV$2*HLOOKUP(BV$2,'Yield Curves'!$B$2:$AP$508,MATCH($Z86,'Yield Curves'!$A$3:$A$508,0)+1)/100)</f>
        <v>0.54541953034410662</v>
      </c>
      <c r="BW86">
        <f>EXP(-BW$2*HLOOKUP(BW$2,'Yield Curves'!$B$2:$AP$508,MATCH($Z86,'Yield Curves'!$A$3:$A$508,0)+1)/100)</f>
        <v>0.50402722223416951</v>
      </c>
      <c r="BX86">
        <f>EXP(-BX$2*HLOOKUP(BX$2,'Yield Curves'!$B$2:$AP$508,MATCH($Z86,'Yield Curves'!$A$3:$A$508,0)+1)/100)</f>
        <v>0.46579949764982831</v>
      </c>
      <c r="BY86">
        <f>EXP(-BY$2*HLOOKUP(BY$2,'Yield Curves'!$B$2:$AP$508,MATCH($Z86,'Yield Curves'!$A$3:$A$508,0)+1)/100)</f>
        <v>0.43023444411510431</v>
      </c>
      <c r="BZ86">
        <f>EXP(-BZ$2*HLOOKUP(BZ$2,'Yield Curves'!$B$2:$AP$508,MATCH($Z86,'Yield Curves'!$A$3:$A$508,0)+1)/100)</f>
        <v>0.39559077441237855</v>
      </c>
      <c r="CA86">
        <f>EXP(-CA$2*HLOOKUP(CA$2,'Yield Curves'!$B$2:$AP$508,MATCH($Z86,'Yield Curves'!$A$3:$A$508,0)+1)/100)</f>
        <v>0.36173486595204951</v>
      </c>
      <c r="CB86">
        <f>EXP(-CB$2*HLOOKUP(CB$2,'Yield Curves'!$B$2:$AP$508,MATCH($Z86,'Yield Curves'!$A$3:$A$508,0)+1)/100)</f>
        <v>0.33246148838513562</v>
      </c>
      <c r="CC86">
        <f>EXP(-CC$2*HLOOKUP(CC$2,'Yield Curves'!$B$2:$AP$508,MATCH($Z86,'Yield Curves'!$A$3:$A$508,0)+1)/100)</f>
        <v>0.30528790402199785</v>
      </c>
      <c r="CD86">
        <f>EXP(-CD$2*HLOOKUP(CD$2,'Yield Curves'!$B$2:$AP$508,MATCH($Z86,'Yield Curves'!$A$3:$A$508,0)+1)/100)</f>
        <v>0.27947463272139211</v>
      </c>
      <c r="CE86">
        <f>EXP(-CE$2*HLOOKUP(CE$2,'Yield Curves'!$B$2:$AP$508,MATCH($Z86,'Yield Curves'!$A$3:$A$508,0)+1)/100)</f>
        <v>0.25495357018060227</v>
      </c>
      <c r="CF86">
        <f>EXP(-CF$2*HLOOKUP(CF$2,'Yield Curves'!$B$2:$AP$508,MATCH($Z86,'Yield Curves'!$A$3:$A$508,0)+1)/100)</f>
        <v>0.23225169718194563</v>
      </c>
      <c r="CG86">
        <f>EXP(-CG$2*HLOOKUP(CG$2,'Yield Curves'!$B$2:$AP$508,MATCH($Z86,'Yield Curves'!$A$3:$A$508,0)+1)/100)</f>
        <v>0.21154437157632855</v>
      </c>
      <c r="CH86">
        <f>EXP(-CH$2*HLOOKUP(CH$2,'Yield Curves'!$B$2:$AP$508,MATCH($Z86,'Yield Curves'!$A$3:$A$508,0)+1)/100)</f>
        <v>0.19243439279400748</v>
      </c>
    </row>
    <row r="87" spans="1:86" x14ac:dyDescent="0.2">
      <c r="A87" s="2">
        <v>43011</v>
      </c>
      <c r="B87">
        <f>'Yield Curves'!C86-'Yield Curves'!C87</f>
        <v>3.0000000000000249E-2</v>
      </c>
      <c r="C87">
        <f>'Yield Curves'!D86-'Yield Curves'!D87</f>
        <v>1.5000000000000568E-2</v>
      </c>
      <c r="D87">
        <f>'Yield Curves'!E86-'Yield Curves'!E87</f>
        <v>0</v>
      </c>
      <c r="E87">
        <f>'Yield Curves'!F86-'Yield Curves'!F87</f>
        <v>-9.9999999999997868E-3</v>
      </c>
      <c r="F87">
        <f>'Yield Curves'!G86-'Yield Curves'!G87</f>
        <v>-1.9999999999999574E-2</v>
      </c>
      <c r="G87">
        <f>'Yield Curves'!H86-'Yield Curves'!H87</f>
        <v>-1.4999999999998792E-2</v>
      </c>
      <c r="H87">
        <f>'Yield Curves'!I86-'Yield Curves'!I87</f>
        <v>-9.9999999999997868E-3</v>
      </c>
      <c r="I87">
        <f>'Yield Curves'!J86-'Yield Curves'!J87</f>
        <v>-9.9999999999997868E-3</v>
      </c>
      <c r="J87">
        <f>'Yield Curves'!K86-'Yield Curves'!K87</f>
        <v>-9.9999999999997868E-3</v>
      </c>
      <c r="K87">
        <f>'Yield Curves'!L86-'Yield Curves'!L87</f>
        <v>-4.9999999999998934E-3</v>
      </c>
      <c r="L87">
        <f>'Yield Curves'!M86-'Yield Curves'!M87</f>
        <v>0</v>
      </c>
      <c r="M87">
        <f>'Yield Curves'!N86-'Yield Curves'!N87</f>
        <v>5.0000000000007816E-3</v>
      </c>
      <c r="N87">
        <f>'Yield Curves'!O86-'Yield Curves'!O87</f>
        <v>9.9999999999997868E-3</v>
      </c>
      <c r="O87">
        <f>'Yield Curves'!P86-'Yield Curves'!P87</f>
        <v>1.4999999999998792E-2</v>
      </c>
      <c r="P87">
        <f>'Yield Curves'!Q86-'Yield Curves'!Q87</f>
        <v>9.9999999999988987E-3</v>
      </c>
      <c r="Q87">
        <f>'Yield Curves'!R86-'Yield Curves'!R87</f>
        <v>4.9999999999998934E-3</v>
      </c>
      <c r="R87">
        <f>'Yield Curves'!S86-'Yield Curves'!S87</f>
        <v>0</v>
      </c>
      <c r="S87">
        <f>'Yield Curves'!T86-'Yield Curves'!T87</f>
        <v>0</v>
      </c>
      <c r="T87">
        <f>'Yield Curves'!U86-'Yield Curves'!U87</f>
        <v>0</v>
      </c>
      <c r="U87">
        <f>'Yield Curves'!V86-'Yield Curves'!V87</f>
        <v>0</v>
      </c>
      <c r="V87" s="21">
        <f t="shared" si="31"/>
        <v>3.0000000000000249E-2</v>
      </c>
      <c r="W87" s="21">
        <f t="shared" si="32"/>
        <v>3.4822500000000173E-2</v>
      </c>
      <c r="X87">
        <f t="shared" si="33"/>
        <v>5.0870880098717215E-2</v>
      </c>
      <c r="Y87">
        <f t="shared" si="34"/>
        <v>0.15316586376823749</v>
      </c>
      <c r="Z87" s="2">
        <v>43012</v>
      </c>
      <c r="AA87" s="28">
        <f>'Bond Valuation'!$B$12*BondVal_all!BO87</f>
        <v>93.636523606357287</v>
      </c>
      <c r="AB87" s="53">
        <f t="shared" si="36"/>
        <v>4.0008001066760279E-4</v>
      </c>
      <c r="AC87" s="12">
        <f>SUMPRODUCT('Bond Valuation'!$B$12*BondVal_all!BO87,$BO$2)/AA87</f>
        <v>1</v>
      </c>
      <c r="AD87" s="35">
        <f t="shared" si="37"/>
        <v>-1.5249545961716134E-3</v>
      </c>
      <c r="AE87" s="53">
        <f t="shared" si="38"/>
        <v>-4.8223298522445859E-3</v>
      </c>
      <c r="AF87" s="53">
        <f t="shared" si="39"/>
        <v>-1.3513452085627921E-3</v>
      </c>
      <c r="AG87" s="53">
        <f t="shared" si="40"/>
        <v>-4.2733287642136974E-3</v>
      </c>
      <c r="AH87" s="28">
        <f>SUMPRODUCT('Bond Valuation'!$B$40:$D$40,BondVal_all!BO87:BQ87)</f>
        <v>84.949955500721373</v>
      </c>
      <c r="AI87" s="53">
        <f t="shared" si="41"/>
        <v>1.1791757087160626E-3</v>
      </c>
      <c r="AJ87" s="12">
        <f>SUMPRODUCT($BO$2:$BQ$2,'Bond Valuation'!$B$40:$D$40,BondVal_all!BO87:BQ87)/BondVal_all!AH87</f>
        <v>2.9360946035392068</v>
      </c>
      <c r="AK87" s="35">
        <f t="shared" si="42"/>
        <v>-4.4774109604617841E-3</v>
      </c>
      <c r="AL87" s="35">
        <f t="shared" si="43"/>
        <v>-1.4158816655661348E-2</v>
      </c>
      <c r="AM87" s="35">
        <f t="shared" si="44"/>
        <v>-1.3513452085627921E-3</v>
      </c>
      <c r="AN87" s="29">
        <f t="shared" si="45"/>
        <v>-4.2733287642136974E-3</v>
      </c>
      <c r="AO87" s="28">
        <f>SUMPRODUCT('Bond Valuation'!$B$68:$F$68,BondVal_all!BO87:BS87)</f>
        <v>78.555153944832014</v>
      </c>
      <c r="AP87" s="53">
        <f t="shared" si="46"/>
        <v>1.8789794889406686E-3</v>
      </c>
      <c r="AQ87" s="12">
        <f>SUMPRODUCT($BO$2:$BS$2,'Bond Valuation'!$B$68:$F$68,BondVal_all!BO87:BS87)/BondVal_all!AO87</f>
        <v>4.7258924446587498</v>
      </c>
      <c r="AR87" s="35">
        <f t="shared" si="47"/>
        <v>-7.2067714044950623E-3</v>
      </c>
      <c r="AS87" s="35">
        <f t="shared" si="48"/>
        <v>-2.2789812214375031E-2</v>
      </c>
      <c r="AT87" s="35">
        <f t="shared" si="49"/>
        <v>-1.3513452085627921E-3</v>
      </c>
      <c r="AU87" s="36">
        <f t="shared" si="50"/>
        <v>-4.2733287642136974E-3</v>
      </c>
      <c r="AV87" s="28">
        <f>SUMPRODUCT('Bond Valuation'!$B$96:$K$96,BondVal_all!BO87:BX87)</f>
        <v>70.058076998844911</v>
      </c>
      <c r="AW87" s="53">
        <f t="shared" si="51"/>
        <v>2.5837718358030504E-3</v>
      </c>
      <c r="AX87" s="12">
        <f>SUMPRODUCT($BO$2:$BX$2,'Bond Valuation'!$B$96:$K$96,BondVal_all!BO87:BX87)/BondVal_all!AV87</f>
        <v>8.2761535016935408</v>
      </c>
      <c r="AY87" s="35">
        <f t="shared" si="52"/>
        <v>-1.2620758321029359E-2</v>
      </c>
      <c r="AZ87" s="35">
        <f t="shared" si="35"/>
        <v>-3.9910342092975323E-2</v>
      </c>
      <c r="BA87" s="35">
        <f t="shared" si="53"/>
        <v>-1.3513452085627921E-3</v>
      </c>
      <c r="BB87" s="36">
        <f t="shared" si="54"/>
        <v>-4.2733287642136974E-3</v>
      </c>
      <c r="BC87" s="28">
        <f>SUMPRODUCT('Bond Valuation'!$B$124:$U$124,BondVal_all!BO87:CH87)</f>
        <v>58.063144079998537</v>
      </c>
      <c r="BD87" s="53">
        <f t="shared" si="55"/>
        <v>1.3205954352895066E-3</v>
      </c>
      <c r="BE87" s="12">
        <f>SUMPRODUCT($BO$2:$CH$2,'Bond Valuation'!$B$124:$U$124,BondVal_all!BO87:CH87)/BondVal_all!BC87</f>
        <v>11.907309584779487</v>
      </c>
      <c r="BF87" s="35">
        <f t="shared" si="56"/>
        <v>-1.8158106479347784E-2</v>
      </c>
      <c r="BG87" s="35">
        <f t="shared" si="57"/>
        <v>-5.7420974470600204E-2</v>
      </c>
      <c r="BH87" s="35">
        <f t="shared" si="58"/>
        <v>-1.3513452085627921E-3</v>
      </c>
      <c r="BI87" s="36">
        <f t="shared" si="59"/>
        <v>-4.2733287642136974E-3</v>
      </c>
      <c r="BJ87" s="35"/>
      <c r="BK87" s="35"/>
      <c r="BO87">
        <f>EXP(-BO$2*HLOOKUP(BO$2,'Yield Curves'!$B$2:$AP$508,MATCH($Z87,'Yield Curves'!$A$3:$A$508,0)+1)/100)</f>
        <v>0.92709429313225034</v>
      </c>
      <c r="BP87">
        <f>EXP(-BP$2*HLOOKUP(BP$2,'Yield Curves'!$B$2:$AP$508,MATCH($Z87,'Yield Curves'!$A$3:$A$508,0)+1)/100)</f>
        <v>0.86019170653565769</v>
      </c>
      <c r="BQ87">
        <f>EXP(-BQ$2*HLOOKUP(BQ$2,'Yield Curves'!$B$2:$AP$508,MATCH($Z87,'Yield Curves'!$A$3:$A$508,0)+1)/100)</f>
        <v>0.79779787746456432</v>
      </c>
      <c r="BR87">
        <f>EXP(-BR$2*HLOOKUP(BR$2,'Yield Curves'!$B$2:$AP$508,MATCH($Z87,'Yield Curves'!$A$3:$A$508,0)+1)/100)</f>
        <v>0.7284764358443131</v>
      </c>
      <c r="BS87">
        <f>EXP(-BS$2*HLOOKUP(BS$2,'Yield Curves'!$B$2:$AP$508,MATCH($Z87,'Yield Curves'!$A$3:$A$508,0)+1)/100)</f>
        <v>0.68557320158429325</v>
      </c>
      <c r="BT87">
        <f>EXP(-BT$2*HLOOKUP(BT$2,'Yield Curves'!$B$2:$AP$508,MATCH($Z87,'Yield Curves'!$A$3:$A$508,0)+1)/100)</f>
        <v>0.63514624469477221</v>
      </c>
      <c r="BU87">
        <f>EXP(-BU$2*HLOOKUP(BU$2,'Yield Curves'!$B$2:$AP$508,MATCH($Z87,'Yield Curves'!$A$3:$A$508,0)+1)/100)</f>
        <v>0.58825191262425613</v>
      </c>
      <c r="BV87">
        <f>EXP(-BV$2*HLOOKUP(BV$2,'Yield Curves'!$B$2:$AP$508,MATCH($Z87,'Yield Curves'!$A$3:$A$508,0)+1)/100)</f>
        <v>0.54427535113903525</v>
      </c>
      <c r="BW87">
        <f>EXP(-BW$2*HLOOKUP(BW$2,'Yield Curves'!$B$2:$AP$508,MATCH($Z87,'Yield Curves'!$A$3:$A$508,0)+1)/100)</f>
        <v>0.50295101465325365</v>
      </c>
      <c r="BX87">
        <f>EXP(-BX$2*HLOOKUP(BX$2,'Yield Curves'!$B$2:$AP$508,MATCH($Z87,'Yield Curves'!$A$3:$A$508,0)+1)/100)</f>
        <v>0.46486882963276832</v>
      </c>
      <c r="BY87">
        <f>EXP(-BY$2*HLOOKUP(BY$2,'Yield Curves'!$B$2:$AP$508,MATCH($Z87,'Yield Curves'!$A$3:$A$508,0)+1)/100)</f>
        <v>0.42946608697003219</v>
      </c>
      <c r="BZ87">
        <f>EXP(-BZ$2*HLOOKUP(BZ$2,'Yield Curves'!$B$2:$AP$508,MATCH($Z87,'Yield Curves'!$A$3:$A$508,0)+1)/100)</f>
        <v>0.3948941597444835</v>
      </c>
      <c r="CA87">
        <f>EXP(-CA$2*HLOOKUP(CA$2,'Yield Curves'!$B$2:$AP$508,MATCH($Z87,'Yield Curves'!$A$3:$A$508,0)+1)/100)</f>
        <v>0.36101550371228752</v>
      </c>
      <c r="CB87">
        <f>EXP(-CB$2*HLOOKUP(CB$2,'Yield Curves'!$B$2:$AP$508,MATCH($Z87,'Yield Curves'!$A$3:$A$508,0)+1)/100)</f>
        <v>0.33187292976553884</v>
      </c>
      <c r="CC87">
        <f>EXP(-CC$2*HLOOKUP(CC$2,'Yield Curves'!$B$2:$AP$508,MATCH($Z87,'Yield Curves'!$A$3:$A$508,0)+1)/100)</f>
        <v>0.30483031544319683</v>
      </c>
      <c r="CD87">
        <f>EXP(-CD$2*HLOOKUP(CD$2,'Yield Curves'!$B$2:$AP$508,MATCH($Z87,'Yield Curves'!$A$3:$A$508,0)+1)/100)</f>
        <v>0.27901649557047736</v>
      </c>
      <c r="CE87">
        <f>EXP(-CE$2*HLOOKUP(CE$2,'Yield Curves'!$B$2:$AP$508,MATCH($Z87,'Yield Curves'!$A$3:$A$508,0)+1)/100)</f>
        <v>0.25437266992874713</v>
      </c>
      <c r="CF87">
        <f>EXP(-CF$2*HLOOKUP(CF$2,'Yield Curves'!$B$2:$AP$508,MATCH($Z87,'Yield Curves'!$A$3:$A$508,0)+1)/100)</f>
        <v>0.23155951381628528</v>
      </c>
      <c r="CG87">
        <f>EXP(-CG$2*HLOOKUP(CG$2,'Yield Curves'!$B$2:$AP$508,MATCH($Z87,'Yield Curves'!$A$3:$A$508,0)+1)/100)</f>
        <v>0.21081046891124861</v>
      </c>
      <c r="CH87">
        <f>EXP(-CH$2*HLOOKUP(CH$2,'Yield Curves'!$B$2:$AP$508,MATCH($Z87,'Yield Curves'!$A$3:$A$508,0)+1)/100)</f>
        <v>0.19166619264739129</v>
      </c>
    </row>
    <row r="88" spans="1:86" x14ac:dyDescent="0.2">
      <c r="A88" s="2">
        <v>43010</v>
      </c>
      <c r="B88">
        <f>'Yield Curves'!C87-'Yield Curves'!C88</f>
        <v>-3.0000000000000249E-2</v>
      </c>
      <c r="C88">
        <f>'Yield Curves'!D87-'Yield Curves'!D88</f>
        <v>-1.9999999999999574E-2</v>
      </c>
      <c r="D88">
        <f>'Yield Curves'!E87-'Yield Curves'!E88</f>
        <v>-9.9999999999997868E-3</v>
      </c>
      <c r="E88">
        <f>'Yield Curves'!F87-'Yield Curves'!F88</f>
        <v>-4.9999999999998934E-3</v>
      </c>
      <c r="F88">
        <f>'Yield Curves'!G87-'Yield Curves'!G88</f>
        <v>0</v>
      </c>
      <c r="G88">
        <f>'Yield Curves'!H87-'Yield Curves'!H88</f>
        <v>2.4999999999999467E-2</v>
      </c>
      <c r="H88">
        <f>'Yield Curves'!I87-'Yield Curves'!I88</f>
        <v>4.9999999999999822E-2</v>
      </c>
      <c r="I88">
        <f>'Yield Curves'!J87-'Yield Curves'!J88</f>
        <v>4.0000000000000036E-2</v>
      </c>
      <c r="J88">
        <f>'Yield Curves'!K87-'Yield Curves'!K88</f>
        <v>2.9999999999999361E-2</v>
      </c>
      <c r="K88">
        <f>'Yield Curves'!L87-'Yield Curves'!L88</f>
        <v>3.0000000000000249E-2</v>
      </c>
      <c r="L88">
        <f>'Yield Curves'!M87-'Yield Curves'!M88</f>
        <v>3.0000000000000249E-2</v>
      </c>
      <c r="M88">
        <f>'Yield Curves'!N87-'Yield Curves'!N88</f>
        <v>2.9999999999999361E-2</v>
      </c>
      <c r="N88">
        <f>'Yield Curves'!O87-'Yield Curves'!O88</f>
        <v>3.0000000000000249E-2</v>
      </c>
      <c r="O88">
        <f>'Yield Curves'!P87-'Yield Curves'!P88</f>
        <v>3.0000000000001137E-2</v>
      </c>
      <c r="P88">
        <f>'Yield Curves'!Q87-'Yield Curves'!Q88</f>
        <v>3.2500000000000639E-2</v>
      </c>
      <c r="Q88">
        <f>'Yield Curves'!R87-'Yield Curves'!R88</f>
        <v>3.5000000000000142E-2</v>
      </c>
      <c r="R88">
        <f>'Yield Curves'!S87-'Yield Curves'!S88</f>
        <v>3.7499999999999645E-2</v>
      </c>
      <c r="S88">
        <f>'Yield Curves'!T87-'Yield Curves'!T88</f>
        <v>3.8750000000000284E-2</v>
      </c>
      <c r="T88">
        <f>'Yield Curves'!U87-'Yield Curves'!U88</f>
        <v>4.0000000000000036E-2</v>
      </c>
      <c r="U88">
        <f>'Yield Curves'!V87-'Yield Curves'!V88</f>
        <v>4.1249999999999787E-2</v>
      </c>
      <c r="V88" s="21">
        <f t="shared" si="31"/>
        <v>4.9999999999999822E-2</v>
      </c>
      <c r="W88" s="21">
        <f t="shared" si="32"/>
        <v>3.4742500000000183E-2</v>
      </c>
      <c r="X88">
        <f t="shared" si="33"/>
        <v>5.0862641392358118E-2</v>
      </c>
      <c r="Y88">
        <f t="shared" si="34"/>
        <v>0.15306669767121417</v>
      </c>
      <c r="Z88" s="2">
        <v>43011</v>
      </c>
      <c r="AA88" s="28">
        <f>'Bond Valuation'!$B$12*BondVal_all!BO88</f>
        <v>93.599076486837944</v>
      </c>
      <c r="AB88" s="53">
        <f t="shared" si="36"/>
        <v>-2.9995500449953028E-4</v>
      </c>
      <c r="AC88" s="12">
        <f>SUMPRODUCT('Bond Valuation'!$B$12*BondVal_all!BO88,$BO$2)/AA88</f>
        <v>1</v>
      </c>
      <c r="AD88" s="35">
        <f t="shared" si="37"/>
        <v>-1.5316586376823748E-3</v>
      </c>
      <c r="AE88" s="53">
        <f t="shared" si="38"/>
        <v>-4.8435298929469075E-3</v>
      </c>
      <c r="AF88" s="53">
        <f t="shared" si="39"/>
        <v>-1.3558179304060769E-3</v>
      </c>
      <c r="AG88" s="53">
        <f t="shared" si="40"/>
        <v>-4.2874727525788634E-3</v>
      </c>
      <c r="AH88" s="28">
        <f>SUMPRODUCT('Bond Valuation'!$B$40:$D$40,BondVal_all!BO88:BQ88)</f>
        <v>84.849902556739536</v>
      </c>
      <c r="AI88" s="53">
        <f t="shared" si="41"/>
        <v>5.6833679738343967E-4</v>
      </c>
      <c r="AJ88" s="12">
        <f>SUMPRODUCT($BO$2:$BQ$2,'Bond Valuation'!$B$40:$D$40,BondVal_all!BO88:BQ88)/BondVal_all!AH88</f>
        <v>2.9360569918836874</v>
      </c>
      <c r="AK88" s="35">
        <f t="shared" si="42"/>
        <v>-4.4970370523463804E-3</v>
      </c>
      <c r="AL88" s="35">
        <f t="shared" si="43"/>
        <v>-1.4220879807584418E-2</v>
      </c>
      <c r="AM88" s="35">
        <f t="shared" si="44"/>
        <v>-1.3558179304060769E-3</v>
      </c>
      <c r="AN88" s="29">
        <f t="shared" si="45"/>
        <v>-4.2874727525788634E-3</v>
      </c>
      <c r="AO88" s="28">
        <f>SUMPRODUCT('Bond Valuation'!$B$68:$F$68,BondVal_all!BO88:BS88)</f>
        <v>78.407827245665004</v>
      </c>
      <c r="AP88" s="53">
        <f t="shared" si="46"/>
        <v>4.6297627658797857E-4</v>
      </c>
      <c r="AQ88" s="12">
        <f>SUMPRODUCT($BO$2:$BS$2,'Bond Valuation'!$B$68:$F$68,BondVal_all!BO88:BS88)/BondVal_all!AO88</f>
        <v>4.7255865156864774</v>
      </c>
      <c r="AR88" s="35">
        <f t="shared" si="47"/>
        <v>-7.2379854048665506E-3</v>
      </c>
      <c r="AS88" s="35">
        <f t="shared" si="48"/>
        <v>-2.2888519550434278E-2</v>
      </c>
      <c r="AT88" s="35">
        <f t="shared" si="49"/>
        <v>-1.3558179304060769E-3</v>
      </c>
      <c r="AU88" s="36">
        <f t="shared" si="50"/>
        <v>-4.2874727525788634E-3</v>
      </c>
      <c r="AV88" s="28">
        <f>SUMPRODUCT('Bond Valuation'!$B$96:$K$96,BondVal_all!BO88:BX88)</f>
        <v>69.877529406409124</v>
      </c>
      <c r="AW88" s="53">
        <f t="shared" si="51"/>
        <v>-6.0307372018453265E-7</v>
      </c>
      <c r="AX88" s="12">
        <f>SUMPRODUCT($BO$2:$BX$2,'Bond Valuation'!$B$96:$K$96,BondVal_all!BO88:BX88)/BondVal_all!AV88</f>
        <v>8.2738537876421976</v>
      </c>
      <c r="AY88" s="35">
        <f t="shared" si="52"/>
        <v>-1.2672719620763207E-2</v>
      </c>
      <c r="AZ88" s="35">
        <f t="shared" si="35"/>
        <v>-4.0074658150316987E-2</v>
      </c>
      <c r="BA88" s="35">
        <f t="shared" si="53"/>
        <v>-1.3558179304060769E-3</v>
      </c>
      <c r="BB88" s="36">
        <f t="shared" si="54"/>
        <v>-4.2874727525788634E-3</v>
      </c>
      <c r="BC88" s="28">
        <f>SUMPRODUCT('Bond Valuation'!$B$124:$U$124,BondVal_all!BO88:CH88)</f>
        <v>57.986567283935258</v>
      </c>
      <c r="BD88" s="53">
        <f t="shared" si="55"/>
        <v>2.3812678171237778E-3</v>
      </c>
      <c r="BE88" s="12">
        <f>SUMPRODUCT($BO$2:$CH$2,'Bond Valuation'!$B$124:$U$124,BondVal_all!BO88:CH88)/BondVal_all!BC88</f>
        <v>11.910865150341829</v>
      </c>
      <c r="BF88" s="35">
        <f t="shared" si="56"/>
        <v>-1.8243379489791042E-2</v>
      </c>
      <c r="BG88" s="35">
        <f t="shared" si="57"/>
        <v>-5.7690631406540217E-2</v>
      </c>
      <c r="BH88" s="35">
        <f t="shared" si="58"/>
        <v>-1.3558179304060769E-3</v>
      </c>
      <c r="BI88" s="36">
        <f t="shared" si="59"/>
        <v>-4.2874727525788634E-3</v>
      </c>
      <c r="BJ88" s="35"/>
      <c r="BK88" s="35"/>
      <c r="BO88">
        <f>EXP(-BO$2*HLOOKUP(BO$2,'Yield Curves'!$B$2:$AP$508,MATCH($Z88,'Yield Curves'!$A$3:$A$508,0)+1)/100)</f>
        <v>0.92672352957265292</v>
      </c>
      <c r="BP88">
        <f>EXP(-BP$2*HLOOKUP(BP$2,'Yield Curves'!$B$2:$AP$508,MATCH($Z88,'Yield Curves'!$A$3:$A$508,0)+1)/100)</f>
        <v>0.85933194478164587</v>
      </c>
      <c r="BQ88">
        <f>EXP(-BQ$2*HLOOKUP(BQ$2,'Yield Curves'!$B$2:$AP$508,MATCH($Z88,'Yield Curves'!$A$3:$A$508,0)+1)/100)</f>
        <v>0.79684109419638172</v>
      </c>
      <c r="BR88">
        <f>EXP(-BR$2*HLOOKUP(BR$2,'Yield Curves'!$B$2:$AP$508,MATCH($Z88,'Yield Curves'!$A$3:$A$508,0)+1)/100)</f>
        <v>0.72789388774594621</v>
      </c>
      <c r="BS88">
        <f>EXP(-BS$2*HLOOKUP(BS$2,'Yield Curves'!$B$2:$AP$508,MATCH($Z88,'Yield Curves'!$A$3:$A$508,0)+1)/100)</f>
        <v>0.68420342541388712</v>
      </c>
      <c r="BT88">
        <f>EXP(-BT$2*HLOOKUP(BT$2,'Yield Curves'!$B$2:$AP$508,MATCH($Z88,'Yield Curves'!$A$3:$A$508,0)+1)/100)</f>
        <v>0.63362372146619017</v>
      </c>
      <c r="BU88">
        <f>EXP(-BU$2*HLOOKUP(BU$2,'Yield Curves'!$B$2:$AP$508,MATCH($Z88,'Yield Curves'!$A$3:$A$508,0)+1)/100)</f>
        <v>0.58660711106569374</v>
      </c>
      <c r="BV88">
        <f>EXP(-BV$2*HLOOKUP(BV$2,'Yield Curves'!$B$2:$AP$508,MATCH($Z88,'Yield Curves'!$A$3:$A$508,0)+1)/100)</f>
        <v>0.54264497187729499</v>
      </c>
      <c r="BW88">
        <f>EXP(-BW$2*HLOOKUP(BW$2,'Yield Curves'!$B$2:$AP$508,MATCH($Z88,'Yield Curves'!$A$3:$A$508,0)+1)/100)</f>
        <v>0.50148203236932143</v>
      </c>
      <c r="BX88">
        <f>EXP(-BX$2*HLOOKUP(BX$2,'Yield Curves'!$B$2:$AP$508,MATCH($Z88,'Yield Curves'!$A$3:$A$508,0)+1)/100)</f>
        <v>0.46347631296326158</v>
      </c>
      <c r="BY88">
        <f>EXP(-BY$2*HLOOKUP(BY$2,'Yield Curves'!$B$2:$AP$508,MATCH($Z88,'Yield Curves'!$A$3:$A$508,0)+1)/100)</f>
        <v>0.4281689150186852</v>
      </c>
      <c r="BZ88">
        <f>EXP(-BZ$2*HLOOKUP(BZ$2,'Yield Curves'!$B$2:$AP$508,MATCH($Z88,'Yield Curves'!$A$3:$A$508,0)+1)/100)</f>
        <v>0.39368172527662382</v>
      </c>
      <c r="CA88">
        <f>EXP(-CA$2*HLOOKUP(CA$2,'Yield Curves'!$B$2:$AP$508,MATCH($Z88,'Yield Curves'!$A$3:$A$508,0)+1)/100)</f>
        <v>0.35987334639609486</v>
      </c>
      <c r="CB88">
        <f>EXP(-CB$2*HLOOKUP(CB$2,'Yield Curves'!$B$2:$AP$508,MATCH($Z88,'Yield Curves'!$A$3:$A$508,0)+1)/100)</f>
        <v>0.3308436489068976</v>
      </c>
      <c r="CC88">
        <f>EXP(-CC$2*HLOOKUP(CC$2,'Yield Curves'!$B$2:$AP$508,MATCH($Z88,'Yield Curves'!$A$3:$A$508,0)+1)/100)</f>
        <v>0.30391719486257851</v>
      </c>
      <c r="CD88">
        <f>EXP(-CD$2*HLOOKUP(CD$2,'Yield Curves'!$B$2:$AP$508,MATCH($Z88,'Yield Curves'!$A$3:$A$508,0)+1)/100)</f>
        <v>0.2782728630239627</v>
      </c>
      <c r="CE88">
        <f>EXP(-CE$2*HLOOKUP(CE$2,'Yield Curves'!$B$2:$AP$508,MATCH($Z88,'Yield Curves'!$A$3:$A$508,0)+1)/100)</f>
        <v>0.25384450145309251</v>
      </c>
      <c r="CF88">
        <f>EXP(-CF$2*HLOOKUP(CF$2,'Yield Curves'!$B$2:$AP$508,MATCH($Z88,'Yield Curves'!$A$3:$A$508,0)+1)/100)</f>
        <v>0.23123573797225294</v>
      </c>
      <c r="CG88">
        <f>EXP(-CG$2*HLOOKUP(CG$2,'Yield Curves'!$B$2:$AP$508,MATCH($Z88,'Yield Curves'!$A$3:$A$508,0)+1)/100)</f>
        <v>0.21065484778917595</v>
      </c>
      <c r="CH88">
        <f>EXP(-CH$2*HLOOKUP(CH$2,'Yield Curves'!$B$2:$AP$508,MATCH($Z88,'Yield Curves'!$A$3:$A$508,0)+1)/100)</f>
        <v>0.19166619264739129</v>
      </c>
    </row>
    <row r="89" spans="1:86" x14ac:dyDescent="0.2">
      <c r="A89" s="2">
        <v>43007</v>
      </c>
      <c r="B89">
        <f>'Yield Curves'!C88-'Yield Curves'!C89</f>
        <v>-1.9999999999999574E-2</v>
      </c>
      <c r="C89">
        <f>'Yield Curves'!D88-'Yield Curves'!D89</f>
        <v>-2.5000000000000355E-2</v>
      </c>
      <c r="D89">
        <f>'Yield Curves'!E88-'Yield Curves'!E89</f>
        <v>-3.0000000000000249E-2</v>
      </c>
      <c r="E89">
        <f>'Yield Curves'!F88-'Yield Curves'!F89</f>
        <v>-3.0000000000000249E-2</v>
      </c>
      <c r="F89">
        <f>'Yield Curves'!G88-'Yield Curves'!G89</f>
        <v>-3.0000000000000249E-2</v>
      </c>
      <c r="G89">
        <f>'Yield Curves'!H88-'Yield Curves'!H89</f>
        <v>-2.0000000000000462E-2</v>
      </c>
      <c r="H89">
        <f>'Yield Curves'!I88-'Yield Curves'!I89</f>
        <v>-9.9999999999997868E-3</v>
      </c>
      <c r="I89">
        <f>'Yield Curves'!J88-'Yield Curves'!J89</f>
        <v>-3.0000000000000249E-2</v>
      </c>
      <c r="J89">
        <f>'Yield Curves'!K88-'Yield Curves'!K89</f>
        <v>-4.9999999999999822E-2</v>
      </c>
      <c r="K89">
        <f>'Yield Curves'!L88-'Yield Curves'!L89</f>
        <v>-4.750000000000032E-2</v>
      </c>
      <c r="L89">
        <f>'Yield Curves'!M88-'Yield Curves'!M89</f>
        <v>-4.4999999999999929E-2</v>
      </c>
      <c r="M89">
        <f>'Yield Curves'!N88-'Yield Curves'!N89</f>
        <v>-4.2499999999999538E-2</v>
      </c>
      <c r="N89">
        <f>'Yield Curves'!O88-'Yield Curves'!O89</f>
        <v>-4.0000000000000036E-2</v>
      </c>
      <c r="O89">
        <f>'Yield Curves'!P88-'Yield Curves'!P89</f>
        <v>-3.7500000000000533E-2</v>
      </c>
      <c r="P89">
        <f>'Yield Curves'!Q88-'Yield Curves'!Q89</f>
        <v>-3.8750000000000284E-2</v>
      </c>
      <c r="Q89">
        <f>'Yield Curves'!R88-'Yield Curves'!R89</f>
        <v>-4.0000000000000036E-2</v>
      </c>
      <c r="R89">
        <f>'Yield Curves'!S88-'Yield Curves'!S89</f>
        <v>-4.1249999999999787E-2</v>
      </c>
      <c r="S89">
        <f>'Yield Curves'!T88-'Yield Curves'!T89</f>
        <v>-4.0625000000000355E-2</v>
      </c>
      <c r="T89">
        <f>'Yield Curves'!U88-'Yield Curves'!U89</f>
        <v>-4.0000000000000036E-2</v>
      </c>
      <c r="U89">
        <f>'Yield Curves'!V88-'Yield Curves'!V89</f>
        <v>-3.9374999999999716E-2</v>
      </c>
      <c r="V89" s="21">
        <f t="shared" si="31"/>
        <v>-9.9999999999997868E-3</v>
      </c>
      <c r="W89" s="21">
        <f t="shared" si="32"/>
        <v>3.4742500000000169E-2</v>
      </c>
      <c r="X89">
        <f t="shared" si="33"/>
        <v>5.0862641392358132E-2</v>
      </c>
      <c r="Y89">
        <f t="shared" si="34"/>
        <v>0.15306669767121417</v>
      </c>
      <c r="Z89" s="2">
        <v>43010</v>
      </c>
      <c r="AA89" s="28">
        <f>'Bond Valuation'!$B$12*BondVal_all!BO89</f>
        <v>93.627160422163655</v>
      </c>
      <c r="AB89" s="53">
        <f t="shared" si="36"/>
        <v>3.0004500450031557E-4</v>
      </c>
      <c r="AC89" s="12">
        <f>SUMPRODUCT('Bond Valuation'!$B$12*BondVal_all!BO89,$BO$2)/AA89</f>
        <v>1</v>
      </c>
      <c r="AD89" s="35">
        <f t="shared" si="37"/>
        <v>-1.5306669767121417E-3</v>
      </c>
      <c r="AE89" s="53">
        <f t="shared" si="38"/>
        <v>-4.8403939856142787E-3</v>
      </c>
      <c r="AF89" s="53">
        <f t="shared" si="39"/>
        <v>-1.3555983512326217E-3</v>
      </c>
      <c r="AG89" s="53">
        <f t="shared" si="40"/>
        <v>-4.2867783822640084E-3</v>
      </c>
      <c r="AH89" s="28">
        <f>SUMPRODUCT('Bond Valuation'!$B$40:$D$40,BondVal_all!BO89:BQ89)</f>
        <v>84.801706626382853</v>
      </c>
      <c r="AI89" s="53">
        <f t="shared" si="41"/>
        <v>1.0610936050925446E-5</v>
      </c>
      <c r="AJ89" s="12">
        <f>SUMPRODUCT($BO$2:$BQ$2,'Bond Valuation'!$B$40:$D$40,BondVal_all!BO89:BQ89)/BondVal_all!AH89</f>
        <v>2.9360075350036881</v>
      </c>
      <c r="AK89" s="35">
        <f t="shared" si="42"/>
        <v>-4.4940497772081624E-3</v>
      </c>
      <c r="AL89" s="35">
        <f t="shared" si="43"/>
        <v>-1.4211433214150054E-2</v>
      </c>
      <c r="AM89" s="35">
        <f t="shared" si="44"/>
        <v>-1.3555983512326217E-3</v>
      </c>
      <c r="AN89" s="29">
        <f t="shared" si="45"/>
        <v>-4.2867783822640084E-3</v>
      </c>
      <c r="AO89" s="28">
        <f>SUMPRODUCT('Bond Valuation'!$B$68:$F$68,BondVal_all!BO89:BS89)</f>
        <v>78.371543080459162</v>
      </c>
      <c r="AP89" s="53">
        <f t="shared" si="46"/>
        <v>-1.3728396824329581E-3</v>
      </c>
      <c r="AQ89" s="12">
        <f>SUMPRODUCT($BO$2:$BS$2,'Bond Valuation'!$B$68:$F$68,BondVal_all!BO89:BS89)/BondVal_all!AO89</f>
        <v>4.7254637683616192</v>
      </c>
      <c r="AR89" s="35">
        <f t="shared" si="47"/>
        <v>-7.2331113398808444E-3</v>
      </c>
      <c r="AS89" s="35">
        <f t="shared" si="48"/>
        <v>-2.287310640361577E-2</v>
      </c>
      <c r="AT89" s="35">
        <f t="shared" si="49"/>
        <v>-1.3555983512326217E-3</v>
      </c>
      <c r="AU89" s="36">
        <f t="shared" si="50"/>
        <v>-4.2867783822640084E-3</v>
      </c>
      <c r="AV89" s="28">
        <f>SUMPRODUCT('Bond Valuation'!$B$96:$K$96,BondVal_all!BO89:BX89)</f>
        <v>69.877571547736153</v>
      </c>
      <c r="AW89" s="53">
        <f t="shared" si="51"/>
        <v>-3.1182429940207479E-3</v>
      </c>
      <c r="AX89" s="12">
        <f>SUMPRODUCT($BO$2:$BX$2,'Bond Valuation'!$B$96:$K$96,BondVal_all!BO89:BX89)/BondVal_all!AV89</f>
        <v>8.2739649708394687</v>
      </c>
      <c r="AY89" s="35">
        <f t="shared" si="52"/>
        <v>-1.2664684947337013E-2</v>
      </c>
      <c r="AZ89" s="35">
        <f t="shared" si="35"/>
        <v>-4.0049250282034585E-2</v>
      </c>
      <c r="BA89" s="35">
        <f t="shared" si="53"/>
        <v>-1.3555983512326217E-3</v>
      </c>
      <c r="BB89" s="36">
        <f t="shared" si="54"/>
        <v>-4.2867783822640084E-3</v>
      </c>
      <c r="BC89" s="28">
        <f>SUMPRODUCT('Bond Valuation'!$B$124:$U$124,BondVal_all!BO89:CH89)</f>
        <v>57.848813765456789</v>
      </c>
      <c r="BD89" s="53">
        <f t="shared" si="55"/>
        <v>-6.872803033410646E-3</v>
      </c>
      <c r="BE89" s="12">
        <f>SUMPRODUCT($BO$2:$CH$2,'Bond Valuation'!$B$124:$U$124,BondVal_all!BO89:CH89)/BondVal_all!BC89</f>
        <v>11.892825037693743</v>
      </c>
      <c r="BF89" s="35">
        <f t="shared" si="56"/>
        <v>-1.8203954545013147E-2</v>
      </c>
      <c r="BG89" s="35">
        <f t="shared" si="57"/>
        <v>-5.7565958784415713E-2</v>
      </c>
      <c r="BH89" s="35">
        <f t="shared" si="58"/>
        <v>-1.3555983512326217E-3</v>
      </c>
      <c r="BI89" s="36">
        <f t="shared" si="59"/>
        <v>-4.2867783822640084E-3</v>
      </c>
      <c r="BJ89" s="35"/>
      <c r="BK89" s="35"/>
      <c r="BO89">
        <f>EXP(-BO$2*HLOOKUP(BO$2,'Yield Curves'!$B$2:$AP$508,MATCH($Z89,'Yield Curves'!$A$3:$A$508,0)+1)/100)</f>
        <v>0.92700158833825408</v>
      </c>
      <c r="BP89">
        <f>EXP(-BP$2*HLOOKUP(BP$2,'Yield Curves'!$B$2:$AP$508,MATCH($Z89,'Yield Curves'!$A$3:$A$508,0)+1)/100)</f>
        <v>0.85933194478164587</v>
      </c>
      <c r="BQ89">
        <f>EXP(-BQ$2*HLOOKUP(BQ$2,'Yield Curves'!$B$2:$AP$508,MATCH($Z89,'Yield Curves'!$A$3:$A$508,0)+1)/100)</f>
        <v>0.79636313294257888</v>
      </c>
      <c r="BR89">
        <f>EXP(-BR$2*HLOOKUP(BR$2,'Yield Curves'!$B$2:$AP$508,MATCH($Z89,'Yield Curves'!$A$3:$A$508,0)+1)/100)</f>
        <v>0.72760278841459547</v>
      </c>
      <c r="BS89">
        <f>EXP(-BS$2*HLOOKUP(BS$2,'Yield Curves'!$B$2:$AP$508,MATCH($Z89,'Yield Curves'!$A$3:$A$508,0)+1)/100)</f>
        <v>0.68386140921235583</v>
      </c>
      <c r="BT89">
        <f>EXP(-BT$2*HLOOKUP(BT$2,'Yield Curves'!$B$2:$AP$508,MATCH($Z89,'Yield Curves'!$A$3:$A$508,0)+1)/100)</f>
        <v>0.63362372146619017</v>
      </c>
      <c r="BU89">
        <f>EXP(-BU$2*HLOOKUP(BU$2,'Yield Curves'!$B$2:$AP$508,MATCH($Z89,'Yield Curves'!$A$3:$A$508,0)+1)/100)</f>
        <v>0.58701787979572218</v>
      </c>
      <c r="BV89">
        <f>EXP(-BV$2*HLOOKUP(BV$2,'Yield Curves'!$B$2:$AP$508,MATCH($Z89,'Yield Curves'!$A$3:$A$508,0)+1)/100)</f>
        <v>0.54307926154750275</v>
      </c>
      <c r="BW89">
        <f>EXP(-BW$2*HLOOKUP(BW$2,'Yield Curves'!$B$2:$AP$508,MATCH($Z89,'Yield Curves'!$A$3:$A$508,0)+1)/100)</f>
        <v>0.50148203236932154</v>
      </c>
      <c r="BX89">
        <f>EXP(-BX$2*HLOOKUP(BX$2,'Yield Curves'!$B$2:$AP$508,MATCH($Z89,'Yield Curves'!$A$3:$A$508,0)+1)/100)</f>
        <v>0.46347631296326158</v>
      </c>
      <c r="BY89">
        <f>EXP(-BY$2*HLOOKUP(BY$2,'Yield Curves'!$B$2:$AP$508,MATCH($Z89,'Yield Curves'!$A$3:$A$508,0)+1)/100)</f>
        <v>0.4281689150186852</v>
      </c>
      <c r="BZ89">
        <f>EXP(-BZ$2*HLOOKUP(BZ$2,'Yield Curves'!$B$2:$AP$508,MATCH($Z89,'Yield Curves'!$A$3:$A$508,0)+1)/100)</f>
        <v>0.39356363847294706</v>
      </c>
      <c r="CA89">
        <f>EXP(-CA$2*HLOOKUP(CA$2,'Yield Curves'!$B$2:$AP$508,MATCH($Z89,'Yield Curves'!$A$3:$A$508,0)+1)/100)</f>
        <v>0.35952264088008012</v>
      </c>
      <c r="CB89">
        <f>EXP(-CB$2*HLOOKUP(CB$2,'Yield Curves'!$B$2:$AP$508,MATCH($Z89,'Yield Curves'!$A$3:$A$508,0)+1)/100)</f>
        <v>0.33043861357177989</v>
      </c>
      <c r="CC89">
        <f>EXP(-CC$2*HLOOKUP(CC$2,'Yield Curves'!$B$2:$AP$508,MATCH($Z89,'Yield Curves'!$A$3:$A$508,0)+1)/100)</f>
        <v>0.30346166080623954</v>
      </c>
      <c r="CD89">
        <f>EXP(-CD$2*HLOOKUP(CD$2,'Yield Curves'!$B$2:$AP$508,MATCH($Z89,'Yield Curves'!$A$3:$A$508,0)+1)/100)</f>
        <v>0.27769604548834453</v>
      </c>
      <c r="CE89">
        <f>EXP(-CE$2*HLOOKUP(CE$2,'Yield Curves'!$B$2:$AP$508,MATCH($Z89,'Yield Curves'!$A$3:$A$508,0)+1)/100)</f>
        <v>0.25308371366393412</v>
      </c>
      <c r="CF89">
        <f>EXP(-CF$2*HLOOKUP(CF$2,'Yield Curves'!$B$2:$AP$508,MATCH($Z89,'Yield Curves'!$A$3:$A$508,0)+1)/100)</f>
        <v>0.23030760440826809</v>
      </c>
      <c r="CG89">
        <f>EXP(-CG$2*HLOOKUP(CG$2,'Yield Curves'!$B$2:$AP$508,MATCH($Z89,'Yield Curves'!$A$3:$A$508,0)+1)/100)</f>
        <v>0.20960993379593251</v>
      </c>
      <c r="CH89">
        <f>EXP(-CH$2*HLOOKUP(CH$2,'Yield Curves'!$B$2:$AP$508,MATCH($Z89,'Yield Curves'!$A$3:$A$508,0)+1)/100)</f>
        <v>0.19051963859332924</v>
      </c>
    </row>
    <row r="90" spans="1:86" x14ac:dyDescent="0.2">
      <c r="A90" s="2">
        <v>43006</v>
      </c>
      <c r="B90">
        <f>'Yield Curves'!C89-'Yield Curves'!C90</f>
        <v>0</v>
      </c>
      <c r="C90">
        <f>'Yield Curves'!D89-'Yield Curves'!D90</f>
        <v>-4.9999999999998934E-3</v>
      </c>
      <c r="D90">
        <f>'Yield Curves'!E89-'Yield Curves'!E90</f>
        <v>-9.9999999999997868E-3</v>
      </c>
      <c r="E90">
        <f>'Yield Curves'!F89-'Yield Curves'!F90</f>
        <v>-1.499999999999968E-2</v>
      </c>
      <c r="F90">
        <f>'Yield Curves'!G89-'Yield Curves'!G90</f>
        <v>-1.9999999999999574E-2</v>
      </c>
      <c r="G90">
        <f>'Yield Curves'!H89-'Yield Curves'!H90</f>
        <v>-4.9999999999998934E-2</v>
      </c>
      <c r="H90">
        <f>'Yield Curves'!I89-'Yield Curves'!I90</f>
        <v>-8.0000000000000071E-2</v>
      </c>
      <c r="I90">
        <f>'Yield Curves'!J89-'Yield Curves'!J90</f>
        <v>-5.4999999999999716E-2</v>
      </c>
      <c r="J90">
        <f>'Yield Curves'!K89-'Yield Curves'!K90</f>
        <v>-3.0000000000000249E-2</v>
      </c>
      <c r="K90">
        <f>'Yield Curves'!L89-'Yield Curves'!L90</f>
        <v>-3.2499999999999751E-2</v>
      </c>
      <c r="L90">
        <f>'Yield Curves'!M89-'Yield Curves'!M90</f>
        <v>-3.5000000000000142E-2</v>
      </c>
      <c r="M90">
        <f>'Yield Curves'!N89-'Yield Curves'!N90</f>
        <v>-3.7500000000000533E-2</v>
      </c>
      <c r="N90">
        <f>'Yield Curves'!O89-'Yield Curves'!O90</f>
        <v>-4.0000000000000036E-2</v>
      </c>
      <c r="O90">
        <f>'Yield Curves'!P89-'Yield Curves'!P90</f>
        <v>-4.2499999999999538E-2</v>
      </c>
      <c r="P90">
        <f>'Yield Curves'!Q89-'Yield Curves'!Q90</f>
        <v>-4.3750000000000178E-2</v>
      </c>
      <c r="Q90">
        <f>'Yield Curves'!R89-'Yield Curves'!R90</f>
        <v>-4.4999999999999929E-2</v>
      </c>
      <c r="R90">
        <f>'Yield Curves'!S89-'Yield Curves'!S90</f>
        <v>-4.624999999999968E-2</v>
      </c>
      <c r="S90">
        <f>'Yield Curves'!T89-'Yield Curves'!T90</f>
        <v>-4.8124999999999751E-2</v>
      </c>
      <c r="T90">
        <f>'Yield Curves'!U89-'Yield Curves'!U90</f>
        <v>-4.9999999999999822E-2</v>
      </c>
      <c r="U90">
        <f>'Yield Curves'!V89-'Yield Curves'!V90</f>
        <v>-5.1874999999999893E-2</v>
      </c>
      <c r="V90" s="21">
        <f t="shared" si="31"/>
        <v>0</v>
      </c>
      <c r="W90" s="21">
        <f t="shared" si="32"/>
        <v>3.4827500000000164E-2</v>
      </c>
      <c r="X90">
        <f t="shared" si="33"/>
        <v>5.0822087664995678E-2</v>
      </c>
      <c r="Y90">
        <f t="shared" si="34"/>
        <v>0.15305735559378009</v>
      </c>
      <c r="Z90" s="2">
        <v>43007</v>
      </c>
      <c r="AA90" s="28">
        <f>'Bond Valuation'!$B$12*BondVal_all!BO90</f>
        <v>93.599076486837944</v>
      </c>
      <c r="AB90" s="53">
        <f t="shared" si="36"/>
        <v>2.0002000133345632E-4</v>
      </c>
      <c r="AC90" s="12">
        <f>SUMPRODUCT('Bond Valuation'!$B$12*BondVal_all!BO90,$BO$2)/AA90</f>
        <v>1</v>
      </c>
      <c r="AD90" s="35">
        <f t="shared" si="37"/>
        <v>-1.5306669767121417E-3</v>
      </c>
      <c r="AE90" s="53">
        <f t="shared" si="38"/>
        <v>-4.8403939856142787E-3</v>
      </c>
      <c r="AF90" s="53">
        <f t="shared" si="39"/>
        <v>-1.3555983512326219E-3</v>
      </c>
      <c r="AG90" s="53">
        <f t="shared" si="40"/>
        <v>-4.2867783822640084E-3</v>
      </c>
      <c r="AH90" s="28">
        <f>SUMPRODUCT('Bond Valuation'!$B$40:$D$40,BondVal_all!BO90:BQ90)</f>
        <v>84.800806810444726</v>
      </c>
      <c r="AI90" s="53">
        <f t="shared" si="41"/>
        <v>8.7900161586729197E-4</v>
      </c>
      <c r="AJ90" s="12">
        <f>SUMPRODUCT($BO$2:$BQ$2,'Bond Valuation'!$B$40:$D$40,BondVal_all!BO90:BQ90)/BondVal_all!AH90</f>
        <v>2.9360240248471459</v>
      </c>
      <c r="AK90" s="35">
        <f t="shared" si="42"/>
        <v>-4.4940750176669948E-3</v>
      </c>
      <c r="AL90" s="35">
        <f t="shared" si="43"/>
        <v>-1.4211513031489154E-2</v>
      </c>
      <c r="AM90" s="35">
        <f t="shared" si="44"/>
        <v>-1.3555983512326219E-3</v>
      </c>
      <c r="AN90" s="29">
        <f t="shared" si="45"/>
        <v>-4.2867783822640084E-3</v>
      </c>
      <c r="AO90" s="28">
        <f>SUMPRODUCT('Bond Valuation'!$B$68:$F$68,BondVal_all!BO90:BS90)</f>
        <v>78.479282553797887</v>
      </c>
      <c r="AP90" s="53">
        <f t="shared" si="46"/>
        <v>2.2931745261529635E-3</v>
      </c>
      <c r="AQ90" s="12">
        <f>SUMPRODUCT($BO$2:$BS$2,'Bond Valuation'!$B$68:$F$68,BondVal_all!BO90:BS90)/BondVal_all!AO90</f>
        <v>4.7258461137441472</v>
      </c>
      <c r="AR90" s="35">
        <f t="shared" si="47"/>
        <v>-7.2336965833315779E-3</v>
      </c>
      <c r="AS90" s="35">
        <f t="shared" si="48"/>
        <v>-2.2874957105905782E-2</v>
      </c>
      <c r="AT90" s="35">
        <f t="shared" si="49"/>
        <v>-1.3555983512326219E-3</v>
      </c>
      <c r="AU90" s="36">
        <f t="shared" si="50"/>
        <v>-4.2867783822640084E-3</v>
      </c>
      <c r="AV90" s="28">
        <f>SUMPRODUCT('Bond Valuation'!$B$96:$K$96,BondVal_all!BO90:BX90)</f>
        <v>70.096148371302803</v>
      </c>
      <c r="AW90" s="53">
        <f t="shared" si="51"/>
        <v>3.2690458390656207E-3</v>
      </c>
      <c r="AX90" s="12">
        <f>SUMPRODUCT($BO$2:$BX$2,'Bond Valuation'!$B$96:$K$96,BondVal_all!BO90:BX90)/BondVal_all!AV90</f>
        <v>8.2782093901399634</v>
      </c>
      <c r="AY90" s="35">
        <f t="shared" si="52"/>
        <v>-1.26711817397956E-2</v>
      </c>
      <c r="AZ90" s="35">
        <f t="shared" si="35"/>
        <v>-4.0069794943689126E-2</v>
      </c>
      <c r="BA90" s="35">
        <f t="shared" si="53"/>
        <v>-1.3555983512326219E-3</v>
      </c>
      <c r="BB90" s="36">
        <f t="shared" si="54"/>
        <v>-4.2867783822640084E-3</v>
      </c>
      <c r="BC90" s="28">
        <f>SUMPRODUCT('Bond Valuation'!$B$124:$U$124,BondVal_all!BO90:CH90)</f>
        <v>58.249148691275778</v>
      </c>
      <c r="BD90" s="53">
        <f t="shared" si="55"/>
        <v>5.1278074359517589E-4</v>
      </c>
      <c r="BE90" s="12">
        <f>SUMPRODUCT($BO$2:$CH$2,'Bond Valuation'!$B$124:$U$124,BondVal_all!BO90:CH90)/BondVal_all!BC90</f>
        <v>11.933713275134073</v>
      </c>
      <c r="BF90" s="35">
        <f t="shared" si="56"/>
        <v>-1.8266540819799022E-2</v>
      </c>
      <c r="BG90" s="35">
        <f t="shared" si="57"/>
        <v>-5.7763873963004246E-2</v>
      </c>
      <c r="BH90" s="35">
        <f t="shared" si="58"/>
        <v>-1.3555983512326219E-3</v>
      </c>
      <c r="BI90" s="36">
        <f t="shared" si="59"/>
        <v>-4.2867783822640084E-3</v>
      </c>
      <c r="BJ90" s="35"/>
      <c r="BK90" s="35"/>
      <c r="BO90">
        <f>EXP(-BO$2*HLOOKUP(BO$2,'Yield Curves'!$B$2:$AP$508,MATCH($Z90,'Yield Curves'!$A$3:$A$508,0)+1)/100)</f>
        <v>0.92672352957265292</v>
      </c>
      <c r="BP90">
        <f>EXP(-BP$2*HLOOKUP(BP$2,'Yield Curves'!$B$2:$AP$508,MATCH($Z90,'Yield Curves'!$A$3:$A$508,0)+1)/100)</f>
        <v>0.85916009557818274</v>
      </c>
      <c r="BQ90">
        <f>EXP(-BQ$2*HLOOKUP(BQ$2,'Yield Curves'!$B$2:$AP$508,MATCH($Z90,'Yield Curves'!$A$3:$A$508,0)+1)/100)</f>
        <v>0.79636313294257888</v>
      </c>
      <c r="BR90">
        <f>EXP(-BR$2*HLOOKUP(BR$2,'Yield Curves'!$B$2:$AP$508,MATCH($Z90,'Yield Curves'!$A$3:$A$508,0)+1)/100)</f>
        <v>0.72905945016762375</v>
      </c>
      <c r="BS90">
        <f>EXP(-BS$2*HLOOKUP(BS$2,'Yield Curves'!$B$2:$AP$508,MATCH($Z90,'Yield Curves'!$A$3:$A$508,0)+1)/100)</f>
        <v>0.68488797105507604</v>
      </c>
      <c r="BT90">
        <f>EXP(-BT$2*HLOOKUP(BT$2,'Yield Curves'!$B$2:$AP$508,MATCH($Z90,'Yield Curves'!$A$3:$A$508,0)+1)/100)</f>
        <v>0.63476527125141757</v>
      </c>
      <c r="BU90">
        <f>EXP(-BU$2*HLOOKUP(BU$2,'Yield Curves'!$B$2:$AP$508,MATCH($Z90,'Yield Curves'!$A$3:$A$508,0)+1)/100)</f>
        <v>0.58825191262425613</v>
      </c>
      <c r="BV90">
        <f>EXP(-BV$2*HLOOKUP(BV$2,'Yield Curves'!$B$2:$AP$508,MATCH($Z90,'Yield Curves'!$A$3:$A$508,0)+1)/100)</f>
        <v>0.54449310482732505</v>
      </c>
      <c r="BW90">
        <f>EXP(-BW$2*HLOOKUP(BW$2,'Yield Curves'!$B$2:$AP$508,MATCH($Z90,'Yield Curves'!$A$3:$A$508,0)+1)/100)</f>
        <v>0.50317739354127722</v>
      </c>
      <c r="BX90">
        <f>EXP(-BX$2*HLOOKUP(BX$2,'Yield Curves'!$B$2:$AP$508,MATCH($Z90,'Yield Curves'!$A$3:$A$508,0)+1)/100)</f>
        <v>0.46533393097431341</v>
      </c>
      <c r="BY90">
        <f>EXP(-BY$2*HLOOKUP(BY$2,'Yield Curves'!$B$2:$AP$508,MATCH($Z90,'Yield Curves'!$A$3:$A$508,0)+1)/100)</f>
        <v>0.43017529094591206</v>
      </c>
      <c r="BZ90">
        <f>EXP(-BZ$2*HLOOKUP(BZ$2,'Yield Curves'!$B$2:$AP$508,MATCH($Z90,'Yield Curves'!$A$3:$A$508,0)+1)/100)</f>
        <v>0.39566495463675955</v>
      </c>
      <c r="CA90">
        <f>EXP(-CA$2*HLOOKUP(CA$2,'Yield Curves'!$B$2:$AP$508,MATCH($Z90,'Yield Curves'!$A$3:$A$508,0)+1)/100)</f>
        <v>0.36166139601944564</v>
      </c>
      <c r="CB90">
        <f>EXP(-CB$2*HLOOKUP(CB$2,'Yield Curves'!$B$2:$AP$508,MATCH($Z90,'Yield Curves'!$A$3:$A$508,0)+1)/100)</f>
        <v>0.33265790645071325</v>
      </c>
      <c r="CC90">
        <f>EXP(-CC$2*HLOOKUP(CC$2,'Yield Curves'!$B$2:$AP$508,MATCH($Z90,'Yield Curves'!$A$3:$A$508,0)+1)/100)</f>
        <v>0.30574617949871175</v>
      </c>
      <c r="CD90">
        <f>EXP(-CD$2*HLOOKUP(CD$2,'Yield Curves'!$B$2:$AP$508,MATCH($Z90,'Yield Curves'!$A$3:$A$508,0)+1)/100)</f>
        <v>0.28007527434405766</v>
      </c>
      <c r="CE90">
        <f>EXP(-CE$2*HLOOKUP(CE$2,'Yield Curves'!$B$2:$AP$508,MATCH($Z90,'Yield Curves'!$A$3:$A$508,0)+1)/100)</f>
        <v>0.25558161788762473</v>
      </c>
      <c r="CF90">
        <f>EXP(-CF$2*HLOOKUP(CF$2,'Yield Curves'!$B$2:$AP$508,MATCH($Z90,'Yield Curves'!$A$3:$A$508,0)+1)/100)</f>
        <v>0.23290173050393145</v>
      </c>
      <c r="CG90">
        <f>EXP(-CG$2*HLOOKUP(CG$2,'Yield Curves'!$B$2:$AP$508,MATCH($Z90,'Yield Curves'!$A$3:$A$508,0)+1)/100)</f>
        <v>0.21225956072673122</v>
      </c>
      <c r="CH90">
        <f>EXP(-CH$2*HLOOKUP(CH$2,'Yield Curves'!$B$2:$AP$508,MATCH($Z90,'Yield Curves'!$A$3:$A$508,0)+1)/100)</f>
        <v>0.19320567189501364</v>
      </c>
    </row>
    <row r="91" spans="1:86" x14ac:dyDescent="0.2">
      <c r="A91" s="2">
        <v>43005</v>
      </c>
      <c r="B91">
        <f>'Yield Curves'!C90-'Yield Curves'!C91</f>
        <v>1.9999999999999574E-2</v>
      </c>
      <c r="C91">
        <f>'Yield Curves'!D90-'Yield Curves'!D91</f>
        <v>2.4999999999999467E-2</v>
      </c>
      <c r="D91">
        <f>'Yield Curves'!E90-'Yield Curves'!E91</f>
        <v>3.0000000000000249E-2</v>
      </c>
      <c r="E91">
        <f>'Yield Curves'!F90-'Yield Curves'!F91</f>
        <v>3.5000000000000142E-2</v>
      </c>
      <c r="F91">
        <f>'Yield Curves'!G90-'Yield Curves'!G91</f>
        <v>4.0000000000000036E-2</v>
      </c>
      <c r="G91">
        <f>'Yield Curves'!H90-'Yield Curves'!H91</f>
        <v>3.5000000000000142E-2</v>
      </c>
      <c r="H91">
        <f>'Yield Curves'!I90-'Yield Curves'!I91</f>
        <v>3.0000000000000249E-2</v>
      </c>
      <c r="I91">
        <f>'Yield Curves'!J90-'Yield Curves'!J91</f>
        <v>4.4999999999999929E-2</v>
      </c>
      <c r="J91">
        <f>'Yield Curves'!K90-'Yield Curves'!K91</f>
        <v>6.0000000000000497E-2</v>
      </c>
      <c r="K91">
        <f>'Yield Curves'!L90-'Yield Curves'!L91</f>
        <v>5.7500000000000107E-2</v>
      </c>
      <c r="L91">
        <f>'Yield Curves'!M90-'Yield Curves'!M91</f>
        <v>5.5000000000000604E-2</v>
      </c>
      <c r="M91">
        <f>'Yield Curves'!N90-'Yield Curves'!N91</f>
        <v>5.2500000000000213E-2</v>
      </c>
      <c r="N91">
        <f>'Yield Curves'!O90-'Yield Curves'!O91</f>
        <v>4.9999999999999822E-2</v>
      </c>
      <c r="O91">
        <f>'Yield Curves'!P90-'Yield Curves'!P91</f>
        <v>4.7499999999999432E-2</v>
      </c>
      <c r="P91">
        <f>'Yield Curves'!Q90-'Yield Curves'!Q91</f>
        <v>4.6250000000000568E-2</v>
      </c>
      <c r="Q91">
        <f>'Yield Curves'!R90-'Yield Curves'!R91</f>
        <v>4.4999999999999929E-2</v>
      </c>
      <c r="R91">
        <f>'Yield Curves'!S90-'Yield Curves'!S91</f>
        <v>4.3749999999999289E-2</v>
      </c>
      <c r="S91">
        <f>'Yield Curves'!T90-'Yield Curves'!T91</f>
        <v>4.1875000000000107E-2</v>
      </c>
      <c r="T91">
        <f>'Yield Curves'!U90-'Yield Curves'!U91</f>
        <v>4.0000000000000036E-2</v>
      </c>
      <c r="U91">
        <f>'Yield Curves'!V90-'Yield Curves'!V91</f>
        <v>3.8124999999999964E-2</v>
      </c>
      <c r="V91" s="21">
        <f t="shared" si="31"/>
        <v>6.0000000000000497E-2</v>
      </c>
      <c r="W91" s="21">
        <f t="shared" si="32"/>
        <v>3.4427500000000173E-2</v>
      </c>
      <c r="X91">
        <f t="shared" si="33"/>
        <v>5.1016327965921822E-2</v>
      </c>
      <c r="Y91">
        <f t="shared" si="34"/>
        <v>0.15310922610489269</v>
      </c>
      <c r="Z91" s="2">
        <v>43006</v>
      </c>
      <c r="AA91" s="28">
        <f>'Bond Valuation'!$B$12*BondVal_all!BO91</f>
        <v>93.58035854339731</v>
      </c>
      <c r="AB91" s="53">
        <f t="shared" si="36"/>
        <v>0</v>
      </c>
      <c r="AC91" s="12">
        <f>SUMPRODUCT('Bond Valuation'!$B$12*BondVal_all!BO91,$BO$2)/AA91</f>
        <v>1</v>
      </c>
      <c r="AD91" s="35">
        <f t="shared" si="37"/>
        <v>-1.5305735559378009E-3</v>
      </c>
      <c r="AE91" s="53">
        <f t="shared" si="38"/>
        <v>-4.8400985631865852E-3</v>
      </c>
      <c r="AF91" s="53">
        <f t="shared" si="39"/>
        <v>-1.3545175075240776E-3</v>
      </c>
      <c r="AG91" s="53">
        <f t="shared" si="40"/>
        <v>-4.2833604543503455E-3</v>
      </c>
      <c r="AH91" s="28">
        <f>SUMPRODUCT('Bond Valuation'!$B$40:$D$40,BondVal_all!BO91:BQ91)</f>
        <v>84.726332227510227</v>
      </c>
      <c r="AI91" s="53">
        <f t="shared" si="41"/>
        <v>5.7893192747449085E-4</v>
      </c>
      <c r="AJ91" s="12">
        <f>SUMPRODUCT($BO$2:$BQ$2,'Bond Valuation'!$B$40:$D$40,BondVal_all!BO91:BQ91)/BondVal_all!AH91</f>
        <v>2.9359887041101449</v>
      </c>
      <c r="AK91" s="35">
        <f t="shared" si="42"/>
        <v>-4.4937466710430803E-3</v>
      </c>
      <c r="AL91" s="35">
        <f t="shared" si="43"/>
        <v>-1.4210474708295557E-2</v>
      </c>
      <c r="AM91" s="35">
        <f t="shared" si="44"/>
        <v>-1.3545175075240776E-3</v>
      </c>
      <c r="AN91" s="29">
        <f t="shared" si="45"/>
        <v>-4.2833604543503455E-3</v>
      </c>
      <c r="AO91" s="28">
        <f>SUMPRODUCT('Bond Valuation'!$B$68:$F$68,BondVal_all!BO91:BS91)</f>
        <v>78.299727613030967</v>
      </c>
      <c r="AP91" s="53">
        <f t="shared" si="46"/>
        <v>1.4376125284090158E-3</v>
      </c>
      <c r="AQ91" s="12">
        <f>SUMPRODUCT($BO$2:$BS$2,'Bond Valuation'!$B$68:$F$68,BondVal_all!BO91:BS91)/BondVal_all!AO91</f>
        <v>4.7253455190693554</v>
      </c>
      <c r="AR91" s="35">
        <f t="shared" si="47"/>
        <v>-7.232488894156737E-3</v>
      </c>
      <c r="AS91" s="35">
        <f t="shared" si="48"/>
        <v>-2.2871138057407758E-2</v>
      </c>
      <c r="AT91" s="35">
        <f t="shared" si="49"/>
        <v>-1.3545175075240776E-3</v>
      </c>
      <c r="AU91" s="36">
        <f t="shared" si="50"/>
        <v>-4.2833604543503455E-3</v>
      </c>
      <c r="AV91" s="28">
        <f>SUMPRODUCT('Bond Valuation'!$B$96:$K$96,BondVal_all!BO91:BX91)</f>
        <v>69.867747502046356</v>
      </c>
      <c r="AW91" s="53">
        <f t="shared" si="51"/>
        <v>3.9886337477119671E-3</v>
      </c>
      <c r="AX91" s="12">
        <f>SUMPRODUCT($BO$2:$BX$2,'Bond Valuation'!$B$96:$K$96,BondVal_all!BO91:BX91)/BondVal_all!AV91</f>
        <v>8.2744904423650958</v>
      </c>
      <c r="AY91" s="35">
        <f t="shared" si="52"/>
        <v>-1.2664716259944092E-2</v>
      </c>
      <c r="AZ91" s="35">
        <f t="shared" si="35"/>
        <v>-4.004934930119243E-2</v>
      </c>
      <c r="BA91" s="35">
        <f t="shared" si="53"/>
        <v>-1.3545175075240776E-3</v>
      </c>
      <c r="BB91" s="36">
        <f t="shared" si="54"/>
        <v>-4.2833604543503455E-3</v>
      </c>
      <c r="BC91" s="28">
        <f>SUMPRODUCT('Bond Valuation'!$B$124:$U$124,BondVal_all!BO91:CH91)</f>
        <v>58.219294957915665</v>
      </c>
      <c r="BD91" s="53">
        <f t="shared" si="55"/>
        <v>1.1476955397132116E-2</v>
      </c>
      <c r="BE91" s="12">
        <f>SUMPRODUCT($BO$2:$CH$2,'Bond Valuation'!$B$124:$U$124,BondVal_all!BO91:CH91)/BondVal_all!BC91</f>
        <v>11.943428956122354</v>
      </c>
      <c r="BF91" s="35">
        <f t="shared" si="56"/>
        <v>-1.8280296527462686E-2</v>
      </c>
      <c r="BG91" s="35">
        <f t="shared" si="57"/>
        <v>-5.7807373330048858E-2</v>
      </c>
      <c r="BH91" s="35">
        <f t="shared" si="58"/>
        <v>-1.3545175075240776E-3</v>
      </c>
      <c r="BI91" s="36">
        <f t="shared" si="59"/>
        <v>-4.2833604543503455E-3</v>
      </c>
      <c r="BJ91" s="35"/>
      <c r="BK91" s="35"/>
      <c r="BO91">
        <f>EXP(-BO$2*HLOOKUP(BO$2,'Yield Curves'!$B$2:$AP$508,MATCH($Z91,'Yield Curves'!$A$3:$A$508,0)+1)/100)</f>
        <v>0.92653820339997339</v>
      </c>
      <c r="BP91">
        <f>EXP(-BP$2*HLOOKUP(BP$2,'Yield Curves'!$B$2:$AP$508,MATCH($Z91,'Yield Curves'!$A$3:$A$508,0)+1)/100)</f>
        <v>0.85864475413872787</v>
      </c>
      <c r="BQ91">
        <f>EXP(-BQ$2*HLOOKUP(BQ$2,'Yield Curves'!$B$2:$AP$508,MATCH($Z91,'Yield Curves'!$A$3:$A$508,0)+1)/100)</f>
        <v>0.79564672855326302</v>
      </c>
      <c r="BR91">
        <f>EXP(-BR$2*HLOOKUP(BR$2,'Yield Curves'!$B$2:$AP$508,MATCH($Z91,'Yield Curves'!$A$3:$A$508,0)+1)/100)</f>
        <v>0.72876788470453691</v>
      </c>
      <c r="BS91">
        <f>EXP(-BS$2*HLOOKUP(BS$2,'Yield Curves'!$B$2:$AP$508,MATCH($Z91,'Yield Curves'!$A$3:$A$508,0)+1)/100)</f>
        <v>0.68317788961989967</v>
      </c>
      <c r="BT91">
        <f>EXP(-BT$2*HLOOKUP(BT$2,'Yield Curves'!$B$2:$AP$508,MATCH($Z91,'Yield Curves'!$A$3:$A$508,0)+1)/100)</f>
        <v>0.63305371665750987</v>
      </c>
      <c r="BU91">
        <f>EXP(-BU$2*HLOOKUP(BU$2,'Yield Curves'!$B$2:$AP$508,MATCH($Z91,'Yield Curves'!$A$3:$A$508,0)+1)/100)</f>
        <v>0.58660711106569374</v>
      </c>
      <c r="BV91">
        <f>EXP(-BV$2*HLOOKUP(BV$2,'Yield Curves'!$B$2:$AP$508,MATCH($Z91,'Yield Curves'!$A$3:$A$508,0)+1)/100)</f>
        <v>0.54280778979032396</v>
      </c>
      <c r="BW91">
        <f>EXP(-BW$2*HLOOKUP(BW$2,'Yield Curves'!$B$2:$AP$508,MATCH($Z91,'Yield Curves'!$A$3:$A$508,0)+1)/100)</f>
        <v>0.50131281074115286</v>
      </c>
      <c r="BX91">
        <f>EXP(-BX$2*HLOOKUP(BX$2,'Yield Curves'!$B$2:$AP$508,MATCH($Z91,'Yield Curves'!$A$3:$A$508,0)+1)/100)</f>
        <v>0.46347631296326158</v>
      </c>
      <c r="BY91">
        <f>EXP(-BY$2*HLOOKUP(BY$2,'Yield Curves'!$B$2:$AP$508,MATCH($Z91,'Yield Curves'!$A$3:$A$508,0)+1)/100)</f>
        <v>0.42834557112894828</v>
      </c>
      <c r="BZ91">
        <f>EXP(-BZ$2*HLOOKUP(BZ$2,'Yield Curves'!$B$2:$AP$508,MATCH($Z91,'Yield Curves'!$A$3:$A$508,0)+1)/100)</f>
        <v>0.39416920797936478</v>
      </c>
      <c r="CA91">
        <f>EXP(-CA$2*HLOOKUP(CA$2,'Yield Curves'!$B$2:$AP$508,MATCH($Z91,'Yield Curves'!$A$3:$A$508,0)+1)/100)</f>
        <v>0.36079557690546743</v>
      </c>
      <c r="CB91">
        <f>EXP(-CB$2*HLOOKUP(CB$2,'Yield Curves'!$B$2:$AP$508,MATCH($Z91,'Yield Curves'!$A$3:$A$508,0)+1)/100)</f>
        <v>0.33199636796166243</v>
      </c>
      <c r="CC91">
        <f>EXP(-CC$2*HLOOKUP(CC$2,'Yield Curves'!$B$2:$AP$508,MATCH($Z91,'Yield Curves'!$A$3:$A$508,0)+1)/100)</f>
        <v>0.30528790402199785</v>
      </c>
      <c r="CD91">
        <f>EXP(-CD$2*HLOOKUP(CD$2,'Yield Curves'!$B$2:$AP$508,MATCH($Z91,'Yield Curves'!$A$3:$A$508,0)+1)/100)</f>
        <v>0.27981020358290626</v>
      </c>
      <c r="CE91">
        <f>EXP(-CE$2*HLOOKUP(CE$2,'Yield Curves'!$B$2:$AP$508,MATCH($Z91,'Yield Curves'!$A$3:$A$508,0)+1)/100)</f>
        <v>0.25549592256255355</v>
      </c>
      <c r="CF91">
        <f>EXP(-CF$2*HLOOKUP(CF$2,'Yield Curves'!$B$2:$AP$508,MATCH($Z91,'Yield Curves'!$A$3:$A$508,0)+1)/100)</f>
        <v>0.2329844434976264</v>
      </c>
      <c r="CG91">
        <f>EXP(-CG$2*HLOOKUP(CG$2,'Yield Curves'!$B$2:$AP$508,MATCH($Z91,'Yield Curves'!$A$3:$A$508,0)+1)/100)</f>
        <v>0.21250112259906292</v>
      </c>
      <c r="CH91">
        <f>EXP(-CH$2*HLOOKUP(CH$2,'Yield Curves'!$B$2:$AP$508,MATCH($Z91,'Yield Curves'!$A$3:$A$508,0)+1)/100)</f>
        <v>0.1935924699078839</v>
      </c>
    </row>
    <row r="92" spans="1:86" x14ac:dyDescent="0.2">
      <c r="A92" s="2">
        <v>43004</v>
      </c>
      <c r="B92">
        <f>'Yield Curves'!C91-'Yield Curves'!C92</f>
        <v>6.0000000000000497E-2</v>
      </c>
      <c r="C92">
        <f>'Yield Curves'!D91-'Yield Curves'!D92</f>
        <v>6.5000000000000391E-2</v>
      </c>
      <c r="D92">
        <f>'Yield Curves'!E91-'Yield Curves'!E92</f>
        <v>6.9999999999999396E-2</v>
      </c>
      <c r="E92">
        <f>'Yield Curves'!F91-'Yield Curves'!F92</f>
        <v>6.9999999999999396E-2</v>
      </c>
      <c r="F92">
        <f>'Yield Curves'!G91-'Yield Curves'!G92</f>
        <v>6.9999999999999396E-2</v>
      </c>
      <c r="G92">
        <f>'Yield Curves'!H91-'Yield Curves'!H92</f>
        <v>3.4999999999999254E-2</v>
      </c>
      <c r="H92">
        <f>'Yield Curves'!I91-'Yield Curves'!I92</f>
        <v>0</v>
      </c>
      <c r="I92">
        <f>'Yield Curves'!J91-'Yield Curves'!J92</f>
        <v>2.5000000000000355E-2</v>
      </c>
      <c r="J92">
        <f>'Yield Curves'!K91-'Yield Curves'!K92</f>
        <v>4.9999999999999822E-2</v>
      </c>
      <c r="K92">
        <f>'Yield Curves'!L91-'Yield Curves'!L92</f>
        <v>4.9999999999999822E-2</v>
      </c>
      <c r="L92">
        <f>'Yield Curves'!M91-'Yield Curves'!M92</f>
        <v>4.9999999999999822E-2</v>
      </c>
      <c r="M92">
        <f>'Yield Curves'!N91-'Yield Curves'!N92</f>
        <v>5.0000000000000711E-2</v>
      </c>
      <c r="N92">
        <f>'Yield Curves'!O91-'Yield Curves'!O92</f>
        <v>5.0000000000000711E-2</v>
      </c>
      <c r="O92">
        <f>'Yield Curves'!P91-'Yield Curves'!P92</f>
        <v>5.0000000000000711E-2</v>
      </c>
      <c r="P92">
        <f>'Yield Curves'!Q91-'Yield Curves'!Q92</f>
        <v>4.750000000000032E-2</v>
      </c>
      <c r="Q92">
        <f>'Yield Curves'!R91-'Yield Curves'!R92</f>
        <v>4.5000000000000817E-2</v>
      </c>
      <c r="R92">
        <f>'Yield Curves'!S91-'Yield Curves'!S92</f>
        <v>4.2500000000001315E-2</v>
      </c>
      <c r="S92">
        <f>'Yield Curves'!T91-'Yield Curves'!T92</f>
        <v>4.1249999999999787E-2</v>
      </c>
      <c r="T92">
        <f>'Yield Curves'!U91-'Yield Curves'!U92</f>
        <v>4.0000000000000036E-2</v>
      </c>
      <c r="U92">
        <f>'Yield Curves'!V91-'Yield Curves'!V92</f>
        <v>3.8750000000000284E-2</v>
      </c>
      <c r="V92" s="21">
        <f t="shared" si="31"/>
        <v>6.9999999999999396E-2</v>
      </c>
      <c r="W92" s="21">
        <f t="shared" si="32"/>
        <v>3.4037500000000179E-2</v>
      </c>
      <c r="X92">
        <f t="shared" si="33"/>
        <v>5.1115875588693432E-2</v>
      </c>
      <c r="Y92">
        <f t="shared" si="34"/>
        <v>0.15295080850549325</v>
      </c>
      <c r="Z92" s="2">
        <v>43005</v>
      </c>
      <c r="AA92" s="28">
        <f>'Bond Valuation'!$B$12*BondVal_all!BO92</f>
        <v>93.58035854339731</v>
      </c>
      <c r="AB92" s="53">
        <f t="shared" si="36"/>
        <v>-1.9998000133336635E-4</v>
      </c>
      <c r="AC92" s="12">
        <f>SUMPRODUCT('Bond Valuation'!$B$12*BondVal_all!BO92,$BO$2)/AA92</f>
        <v>1</v>
      </c>
      <c r="AD92" s="35">
        <f t="shared" si="37"/>
        <v>-1.531092261048927E-3</v>
      </c>
      <c r="AE92" s="53">
        <f t="shared" si="38"/>
        <v>-4.8417388527717143E-3</v>
      </c>
      <c r="AF92" s="53">
        <f t="shared" si="39"/>
        <v>-1.3596944276460037E-3</v>
      </c>
      <c r="AG92" s="53">
        <f t="shared" si="40"/>
        <v>-4.2997313132003886E-3</v>
      </c>
      <c r="AH92" s="28">
        <f>SUMPRODUCT('Bond Valuation'!$B$40:$D$40,BondVal_all!BO92:BQ92)</f>
        <v>84.677309829317394</v>
      </c>
      <c r="AI92" s="53">
        <f t="shared" si="41"/>
        <v>-1.1652847525741583E-3</v>
      </c>
      <c r="AJ92" s="12">
        <f>SUMPRODUCT($BO$2:$BQ$2,'Bond Valuation'!$B$40:$D$40,BondVal_all!BO92:BQ92)/BondVal_all!AH92</f>
        <v>2.9359557016011668</v>
      </c>
      <c r="AK92" s="35">
        <f t="shared" si="42"/>
        <v>-4.4952190535040189E-3</v>
      </c>
      <c r="AL92" s="35">
        <f t="shared" si="43"/>
        <v>-1.4215130790459007E-2</v>
      </c>
      <c r="AM92" s="35">
        <f t="shared" si="44"/>
        <v>-1.3596944276460037E-3</v>
      </c>
      <c r="AN92" s="29">
        <f t="shared" si="45"/>
        <v>-4.2997313132003886E-3</v>
      </c>
      <c r="AO92" s="28">
        <f>SUMPRODUCT('Bond Valuation'!$B$68:$F$68,BondVal_all!BO92:BS92)</f>
        <v>78.187324535715632</v>
      </c>
      <c r="AP92" s="53">
        <f t="shared" si="46"/>
        <v>-2.7600253679100906E-3</v>
      </c>
      <c r="AQ92" s="12">
        <f>SUMPRODUCT($BO$2:$BS$2,'Bond Valuation'!$B$68:$F$68,BondVal_all!BO92:BS92)/BondVal_all!AO92</f>
        <v>4.7250721100276571</v>
      </c>
      <c r="AR92" s="35">
        <f t="shared" si="47"/>
        <v>-7.2345213405614695E-3</v>
      </c>
      <c r="AS92" s="35">
        <f t="shared" si="48"/>
        <v>-2.2877565217268931E-2</v>
      </c>
      <c r="AT92" s="35">
        <f t="shared" si="49"/>
        <v>-1.3596944276460037E-3</v>
      </c>
      <c r="AU92" s="36">
        <f t="shared" si="50"/>
        <v>-4.2997313132003886E-3</v>
      </c>
      <c r="AV92" s="28">
        <f>SUMPRODUCT('Bond Valuation'!$B$96:$K$96,BondVal_all!BO92:BX92)</f>
        <v>69.590177770481745</v>
      </c>
      <c r="AW92" s="53">
        <f t="shared" si="51"/>
        <v>-3.3758637809073733E-3</v>
      </c>
      <c r="AX92" s="12">
        <f>SUMPRODUCT($BO$2:$BX$2,'Bond Valuation'!$B$96:$K$96,BondVal_all!BO92:BX92)/BondVal_all!AV92</f>
        <v>8.2696153916281325</v>
      </c>
      <c r="AY92" s="35">
        <f t="shared" si="52"/>
        <v>-1.2661544127972926E-2</v>
      </c>
      <c r="AZ92" s="35">
        <f t="shared" si="35"/>
        <v>-4.003931813912491E-2</v>
      </c>
      <c r="BA92" s="35">
        <f t="shared" si="53"/>
        <v>-1.3596944276460037E-3</v>
      </c>
      <c r="BB92" s="36">
        <f t="shared" si="54"/>
        <v>-4.2997313132003886E-3</v>
      </c>
      <c r="BC92" s="28">
        <f>SUMPRODUCT('Bond Valuation'!$B$124:$U$124,BondVal_all!BO92:CH92)</f>
        <v>57.558696366994603</v>
      </c>
      <c r="BD92" s="53">
        <f t="shared" si="55"/>
        <v>-3.2061500099508367E-3</v>
      </c>
      <c r="BE92" s="12">
        <f>SUMPRODUCT($BO$2:$CH$2,'Bond Valuation'!$B$124:$U$124,BondVal_all!BO92:CH92)/BondVal_all!BC92</f>
        <v>11.873250912849848</v>
      </c>
      <c r="BF92" s="35">
        <f t="shared" si="56"/>
        <v>-1.8179042586156508E-2</v>
      </c>
      <c r="BG92" s="35">
        <f t="shared" si="57"/>
        <v>-5.7487180253452327E-2</v>
      </c>
      <c r="BH92" s="35">
        <f t="shared" si="58"/>
        <v>-1.3596944276460037E-3</v>
      </c>
      <c r="BI92" s="36">
        <f t="shared" si="59"/>
        <v>-4.2997313132003886E-3</v>
      </c>
      <c r="BJ92" s="35"/>
      <c r="BK92" s="35"/>
      <c r="BO92">
        <f>EXP(-BO$2*HLOOKUP(BO$2,'Yield Curves'!$B$2:$AP$508,MATCH($Z92,'Yield Curves'!$A$3:$A$508,0)+1)/100)</f>
        <v>0.92653820339997339</v>
      </c>
      <c r="BP92">
        <f>EXP(-BP$2*HLOOKUP(BP$2,'Yield Curves'!$B$2:$AP$508,MATCH($Z92,'Yield Curves'!$A$3:$A$508,0)+1)/100)</f>
        <v>0.85847304235965038</v>
      </c>
      <c r="BQ92">
        <f>EXP(-BQ$2*HLOOKUP(BQ$2,'Yield Curves'!$B$2:$AP$508,MATCH($Z92,'Yield Curves'!$A$3:$A$508,0)+1)/100)</f>
        <v>0.79516948370390328</v>
      </c>
      <c r="BR92">
        <f>EXP(-BR$2*HLOOKUP(BR$2,'Yield Curves'!$B$2:$AP$508,MATCH($Z92,'Yield Curves'!$A$3:$A$508,0)+1)/100)</f>
        <v>0.72643955478818978</v>
      </c>
      <c r="BS92">
        <f>EXP(-BS$2*HLOOKUP(BS$2,'Yield Curves'!$B$2:$AP$508,MATCH($Z92,'Yield Curves'!$A$3:$A$508,0)+1)/100)</f>
        <v>0.68215389097645218</v>
      </c>
      <c r="BT92">
        <f>EXP(-BT$2*HLOOKUP(BT$2,'Yield Curves'!$B$2:$AP$508,MATCH($Z92,'Yield Curves'!$A$3:$A$508,0)+1)/100)</f>
        <v>0.63172569875936868</v>
      </c>
      <c r="BU92">
        <f>EXP(-BU$2*HLOOKUP(BU$2,'Yield Curves'!$B$2:$AP$508,MATCH($Z92,'Yield Curves'!$A$3:$A$508,0)+1)/100)</f>
        <v>0.58496690850988675</v>
      </c>
      <c r="BV92">
        <f>EXP(-BV$2*HLOOKUP(BV$2,'Yield Curves'!$B$2:$AP$508,MATCH($Z92,'Yield Curves'!$A$3:$A$508,0)+1)/100)</f>
        <v>0.54091128334834793</v>
      </c>
      <c r="BW92">
        <f>EXP(-BW$2*HLOOKUP(BW$2,'Yield Curves'!$B$2:$AP$508,MATCH($Z92,'Yield Curves'!$A$3:$A$508,0)+1)/100)</f>
        <v>0.49923043312153947</v>
      </c>
      <c r="BX92">
        <f>EXP(-BX$2*HLOOKUP(BX$2,'Yield Curves'!$B$2:$AP$508,MATCH($Z92,'Yield Curves'!$A$3:$A$508,0)+1)/100)</f>
        <v>0.46116471520865843</v>
      </c>
      <c r="BY92">
        <f>EXP(-BY$2*HLOOKUP(BY$2,'Yield Curves'!$B$2:$AP$508,MATCH($Z92,'Yield Curves'!$A$3:$A$508,0)+1)/100)</f>
        <v>0.42582045018446202</v>
      </c>
      <c r="BZ92">
        <f>EXP(-BZ$2*HLOOKUP(BZ$2,'Yield Curves'!$B$2:$AP$508,MATCH($Z92,'Yield Curves'!$A$3:$A$508,0)+1)/100)</f>
        <v>0.39132670704471034</v>
      </c>
      <c r="CA92">
        <f>EXP(-CA$2*HLOOKUP(CA$2,'Yield Curves'!$B$2:$AP$508,MATCH($Z92,'Yield Curves'!$A$3:$A$508,0)+1)/100)</f>
        <v>0.35754175552399164</v>
      </c>
      <c r="CB92">
        <f>EXP(-CB$2*HLOOKUP(CB$2,'Yield Curves'!$B$2:$AP$508,MATCH($Z92,'Yield Curves'!$A$3:$A$508,0)+1)/100)</f>
        <v>0.32853583015377075</v>
      </c>
      <c r="CC92">
        <f>EXP(-CC$2*HLOOKUP(CC$2,'Yield Curves'!$B$2:$AP$508,MATCH($Z92,'Yield Curves'!$A$3:$A$508,0)+1)/100)</f>
        <v>0.30164634224304404</v>
      </c>
      <c r="CD92">
        <f>EXP(-CD$2*HLOOKUP(CD$2,'Yield Curves'!$B$2:$AP$508,MATCH($Z92,'Yield Curves'!$A$3:$A$508,0)+1)/100)</f>
        <v>0.2759451610098923</v>
      </c>
      <c r="CE92">
        <f>EXP(-CE$2*HLOOKUP(CE$2,'Yield Curves'!$B$2:$AP$508,MATCH($Z92,'Yield Curves'!$A$3:$A$508,0)+1)/100)</f>
        <v>0.2513752595327105</v>
      </c>
      <c r="CF92">
        <f>EXP(-CF$2*HLOOKUP(CF$2,'Yield Curves'!$B$2:$AP$508,MATCH($Z92,'Yield Curves'!$A$3:$A$508,0)+1)/100)</f>
        <v>0.22864891408726876</v>
      </c>
      <c r="CG92">
        <f>EXP(-CG$2*HLOOKUP(CG$2,'Yield Curves'!$B$2:$AP$508,MATCH($Z92,'Yield Curves'!$A$3:$A$508,0)+1)/100)</f>
        <v>0.2080198487098964</v>
      </c>
      <c r="CH92">
        <f>EXP(-CH$2*HLOOKUP(CH$2,'Yield Curves'!$B$2:$AP$508,MATCH($Z92,'Yield Curves'!$A$3:$A$508,0)+1)/100)</f>
        <v>0.18900156188780515</v>
      </c>
    </row>
    <row r="93" spans="1:86" x14ac:dyDescent="0.2">
      <c r="A93" s="2">
        <v>43003</v>
      </c>
      <c r="B93">
        <f>'Yield Curves'!C92-'Yield Curves'!C93</f>
        <v>1.9999999999999574E-2</v>
      </c>
      <c r="C93">
        <f>'Yield Curves'!D92-'Yield Curves'!D93</f>
        <v>9.9999999999997868E-3</v>
      </c>
      <c r="D93">
        <f>'Yield Curves'!E92-'Yield Curves'!E93</f>
        <v>0</v>
      </c>
      <c r="E93">
        <f>'Yield Curves'!F92-'Yield Curves'!F93</f>
        <v>0</v>
      </c>
      <c r="F93">
        <f>'Yield Curves'!G92-'Yield Curves'!G93</f>
        <v>0</v>
      </c>
      <c r="G93">
        <f>'Yield Curves'!H92-'Yield Curves'!H93</f>
        <v>2.4999999999999467E-2</v>
      </c>
      <c r="H93">
        <f>'Yield Curves'!I92-'Yield Curves'!I93</f>
        <v>4.9999999999999822E-2</v>
      </c>
      <c r="I93">
        <f>'Yield Curves'!J92-'Yield Curves'!J93</f>
        <v>2.9999999999999361E-2</v>
      </c>
      <c r="J93">
        <f>'Yield Curves'!K92-'Yield Curves'!K93</f>
        <v>9.9999999999997868E-3</v>
      </c>
      <c r="K93">
        <f>'Yield Curves'!L92-'Yield Curves'!L93</f>
        <v>9.9999999999997868E-3</v>
      </c>
      <c r="L93">
        <f>'Yield Curves'!M92-'Yield Curves'!M93</f>
        <v>9.9999999999997868E-3</v>
      </c>
      <c r="M93">
        <f>'Yield Curves'!N92-'Yield Curves'!N93</f>
        <v>9.9999999999997868E-3</v>
      </c>
      <c r="N93">
        <f>'Yield Curves'!O92-'Yield Curves'!O93</f>
        <v>9.9999999999997868E-3</v>
      </c>
      <c r="O93">
        <f>'Yield Curves'!P92-'Yield Curves'!P93</f>
        <v>9.9999999999997868E-3</v>
      </c>
      <c r="P93">
        <f>'Yield Curves'!Q92-'Yield Curves'!Q93</f>
        <v>1.499999999999968E-2</v>
      </c>
      <c r="Q93">
        <f>'Yield Curves'!R92-'Yield Curves'!R93</f>
        <v>1.9999999999999574E-2</v>
      </c>
      <c r="R93">
        <f>'Yield Curves'!S92-'Yield Curves'!S93</f>
        <v>2.4999999999999467E-2</v>
      </c>
      <c r="S93">
        <f>'Yield Curves'!T92-'Yield Curves'!T93</f>
        <v>2.7499999999999858E-2</v>
      </c>
      <c r="T93">
        <f>'Yield Curves'!U92-'Yield Curves'!U93</f>
        <v>3.0000000000000249E-2</v>
      </c>
      <c r="U93">
        <f>'Yield Curves'!V92-'Yield Curves'!V93</f>
        <v>3.2500000000000639E-2</v>
      </c>
      <c r="V93" s="21">
        <f t="shared" si="31"/>
        <v>4.9999999999999822E-2</v>
      </c>
      <c r="W93" s="21">
        <f t="shared" si="32"/>
        <v>3.4007500000000183E-2</v>
      </c>
      <c r="X93">
        <f t="shared" si="33"/>
        <v>5.1108669918255974E-2</v>
      </c>
      <c r="Y93">
        <f t="shared" si="34"/>
        <v>0.15290404560939003</v>
      </c>
      <c r="Z93" s="2">
        <v>43004</v>
      </c>
      <c r="AA93" s="28">
        <f>'Bond Valuation'!$B$12*BondVal_all!BO93</f>
        <v>93.599076486837944</v>
      </c>
      <c r="AB93" s="53">
        <f t="shared" si="36"/>
        <v>-5.9982003599445832E-4</v>
      </c>
      <c r="AC93" s="12">
        <f>SUMPRODUCT('Bond Valuation'!$B$12*BondVal_all!BO93,$BO$2)/AA93</f>
        <v>1</v>
      </c>
      <c r="AD93" s="35">
        <f t="shared" si="37"/>
        <v>-1.5295080850549325E-3</v>
      </c>
      <c r="AE93" s="53">
        <f t="shared" si="38"/>
        <v>-4.8367292484161302E-3</v>
      </c>
      <c r="AF93" s="53">
        <f t="shared" si="39"/>
        <v>-1.3623475850441289E-3</v>
      </c>
      <c r="AG93" s="53">
        <f t="shared" si="40"/>
        <v>-4.3081213335693907E-3</v>
      </c>
      <c r="AH93" s="28">
        <f>SUMPRODUCT('Bond Valuation'!$B$40:$D$40,BondVal_all!BO93:BQ93)</f>
        <v>84.776098123843838</v>
      </c>
      <c r="AI93" s="53">
        <f t="shared" si="41"/>
        <v>-2.0509426992764146E-3</v>
      </c>
      <c r="AJ93" s="12">
        <f>SUMPRODUCT($BO$2:$BQ$2,'Bond Valuation'!$B$40:$D$40,BondVal_all!BO93:BQ93)/BondVal_all!AH93</f>
        <v>2.9360094319055823</v>
      </c>
      <c r="AK93" s="35">
        <f t="shared" si="42"/>
        <v>-4.4906501638971273E-3</v>
      </c>
      <c r="AL93" s="35">
        <f t="shared" si="43"/>
        <v>-1.4200682692923359E-2</v>
      </c>
      <c r="AM93" s="35">
        <f t="shared" si="44"/>
        <v>-1.3623475850441289E-3</v>
      </c>
      <c r="AN93" s="29">
        <f t="shared" si="45"/>
        <v>-4.3081213335693907E-3</v>
      </c>
      <c r="AO93" s="28">
        <f>SUMPRODUCT('Bond Valuation'!$B$68:$F$68,BondVal_all!BO93:BS93)</f>
        <v>78.403720794045739</v>
      </c>
      <c r="AP93" s="53">
        <f t="shared" si="46"/>
        <v>-2.3429776931654933E-3</v>
      </c>
      <c r="AQ93" s="12">
        <f>SUMPRODUCT($BO$2:$BS$2,'Bond Valuation'!$B$68:$F$68,BondVal_all!BO93:BS93)/BondVal_all!AO93</f>
        <v>4.7256692922685257</v>
      </c>
      <c r="AR93" s="35">
        <f t="shared" si="47"/>
        <v>-7.2279493898205309E-3</v>
      </c>
      <c r="AS93" s="35">
        <f t="shared" si="48"/>
        <v>-2.2856782884257135E-2</v>
      </c>
      <c r="AT93" s="35">
        <f t="shared" si="49"/>
        <v>-1.3623475850441289E-3</v>
      </c>
      <c r="AU93" s="36">
        <f t="shared" si="50"/>
        <v>-4.3081213335693907E-3</v>
      </c>
      <c r="AV93" s="28">
        <f>SUMPRODUCT('Bond Valuation'!$B$96:$K$96,BondVal_all!BO93:BX93)</f>
        <v>69.825900498945373</v>
      </c>
      <c r="AW93" s="53">
        <f t="shared" si="51"/>
        <v>-3.3955864293211402E-3</v>
      </c>
      <c r="AX93" s="12">
        <f>SUMPRODUCT($BO$2:$BX$2,'Bond Valuation'!$B$96:$K$96,BondVal_all!BO93:BX93)/BondVal_all!AV93</f>
        <v>8.273028911941454</v>
      </c>
      <c r="AY93" s="35">
        <f t="shared" si="52"/>
        <v>-1.2653664608707664E-2</v>
      </c>
      <c r="AZ93" s="35">
        <f t="shared" si="35"/>
        <v>-4.0014400911379505E-2</v>
      </c>
      <c r="BA93" s="35">
        <f t="shared" si="53"/>
        <v>-1.3623475850441289E-3</v>
      </c>
      <c r="BB93" s="36">
        <f t="shared" si="54"/>
        <v>-4.3081213335693907E-3</v>
      </c>
      <c r="BC93" s="28">
        <f>SUMPRODUCT('Bond Valuation'!$B$124:$U$124,BondVal_all!BO93:CH93)</f>
        <v>57.743831753746477</v>
      </c>
      <c r="BD93" s="53">
        <f t="shared" si="55"/>
        <v>1.7296311189274327E-4</v>
      </c>
      <c r="BE93" s="12">
        <f>SUMPRODUCT($BO$2:$CH$2,'Bond Valuation'!$B$124:$U$124,BondVal_all!BO93:CH93)/BondVal_all!BC93</f>
        <v>11.881250489209281</v>
      </c>
      <c r="BF93" s="35">
        <f t="shared" si="56"/>
        <v>-1.8172468683808465E-2</v>
      </c>
      <c r="BG93" s="35">
        <f t="shared" si="57"/>
        <v>-5.7466391748916983E-2</v>
      </c>
      <c r="BH93" s="35">
        <f t="shared" si="58"/>
        <v>-1.3623475850441289E-3</v>
      </c>
      <c r="BI93" s="36">
        <f t="shared" si="59"/>
        <v>-4.3081213335693907E-3</v>
      </c>
      <c r="BJ93" s="35"/>
      <c r="BK93" s="35"/>
      <c r="BO93">
        <f>EXP(-BO$2*HLOOKUP(BO$2,'Yield Curves'!$B$2:$AP$508,MATCH($Z93,'Yield Curves'!$A$3:$A$508,0)+1)/100)</f>
        <v>0.92672352957265292</v>
      </c>
      <c r="BP93">
        <f>EXP(-BP$2*HLOOKUP(BP$2,'Yield Curves'!$B$2:$AP$508,MATCH($Z93,'Yield Curves'!$A$3:$A$508,0)+1)/100)</f>
        <v>0.85898828074112343</v>
      </c>
      <c r="BQ93">
        <f>EXP(-BQ$2*HLOOKUP(BQ$2,'Yield Curves'!$B$2:$AP$508,MATCH($Z93,'Yield Curves'!$A$3:$A$508,0)+1)/100)</f>
        <v>0.79612425983545376</v>
      </c>
      <c r="BR93">
        <f>EXP(-BR$2*HLOOKUP(BR$2,'Yield Curves'!$B$2:$AP$508,MATCH($Z93,'Yield Curves'!$A$3:$A$508,0)+1)/100)</f>
        <v>0.72731180549969232</v>
      </c>
      <c r="BS93">
        <f>EXP(-BS$2*HLOOKUP(BS$2,'Yield Curves'!$B$2:$AP$508,MATCH($Z93,'Yield Curves'!$A$3:$A$508,0)+1)/100)</f>
        <v>0.68420342541388712</v>
      </c>
      <c r="BT93">
        <f>EXP(-BT$2*HLOOKUP(BT$2,'Yield Curves'!$B$2:$AP$508,MATCH($Z93,'Yield Curves'!$A$3:$A$508,0)+1)/100)</f>
        <v>0.6338138370985491</v>
      </c>
      <c r="BU93">
        <f>EXP(-BU$2*HLOOKUP(BU$2,'Yield Curves'!$B$2:$AP$508,MATCH($Z93,'Yield Curves'!$A$3:$A$508,0)+1)/100)</f>
        <v>0.58701787979572218</v>
      </c>
      <c r="BV93">
        <f>EXP(-BV$2*HLOOKUP(BV$2,'Yield Curves'!$B$2:$AP$508,MATCH($Z93,'Yield Curves'!$A$3:$A$508,0)+1)/100)</f>
        <v>0.5429163622051616</v>
      </c>
      <c r="BW93">
        <f>EXP(-BW$2*HLOOKUP(BW$2,'Yield Curves'!$B$2:$AP$508,MATCH($Z93,'Yield Curves'!$A$3:$A$508,0)+1)/100)</f>
        <v>0.50120002804726493</v>
      </c>
      <c r="BX93">
        <f>EXP(-BX$2*HLOOKUP(BX$2,'Yield Curves'!$B$2:$AP$508,MATCH($Z93,'Yield Curves'!$A$3:$A$508,0)+1)/100)</f>
        <v>0.46301306831122807</v>
      </c>
      <c r="BY93">
        <f>EXP(-BY$2*HLOOKUP(BY$2,'Yield Curves'!$B$2:$AP$508,MATCH($Z93,'Yield Curves'!$A$3:$A$508,0)+1)/100)</f>
        <v>0.42752179903954357</v>
      </c>
      <c r="BZ93">
        <f>EXP(-BZ$2*HLOOKUP(BZ$2,'Yield Curves'!$B$2:$AP$508,MATCH($Z93,'Yield Curves'!$A$3:$A$508,0)+1)/100)</f>
        <v>0.39295899931425732</v>
      </c>
      <c r="CA93">
        <f>EXP(-CA$2*HLOOKUP(CA$2,'Yield Curves'!$B$2:$AP$508,MATCH($Z93,'Yield Curves'!$A$3:$A$508,0)+1)/100)</f>
        <v>0.35918686880545297</v>
      </c>
      <c r="CB93">
        <f>EXP(-CB$2*HLOOKUP(CB$2,'Yield Curves'!$B$2:$AP$508,MATCH($Z93,'Yield Curves'!$A$3:$A$508,0)+1)/100)</f>
        <v>0.3300412936755035</v>
      </c>
      <c r="CC93">
        <f>EXP(-CC$2*HLOOKUP(CC$2,'Yield Curves'!$B$2:$AP$508,MATCH($Z93,'Yield Curves'!$A$3:$A$508,0)+1)/100)</f>
        <v>0.30300680953876541</v>
      </c>
      <c r="CD93">
        <f>EXP(-CD$2*HLOOKUP(CD$2,'Yield Curves'!$B$2:$AP$508,MATCH($Z93,'Yield Curves'!$A$3:$A$508,0)+1)/100)</f>
        <v>0.27717325472424725</v>
      </c>
      <c r="CE93">
        <f>EXP(-CE$2*HLOOKUP(CE$2,'Yield Curves'!$B$2:$AP$508,MATCH($Z93,'Yield Curves'!$A$3:$A$508,0)+1)/100)</f>
        <v>0.25248527627477252</v>
      </c>
      <c r="CF93">
        <f>EXP(-CF$2*HLOOKUP(CF$2,'Yield Curves'!$B$2:$AP$508,MATCH($Z93,'Yield Curves'!$A$3:$A$508,0)+1)/100)</f>
        <v>0.22964220482617995</v>
      </c>
      <c r="CG93">
        <f>EXP(-CG$2*HLOOKUP(CG$2,'Yield Curves'!$B$2:$AP$508,MATCH($Z93,'Yield Curves'!$A$3:$A$508,0)+1)/100)</f>
        <v>0.2088928194041339</v>
      </c>
      <c r="CH93">
        <f>EXP(-CH$2*HLOOKUP(CH$2,'Yield Curves'!$B$2:$AP$508,MATCH($Z93,'Yield Curves'!$A$3:$A$508,0)+1)/100)</f>
        <v>0.18975908216588572</v>
      </c>
    </row>
    <row r="94" spans="1:86" x14ac:dyDescent="0.2">
      <c r="A94" s="2">
        <v>43000</v>
      </c>
      <c r="B94">
        <f>'Yield Curves'!C93-'Yield Curves'!C94</f>
        <v>-4.9999999999999822E-2</v>
      </c>
      <c r="C94">
        <f>'Yield Curves'!D93-'Yield Curves'!D94</f>
        <v>-4.9999999999999822E-2</v>
      </c>
      <c r="D94">
        <f>'Yield Curves'!E93-'Yield Curves'!E94</f>
        <v>-4.9999999999999822E-2</v>
      </c>
      <c r="E94">
        <f>'Yield Curves'!F93-'Yield Curves'!F94</f>
        <v>-4.4999999999999929E-2</v>
      </c>
      <c r="F94">
        <f>'Yield Curves'!G93-'Yield Curves'!G94</f>
        <v>-4.0000000000000036E-2</v>
      </c>
      <c r="G94">
        <f>'Yield Curves'!H93-'Yield Curves'!H94</f>
        <v>-1.9999999999999574E-2</v>
      </c>
      <c r="H94">
        <f>'Yield Curves'!I93-'Yield Curves'!I94</f>
        <v>0</v>
      </c>
      <c r="I94">
        <f>'Yield Curves'!J93-'Yield Curves'!J94</f>
        <v>-9.9999999999997868E-3</v>
      </c>
      <c r="J94">
        <f>'Yield Curves'!K93-'Yield Curves'!K94</f>
        <v>-1.9999999999999574E-2</v>
      </c>
      <c r="K94">
        <f>'Yield Curves'!L93-'Yield Curves'!L94</f>
        <v>-1.499999999999968E-2</v>
      </c>
      <c r="L94">
        <f>'Yield Curves'!M93-'Yield Curves'!M94</f>
        <v>-9.9999999999997868E-3</v>
      </c>
      <c r="M94">
        <f>'Yield Curves'!N93-'Yield Curves'!N94</f>
        <v>-4.9999999999998934E-3</v>
      </c>
      <c r="N94">
        <f>'Yield Curves'!O93-'Yield Curves'!O94</f>
        <v>0</v>
      </c>
      <c r="O94">
        <f>'Yield Curves'!P93-'Yield Curves'!P94</f>
        <v>4.9999999999998934E-3</v>
      </c>
      <c r="P94">
        <f>'Yield Curves'!Q93-'Yield Curves'!Q94</f>
        <v>2.4999999999995026E-3</v>
      </c>
      <c r="Q94">
        <f>'Yield Curves'!R93-'Yield Curves'!R94</f>
        <v>0</v>
      </c>
      <c r="R94">
        <f>'Yield Curves'!S93-'Yield Curves'!S94</f>
        <v>-2.4999999999995026E-3</v>
      </c>
      <c r="S94">
        <f>'Yield Curves'!T93-'Yield Curves'!T94</f>
        <v>-1.2499999999988631E-3</v>
      </c>
      <c r="T94">
        <f>'Yield Curves'!U93-'Yield Curves'!U94</f>
        <v>0</v>
      </c>
      <c r="U94">
        <f>'Yield Curves'!V93-'Yield Curves'!V94</f>
        <v>1.2499999999988631E-3</v>
      </c>
      <c r="V94" s="21">
        <f t="shared" si="31"/>
        <v>4.9999999999998934E-3</v>
      </c>
      <c r="W94" s="21">
        <f t="shared" si="32"/>
        <v>3.4267500000000173E-2</v>
      </c>
      <c r="X94">
        <f t="shared" si="33"/>
        <v>5.1125841439545974E-2</v>
      </c>
      <c r="Y94">
        <f t="shared" si="34"/>
        <v>0.15320399254143707</v>
      </c>
      <c r="Z94" s="2">
        <v>43003</v>
      </c>
      <c r="AA94" s="28">
        <f>'Bond Valuation'!$B$12*BondVal_all!BO94</f>
        <v>93.655252783933875</v>
      </c>
      <c r="AB94" s="53">
        <f t="shared" si="36"/>
        <v>-1.9998000133336635E-4</v>
      </c>
      <c r="AC94" s="12">
        <f>SUMPRODUCT('Bond Valuation'!$B$12*BondVal_all!BO94,$BO$2)/AA94</f>
        <v>1</v>
      </c>
      <c r="AD94" s="35">
        <f t="shared" si="37"/>
        <v>-1.5290404560939002E-3</v>
      </c>
      <c r="AE94" s="53">
        <f t="shared" si="38"/>
        <v>-4.8352504757994104E-3</v>
      </c>
      <c r="AF94" s="53">
        <f t="shared" si="39"/>
        <v>-1.3621555384909583E-3</v>
      </c>
      <c r="AG94" s="53">
        <f t="shared" si="40"/>
        <v>-4.3075140290445863E-3</v>
      </c>
      <c r="AH94" s="28">
        <f>SUMPRODUCT('Bond Valuation'!$B$40:$D$40,BondVal_all!BO94:BQ94)</f>
        <v>84.950326375524867</v>
      </c>
      <c r="AI94" s="53">
        <f t="shared" si="41"/>
        <v>-4.3666385040053157E-6</v>
      </c>
      <c r="AJ94" s="12">
        <f>SUMPRODUCT($BO$2:$BQ$2,'Bond Valuation'!$B$40:$D$40,BondVal_all!BO94:BQ94)/BondVal_all!AH94</f>
        <v>2.9360861509677307</v>
      </c>
      <c r="AK94" s="35">
        <f t="shared" si="42"/>
        <v>-4.4893945074066834E-3</v>
      </c>
      <c r="AL94" s="35">
        <f t="shared" si="43"/>
        <v>-1.4196711958454782E-2</v>
      </c>
      <c r="AM94" s="35">
        <f t="shared" si="44"/>
        <v>-1.3621555384909583E-3</v>
      </c>
      <c r="AN94" s="29">
        <f t="shared" si="45"/>
        <v>-4.3075140290445863E-3</v>
      </c>
      <c r="AO94" s="28">
        <f>SUMPRODUCT('Bond Valuation'!$B$68:$F$68,BondVal_all!BO94:BS94)</f>
        <v>78.58785037442685</v>
      </c>
      <c r="AP94" s="53">
        <f t="shared" si="46"/>
        <v>-4.9939352567329731E-4</v>
      </c>
      <c r="AQ94" s="12">
        <f>SUMPRODUCT($BO$2:$BS$2,'Bond Valuation'!$B$68:$F$68,BondVal_all!BO94:BS94)/BondVal_all!AO94</f>
        <v>4.7260199394328257</v>
      </c>
      <c r="AR94" s="35">
        <f t="shared" si="47"/>
        <v>-7.2262756836992351E-3</v>
      </c>
      <c r="AS94" s="35">
        <f t="shared" si="48"/>
        <v>-2.2851490160780075E-2</v>
      </c>
      <c r="AT94" s="35">
        <f t="shared" si="49"/>
        <v>-1.3621555384909583E-3</v>
      </c>
      <c r="AU94" s="36">
        <f t="shared" si="50"/>
        <v>-4.3075140290445863E-3</v>
      </c>
      <c r="AV94" s="28">
        <f>SUMPRODUCT('Bond Valuation'!$B$96:$K$96,BondVal_all!BO94:BX94)</f>
        <v>70.06380821530783</v>
      </c>
      <c r="AW94" s="53">
        <f t="shared" si="51"/>
        <v>-2.2861099613031843E-3</v>
      </c>
      <c r="AX94" s="12">
        <f>SUMPRODUCT($BO$2:$BX$2,'Bond Valuation'!$B$96:$K$96,BondVal_all!BO94:BX94)/BondVal_all!AV94</f>
        <v>8.2761575735436885</v>
      </c>
      <c r="AY94" s="35">
        <f t="shared" si="52"/>
        <v>-1.2654579750956227E-2</v>
      </c>
      <c r="AZ94" s="35">
        <f t="shared" si="35"/>
        <v>-4.001729484526801E-2</v>
      </c>
      <c r="BA94" s="35">
        <f t="shared" si="53"/>
        <v>-1.3621555384909583E-3</v>
      </c>
      <c r="BB94" s="36">
        <f t="shared" si="54"/>
        <v>-4.3075140290445863E-3</v>
      </c>
      <c r="BC94" s="28">
        <f>SUMPRODUCT('Bond Valuation'!$B$124:$U$124,BondVal_all!BO94:CH94)</f>
        <v>57.733845928093224</v>
      </c>
      <c r="BD94" s="53">
        <f t="shared" si="55"/>
        <v>-5.0785613754215087E-3</v>
      </c>
      <c r="BE94" s="12">
        <f>SUMPRODUCT($BO$2:$CH$2,'Bond Valuation'!$B$124:$U$124,BondVal_all!BO94:CH94)/BondVal_all!BC94</f>
        <v>11.863714174815215</v>
      </c>
      <c r="BF94" s="35">
        <f t="shared" si="56"/>
        <v>-1.8140098932827125E-2</v>
      </c>
      <c r="BG94" s="35">
        <f t="shared" si="57"/>
        <v>-5.7364029608523479E-2</v>
      </c>
      <c r="BH94" s="35">
        <f t="shared" si="58"/>
        <v>-1.3621555384909583E-3</v>
      </c>
      <c r="BI94" s="36">
        <f t="shared" si="59"/>
        <v>-4.3075140290445863E-3</v>
      </c>
      <c r="BJ94" s="35"/>
      <c r="BK94" s="35"/>
      <c r="BO94">
        <f>EXP(-BO$2*HLOOKUP(BO$2,'Yield Curves'!$B$2:$AP$508,MATCH($Z94,'Yield Curves'!$A$3:$A$508,0)+1)/100)</f>
        <v>0.92727973053399881</v>
      </c>
      <c r="BP94">
        <f>EXP(-BP$2*HLOOKUP(BP$2,'Yield Curves'!$B$2:$AP$508,MATCH($Z94,'Yield Curves'!$A$3:$A$508,0)+1)/100)</f>
        <v>0.86019170653565769</v>
      </c>
      <c r="BQ94">
        <f>EXP(-BQ$2*HLOOKUP(BQ$2,'Yield Curves'!$B$2:$AP$508,MATCH($Z94,'Yield Curves'!$A$3:$A$508,0)+1)/100)</f>
        <v>0.79779787746456432</v>
      </c>
      <c r="BR94">
        <f>EXP(-BR$2*HLOOKUP(BR$2,'Yield Curves'!$B$2:$AP$508,MATCH($Z94,'Yield Curves'!$A$3:$A$508,0)+1)/100)</f>
        <v>0.72731180549969232</v>
      </c>
      <c r="BS94">
        <f>EXP(-BS$2*HLOOKUP(BS$2,'Yield Curves'!$B$2:$AP$508,MATCH($Z94,'Yield Curves'!$A$3:$A$508,0)+1)/100)</f>
        <v>0.68591607389602016</v>
      </c>
      <c r="BT94">
        <f>EXP(-BT$2*HLOOKUP(BT$2,'Yield Curves'!$B$2:$AP$508,MATCH($Z94,'Yield Curves'!$A$3:$A$508,0)+1)/100)</f>
        <v>0.63571813362641427</v>
      </c>
      <c r="BU94">
        <f>EXP(-BU$2*HLOOKUP(BU$2,'Yield Curves'!$B$2:$AP$508,MATCH($Z94,'Yield Curves'!$A$3:$A$508,0)+1)/100)</f>
        <v>0.58907604205792596</v>
      </c>
      <c r="BV94">
        <f>EXP(-BV$2*HLOOKUP(BV$2,'Yield Curves'!$B$2:$AP$508,MATCH($Z94,'Yield Curves'!$A$3:$A$508,0)+1)/100)</f>
        <v>0.54498336920754797</v>
      </c>
      <c r="BW94">
        <f>EXP(-BW$2*HLOOKUP(BW$2,'Yield Curves'!$B$2:$AP$508,MATCH($Z94,'Yield Curves'!$A$3:$A$508,0)+1)/100)</f>
        <v>0.50312078926855397</v>
      </c>
      <c r="BX94">
        <f>EXP(-BX$2*HLOOKUP(BX$2,'Yield Curves'!$B$2:$AP$508,MATCH($Z94,'Yield Curves'!$A$3:$A$508,0)+1)/100)</f>
        <v>0.46486882963276832</v>
      </c>
      <c r="BY94">
        <f>EXP(-BY$2*HLOOKUP(BY$2,'Yield Curves'!$B$2:$AP$508,MATCH($Z94,'Yield Curves'!$A$3:$A$508,0)+1)/100)</f>
        <v>0.42928896874230299</v>
      </c>
      <c r="BZ94">
        <f>EXP(-BZ$2*HLOOKUP(BZ$2,'Yield Curves'!$B$2:$AP$508,MATCH($Z94,'Yield Curves'!$A$3:$A$508,0)+1)/100)</f>
        <v>0.39428747648114693</v>
      </c>
      <c r="CA94">
        <f>EXP(-CA$2*HLOOKUP(CA$2,'Yield Curves'!$B$2:$AP$508,MATCH($Z94,'Yield Curves'!$A$3:$A$508,0)+1)/100)</f>
        <v>0.35974179175511711</v>
      </c>
      <c r="CB94">
        <f>EXP(-CB$2*HLOOKUP(CB$2,'Yield Curves'!$B$2:$AP$508,MATCH($Z94,'Yield Curves'!$A$3:$A$508,0)+1)/100)</f>
        <v>0.33031575455787171</v>
      </c>
      <c r="CC94">
        <f>EXP(-CC$2*HLOOKUP(CC$2,'Yield Curves'!$B$2:$AP$508,MATCH($Z94,'Yield Curves'!$A$3:$A$508,0)+1)/100)</f>
        <v>0.30300680953876541</v>
      </c>
      <c r="CD94">
        <f>EXP(-CD$2*HLOOKUP(CD$2,'Yield Curves'!$B$2:$AP$508,MATCH($Z94,'Yield Curves'!$A$3:$A$508,0)+1)/100)</f>
        <v>0.27696372169002687</v>
      </c>
      <c r="CE94">
        <f>EXP(-CE$2*HLOOKUP(CE$2,'Yield Curves'!$B$2:$AP$508,MATCH($Z94,'Yield Curves'!$A$3:$A$508,0)+1)/100)</f>
        <v>0.25213174874106287</v>
      </c>
      <c r="CF94">
        <f>EXP(-CF$2*HLOOKUP(CF$2,'Yield Curves'!$B$2:$AP$508,MATCH($Z94,'Yield Curves'!$A$3:$A$508,0)+1)/100)</f>
        <v>0.22915670256984766</v>
      </c>
      <c r="CG94">
        <f>EXP(-CG$2*HLOOKUP(CG$2,'Yield Curves'!$B$2:$AP$508,MATCH($Z94,'Yield Curves'!$A$3:$A$508,0)+1)/100)</f>
        <v>0.20826354114108869</v>
      </c>
      <c r="CH94">
        <f>EXP(-CH$2*HLOOKUP(CH$2,'Yield Curves'!$B$2:$AP$508,MATCH($Z94,'Yield Curves'!$A$3:$A$508,0)+1)/100)</f>
        <v>0.18900156188780515</v>
      </c>
    </row>
    <row r="95" spans="1:86" x14ac:dyDescent="0.2">
      <c r="A95" s="2">
        <v>42999</v>
      </c>
      <c r="B95">
        <f>'Yield Curves'!C94-'Yield Curves'!C95</f>
        <v>-1.9999999999999574E-2</v>
      </c>
      <c r="C95">
        <f>'Yield Curves'!D94-'Yield Curves'!D95</f>
        <v>0</v>
      </c>
      <c r="D95">
        <f>'Yield Curves'!E94-'Yield Curves'!E95</f>
        <v>2.0000000000000462E-2</v>
      </c>
      <c r="E95">
        <f>'Yield Curves'!F94-'Yield Curves'!F95</f>
        <v>3.0000000000000249E-2</v>
      </c>
      <c r="F95">
        <f>'Yield Curves'!G94-'Yield Curves'!G95</f>
        <v>4.0000000000000036E-2</v>
      </c>
      <c r="G95">
        <f>'Yield Curves'!H94-'Yield Curves'!H95</f>
        <v>2.5000000000000355E-2</v>
      </c>
      <c r="H95">
        <f>'Yield Curves'!I94-'Yield Curves'!I95</f>
        <v>9.9999999999997868E-3</v>
      </c>
      <c r="I95">
        <f>'Yield Curves'!J94-'Yield Curves'!J95</f>
        <v>3.0000000000000249E-2</v>
      </c>
      <c r="J95">
        <f>'Yield Curves'!K94-'Yield Curves'!K95</f>
        <v>4.9999999999999822E-2</v>
      </c>
      <c r="K95">
        <f>'Yield Curves'!L94-'Yield Curves'!L95</f>
        <v>4.750000000000032E-2</v>
      </c>
      <c r="L95">
        <f>'Yield Curves'!M94-'Yield Curves'!M95</f>
        <v>4.4999999999999929E-2</v>
      </c>
      <c r="M95">
        <f>'Yield Curves'!N94-'Yield Curves'!N95</f>
        <v>4.2499999999999538E-2</v>
      </c>
      <c r="N95">
        <f>'Yield Curves'!O94-'Yield Curves'!O95</f>
        <v>4.0000000000000036E-2</v>
      </c>
      <c r="O95">
        <f>'Yield Curves'!P94-'Yield Curves'!P95</f>
        <v>3.7500000000000533E-2</v>
      </c>
      <c r="P95">
        <f>'Yield Curves'!Q94-'Yield Curves'!Q95</f>
        <v>3.6250000000000782E-2</v>
      </c>
      <c r="Q95">
        <f>'Yield Curves'!R94-'Yield Curves'!R95</f>
        <v>3.5000000000000142E-2</v>
      </c>
      <c r="R95">
        <f>'Yield Curves'!S94-'Yield Curves'!S95</f>
        <v>3.3749999999999503E-2</v>
      </c>
      <c r="S95">
        <f>'Yield Curves'!T94-'Yield Curves'!T95</f>
        <v>3.1874999999999432E-2</v>
      </c>
      <c r="T95">
        <f>'Yield Curves'!U94-'Yield Curves'!U95</f>
        <v>3.0000000000000249E-2</v>
      </c>
      <c r="U95">
        <f>'Yield Curves'!V94-'Yield Curves'!V95</f>
        <v>2.8125000000001066E-2</v>
      </c>
      <c r="V95" s="21">
        <f t="shared" si="31"/>
        <v>4.9999999999999822E-2</v>
      </c>
      <c r="W95" s="21">
        <f t="shared" si="32"/>
        <v>3.4537500000000179E-2</v>
      </c>
      <c r="X95">
        <f t="shared" si="33"/>
        <v>5.1386830332063628E-2</v>
      </c>
      <c r="Y95">
        <f t="shared" si="34"/>
        <v>0.15408114349669377</v>
      </c>
      <c r="Z95" s="2">
        <v>43000</v>
      </c>
      <c r="AA95" s="28">
        <f>'Bond Valuation'!$B$12*BondVal_all!BO95</f>
        <v>93.673985707720604</v>
      </c>
      <c r="AB95" s="53">
        <f t="shared" si="36"/>
        <v>5.0012502083607302E-4</v>
      </c>
      <c r="AC95" s="12">
        <f>SUMPRODUCT('Bond Valuation'!$B$12*BondVal_all!BO95,$BO$2)/AA95</f>
        <v>1</v>
      </c>
      <c r="AD95" s="35">
        <f t="shared" si="37"/>
        <v>-1.5320399254143708E-3</v>
      </c>
      <c r="AE95" s="53">
        <f t="shared" si="38"/>
        <v>-4.8447356306238953E-3</v>
      </c>
      <c r="AF95" s="53">
        <f t="shared" si="39"/>
        <v>-1.3626131963182292E-3</v>
      </c>
      <c r="AG95" s="53">
        <f t="shared" si="40"/>
        <v>-4.3089612701677667E-3</v>
      </c>
      <c r="AH95" s="28">
        <f>SUMPRODUCT('Bond Valuation'!$B$40:$D$40,BondVal_all!BO95:BQ95)</f>
        <v>84.950697324510742</v>
      </c>
      <c r="AI95" s="53">
        <f t="shared" si="41"/>
        <v>1.1813566102782946E-3</v>
      </c>
      <c r="AJ95" s="12">
        <f>SUMPRODUCT($BO$2:$BQ$2,'Bond Valuation'!$B$40:$D$40,BondVal_all!BO95:BQ95)/BondVal_all!AH95</f>
        <v>2.9360776967793969</v>
      </c>
      <c r="AK95" s="35">
        <f t="shared" si="42"/>
        <v>-4.4981882555847046E-3</v>
      </c>
      <c r="AL95" s="35">
        <f t="shared" si="43"/>
        <v>-1.4224520231867285E-2</v>
      </c>
      <c r="AM95" s="35">
        <f t="shared" si="44"/>
        <v>-1.3626131963182292E-3</v>
      </c>
      <c r="AN95" s="29">
        <f t="shared" si="45"/>
        <v>-4.3089612701677667E-3</v>
      </c>
      <c r="AO95" s="28">
        <f>SUMPRODUCT('Bond Valuation'!$B$68:$F$68,BondVal_all!BO95:BS95)</f>
        <v>78.627116247223071</v>
      </c>
      <c r="AP95" s="53">
        <f t="shared" si="46"/>
        <v>9.6760956427566214E-4</v>
      </c>
      <c r="AQ95" s="12">
        <f>SUMPRODUCT($BO$2:$BS$2,'Bond Valuation'!$B$68:$F$68,BondVal_all!BO95:BS95)/BondVal_all!AO95</f>
        <v>4.7260868771957334</v>
      </c>
      <c r="AR95" s="35">
        <f t="shared" si="47"/>
        <v>-7.2405537868407872E-3</v>
      </c>
      <c r="AS95" s="35">
        <f t="shared" si="48"/>
        <v>-2.2896641487374185E-2</v>
      </c>
      <c r="AT95" s="35">
        <f t="shared" si="49"/>
        <v>-1.3626131963182292E-3</v>
      </c>
      <c r="AU95" s="36">
        <f t="shared" si="50"/>
        <v>-4.3089612701677667E-3</v>
      </c>
      <c r="AV95" s="28">
        <f>SUMPRODUCT('Bond Valuation'!$B$96:$K$96,BondVal_all!BO95:BX95)</f>
        <v>70.224348798622387</v>
      </c>
      <c r="AW95" s="53">
        <f t="shared" si="51"/>
        <v>1.6708894083183878E-4</v>
      </c>
      <c r="AX95" s="12">
        <f>SUMPRODUCT($BO$2:$BX$2,'Bond Valuation'!$B$96:$K$96,BondVal_all!BO95:BX95)/BondVal_all!AV95</f>
        <v>8.2792349005946182</v>
      </c>
      <c r="AY95" s="35">
        <f t="shared" si="52"/>
        <v>-1.2684118419595034E-2</v>
      </c>
      <c r="AZ95" s="35">
        <f t="shared" si="35"/>
        <v>-4.0110704317215626E-2</v>
      </c>
      <c r="BA95" s="35">
        <f t="shared" si="53"/>
        <v>-1.3626131963182292E-3</v>
      </c>
      <c r="BB95" s="36">
        <f t="shared" si="54"/>
        <v>-4.3089612701677667E-3</v>
      </c>
      <c r="BC95" s="28">
        <f>SUMPRODUCT('Bond Valuation'!$B$124:$U$124,BondVal_all!BO95:CH95)</f>
        <v>58.028547467935695</v>
      </c>
      <c r="BD95" s="53">
        <f t="shared" si="55"/>
        <v>9.6470370455259413E-4</v>
      </c>
      <c r="BE95" s="12">
        <f>SUMPRODUCT($BO$2:$CH$2,'Bond Valuation'!$B$124:$U$124,BondVal_all!BO95:CH95)/BondVal_all!BC95</f>
        <v>11.893592050111442</v>
      </c>
      <c r="BF95" s="35">
        <f t="shared" si="56"/>
        <v>-1.8221457877361687E-2</v>
      </c>
      <c r="BG95" s="35">
        <f t="shared" si="57"/>
        <v>-5.762130918128E-2</v>
      </c>
      <c r="BH95" s="35">
        <f t="shared" si="58"/>
        <v>-1.3626131963182292E-3</v>
      </c>
      <c r="BI95" s="36">
        <f t="shared" si="59"/>
        <v>-4.3089612701677667E-3</v>
      </c>
      <c r="BJ95" s="35"/>
      <c r="BK95" s="35"/>
      <c r="BO95">
        <f>EXP(-BO$2*HLOOKUP(BO$2,'Yield Curves'!$B$2:$AP$508,MATCH($Z95,'Yield Curves'!$A$3:$A$508,0)+1)/100)</f>
        <v>0.92746520502693663</v>
      </c>
      <c r="BP95">
        <f>EXP(-BP$2*HLOOKUP(BP$2,'Yield Curves'!$B$2:$AP$508,MATCH($Z95,'Yield Curves'!$A$3:$A$508,0)+1)/100)</f>
        <v>0.86019170653565769</v>
      </c>
      <c r="BQ95">
        <f>EXP(-BQ$2*HLOOKUP(BQ$2,'Yield Curves'!$B$2:$AP$508,MATCH($Z95,'Yield Curves'!$A$3:$A$508,0)+1)/100)</f>
        <v>0.79779787746456432</v>
      </c>
      <c r="BR95">
        <f>EXP(-BR$2*HLOOKUP(BR$2,'Yield Curves'!$B$2:$AP$508,MATCH($Z95,'Yield Curves'!$A$3:$A$508,0)+1)/100)</f>
        <v>0.72876788470453691</v>
      </c>
      <c r="BS95">
        <f>EXP(-BS$2*HLOOKUP(BS$2,'Yield Curves'!$B$2:$AP$508,MATCH($Z95,'Yield Curves'!$A$3:$A$508,0)+1)/100)</f>
        <v>0.68625911768676906</v>
      </c>
      <c r="BT95">
        <f>EXP(-BT$2*HLOOKUP(BT$2,'Yield Curves'!$B$2:$AP$508,MATCH($Z95,'Yield Curves'!$A$3:$A$508,0)+1)/100)</f>
        <v>0.63609967895874342</v>
      </c>
      <c r="BU95">
        <f>EXP(-BU$2*HLOOKUP(BU$2,'Yield Curves'!$B$2:$AP$508,MATCH($Z95,'Yield Curves'!$A$3:$A$508,0)+1)/100)</f>
        <v>0.58948853964467818</v>
      </c>
      <c r="BV95">
        <f>EXP(-BV$2*HLOOKUP(BV$2,'Yield Curves'!$B$2:$AP$508,MATCH($Z95,'Yield Curves'!$A$3:$A$508,0)+1)/100)</f>
        <v>0.54563774179562519</v>
      </c>
      <c r="BW95">
        <f>EXP(-BW$2*HLOOKUP(BW$2,'Yield Curves'!$B$2:$AP$508,MATCH($Z95,'Yield Curves'!$A$3:$A$508,0)+1)/100)</f>
        <v>0.50425408552458684</v>
      </c>
      <c r="BX95">
        <f>EXP(-BX$2*HLOOKUP(BX$2,'Yield Curves'!$B$2:$AP$508,MATCH($Z95,'Yield Curves'!$A$3:$A$508,0)+1)/100)</f>
        <v>0.46626553012487953</v>
      </c>
      <c r="BY95">
        <f>EXP(-BY$2*HLOOKUP(BY$2,'Yield Curves'!$B$2:$AP$508,MATCH($Z95,'Yield Curves'!$A$3:$A$508,0)+1)/100)</f>
        <v>0.43094491692677545</v>
      </c>
      <c r="BZ95">
        <f>EXP(-BZ$2*HLOOKUP(BZ$2,'Yield Curves'!$B$2:$AP$508,MATCH($Z95,'Yield Curves'!$A$3:$A$508,0)+1)/100)</f>
        <v>0.3961251826022002</v>
      </c>
      <c r="CA95">
        <f>EXP(-CA$2*HLOOKUP(CA$2,'Yield Curves'!$B$2:$AP$508,MATCH($Z95,'Yield Curves'!$A$3:$A$508,0)+1)/100)</f>
        <v>0.36167608881210417</v>
      </c>
      <c r="CB95">
        <f>EXP(-CB$2*HLOOKUP(CB$2,'Yield Curves'!$B$2:$AP$508,MATCH($Z95,'Yield Curves'!$A$3:$A$508,0)+1)/100)</f>
        <v>0.33243239927756885</v>
      </c>
      <c r="CC95">
        <f>EXP(-CC$2*HLOOKUP(CC$2,'Yield Curves'!$B$2:$AP$508,MATCH($Z95,'Yield Curves'!$A$3:$A$508,0)+1)/100)</f>
        <v>0.30528790402199785</v>
      </c>
      <c r="CD95">
        <f>EXP(-CD$2*HLOOKUP(CD$2,'Yield Curves'!$B$2:$AP$508,MATCH($Z95,'Yield Curves'!$A$3:$A$508,0)+1)/100)</f>
        <v>0.27926161453744552</v>
      </c>
      <c r="CE95">
        <f>EXP(-CE$2*HLOOKUP(CE$2,'Yield Curves'!$B$2:$AP$508,MATCH($Z95,'Yield Curves'!$A$3:$A$508,0)+1)/100)</f>
        <v>0.25430764429127767</v>
      </c>
      <c r="CF95">
        <f>EXP(-CF$2*HLOOKUP(CF$2,'Yield Curves'!$B$2:$AP$508,MATCH($Z95,'Yield Curves'!$A$3:$A$508,0)+1)/100)</f>
        <v>0.23120566121723093</v>
      </c>
      <c r="CG95">
        <f>EXP(-CG$2*HLOOKUP(CG$2,'Yield Curves'!$B$2:$AP$508,MATCH($Z95,'Yield Curves'!$A$3:$A$508,0)+1)/100)</f>
        <v>0.21024054956774016</v>
      </c>
      <c r="CH95">
        <f>EXP(-CH$2*HLOOKUP(CH$2,'Yield Curves'!$B$2:$AP$508,MATCH($Z95,'Yield Curves'!$A$3:$A$508,0)+1)/100)</f>
        <v>0.19090105916394634</v>
      </c>
    </row>
    <row r="96" spans="1:86" x14ac:dyDescent="0.2">
      <c r="A96" s="2">
        <v>42998</v>
      </c>
      <c r="B96">
        <f>'Yield Curves'!C95-'Yield Curves'!C96</f>
        <v>-1.0000000000000675E-2</v>
      </c>
      <c r="C96">
        <f>'Yield Curves'!D95-'Yield Curves'!D96</f>
        <v>-1.9999999999999574E-2</v>
      </c>
      <c r="D96">
        <f>'Yield Curves'!E95-'Yield Curves'!E96</f>
        <v>-3.0000000000000249E-2</v>
      </c>
      <c r="E96">
        <f>'Yield Curves'!F95-'Yield Curves'!F96</f>
        <v>-2.9999999999999361E-2</v>
      </c>
      <c r="F96">
        <f>'Yield Curves'!G95-'Yield Curves'!G96</f>
        <v>-2.9999999999999361E-2</v>
      </c>
      <c r="G96">
        <f>'Yield Curves'!H95-'Yield Curves'!H96</f>
        <v>-1.9999999999999574E-2</v>
      </c>
      <c r="H96">
        <f>'Yield Curves'!I95-'Yield Curves'!I96</f>
        <v>-9.9999999999997868E-3</v>
      </c>
      <c r="I96">
        <f>'Yield Curves'!J95-'Yield Curves'!J96</f>
        <v>-2.0000000000000462E-2</v>
      </c>
      <c r="J96">
        <f>'Yield Curves'!K95-'Yield Curves'!K96</f>
        <v>-3.0000000000000249E-2</v>
      </c>
      <c r="K96">
        <f>'Yield Curves'!L95-'Yield Curves'!L96</f>
        <v>-3.0000000000001137E-2</v>
      </c>
      <c r="L96">
        <f>'Yield Curves'!M95-'Yield Curves'!M96</f>
        <v>-3.0000000000000249E-2</v>
      </c>
      <c r="M96">
        <f>'Yield Curves'!N95-'Yield Curves'!N96</f>
        <v>-2.9999999999999361E-2</v>
      </c>
      <c r="N96">
        <f>'Yield Curves'!O95-'Yield Curves'!O96</f>
        <v>-3.0000000000000249E-2</v>
      </c>
      <c r="O96">
        <f>'Yield Curves'!P95-'Yield Curves'!P96</f>
        <v>-3.0000000000001137E-2</v>
      </c>
      <c r="P96">
        <f>'Yield Curves'!Q95-'Yield Curves'!Q96</f>
        <v>-2.7500000000000746E-2</v>
      </c>
      <c r="Q96">
        <f>'Yield Curves'!R95-'Yield Curves'!R96</f>
        <v>-2.5000000000000355E-2</v>
      </c>
      <c r="R96">
        <f>'Yield Curves'!S95-'Yield Curves'!S96</f>
        <v>-2.2499999999999964E-2</v>
      </c>
      <c r="S96">
        <f>'Yield Curves'!T95-'Yield Curves'!T96</f>
        <v>-2.1250000000000213E-2</v>
      </c>
      <c r="T96">
        <f>'Yield Curves'!U95-'Yield Curves'!U96</f>
        <v>-2.0000000000000462E-2</v>
      </c>
      <c r="U96">
        <f>'Yield Curves'!V95-'Yield Curves'!V96</f>
        <v>-1.8750000000000711E-2</v>
      </c>
      <c r="V96" s="21">
        <f t="shared" si="31"/>
        <v>-9.9999999999997868E-3</v>
      </c>
      <c r="W96" s="21">
        <f t="shared" si="32"/>
        <v>3.4657500000000167E-2</v>
      </c>
      <c r="X96">
        <f t="shared" si="33"/>
        <v>5.1317388903425819E-2</v>
      </c>
      <c r="Y96">
        <f t="shared" si="34"/>
        <v>0.15403959857681185</v>
      </c>
      <c r="Z96" s="2">
        <v>42999</v>
      </c>
      <c r="AA96" s="28">
        <f>'Bond Valuation'!$B$12*BondVal_all!BO96</f>
        <v>93.627160422163655</v>
      </c>
      <c r="AB96" s="53">
        <f t="shared" si="36"/>
        <v>2.0002000133323428E-4</v>
      </c>
      <c r="AC96" s="12">
        <f>SUMPRODUCT('Bond Valuation'!$B$12*BondVal_all!BO96,$BO$2)/AA96</f>
        <v>1</v>
      </c>
      <c r="AD96" s="35">
        <f t="shared" si="37"/>
        <v>-1.5408114349669377E-3</v>
      </c>
      <c r="AE96" s="53">
        <f t="shared" si="38"/>
        <v>-4.8724735793279307E-3</v>
      </c>
      <c r="AF96" s="53">
        <f t="shared" si="39"/>
        <v>-1.3695691093951329E-3</v>
      </c>
      <c r="AG96" s="53">
        <f t="shared" si="40"/>
        <v>-4.3309577986969322E-3</v>
      </c>
      <c r="AH96" s="28">
        <f>SUMPRODUCT('Bond Valuation'!$B$40:$D$40,BondVal_all!BO96:BQ96)</f>
        <v>84.85045867427074</v>
      </c>
      <c r="AI96" s="53">
        <f t="shared" si="41"/>
        <v>-1.1525675637166222E-3</v>
      </c>
      <c r="AJ96" s="12">
        <f>SUMPRODUCT($BO$2:$BQ$2,'Bond Valuation'!$B$40:$D$40,BondVal_all!BO96:BQ96)/BondVal_all!AH96</f>
        <v>2.9360443027921796</v>
      </c>
      <c r="AK96" s="35">
        <f t="shared" si="42"/>
        <v>-4.5238906353117199E-3</v>
      </c>
      <c r="AL96" s="35">
        <f t="shared" si="43"/>
        <v>-1.430579829309119E-2</v>
      </c>
      <c r="AM96" s="35">
        <f t="shared" si="44"/>
        <v>-1.3695691093951329E-3</v>
      </c>
      <c r="AN96" s="29">
        <f t="shared" si="45"/>
        <v>-4.3309577986969322E-3</v>
      </c>
      <c r="AO96" s="28">
        <f>SUMPRODUCT('Bond Valuation'!$B$68:$F$68,BondVal_all!BO96:BS96)</f>
        <v>78.551109442442097</v>
      </c>
      <c r="AP96" s="53">
        <f t="shared" si="46"/>
        <v>-2.2788472012159611E-3</v>
      </c>
      <c r="AQ96" s="12">
        <f>SUMPRODUCT($BO$2:$BS$2,'Bond Valuation'!$B$68:$F$68,BondVal_all!BO96:BS96)/BondVal_all!AO96</f>
        <v>4.7260238486159434</v>
      </c>
      <c r="AR96" s="35">
        <f t="shared" si="47"/>
        <v>-7.2819115878739018E-3</v>
      </c>
      <c r="AS96" s="35">
        <f t="shared" si="48"/>
        <v>-2.302742633765489E-2</v>
      </c>
      <c r="AT96" s="35">
        <f t="shared" si="49"/>
        <v>-1.3695691093951329E-3</v>
      </c>
      <c r="AU96" s="36">
        <f t="shared" si="50"/>
        <v>-4.3309577986969322E-3</v>
      </c>
      <c r="AV96" s="28">
        <f>SUMPRODUCT('Bond Valuation'!$B$96:$K$96,BondVal_all!BO96:BX96)</f>
        <v>70.212617046806997</v>
      </c>
      <c r="AW96" s="53">
        <f t="shared" si="51"/>
        <v>-2.537796585095009E-3</v>
      </c>
      <c r="AX96" s="12">
        <f>SUMPRODUCT($BO$2:$BX$2,'Bond Valuation'!$B$96:$K$96,BondVal_all!BO96:BX96)/BondVal_all!AV96</f>
        <v>8.2800739108880723</v>
      </c>
      <c r="AY96" s="35">
        <f t="shared" si="52"/>
        <v>-1.2758032564267753E-2</v>
      </c>
      <c r="AZ96" s="35">
        <f t="shared" si="35"/>
        <v>-4.0344441365684623E-2</v>
      </c>
      <c r="BA96" s="35">
        <f t="shared" si="53"/>
        <v>-1.3695691093951329E-3</v>
      </c>
      <c r="BB96" s="36">
        <f t="shared" si="54"/>
        <v>-4.3309577986969322E-3</v>
      </c>
      <c r="BC96" s="28">
        <f>SUMPRODUCT('Bond Valuation'!$B$124:$U$124,BondVal_all!BO96:CH96)</f>
        <v>57.97262106563106</v>
      </c>
      <c r="BD96" s="53">
        <f t="shared" si="55"/>
        <v>-1.8468556608153275E-3</v>
      </c>
      <c r="BE96" s="12">
        <f>SUMPRODUCT($BO$2:$CH$2,'Bond Valuation'!$B$124:$U$124,BondVal_all!BO96:CH96)/BondVal_all!BC96</f>
        <v>11.889684319108198</v>
      </c>
      <c r="BF96" s="35">
        <f t="shared" si="56"/>
        <v>-1.8319761557029003E-2</v>
      </c>
      <c r="BG96" s="35">
        <f t="shared" si="57"/>
        <v>-5.7932172711404308E-2</v>
      </c>
      <c r="BH96" s="35">
        <f t="shared" si="58"/>
        <v>-1.3695691093951329E-3</v>
      </c>
      <c r="BI96" s="36">
        <f t="shared" si="59"/>
        <v>-4.3309577986969322E-3</v>
      </c>
      <c r="BJ96" s="35"/>
      <c r="BK96" s="35"/>
      <c r="BO96">
        <f>EXP(-BO$2*HLOOKUP(BO$2,'Yield Curves'!$B$2:$AP$508,MATCH($Z96,'Yield Curves'!$A$3:$A$508,0)+1)/100)</f>
        <v>0.92700158833825408</v>
      </c>
      <c r="BP96">
        <f>EXP(-BP$2*HLOOKUP(BP$2,'Yield Curves'!$B$2:$AP$508,MATCH($Z96,'Yield Curves'!$A$3:$A$508,0)+1)/100)</f>
        <v>0.85933194478164587</v>
      </c>
      <c r="BQ96">
        <f>EXP(-BQ$2*HLOOKUP(BQ$2,'Yield Curves'!$B$2:$AP$508,MATCH($Z96,'Yield Curves'!$A$3:$A$508,0)+1)/100)</f>
        <v>0.79684109419638172</v>
      </c>
      <c r="BR96">
        <f>EXP(-BR$2*HLOOKUP(BR$2,'Yield Curves'!$B$2:$AP$508,MATCH($Z96,'Yield Curves'!$A$3:$A$508,0)+1)/100)</f>
        <v>0.72876788470453691</v>
      </c>
      <c r="BS96">
        <f>EXP(-BS$2*HLOOKUP(BS$2,'Yield Curves'!$B$2:$AP$508,MATCH($Z96,'Yield Curves'!$A$3:$A$508,0)+1)/100)</f>
        <v>0.68557320158429325</v>
      </c>
      <c r="BT96">
        <f>EXP(-BT$2*HLOOKUP(BT$2,'Yield Curves'!$B$2:$AP$508,MATCH($Z96,'Yield Curves'!$A$3:$A$508,0)+1)/100)</f>
        <v>0.63571813362641427</v>
      </c>
      <c r="BU96">
        <f>EXP(-BU$2*HLOOKUP(BU$2,'Yield Curves'!$B$2:$AP$508,MATCH($Z96,'Yield Curves'!$A$3:$A$508,0)+1)/100)</f>
        <v>0.58948853964467818</v>
      </c>
      <c r="BV96">
        <f>EXP(-BV$2*HLOOKUP(BV$2,'Yield Curves'!$B$2:$AP$508,MATCH($Z96,'Yield Curves'!$A$3:$A$508,0)+1)/100)</f>
        <v>0.54574688025746665</v>
      </c>
      <c r="BW96">
        <f>EXP(-BW$2*HLOOKUP(BW$2,'Yield Curves'!$B$2:$AP$508,MATCH($Z96,'Yield Curves'!$A$3:$A$508,0)+1)/100)</f>
        <v>0.50414064111831824</v>
      </c>
      <c r="BX96">
        <f>EXP(-BX$2*HLOOKUP(BX$2,'Yield Curves'!$B$2:$AP$508,MATCH($Z96,'Yield Curves'!$A$3:$A$508,0)+1)/100)</f>
        <v>0.46626553012487953</v>
      </c>
      <c r="BY96">
        <f>EXP(-BY$2*HLOOKUP(BY$2,'Yield Curves'!$B$2:$AP$508,MATCH($Z96,'Yield Curves'!$A$3:$A$508,0)+1)/100)</f>
        <v>0.43106344307552869</v>
      </c>
      <c r="BZ96">
        <f>EXP(-BZ$2*HLOOKUP(BZ$2,'Yield Curves'!$B$2:$AP$508,MATCH($Z96,'Yield Curves'!$A$3:$A$508,0)+1)/100)</f>
        <v>0.39621432079595631</v>
      </c>
      <c r="CA96">
        <f>EXP(-CA$2*HLOOKUP(CA$2,'Yield Curves'!$B$2:$AP$508,MATCH($Z96,'Yield Curves'!$A$3:$A$508,0)+1)/100)</f>
        <v>0.36158794100890629</v>
      </c>
      <c r="CB96">
        <f>EXP(-CB$2*HLOOKUP(CB$2,'Yield Curves'!$B$2:$AP$508,MATCH($Z96,'Yield Curves'!$A$3:$A$508,0)+1)/100)</f>
        <v>0.33238877038837217</v>
      </c>
      <c r="CC96">
        <f>EXP(-CC$2*HLOOKUP(CC$2,'Yield Curves'!$B$2:$AP$508,MATCH($Z96,'Yield Curves'!$A$3:$A$508,0)+1)/100)</f>
        <v>0.30528790402199785</v>
      </c>
      <c r="CD96">
        <f>EXP(-CD$2*HLOOKUP(CD$2,'Yield Curves'!$B$2:$AP$508,MATCH($Z96,'Yield Curves'!$A$3:$A$508,0)+1)/100)</f>
        <v>0.27922147356555732</v>
      </c>
      <c r="CE96">
        <f>EXP(-CE$2*HLOOKUP(CE$2,'Yield Curves'!$B$2:$AP$508,MATCH($Z96,'Yield Curves'!$A$3:$A$508,0)+1)/100)</f>
        <v>0.25415063793997728</v>
      </c>
      <c r="CF96">
        <f>EXP(-CF$2*HLOOKUP(CF$2,'Yield Curves'!$B$2:$AP$508,MATCH($Z96,'Yield Curves'!$A$3:$A$508,0)+1)/100)</f>
        <v>0.23094082964383947</v>
      </c>
      <c r="CG96">
        <f>EXP(-CG$2*HLOOKUP(CG$2,'Yield Curves'!$B$2:$AP$508,MATCH($Z96,'Yield Curves'!$A$3:$A$508,0)+1)/100)</f>
        <v>0.20991390416419836</v>
      </c>
      <c r="CH96">
        <f>EXP(-CH$2*HLOOKUP(CH$2,'Yield Curves'!$B$2:$AP$508,MATCH($Z96,'Yield Curves'!$A$3:$A$508,0)+1)/100)</f>
        <v>0.19051963859332924</v>
      </c>
    </row>
    <row r="97" spans="1:86" x14ac:dyDescent="0.2">
      <c r="A97" s="2">
        <v>42997</v>
      </c>
      <c r="B97">
        <f>'Yield Curves'!C96-'Yield Curves'!C97</f>
        <v>0</v>
      </c>
      <c r="C97">
        <f>'Yield Curves'!D96-'Yield Curves'!D97</f>
        <v>0</v>
      </c>
      <c r="D97">
        <f>'Yield Curves'!E96-'Yield Curves'!E97</f>
        <v>0</v>
      </c>
      <c r="E97">
        <f>'Yield Curves'!F96-'Yield Curves'!F97</f>
        <v>-5.0000000000007816E-3</v>
      </c>
      <c r="F97">
        <f>'Yield Curves'!G96-'Yield Curves'!G97</f>
        <v>-1.0000000000000675E-2</v>
      </c>
      <c r="G97">
        <f>'Yield Curves'!H96-'Yield Curves'!H97</f>
        <v>-1.0000000000000675E-2</v>
      </c>
      <c r="H97">
        <f>'Yield Curves'!I96-'Yield Curves'!I97</f>
        <v>-9.9999999999997868E-3</v>
      </c>
      <c r="I97">
        <f>'Yield Curves'!J96-'Yield Curves'!J97</f>
        <v>-9.9999999999997868E-3</v>
      </c>
      <c r="J97">
        <f>'Yield Curves'!K96-'Yield Curves'!K97</f>
        <v>-9.9999999999997868E-3</v>
      </c>
      <c r="K97">
        <f>'Yield Curves'!L96-'Yield Curves'!L97</f>
        <v>-7.499999999999396E-3</v>
      </c>
      <c r="L97">
        <f>'Yield Curves'!M96-'Yield Curves'!M97</f>
        <v>-4.9999999999998934E-3</v>
      </c>
      <c r="M97">
        <f>'Yield Curves'!N96-'Yield Curves'!N97</f>
        <v>-2.5000000000003908E-3</v>
      </c>
      <c r="N97">
        <f>'Yield Curves'!O96-'Yield Curves'!O97</f>
        <v>0</v>
      </c>
      <c r="O97">
        <f>'Yield Curves'!P96-'Yield Curves'!P97</f>
        <v>2.5000000000003908E-3</v>
      </c>
      <c r="P97">
        <f>'Yield Curves'!Q96-'Yield Curves'!Q97</f>
        <v>-1.2499999999997513E-3</v>
      </c>
      <c r="Q97">
        <f>'Yield Curves'!R96-'Yield Curves'!R97</f>
        <v>-4.9999999999998934E-3</v>
      </c>
      <c r="R97">
        <f>'Yield Curves'!S96-'Yield Curves'!S97</f>
        <v>-8.7500000000000355E-3</v>
      </c>
      <c r="S97">
        <f>'Yield Curves'!T96-'Yield Curves'!T97</f>
        <v>-9.3750000000003553E-3</v>
      </c>
      <c r="T97">
        <f>'Yield Curves'!U96-'Yield Curves'!U97</f>
        <v>-9.9999999999997868E-3</v>
      </c>
      <c r="U97">
        <f>'Yield Curves'!V96-'Yield Curves'!V97</f>
        <v>-1.0624999999999218E-2</v>
      </c>
      <c r="V97" s="21">
        <f t="shared" si="31"/>
        <v>2.5000000000003908E-3</v>
      </c>
      <c r="W97" s="21">
        <f t="shared" si="32"/>
        <v>3.4447500000000172E-2</v>
      </c>
      <c r="X97">
        <f t="shared" si="33"/>
        <v>5.1556374925238062E-2</v>
      </c>
      <c r="Y97">
        <f t="shared" si="34"/>
        <v>0.15438556320058025</v>
      </c>
      <c r="Z97" s="2">
        <v>42998</v>
      </c>
      <c r="AA97" s="28">
        <f>'Bond Valuation'!$B$12*BondVal_all!BO97</f>
        <v>93.608436862497612</v>
      </c>
      <c r="AB97" s="53">
        <f t="shared" si="36"/>
        <v>1.000050001667141E-4</v>
      </c>
      <c r="AC97" s="12">
        <f>SUMPRODUCT('Bond Valuation'!$B$12*BondVal_all!BO97,$BO$2)/AA97</f>
        <v>1</v>
      </c>
      <c r="AD97" s="35">
        <f t="shared" si="37"/>
        <v>-1.5403959857681186E-3</v>
      </c>
      <c r="AE97" s="53">
        <f t="shared" si="38"/>
        <v>-4.8711598136075701E-3</v>
      </c>
      <c r="AF97" s="53">
        <f t="shared" si="39"/>
        <v>-1.3677183465642666E-3</v>
      </c>
      <c r="AG97" s="53">
        <f t="shared" si="40"/>
        <v>-4.3251051727426137E-3</v>
      </c>
      <c r="AH97" s="28">
        <f>SUMPRODUCT('Bond Valuation'!$B$40:$D$40,BondVal_all!BO97:BQ97)</f>
        <v>84.948367407134882</v>
      </c>
      <c r="AI97" s="53">
        <f t="shared" si="41"/>
        <v>8.7684804453136422E-4</v>
      </c>
      <c r="AJ97" s="12">
        <f>SUMPRODUCT($BO$2:$BQ$2,'Bond Valuation'!$B$40:$D$40,BondVal_all!BO97:BQ97)/BondVal_all!AH97</f>
        <v>2.9361186508404598</v>
      </c>
      <c r="AK97" s="35">
        <f t="shared" si="42"/>
        <v>-4.5227853834935482E-3</v>
      </c>
      <c r="AL97" s="35">
        <f t="shared" si="43"/>
        <v>-1.4302303179957725E-2</v>
      </c>
      <c r="AM97" s="35">
        <f t="shared" si="44"/>
        <v>-1.3677183465642666E-3</v>
      </c>
      <c r="AN97" s="29">
        <f t="shared" si="45"/>
        <v>-4.3251051727426137E-3</v>
      </c>
      <c r="AO97" s="28">
        <f>SUMPRODUCT('Bond Valuation'!$B$68:$F$68,BondVal_all!BO97:BS97)</f>
        <v>78.730524277341786</v>
      </c>
      <c r="AP97" s="53">
        <f t="shared" si="46"/>
        <v>1.3944828852328062E-3</v>
      </c>
      <c r="AQ97" s="12">
        <f>SUMPRODUCT($BO$2:$BS$2,'Bond Valuation'!$B$68:$F$68,BondVal_all!BO97:BS97)/BondVal_all!AO97</f>
        <v>4.7265689721579083</v>
      </c>
      <c r="AR97" s="35">
        <f t="shared" si="47"/>
        <v>-7.280787871168184E-3</v>
      </c>
      <c r="AS97" s="35">
        <f t="shared" si="48"/>
        <v>-2.3023872833420042E-2</v>
      </c>
      <c r="AT97" s="35">
        <f t="shared" si="49"/>
        <v>-1.3677183465642666E-3</v>
      </c>
      <c r="AU97" s="36">
        <f t="shared" si="50"/>
        <v>-4.3251051727426137E-3</v>
      </c>
      <c r="AV97" s="28">
        <f>SUMPRODUCT('Bond Valuation'!$B$96:$K$96,BondVal_all!BO97:BX97)</f>
        <v>70.39125573523242</v>
      </c>
      <c r="AW97" s="53">
        <f t="shared" si="51"/>
        <v>1.7378905167995118E-3</v>
      </c>
      <c r="AX97" s="12">
        <f>SUMPRODUCT($BO$2:$BX$2,'Bond Valuation'!$B$96:$K$96,BondVal_all!BO97:BX97)/BondVal_all!AV97</f>
        <v>8.2827160374828868</v>
      </c>
      <c r="AY97" s="35">
        <f t="shared" si="52"/>
        <v>-1.2758662535395855E-2</v>
      </c>
      <c r="AZ97" s="35">
        <f t="shared" si="35"/>
        <v>-4.0346433509309568E-2</v>
      </c>
      <c r="BA97" s="35">
        <f t="shared" si="53"/>
        <v>-1.3677183465642666E-3</v>
      </c>
      <c r="BB97" s="36">
        <f t="shared" si="54"/>
        <v>-4.3251051727426137E-3</v>
      </c>
      <c r="BC97" s="28">
        <f>SUMPRODUCT('Bond Valuation'!$B$124:$U$124,BondVal_all!BO97:CH97)</f>
        <v>58.079886232298691</v>
      </c>
      <c r="BD97" s="53">
        <f t="shared" si="55"/>
        <v>8.5014084360124365E-4</v>
      </c>
      <c r="BE97" s="12">
        <f>SUMPRODUCT($BO$2:$CH$2,'Bond Valuation'!$B$124:$U$124,BondVal_all!BO97:CH97)/BondVal_all!BC97</f>
        <v>11.892228767074208</v>
      </c>
      <c r="BF97" s="35">
        <f t="shared" si="56"/>
        <v>-1.8318741454637251E-2</v>
      </c>
      <c r="BG97" s="35">
        <f t="shared" si="57"/>
        <v>-5.7928946864399783E-2</v>
      </c>
      <c r="BH97" s="35">
        <f t="shared" si="58"/>
        <v>-1.3677183465642666E-3</v>
      </c>
      <c r="BI97" s="36">
        <f t="shared" si="59"/>
        <v>-4.3251051727426137E-3</v>
      </c>
      <c r="BJ97" s="35"/>
      <c r="BK97" s="35"/>
      <c r="BO97">
        <f>EXP(-BO$2*HLOOKUP(BO$2,'Yield Curves'!$B$2:$AP$508,MATCH($Z97,'Yield Curves'!$A$3:$A$508,0)+1)/100)</f>
        <v>0.92681620655938224</v>
      </c>
      <c r="BP97">
        <f>EXP(-BP$2*HLOOKUP(BP$2,'Yield Curves'!$B$2:$AP$508,MATCH($Z97,'Yield Curves'!$A$3:$A$508,0)+1)/100)</f>
        <v>0.85967574631528121</v>
      </c>
      <c r="BQ97">
        <f>EXP(-BQ$2*HLOOKUP(BQ$2,'Yield Curves'!$B$2:$AP$508,MATCH($Z97,'Yield Curves'!$A$3:$A$508,0)+1)/100)</f>
        <v>0.79779787746456432</v>
      </c>
      <c r="BR97">
        <f>EXP(-BR$2*HLOOKUP(BR$2,'Yield Curves'!$B$2:$AP$508,MATCH($Z97,'Yield Curves'!$A$3:$A$508,0)+1)/100)</f>
        <v>0.72905945016762375</v>
      </c>
      <c r="BS97">
        <f>EXP(-BS$2*HLOOKUP(BS$2,'Yield Curves'!$B$2:$AP$508,MATCH($Z97,'Yield Curves'!$A$3:$A$508,0)+1)/100)</f>
        <v>0.68728927879097224</v>
      </c>
      <c r="BT97">
        <f>EXP(-BT$2*HLOOKUP(BT$2,'Yield Curves'!$B$2:$AP$508,MATCH($Z97,'Yield Curves'!$A$3:$A$508,0)+1)/100)</f>
        <v>0.6374368918666844</v>
      </c>
      <c r="BU97">
        <f>EXP(-BU$2*HLOOKUP(BU$2,'Yield Curves'!$B$2:$AP$508,MATCH($Z97,'Yield Curves'!$A$3:$A$508,0)+1)/100)</f>
        <v>0.5911414205090112</v>
      </c>
      <c r="BV97">
        <f>EXP(-BV$2*HLOOKUP(BV$2,'Yield Curves'!$B$2:$AP$508,MATCH($Z97,'Yield Curves'!$A$3:$A$508,0)+1)/100)</f>
        <v>0.54733184329582418</v>
      </c>
      <c r="BW97">
        <f>EXP(-BW$2*HLOOKUP(BW$2,'Yield Curves'!$B$2:$AP$508,MATCH($Z97,'Yield Curves'!$A$3:$A$508,0)+1)/100)</f>
        <v>0.5056742963754598</v>
      </c>
      <c r="BX97">
        <f>EXP(-BX$2*HLOOKUP(BX$2,'Yield Curves'!$B$2:$AP$508,MATCH($Z97,'Yield Curves'!$A$3:$A$508,0)+1)/100)</f>
        <v>0.46766642700990924</v>
      </c>
      <c r="BY97">
        <f>EXP(-BY$2*HLOOKUP(BY$2,'Yield Curves'!$B$2:$AP$508,MATCH($Z97,'Yield Curves'!$A$3:$A$508,0)+1)/100)</f>
        <v>0.43230993752770464</v>
      </c>
      <c r="BZ97">
        <f>EXP(-BZ$2*HLOOKUP(BZ$2,'Yield Curves'!$B$2:$AP$508,MATCH($Z97,'Yield Curves'!$A$3:$A$508,0)+1)/100)</f>
        <v>0.39727064703536547</v>
      </c>
      <c r="CA97">
        <f>EXP(-CA$2*HLOOKUP(CA$2,'Yield Curves'!$B$2:$AP$508,MATCH($Z97,'Yield Curves'!$A$3:$A$508,0)+1)/100)</f>
        <v>0.36242621327233371</v>
      </c>
      <c r="CB97">
        <f>EXP(-CB$2*HLOOKUP(CB$2,'Yield Curves'!$B$2:$AP$508,MATCH($Z97,'Yield Curves'!$A$3:$A$508,0)+1)/100)</f>
        <v>0.33303652011499824</v>
      </c>
      <c r="CC97">
        <f>EXP(-CC$2*HLOOKUP(CC$2,'Yield Curves'!$B$2:$AP$508,MATCH($Z97,'Yield Curves'!$A$3:$A$508,0)+1)/100)</f>
        <v>0.30574617949871175</v>
      </c>
      <c r="CD97">
        <f>EXP(-CD$2*HLOOKUP(CD$2,'Yield Curves'!$B$2:$AP$508,MATCH($Z97,'Yield Curves'!$A$3:$A$508,0)+1)/100)</f>
        <v>0.27960304587343615</v>
      </c>
      <c r="CE97">
        <f>EXP(-CE$2*HLOOKUP(CE$2,'Yield Curves'!$B$2:$AP$508,MATCH($Z97,'Yield Curves'!$A$3:$A$508,0)+1)/100)</f>
        <v>0.25456192997436178</v>
      </c>
      <c r="CF97">
        <f>EXP(-CF$2*HLOOKUP(CF$2,'Yield Curves'!$B$2:$AP$508,MATCH($Z97,'Yield Curves'!$A$3:$A$508,0)+1)/100)</f>
        <v>0.23137723248185063</v>
      </c>
      <c r="CG97">
        <f>EXP(-CG$2*HLOOKUP(CG$2,'Yield Curves'!$B$2:$AP$508,MATCH($Z97,'Yield Curves'!$A$3:$A$508,0)+1)/100)</f>
        <v>0.21032287567859342</v>
      </c>
      <c r="CH97">
        <f>EXP(-CH$2*HLOOKUP(CH$2,'Yield Curves'!$B$2:$AP$508,MATCH($Z97,'Yield Curves'!$A$3:$A$508,0)+1)/100)</f>
        <v>0.19090105916394634</v>
      </c>
    </row>
    <row r="98" spans="1:86" x14ac:dyDescent="0.2">
      <c r="A98" s="2">
        <v>42996</v>
      </c>
      <c r="B98">
        <f>'Yield Curves'!C97-'Yield Curves'!C98</f>
        <v>1.0000000000000675E-2</v>
      </c>
      <c r="C98">
        <f>'Yield Curves'!D97-'Yield Curves'!D98</f>
        <v>-5.0000000000007816E-3</v>
      </c>
      <c r="D98">
        <f>'Yield Curves'!E97-'Yield Curves'!E98</f>
        <v>-2.0000000000000462E-2</v>
      </c>
      <c r="E98">
        <f>'Yield Curves'!F97-'Yield Curves'!F98</f>
        <v>-1.5000000000000568E-2</v>
      </c>
      <c r="F98">
        <f>'Yield Curves'!G97-'Yield Curves'!G98</f>
        <v>-9.9999999999997868E-3</v>
      </c>
      <c r="G98">
        <f>'Yield Curves'!H97-'Yield Curves'!H98</f>
        <v>2.0000000000000462E-2</v>
      </c>
      <c r="H98">
        <f>'Yield Curves'!I97-'Yield Curves'!I98</f>
        <v>4.9999999999999822E-2</v>
      </c>
      <c r="I98">
        <f>'Yield Curves'!J97-'Yield Curves'!J98</f>
        <v>3.5000000000000142E-2</v>
      </c>
      <c r="J98">
        <f>'Yield Curves'!K97-'Yield Curves'!K98</f>
        <v>2.0000000000000462E-2</v>
      </c>
      <c r="K98">
        <f>'Yield Curves'!L97-'Yield Curves'!L98</f>
        <v>2.5000000000000355E-2</v>
      </c>
      <c r="L98">
        <f>'Yield Curves'!M97-'Yield Curves'!M98</f>
        <v>3.0000000000000249E-2</v>
      </c>
      <c r="M98">
        <f>'Yield Curves'!N97-'Yield Curves'!N98</f>
        <v>3.5000000000000142E-2</v>
      </c>
      <c r="N98">
        <f>'Yield Curves'!O97-'Yield Curves'!O98</f>
        <v>4.0000000000000036E-2</v>
      </c>
      <c r="O98">
        <f>'Yield Curves'!P97-'Yield Curves'!P98</f>
        <v>4.4999999999999929E-2</v>
      </c>
      <c r="P98">
        <f>'Yield Curves'!Q97-'Yield Curves'!Q98</f>
        <v>4.4999999999999929E-2</v>
      </c>
      <c r="Q98">
        <f>'Yield Curves'!R97-'Yield Curves'!R98</f>
        <v>4.4999999999999929E-2</v>
      </c>
      <c r="R98">
        <f>'Yield Curves'!S97-'Yield Curves'!S98</f>
        <v>4.4999999999999929E-2</v>
      </c>
      <c r="S98">
        <f>'Yield Curves'!T97-'Yield Curves'!T98</f>
        <v>4.750000000000032E-2</v>
      </c>
      <c r="T98">
        <f>'Yield Curves'!U97-'Yield Curves'!U98</f>
        <v>4.9999999999999822E-2</v>
      </c>
      <c r="U98">
        <f>'Yield Curves'!V97-'Yield Curves'!V98</f>
        <v>5.2499999999999325E-2</v>
      </c>
      <c r="V98" s="21">
        <f t="shared" si="31"/>
        <v>5.2499999999999325E-2</v>
      </c>
      <c r="W98" s="21">
        <f t="shared" si="32"/>
        <v>3.4597500000000177E-2</v>
      </c>
      <c r="X98">
        <f t="shared" si="33"/>
        <v>5.1663549001512828E-2</v>
      </c>
      <c r="Y98">
        <f t="shared" si="34"/>
        <v>0.15478488738507434</v>
      </c>
      <c r="Z98" s="2">
        <v>42997</v>
      </c>
      <c r="AA98" s="28">
        <f>'Bond Valuation'!$B$12*BondVal_all!BO98</f>
        <v>93.599076486837944</v>
      </c>
      <c r="AB98" s="53">
        <f t="shared" si="36"/>
        <v>0</v>
      </c>
      <c r="AC98" s="12">
        <f>SUMPRODUCT('Bond Valuation'!$B$12*BondVal_all!BO98,$BO$2)/AA98</f>
        <v>1</v>
      </c>
      <c r="AD98" s="35">
        <f t="shared" si="37"/>
        <v>-1.5438556320058025E-3</v>
      </c>
      <c r="AE98" s="53">
        <f t="shared" si="38"/>
        <v>-4.8821001756170837E-3</v>
      </c>
      <c r="AF98" s="53">
        <f t="shared" si="39"/>
        <v>-1.3740878360022453E-3</v>
      </c>
      <c r="AG98" s="53">
        <f t="shared" si="40"/>
        <v>-4.3452472668990124E-3</v>
      </c>
      <c r="AH98" s="28">
        <f>SUMPRODUCT('Bond Valuation'!$B$40:$D$40,BondVal_all!BO98:BQ98)</f>
        <v>84.87394585368142</v>
      </c>
      <c r="AI98" s="53">
        <f t="shared" si="41"/>
        <v>2.8741452138270063E-4</v>
      </c>
      <c r="AJ98" s="12">
        <f>SUMPRODUCT($BO$2:$BQ$2,'Bond Valuation'!$B$40:$D$40,BondVal_all!BO98:BQ98)/BondVal_all!AH98</f>
        <v>2.9360791553299546</v>
      </c>
      <c r="AK98" s="35">
        <f t="shared" si="42"/>
        <v>-4.53288233997099E-3</v>
      </c>
      <c r="AL98" s="35">
        <f t="shared" si="43"/>
        <v>-1.4334232559862031E-2</v>
      </c>
      <c r="AM98" s="35">
        <f t="shared" si="44"/>
        <v>-1.3740878360022453E-3</v>
      </c>
      <c r="AN98" s="29">
        <f t="shared" si="45"/>
        <v>-4.3452472668990124E-3</v>
      </c>
      <c r="AO98" s="28">
        <f>SUMPRODUCT('Bond Valuation'!$B$68:$F$68,BondVal_all!BO98:BS98)</f>
        <v>78.620888793497457</v>
      </c>
      <c r="AP98" s="53">
        <f t="shared" si="46"/>
        <v>4.6432028445719808E-4</v>
      </c>
      <c r="AQ98" s="12">
        <f>SUMPRODUCT($BO$2:$BS$2,'Bond Valuation'!$B$68:$F$68,BondVal_all!BO98:BS98)/BondVal_all!AO98</f>
        <v>4.7263035693634334</v>
      </c>
      <c r="AR98" s="35">
        <f t="shared" si="47"/>
        <v>-7.2967303841308638E-3</v>
      </c>
      <c r="AS98" s="35">
        <f t="shared" si="48"/>
        <v>-2.3074287486008867E-2</v>
      </c>
      <c r="AT98" s="35">
        <f t="shared" si="49"/>
        <v>-1.3740878360022453E-3</v>
      </c>
      <c r="AU98" s="36">
        <f t="shared" si="50"/>
        <v>-4.3452472668990124E-3</v>
      </c>
      <c r="AV98" s="28">
        <f>SUMPRODUCT('Bond Valuation'!$B$96:$K$96,BondVal_all!BO98:BX98)</f>
        <v>70.26913567072657</v>
      </c>
      <c r="AW98" s="53">
        <f t="shared" si="51"/>
        <v>7.6321689212366373E-4</v>
      </c>
      <c r="AX98" s="12">
        <f>SUMPRODUCT($BO$2:$BX$2,'Bond Valuation'!$B$96:$K$96,BondVal_all!BO98:BX98)/BondVal_all!AV98</f>
        <v>8.2811569871312845</v>
      </c>
      <c r="AY98" s="35">
        <f t="shared" si="52"/>
        <v>-1.2784910854106837E-2</v>
      </c>
      <c r="AZ98" s="35">
        <f t="shared" si="35"/>
        <v>-4.0429437981186291E-2</v>
      </c>
      <c r="BA98" s="35">
        <f t="shared" si="53"/>
        <v>-1.3740878360022453E-3</v>
      </c>
      <c r="BB98" s="36">
        <f t="shared" si="54"/>
        <v>-4.3452472668990124E-3</v>
      </c>
      <c r="BC98" s="28">
        <f>SUMPRODUCT('Bond Valuation'!$B$124:$U$124,BondVal_all!BO98:CH98)</f>
        <v>58.030552089790433</v>
      </c>
      <c r="BD98" s="53">
        <f t="shared" si="55"/>
        <v>1.1027289887939329E-3</v>
      </c>
      <c r="BE98" s="12">
        <f>SUMPRODUCT($BO$2:$CH$2,'Bond Valuation'!$B$124:$U$124,BondVal_all!BO98:CH98)/BondVal_all!BC98</f>
        <v>11.894782128931675</v>
      </c>
      <c r="BF98" s="35">
        <f t="shared" si="56"/>
        <v>-1.8363826381233139E-2</v>
      </c>
      <c r="BG98" s="35">
        <f t="shared" si="57"/>
        <v>-5.8071517920584292E-2</v>
      </c>
      <c r="BH98" s="35">
        <f t="shared" si="58"/>
        <v>-1.3740878360022453E-3</v>
      </c>
      <c r="BI98" s="36">
        <f t="shared" si="59"/>
        <v>-4.3452472668990124E-3</v>
      </c>
      <c r="BJ98" s="35"/>
      <c r="BK98" s="35"/>
      <c r="BO98">
        <f>EXP(-BO$2*HLOOKUP(BO$2,'Yield Curves'!$B$2:$AP$508,MATCH($Z98,'Yield Curves'!$A$3:$A$508,0)+1)/100)</f>
        <v>0.92672352957265292</v>
      </c>
      <c r="BP98">
        <f>EXP(-BP$2*HLOOKUP(BP$2,'Yield Curves'!$B$2:$AP$508,MATCH($Z98,'Yield Curves'!$A$3:$A$508,0)+1)/100)</f>
        <v>0.85916009557818274</v>
      </c>
      <c r="BQ98">
        <f>EXP(-BQ$2*HLOOKUP(BQ$2,'Yield Curves'!$B$2:$AP$508,MATCH($Z98,'Yield Curves'!$A$3:$A$508,0)+1)/100)</f>
        <v>0.79708018238607592</v>
      </c>
      <c r="BR98">
        <f>EXP(-BR$2*HLOOKUP(BR$2,'Yield Curves'!$B$2:$AP$508,MATCH($Z98,'Yield Curves'!$A$3:$A$508,0)+1)/100)</f>
        <v>0.72876788470453691</v>
      </c>
      <c r="BS98">
        <f>EXP(-BS$2*HLOOKUP(BS$2,'Yield Curves'!$B$2:$AP$508,MATCH($Z98,'Yield Curves'!$A$3:$A$508,0)+1)/100)</f>
        <v>0.68625911768676906</v>
      </c>
      <c r="BT98">
        <f>EXP(-BT$2*HLOOKUP(BT$2,'Yield Curves'!$B$2:$AP$508,MATCH($Z98,'Yield Curves'!$A$3:$A$508,0)+1)/100)</f>
        <v>0.63629053748977937</v>
      </c>
      <c r="BU98">
        <f>EXP(-BU$2*HLOOKUP(BU$2,'Yield Curves'!$B$2:$AP$508,MATCH($Z98,'Yield Curves'!$A$3:$A$508,0)+1)/100)</f>
        <v>0.58990132608082657</v>
      </c>
      <c r="BV98">
        <f>EXP(-BV$2*HLOOKUP(BV$2,'Yield Curves'!$B$2:$AP$508,MATCH($Z98,'Yield Curves'!$A$3:$A$508,0)+1)/100)</f>
        <v>0.54612903681283653</v>
      </c>
      <c r="BW98">
        <f>EXP(-BW$2*HLOOKUP(BW$2,'Yield Curves'!$B$2:$AP$508,MATCH($Z98,'Yield Curves'!$A$3:$A$508,0)+1)/100)</f>
        <v>0.50465134201615103</v>
      </c>
      <c r="BX98">
        <f>EXP(-BX$2*HLOOKUP(BX$2,'Yield Curves'!$B$2:$AP$508,MATCH($Z98,'Yield Curves'!$A$3:$A$508,0)+1)/100)</f>
        <v>0.46673202886549986</v>
      </c>
      <c r="BY98">
        <f>EXP(-BY$2*HLOOKUP(BY$2,'Yield Curves'!$B$2:$AP$508,MATCH($Z98,'Yield Curves'!$A$3:$A$508,0)+1)/100)</f>
        <v>0.43147854137349906</v>
      </c>
      <c r="BZ98">
        <f>EXP(-BZ$2*HLOOKUP(BZ$2,'Yield Curves'!$B$2:$AP$508,MATCH($Z98,'Yield Curves'!$A$3:$A$508,0)+1)/100)</f>
        <v>0.39652646246323331</v>
      </c>
      <c r="CA98">
        <f>EXP(-CA$2*HLOOKUP(CA$2,'Yield Curves'!$B$2:$AP$508,MATCH($Z98,'Yield Curves'!$A$3:$A$508,0)+1)/100)</f>
        <v>0.36174956172948469</v>
      </c>
      <c r="CB98">
        <f>EXP(-CB$2*HLOOKUP(CB$2,'Yield Curves'!$B$2:$AP$508,MATCH($Z98,'Yield Curves'!$A$3:$A$508,0)+1)/100)</f>
        <v>0.33246876105973855</v>
      </c>
      <c r="CC98">
        <f>EXP(-CC$2*HLOOKUP(CC$2,'Yield Curves'!$B$2:$AP$508,MATCH($Z98,'Yield Curves'!$A$3:$A$508,0)+1)/100)</f>
        <v>0.30528790402199785</v>
      </c>
      <c r="CD98">
        <f>EXP(-CD$2*HLOOKUP(CD$2,'Yield Curves'!$B$2:$AP$508,MATCH($Z98,'Yield Curves'!$A$3:$A$508,0)+1)/100)</f>
        <v>0.27924852445606535</v>
      </c>
      <c r="CE98">
        <f>EXP(-CE$2*HLOOKUP(CE$2,'Yield Curves'!$B$2:$AP$508,MATCH($Z98,'Yield Curves'!$A$3:$A$508,0)+1)/100)</f>
        <v>0.25430342242207171</v>
      </c>
      <c r="CF98">
        <f>EXP(-CF$2*HLOOKUP(CF$2,'Yield Curves'!$B$2:$AP$508,MATCH($Z98,'Yield Curves'!$A$3:$A$508,0)+1)/100)</f>
        <v>0.23120972541496487</v>
      </c>
      <c r="CG98">
        <f>EXP(-CG$2*HLOOKUP(CG$2,'Yield Curves'!$B$2:$AP$508,MATCH($Z98,'Yield Curves'!$A$3:$A$508,0)+1)/100)</f>
        <v>0.2102425000506363</v>
      </c>
      <c r="CH98">
        <f>EXP(-CH$2*HLOOKUP(CH$2,'Yield Curves'!$B$2:$AP$508,MATCH($Z98,'Yield Curves'!$A$3:$A$508,0)+1)/100)</f>
        <v>0.19090105916394634</v>
      </c>
    </row>
    <row r="99" spans="1:86" x14ac:dyDescent="0.2">
      <c r="A99" s="2">
        <v>42993</v>
      </c>
      <c r="B99">
        <f>'Yield Curves'!C98-'Yield Curves'!C99</f>
        <v>-5.0000000000000711E-2</v>
      </c>
      <c r="C99">
        <f>'Yield Curves'!D98-'Yield Curves'!D99</f>
        <v>-2.9999999999999361E-2</v>
      </c>
      <c r="D99">
        <f>'Yield Curves'!E98-'Yield Curves'!E99</f>
        <v>-9.9999999999997868E-3</v>
      </c>
      <c r="E99">
        <f>'Yield Curves'!F98-'Yield Curves'!F99</f>
        <v>-9.9999999999997868E-3</v>
      </c>
      <c r="F99">
        <f>'Yield Curves'!G98-'Yield Curves'!G99</f>
        <v>-9.9999999999997868E-3</v>
      </c>
      <c r="G99">
        <f>'Yield Curves'!H98-'Yield Curves'!H99</f>
        <v>-1.5000000000000568E-2</v>
      </c>
      <c r="H99">
        <f>'Yield Curves'!I98-'Yield Curves'!I99</f>
        <v>-1.9999999999999574E-2</v>
      </c>
      <c r="I99">
        <f>'Yield Curves'!J98-'Yield Curves'!J99</f>
        <v>-1.499999999999968E-2</v>
      </c>
      <c r="J99">
        <f>'Yield Curves'!K98-'Yield Curves'!K99</f>
        <v>-1.0000000000000675E-2</v>
      </c>
      <c r="K99">
        <f>'Yield Curves'!L98-'Yield Curves'!L99</f>
        <v>-1.2500000000000178E-2</v>
      </c>
      <c r="L99">
        <f>'Yield Curves'!M98-'Yield Curves'!M99</f>
        <v>-1.5000000000000568E-2</v>
      </c>
      <c r="M99">
        <f>'Yield Curves'!N98-'Yield Curves'!N99</f>
        <v>-1.7500000000000071E-2</v>
      </c>
      <c r="N99">
        <f>'Yield Curves'!O98-'Yield Curves'!O99</f>
        <v>-1.9999999999999574E-2</v>
      </c>
      <c r="O99">
        <f>'Yield Curves'!P98-'Yield Curves'!P99</f>
        <v>-2.2499999999999076E-2</v>
      </c>
      <c r="P99">
        <f>'Yield Curves'!Q98-'Yield Curves'!Q99</f>
        <v>-2.1249999999999325E-2</v>
      </c>
      <c r="Q99">
        <f>'Yield Curves'!R98-'Yield Curves'!R99</f>
        <v>-1.9999999999999574E-2</v>
      </c>
      <c r="R99">
        <f>'Yield Curves'!S98-'Yield Curves'!S99</f>
        <v>-1.8749999999999822E-2</v>
      </c>
      <c r="S99">
        <f>'Yield Curves'!T98-'Yield Curves'!T99</f>
        <v>-1.9374999999999254E-2</v>
      </c>
      <c r="T99">
        <f>'Yield Curves'!U98-'Yield Curves'!U99</f>
        <v>-1.9999999999999574E-2</v>
      </c>
      <c r="U99">
        <f>'Yield Curves'!V98-'Yield Curves'!V99</f>
        <v>-2.0624999999999893E-2</v>
      </c>
      <c r="V99" s="21">
        <f t="shared" si="31"/>
        <v>-9.9999999999997868E-3</v>
      </c>
      <c r="W99" s="21">
        <f t="shared" si="32"/>
        <v>3.4957500000000183E-2</v>
      </c>
      <c r="X99">
        <f t="shared" si="33"/>
        <v>5.1665105620768932E-2</v>
      </c>
      <c r="Y99">
        <f t="shared" si="34"/>
        <v>0.15514850862297147</v>
      </c>
      <c r="Z99" s="2">
        <v>42996</v>
      </c>
      <c r="AA99" s="28">
        <f>'Bond Valuation'!$B$12*BondVal_all!BO99</f>
        <v>93.599076486837944</v>
      </c>
      <c r="AB99" s="53">
        <f t="shared" si="36"/>
        <v>-9.999500016666385E-5</v>
      </c>
      <c r="AC99" s="12">
        <f>SUMPRODUCT('Bond Valuation'!$B$12*BondVal_all!BO99,$BO$2)/AA99</f>
        <v>1</v>
      </c>
      <c r="AD99" s="35">
        <f t="shared" si="37"/>
        <v>-1.5478488738507434E-3</v>
      </c>
      <c r="AE99" s="53">
        <f t="shared" si="38"/>
        <v>-4.89472791509499E-3</v>
      </c>
      <c r="AF99" s="53">
        <f t="shared" si="39"/>
        <v>-1.3769442547236447E-3</v>
      </c>
      <c r="AG99" s="53">
        <f t="shared" si="40"/>
        <v>-4.3542800560097805E-3</v>
      </c>
      <c r="AH99" s="28">
        <f>SUMPRODUCT('Bond Valuation'!$B$40:$D$40,BondVal_all!BO99:BQ99)</f>
        <v>84.849558858332614</v>
      </c>
      <c r="AI99" s="53">
        <f t="shared" si="41"/>
        <v>2.9332875506393741E-4</v>
      </c>
      <c r="AJ99" s="12">
        <f>SUMPRODUCT($BO$2:$BQ$2,'Bond Valuation'!$B$40:$D$40,BondVal_all!BO99:BQ99)/BondVal_all!AH99</f>
        <v>2.9360607835509773</v>
      </c>
      <c r="AK99" s="35">
        <f t="shared" si="42"/>
        <v>-4.544578377376712E-3</v>
      </c>
      <c r="AL99" s="35">
        <f t="shared" si="43"/>
        <v>-1.4371218677662639E-2</v>
      </c>
      <c r="AM99" s="35">
        <f t="shared" si="44"/>
        <v>-1.3769442547236447E-3</v>
      </c>
      <c r="AN99" s="29">
        <f t="shared" si="45"/>
        <v>-4.3542800560097805E-3</v>
      </c>
      <c r="AO99" s="28">
        <f>SUMPRODUCT('Bond Valuation'!$B$68:$F$68,BondVal_all!BO99:BS99)</f>
        <v>78.5844004623209</v>
      </c>
      <c r="AP99" s="53">
        <f t="shared" si="46"/>
        <v>-9.2506199697706126E-4</v>
      </c>
      <c r="AQ99" s="12">
        <f>SUMPRODUCT($BO$2:$BS$2,'Bond Valuation'!$B$68:$F$68,BondVal_all!BO99:BS99)/BondVal_all!AO99</f>
        <v>4.7262009705924761</v>
      </c>
      <c r="AR99" s="35">
        <f t="shared" si="47"/>
        <v>-7.3154448499238543E-3</v>
      </c>
      <c r="AS99" s="35">
        <f t="shared" si="48"/>
        <v>-2.3133467823108027E-2</v>
      </c>
      <c r="AT99" s="35">
        <f t="shared" si="49"/>
        <v>-1.3769442547236447E-3</v>
      </c>
      <c r="AU99" s="36">
        <f t="shared" si="50"/>
        <v>-4.3542800560097805E-3</v>
      </c>
      <c r="AV99" s="28">
        <f>SUMPRODUCT('Bond Valuation'!$B$96:$K$96,BondVal_all!BO99:BX99)</f>
        <v>70.215545979944991</v>
      </c>
      <c r="AW99" s="53">
        <f t="shared" si="51"/>
        <v>-3.8523881180164699E-3</v>
      </c>
      <c r="AX99" s="12">
        <f>SUMPRODUCT($BO$2:$BX$2,'Bond Valuation'!$B$96:$K$96,BondVal_all!BO99:BX99)/BondVal_all!AV99</f>
        <v>8.2801645256589413</v>
      </c>
      <c r="AY99" s="35">
        <f t="shared" si="52"/>
        <v>-1.2816443336340067E-2</v>
      </c>
      <c r="AZ99" s="35">
        <f t="shared" si="35"/>
        <v>-4.0529152445322091E-2</v>
      </c>
      <c r="BA99" s="35">
        <f t="shared" si="53"/>
        <v>-1.3769442547236447E-3</v>
      </c>
      <c r="BB99" s="36">
        <f t="shared" si="54"/>
        <v>-4.3542800560097805E-3</v>
      </c>
      <c r="BC99" s="28">
        <f>SUMPRODUCT('Bond Valuation'!$B$124:$U$124,BondVal_all!BO99:CH99)</f>
        <v>57.96663060583866</v>
      </c>
      <c r="BD99" s="53">
        <f t="shared" si="55"/>
        <v>-6.297263077252313E-3</v>
      </c>
      <c r="BE99" s="12">
        <f>SUMPRODUCT($BO$2:$CH$2,'Bond Valuation'!$B$124:$U$124,BondVal_all!BO99:CH99)/BondVal_all!BC99</f>
        <v>11.889120200308957</v>
      </c>
      <c r="BF99" s="35">
        <f t="shared" si="56"/>
        <v>-1.8402561313124344E-2</v>
      </c>
      <c r="BG99" s="35">
        <f t="shared" si="57"/>
        <v>-5.8194008530371995E-2</v>
      </c>
      <c r="BH99" s="35">
        <f t="shared" si="58"/>
        <v>-1.3769442547236447E-3</v>
      </c>
      <c r="BI99" s="36">
        <f t="shared" si="59"/>
        <v>-4.3542800560097805E-3</v>
      </c>
      <c r="BJ99" s="35"/>
      <c r="BK99" s="35"/>
      <c r="BO99">
        <f>EXP(-BO$2*HLOOKUP(BO$2,'Yield Curves'!$B$2:$AP$508,MATCH($Z99,'Yield Curves'!$A$3:$A$508,0)+1)/100)</f>
        <v>0.92672352957265292</v>
      </c>
      <c r="BP99">
        <f>EXP(-BP$2*HLOOKUP(BP$2,'Yield Curves'!$B$2:$AP$508,MATCH($Z99,'Yield Curves'!$A$3:$A$508,0)+1)/100)</f>
        <v>0.85916009557818274</v>
      </c>
      <c r="BQ99">
        <f>EXP(-BQ$2*HLOOKUP(BQ$2,'Yield Curves'!$B$2:$AP$508,MATCH($Z99,'Yield Curves'!$A$3:$A$508,0)+1)/100)</f>
        <v>0.79684109419638172</v>
      </c>
      <c r="BR99">
        <f>EXP(-BR$2*HLOOKUP(BR$2,'Yield Curves'!$B$2:$AP$508,MATCH($Z99,'Yield Curves'!$A$3:$A$508,0)+1)/100)</f>
        <v>0.7284764358443131</v>
      </c>
      <c r="BS99">
        <f>EXP(-BS$2*HLOOKUP(BS$2,'Yield Curves'!$B$2:$AP$508,MATCH($Z99,'Yield Curves'!$A$3:$A$508,0)+1)/100)</f>
        <v>0.68591607389602016</v>
      </c>
      <c r="BT99">
        <f>EXP(-BT$2*HLOOKUP(BT$2,'Yield Curves'!$B$2:$AP$508,MATCH($Z99,'Yield Curves'!$A$3:$A$508,0)+1)/100)</f>
        <v>0.63609967895874342</v>
      </c>
      <c r="BU99">
        <f>EXP(-BU$2*HLOOKUP(BU$2,'Yield Curves'!$B$2:$AP$508,MATCH($Z99,'Yield Curves'!$A$3:$A$508,0)+1)/100)</f>
        <v>0.58990132608082657</v>
      </c>
      <c r="BV99">
        <f>EXP(-BV$2*HLOOKUP(BV$2,'Yield Curves'!$B$2:$AP$508,MATCH($Z99,'Yield Curves'!$A$3:$A$508,0)+1)/100)</f>
        <v>0.5460744266397094</v>
      </c>
      <c r="BW99">
        <f>EXP(-BW$2*HLOOKUP(BW$2,'Yield Curves'!$B$2:$AP$508,MATCH($Z99,'Yield Curves'!$A$3:$A$508,0)+1)/100)</f>
        <v>0.50425408552458684</v>
      </c>
      <c r="BX99">
        <f>EXP(-BX$2*HLOOKUP(BX$2,'Yield Curves'!$B$2:$AP$508,MATCH($Z99,'Yield Curves'!$A$3:$A$508,0)+1)/100)</f>
        <v>0.46626553012487953</v>
      </c>
      <c r="BY99">
        <f>EXP(-BY$2*HLOOKUP(BY$2,'Yield Curves'!$B$2:$AP$508,MATCH($Z99,'Yield Curves'!$A$3:$A$508,0)+1)/100)</f>
        <v>0.43094491692677545</v>
      </c>
      <c r="BZ99">
        <f>EXP(-BZ$2*HLOOKUP(BZ$2,'Yield Curves'!$B$2:$AP$508,MATCH($Z99,'Yield Curves'!$A$3:$A$508,0)+1)/100)</f>
        <v>0.39600636287127028</v>
      </c>
      <c r="CA99">
        <f>EXP(-CA$2*HLOOKUP(CA$2,'Yield Curves'!$B$2:$AP$508,MATCH($Z99,'Yield Curves'!$A$3:$A$508,0)+1)/100)</f>
        <v>0.36132362647882149</v>
      </c>
      <c r="CB99">
        <f>EXP(-CB$2*HLOOKUP(CB$2,'Yield Curves'!$B$2:$AP$508,MATCH($Z99,'Yield Curves'!$A$3:$A$508,0)+1)/100)</f>
        <v>0.33202541891481974</v>
      </c>
      <c r="CC99">
        <f>EXP(-CC$2*HLOOKUP(CC$2,'Yield Curves'!$B$2:$AP$508,MATCH($Z99,'Yield Curves'!$A$3:$A$508,0)+1)/100)</f>
        <v>0.30483031544319683</v>
      </c>
      <c r="CD99">
        <f>EXP(-CD$2*HLOOKUP(CD$2,'Yield Curves'!$B$2:$AP$508,MATCH($Z99,'Yield Curves'!$A$3:$A$508,0)+1)/100)</f>
        <v>0.27879424286614252</v>
      </c>
      <c r="CE99">
        <f>EXP(-CE$2*HLOOKUP(CE$2,'Yield Curves'!$B$2:$AP$508,MATCH($Z99,'Yield Curves'!$A$3:$A$508,0)+1)/100)</f>
        <v>0.25386894507896612</v>
      </c>
      <c r="CF99">
        <f>EXP(-CF$2*HLOOKUP(CF$2,'Yield Curves'!$B$2:$AP$508,MATCH($Z99,'Yield Curves'!$A$3:$A$508,0)+1)/100)</f>
        <v>0.23079635641182336</v>
      </c>
      <c r="CG99">
        <f>EXP(-CG$2*HLOOKUP(CG$2,'Yield Curves'!$B$2:$AP$508,MATCH($Z99,'Yield Curves'!$A$3:$A$508,0)+1)/100)</f>
        <v>0.20984458662499209</v>
      </c>
      <c r="CH99">
        <f>EXP(-CH$2*HLOOKUP(CH$2,'Yield Curves'!$B$2:$AP$508,MATCH($Z99,'Yield Curves'!$A$3:$A$508,0)+1)/100)</f>
        <v>0.19051963859332924</v>
      </c>
    </row>
    <row r="100" spans="1:86" x14ac:dyDescent="0.2">
      <c r="A100" s="2">
        <v>42992</v>
      </c>
      <c r="B100">
        <f>'Yield Curves'!C99-'Yield Curves'!C100</f>
        <v>0</v>
      </c>
      <c r="C100">
        <f>'Yield Curves'!D99-'Yield Curves'!D100</f>
        <v>-5.0000000000007816E-3</v>
      </c>
      <c r="D100">
        <f>'Yield Curves'!E99-'Yield Curves'!E100</f>
        <v>-9.9999999999997868E-3</v>
      </c>
      <c r="E100">
        <f>'Yield Curves'!F99-'Yield Curves'!F100</f>
        <v>-4.9999999999990052E-3</v>
      </c>
      <c r="F100">
        <f>'Yield Curves'!G99-'Yield Curves'!G100</f>
        <v>0</v>
      </c>
      <c r="G100">
        <f>'Yield Curves'!H99-'Yield Curves'!H100</f>
        <v>5.0000000000007816E-3</v>
      </c>
      <c r="H100">
        <f>'Yield Curves'!I99-'Yield Curves'!I100</f>
        <v>9.9999999999997868E-3</v>
      </c>
      <c r="I100">
        <f>'Yield Curves'!J99-'Yield Curves'!J100</f>
        <v>4.9999999999998934E-3</v>
      </c>
      <c r="J100">
        <f>'Yield Curves'!K99-'Yield Curves'!K100</f>
        <v>0</v>
      </c>
      <c r="K100">
        <f>'Yield Curves'!L99-'Yield Curves'!L100</f>
        <v>2.4999999999995026E-3</v>
      </c>
      <c r="L100">
        <f>'Yield Curves'!M99-'Yield Curves'!M100</f>
        <v>5.0000000000007816E-3</v>
      </c>
      <c r="M100">
        <f>'Yield Curves'!N99-'Yield Curves'!N100</f>
        <v>7.5000000000002842E-3</v>
      </c>
      <c r="N100">
        <f>'Yield Curves'!O99-'Yield Curves'!O100</f>
        <v>9.9999999999997868E-3</v>
      </c>
      <c r="O100">
        <f>'Yield Curves'!P99-'Yield Curves'!P100</f>
        <v>1.2499999999999289E-2</v>
      </c>
      <c r="P100">
        <f>'Yield Curves'!Q99-'Yield Curves'!Q100</f>
        <v>1.1249999999999538E-2</v>
      </c>
      <c r="Q100">
        <f>'Yield Curves'!R99-'Yield Curves'!R100</f>
        <v>9.9999999999997868E-3</v>
      </c>
      <c r="R100">
        <f>'Yield Curves'!S99-'Yield Curves'!S100</f>
        <v>8.7500000000000355E-3</v>
      </c>
      <c r="S100">
        <f>'Yield Curves'!T99-'Yield Curves'!T100</f>
        <v>9.3749999999994671E-3</v>
      </c>
      <c r="T100">
        <f>'Yield Curves'!U99-'Yield Curves'!U100</f>
        <v>9.9999999999997868E-3</v>
      </c>
      <c r="U100">
        <f>'Yield Curves'!V99-'Yield Curves'!V100</f>
        <v>1.0625000000000107E-2</v>
      </c>
      <c r="V100" s="21">
        <f t="shared" si="31"/>
        <v>1.2499999999999289E-2</v>
      </c>
      <c r="W100" s="21">
        <f t="shared" si="32"/>
        <v>3.562750000000018E-2</v>
      </c>
      <c r="X100">
        <f t="shared" si="33"/>
        <v>5.2452780986166209E-2</v>
      </c>
      <c r="Y100">
        <f t="shared" si="34"/>
        <v>0.15765091553469776</v>
      </c>
      <c r="Z100" s="2">
        <v>42993</v>
      </c>
      <c r="AA100" s="28">
        <f>'Bond Valuation'!$B$12*BondVal_all!BO100</f>
        <v>93.608436862497612</v>
      </c>
      <c r="AB100" s="53">
        <f t="shared" si="36"/>
        <v>5.0012502083585098E-4</v>
      </c>
      <c r="AC100" s="12">
        <f>SUMPRODUCT('Bond Valuation'!$B$12*BondVal_all!BO100,$BO$2)/AA100</f>
        <v>1</v>
      </c>
      <c r="AD100" s="35">
        <f t="shared" si="37"/>
        <v>-1.5514850862297148E-3</v>
      </c>
      <c r="AE100" s="53">
        <f t="shared" si="38"/>
        <v>-4.906226628268639E-3</v>
      </c>
      <c r="AF100" s="53">
        <f t="shared" si="39"/>
        <v>-1.3769857419614149E-3</v>
      </c>
      <c r="AG100" s="53">
        <f t="shared" si="40"/>
        <v>-4.3544112501749631E-3</v>
      </c>
      <c r="AH100" s="28">
        <f>SUMPRODUCT('Bond Valuation'!$B$40:$D$40,BondVal_all!BO100:BQ100)</f>
        <v>84.824677341329391</v>
      </c>
      <c r="AI100" s="53">
        <f t="shared" si="41"/>
        <v>3.0239075671545379E-4</v>
      </c>
      <c r="AJ100" s="12">
        <f>SUMPRODUCT($BO$2:$BQ$2,'Bond Valuation'!$B$40:$D$40,BondVal_all!BO100:BQ100)/BondVal_all!AH100</f>
        <v>2.9360457593615683</v>
      </c>
      <c r="AK100" s="35">
        <f t="shared" si="42"/>
        <v>-4.5552312081374707E-3</v>
      </c>
      <c r="AL100" s="35">
        <f t="shared" si="43"/>
        <v>-1.4404905886394941E-2</v>
      </c>
      <c r="AM100" s="35">
        <f t="shared" si="44"/>
        <v>-1.3769857419614149E-3</v>
      </c>
      <c r="AN100" s="29">
        <f t="shared" si="45"/>
        <v>-4.3544112501749631E-3</v>
      </c>
      <c r="AO100" s="28">
        <f>SUMPRODUCT('Bond Valuation'!$B$68:$F$68,BondVal_all!BO100:BS100)</f>
        <v>78.657163214800931</v>
      </c>
      <c r="AP100" s="53">
        <f t="shared" si="46"/>
        <v>4.9382647966078608E-4</v>
      </c>
      <c r="AQ100" s="12">
        <f>SUMPRODUCT($BO$2:$BS$2,'Bond Valuation'!$B$68:$F$68,BondVal_all!BO100:BS100)/BondVal_all!AO100</f>
        <v>4.726444071418844</v>
      </c>
      <c r="AR100" s="35">
        <f t="shared" si="47"/>
        <v>-7.3330074877051886E-3</v>
      </c>
      <c r="AS100" s="35">
        <f t="shared" si="48"/>
        <v>-2.3189005760217572E-2</v>
      </c>
      <c r="AT100" s="35">
        <f t="shared" si="49"/>
        <v>-1.3769857419614149E-3</v>
      </c>
      <c r="AU100" s="36">
        <f t="shared" si="50"/>
        <v>-4.3544112501749631E-3</v>
      </c>
      <c r="AV100" s="28">
        <f>SUMPRODUCT('Bond Valuation'!$B$96:$K$96,BondVal_all!BO100:BX100)</f>
        <v>70.487089606418323</v>
      </c>
      <c r="AW100" s="53">
        <f t="shared" si="51"/>
        <v>1.6250034810536551E-3</v>
      </c>
      <c r="AX100" s="12">
        <f>SUMPRODUCT($BO$2:$BX$2,'Bond Valuation'!$B$96:$K$96,BondVal_all!BO100:BX100)/BondVal_all!AV100</f>
        <v>8.2855920689049487</v>
      </c>
      <c r="AY100" s="35">
        <f t="shared" si="52"/>
        <v>-1.2854972525489235E-2</v>
      </c>
      <c r="AZ100" s="35">
        <f t="shared" si="35"/>
        <v>-4.0650992439432904E-2</v>
      </c>
      <c r="BA100" s="35">
        <f t="shared" si="53"/>
        <v>-1.3769857419614149E-3</v>
      </c>
      <c r="BB100" s="36">
        <f t="shared" si="54"/>
        <v>-4.3544112501749631E-3</v>
      </c>
      <c r="BC100" s="28">
        <f>SUMPRODUCT('Bond Valuation'!$B$124:$U$124,BondVal_all!BO100:CH100)</f>
        <v>58.333974992709607</v>
      </c>
      <c r="BD100" s="53">
        <f t="shared" si="55"/>
        <v>1.5998557876160113E-3</v>
      </c>
      <c r="BE100" s="12">
        <f>SUMPRODUCT($BO$2:$CH$2,'Bond Valuation'!$B$124:$U$124,BondVal_all!BO100:CH100)/BondVal_all!BC100</f>
        <v>11.923755574687346</v>
      </c>
      <c r="BF100" s="35">
        <f t="shared" si="56"/>
        <v>-1.8499528945975837E-2</v>
      </c>
      <c r="BG100" s="35">
        <f t="shared" si="57"/>
        <v>-5.8500647109497678E-2</v>
      </c>
      <c r="BH100" s="35">
        <f t="shared" si="58"/>
        <v>-1.3769857419614149E-3</v>
      </c>
      <c r="BI100" s="36">
        <f t="shared" si="59"/>
        <v>-4.3544112501749631E-3</v>
      </c>
      <c r="BJ100" s="35"/>
      <c r="BK100" s="35"/>
      <c r="BO100">
        <f>EXP(-BO$2*HLOOKUP(BO$2,'Yield Curves'!$B$2:$AP$508,MATCH($Z100,'Yield Curves'!$A$3:$A$508,0)+1)/100)</f>
        <v>0.92681620655938224</v>
      </c>
      <c r="BP100">
        <f>EXP(-BP$2*HLOOKUP(BP$2,'Yield Curves'!$B$2:$AP$508,MATCH($Z100,'Yield Curves'!$A$3:$A$508,0)+1)/100)</f>
        <v>0.85881650026359557</v>
      </c>
      <c r="BQ100">
        <f>EXP(-BQ$2*HLOOKUP(BQ$2,'Yield Curves'!$B$2:$AP$508,MATCH($Z100,'Yield Curves'!$A$3:$A$508,0)+1)/100)</f>
        <v>0.79660207772238656</v>
      </c>
      <c r="BR100">
        <f>EXP(-BR$2*HLOOKUP(BR$2,'Yield Curves'!$B$2:$AP$508,MATCH($Z100,'Yield Curves'!$A$3:$A$508,0)+1)/100)</f>
        <v>0.72993484664066122</v>
      </c>
      <c r="BS100">
        <f>EXP(-BS$2*HLOOKUP(BS$2,'Yield Curves'!$B$2:$AP$508,MATCH($Z100,'Yield Curves'!$A$3:$A$508,0)+1)/100)</f>
        <v>0.68660233304230112</v>
      </c>
      <c r="BT100">
        <f>EXP(-BT$2*HLOOKUP(BT$2,'Yield Curves'!$B$2:$AP$508,MATCH($Z100,'Yield Curves'!$A$3:$A$508,0)+1)/100)</f>
        <v>0.63724568948091631</v>
      </c>
      <c r="BU100">
        <f>EXP(-BU$2*HLOOKUP(BU$2,'Yield Curves'!$B$2:$AP$508,MATCH($Z100,'Yield Curves'!$A$3:$A$508,0)+1)/100)</f>
        <v>0.59155536436681511</v>
      </c>
      <c r="BV100">
        <f>EXP(-BV$2*HLOOKUP(BV$2,'Yield Curves'!$B$2:$AP$508,MATCH($Z100,'Yield Curves'!$A$3:$A$508,0)+1)/100)</f>
        <v>0.54804383738799611</v>
      </c>
      <c r="BW100">
        <f>EXP(-BW$2*HLOOKUP(BW$2,'Yield Curves'!$B$2:$AP$508,MATCH($Z100,'Yield Curves'!$A$3:$A$508,0)+1)/100)</f>
        <v>0.50630045567338133</v>
      </c>
      <c r="BX100">
        <f>EXP(-BX$2*HLOOKUP(BX$2,'Yield Curves'!$B$2:$AP$508,MATCH($Z100,'Yield Curves'!$A$3:$A$508,0)+1)/100)</f>
        <v>0.46860269582065023</v>
      </c>
      <c r="BY100">
        <f>EXP(-BY$2*HLOOKUP(BY$2,'Yield Curves'!$B$2:$AP$508,MATCH($Z100,'Yield Curves'!$A$3:$A$508,0)+1)/100)</f>
        <v>0.43356003643403745</v>
      </c>
      <c r="BZ100">
        <f>EXP(-BZ$2*HLOOKUP(BZ$2,'Yield Curves'!$B$2:$AP$508,MATCH($Z100,'Yield Curves'!$A$3:$A$508,0)+1)/100)</f>
        <v>0.39856885907820944</v>
      </c>
      <c r="CA100">
        <f>EXP(-CA$2*HLOOKUP(CA$2,'Yield Curves'!$B$2:$AP$508,MATCH($Z100,'Yield Curves'!$A$3:$A$508,0)+1)/100)</f>
        <v>0.36350262884461859</v>
      </c>
      <c r="CB100">
        <f>EXP(-CB$2*HLOOKUP(CB$2,'Yield Curves'!$B$2:$AP$508,MATCH($Z100,'Yield Curves'!$A$3:$A$508,0)+1)/100)</f>
        <v>0.33426999309319577</v>
      </c>
      <c r="CC100">
        <f>EXP(-CC$2*HLOOKUP(CC$2,'Yield Curves'!$B$2:$AP$508,MATCH($Z100,'Yield Curves'!$A$3:$A$508,0)+1)/100)</f>
        <v>0.30712513763527222</v>
      </c>
      <c r="CD100">
        <f>EXP(-CD$2*HLOOKUP(CD$2,'Yield Curves'!$B$2:$AP$508,MATCH($Z100,'Yield Curves'!$A$3:$A$508,0)+1)/100)</f>
        <v>0.2811213787686076</v>
      </c>
      <c r="CE100">
        <f>EXP(-CE$2*HLOOKUP(CE$2,'Yield Curves'!$B$2:$AP$508,MATCH($Z100,'Yield Curves'!$A$3:$A$508,0)+1)/100)</f>
        <v>0.25620951131831921</v>
      </c>
      <c r="CF100">
        <f>EXP(-CF$2*HLOOKUP(CF$2,'Yield Curves'!$B$2:$AP$508,MATCH($Z100,'Yield Curves'!$A$3:$A$508,0)+1)/100)</f>
        <v>0.23313520406587798</v>
      </c>
      <c r="CG100">
        <f>EXP(-CG$2*HLOOKUP(CG$2,'Yield Curves'!$B$2:$AP$508,MATCH($Z100,'Yield Curves'!$A$3:$A$508,0)+1)/100)</f>
        <v>0.21217017764887217</v>
      </c>
      <c r="CH100">
        <f>EXP(-CH$2*HLOOKUP(CH$2,'Yield Curves'!$B$2:$AP$508,MATCH($Z100,'Yield Curves'!$A$3:$A$508,0)+1)/100)</f>
        <v>0.19281964670508861</v>
      </c>
    </row>
    <row r="101" spans="1:86" x14ac:dyDescent="0.2">
      <c r="A101" s="2">
        <v>42991</v>
      </c>
      <c r="B101">
        <f>'Yield Curves'!C100-'Yield Curves'!C101</f>
        <v>-9.9999999999997868E-3</v>
      </c>
      <c r="C101">
        <f>'Yield Curves'!D100-'Yield Curves'!D101</f>
        <v>-4.9999999999990052E-3</v>
      </c>
      <c r="D101">
        <f>'Yield Curves'!E100-'Yield Curves'!E101</f>
        <v>0</v>
      </c>
      <c r="E101">
        <f>'Yield Curves'!F100-'Yield Curves'!F101</f>
        <v>-5.0000000000007816E-3</v>
      </c>
      <c r="F101">
        <f>'Yield Curves'!G100-'Yield Curves'!G101</f>
        <v>-9.9999999999997868E-3</v>
      </c>
      <c r="G101">
        <f>'Yield Curves'!H100-'Yield Curves'!H101</f>
        <v>-5.0000000000007816E-3</v>
      </c>
      <c r="H101">
        <f>'Yield Curves'!I100-'Yield Curves'!I101</f>
        <v>0</v>
      </c>
      <c r="I101">
        <f>'Yield Curves'!J100-'Yield Curves'!J101</f>
        <v>-4.9999999999998934E-3</v>
      </c>
      <c r="J101">
        <f>'Yield Curves'!K100-'Yield Curves'!K101</f>
        <v>-9.9999999999997868E-3</v>
      </c>
      <c r="K101">
        <f>'Yield Curves'!L100-'Yield Curves'!L101</f>
        <v>-9.9999999999997868E-3</v>
      </c>
      <c r="L101">
        <f>'Yield Curves'!M100-'Yield Curves'!M101</f>
        <v>-9.9999999999997868E-3</v>
      </c>
      <c r="M101">
        <f>'Yield Curves'!N100-'Yield Curves'!N101</f>
        <v>-9.9999999999997868E-3</v>
      </c>
      <c r="N101">
        <f>'Yield Curves'!O100-'Yield Curves'!O101</f>
        <v>-9.9999999999997868E-3</v>
      </c>
      <c r="O101">
        <f>'Yield Curves'!P100-'Yield Curves'!P101</f>
        <v>-9.9999999999997868E-3</v>
      </c>
      <c r="P101">
        <f>'Yield Curves'!Q100-'Yield Curves'!Q101</f>
        <v>-7.5000000000002842E-3</v>
      </c>
      <c r="Q101">
        <f>'Yield Curves'!R100-'Yield Curves'!R101</f>
        <v>-4.9999999999998934E-3</v>
      </c>
      <c r="R101">
        <f>'Yield Curves'!S100-'Yield Curves'!S101</f>
        <v>-2.4999999999995026E-3</v>
      </c>
      <c r="S101">
        <f>'Yield Curves'!T100-'Yield Curves'!T101</f>
        <v>-1.2499999999997513E-3</v>
      </c>
      <c r="T101">
        <f>'Yield Curves'!U100-'Yield Curves'!U101</f>
        <v>0</v>
      </c>
      <c r="U101">
        <f>'Yield Curves'!V100-'Yield Curves'!V101</f>
        <v>1.2499999999997513E-3</v>
      </c>
      <c r="V101" s="21">
        <f t="shared" si="31"/>
        <v>1.2499999999997513E-3</v>
      </c>
      <c r="W101" s="21">
        <f t="shared" si="32"/>
        <v>3.5702500000000185E-2</v>
      </c>
      <c r="X101">
        <f t="shared" si="33"/>
        <v>5.2416821239420548E-2</v>
      </c>
      <c r="Y101">
        <f t="shared" si="34"/>
        <v>0.15764226065430498</v>
      </c>
      <c r="Z101" s="2">
        <v>42992</v>
      </c>
      <c r="AA101" s="28">
        <f>'Bond Valuation'!$B$12*BondVal_all!BO101</f>
        <v>93.561644343171039</v>
      </c>
      <c r="AB101" s="53">
        <f t="shared" si="36"/>
        <v>0</v>
      </c>
      <c r="AC101" s="12">
        <f>SUMPRODUCT('Bond Valuation'!$B$12*BondVal_all!BO101,$BO$2)/AA101</f>
        <v>1</v>
      </c>
      <c r="AD101" s="35">
        <f t="shared" si="37"/>
        <v>-1.5765091553469777E-3</v>
      </c>
      <c r="AE101" s="53">
        <f t="shared" si="38"/>
        <v>-4.9853596830046693E-3</v>
      </c>
      <c r="AF101" s="53">
        <f t="shared" si="39"/>
        <v>-1.3979789778101439E-3</v>
      </c>
      <c r="AG101" s="53">
        <f t="shared" si="40"/>
        <v>-4.4207976909140445E-3</v>
      </c>
      <c r="AH101" s="28">
        <f>SUMPRODUCT('Bond Valuation'!$B$40:$D$40,BondVal_all!BO101:BQ101)</f>
        <v>84.799034896998151</v>
      </c>
      <c r="AI101" s="53">
        <f t="shared" si="41"/>
        <v>4.0498686026957387E-6</v>
      </c>
      <c r="AJ101" s="12">
        <f>SUMPRODUCT($BO$2:$BQ$2,'Bond Valuation'!$B$40:$D$40,BondVal_all!BO101:BQ101)/BondVal_all!AH101</f>
        <v>2.9360523245103027</v>
      </c>
      <c r="AK101" s="35">
        <f t="shared" si="42"/>
        <v>-4.6287133701682671E-3</v>
      </c>
      <c r="AL101" s="35">
        <f t="shared" si="43"/>
        <v>-1.4637276885805801E-2</v>
      </c>
      <c r="AM101" s="35">
        <f t="shared" si="44"/>
        <v>-1.3979789778101439E-3</v>
      </c>
      <c r="AN101" s="29">
        <f t="shared" si="45"/>
        <v>-4.4207976909140445E-3</v>
      </c>
      <c r="AO101" s="28">
        <f>SUMPRODUCT('Bond Valuation'!$B$68:$F$68,BondVal_all!BO101:BS101)</f>
        <v>78.618339397019724</v>
      </c>
      <c r="AP101" s="53">
        <f t="shared" si="46"/>
        <v>-3.8186564373932086E-6</v>
      </c>
      <c r="AQ101" s="12">
        <f>SUMPRODUCT($BO$2:$BS$2,'Bond Valuation'!$B$68:$F$68,BondVal_all!BO101:BS101)/BondVal_all!AO101</f>
        <v>4.7264180538624103</v>
      </c>
      <c r="AR101" s="35">
        <f t="shared" si="47"/>
        <v>-7.4512413339113334E-3</v>
      </c>
      <c r="AS101" s="35">
        <f t="shared" si="48"/>
        <v>-2.3562894010751047E-2</v>
      </c>
      <c r="AT101" s="35">
        <f t="shared" si="49"/>
        <v>-1.3979789778101439E-3</v>
      </c>
      <c r="AU101" s="36">
        <f t="shared" si="50"/>
        <v>-4.4207976909140445E-3</v>
      </c>
      <c r="AV101" s="28">
        <f>SUMPRODUCT('Bond Valuation'!$B$96:$K$96,BondVal_all!BO101:BX101)</f>
        <v>70.372733669234549</v>
      </c>
      <c r="AW101" s="53">
        <f t="shared" si="51"/>
        <v>-7.6792132252245793E-4</v>
      </c>
      <c r="AX101" s="12">
        <f>SUMPRODUCT($BO$2:$BX$2,'Bond Valuation'!$B$96:$K$96,BondVal_all!BO101:BX101)/BondVal_all!AV101</f>
        <v>8.2837971656268508</v>
      </c>
      <c r="AY101" s="35">
        <f t="shared" si="52"/>
        <v>-1.3059482072648074E-2</v>
      </c>
      <c r="AZ101" s="35">
        <f t="shared" ref="AZ101:AZ132" si="60">AY101*SQRT(10)</f>
        <v>-4.1297708411704451E-2</v>
      </c>
      <c r="BA101" s="35">
        <f t="shared" si="53"/>
        <v>-1.3979789778101439E-3</v>
      </c>
      <c r="BB101" s="36">
        <f t="shared" si="54"/>
        <v>-4.4207976909140445E-3</v>
      </c>
      <c r="BC101" s="28">
        <f>SUMPRODUCT('Bond Valuation'!$B$124:$U$124,BondVal_all!BO101:CH101)</f>
        <v>58.240798114770314</v>
      </c>
      <c r="BD101" s="53">
        <f t="shared" si="55"/>
        <v>-3.6915844214813198E-4</v>
      </c>
      <c r="BE101" s="12">
        <f>SUMPRODUCT($BO$2:$CH$2,'Bond Valuation'!$B$124:$U$124,BondVal_all!BO101:CH101)/BondVal_all!BC101</f>
        <v>11.919061994733063</v>
      </c>
      <c r="BF101" s="35">
        <f t="shared" si="56"/>
        <v>-1.8790510357844882E-2</v>
      </c>
      <c r="BG101" s="35">
        <f t="shared" si="57"/>
        <v>-5.9420811127775412E-2</v>
      </c>
      <c r="BH101" s="35">
        <f t="shared" si="58"/>
        <v>-1.3979789778101439E-3</v>
      </c>
      <c r="BI101" s="36">
        <f t="shared" si="59"/>
        <v>-4.4207976909140445E-3</v>
      </c>
      <c r="BJ101" s="35"/>
      <c r="BK101" s="35"/>
      <c r="BO101">
        <f>EXP(-BO$2*HLOOKUP(BO$2,'Yield Curves'!$B$2:$AP$508,MATCH($Z101,'Yield Curves'!$A$3:$A$508,0)+1)/100)</f>
        <v>0.92635291428882216</v>
      </c>
      <c r="BP101">
        <f>EXP(-BP$2*HLOOKUP(BP$2,'Yield Curves'!$B$2:$AP$508,MATCH($Z101,'Yield Curves'!$A$3:$A$508,0)+1)/100)</f>
        <v>0.85864475413872787</v>
      </c>
      <c r="BQ101">
        <f>EXP(-BQ$2*HLOOKUP(BQ$2,'Yield Curves'!$B$2:$AP$508,MATCH($Z101,'Yield Curves'!$A$3:$A$508,0)+1)/100)</f>
        <v>0.79636313294257888</v>
      </c>
      <c r="BR101">
        <f>EXP(-BR$2*HLOOKUP(BR$2,'Yield Curves'!$B$2:$AP$508,MATCH($Z101,'Yield Curves'!$A$3:$A$508,0)+1)/100)</f>
        <v>0.7293511322802243</v>
      </c>
      <c r="BS101">
        <f>EXP(-BS$2*HLOOKUP(BS$2,'Yield Curves'!$B$2:$AP$508,MATCH($Z101,'Yield Curves'!$A$3:$A$508,0)+1)/100)</f>
        <v>0.68625911768676906</v>
      </c>
      <c r="BT101">
        <f>EXP(-BT$2*HLOOKUP(BT$2,'Yield Curves'!$B$2:$AP$508,MATCH($Z101,'Yield Curves'!$A$3:$A$508,0)+1)/100)</f>
        <v>0.63667242636747978</v>
      </c>
      <c r="BU101">
        <f>EXP(-BU$2*HLOOKUP(BU$2,'Yield Curves'!$B$2:$AP$508,MATCH($Z101,'Yield Curves'!$A$3:$A$508,0)+1)/100)</f>
        <v>0.59072776631051527</v>
      </c>
      <c r="BV101">
        <f>EXP(-BV$2*HLOOKUP(BV$2,'Yield Curves'!$B$2:$AP$508,MATCH($Z101,'Yield Curves'!$A$3:$A$508,0)+1)/100)</f>
        <v>0.5471129543392157</v>
      </c>
      <c r="BW101">
        <f>EXP(-BW$2*HLOOKUP(BW$2,'Yield Curves'!$B$2:$AP$508,MATCH($Z101,'Yield Curves'!$A$3:$A$508,0)+1)/100)</f>
        <v>0.50544679413393434</v>
      </c>
      <c r="BX101">
        <f>EXP(-BX$2*HLOOKUP(BX$2,'Yield Curves'!$B$2:$AP$508,MATCH($Z101,'Yield Curves'!$A$3:$A$508,0)+1)/100)</f>
        <v>0.46766642700990924</v>
      </c>
      <c r="BY101">
        <f>EXP(-BY$2*HLOOKUP(BY$2,'Yield Curves'!$B$2:$AP$508,MATCH($Z101,'Yield Curves'!$A$3:$A$508,0)+1)/100)</f>
        <v>0.43254777339221218</v>
      </c>
      <c r="BZ101">
        <f>EXP(-BZ$2*HLOOKUP(BZ$2,'Yield Curves'!$B$2:$AP$508,MATCH($Z101,'Yield Curves'!$A$3:$A$508,0)+1)/100)</f>
        <v>0.39756871178094982</v>
      </c>
      <c r="CA101">
        <f>EXP(-CA$2*HLOOKUP(CA$2,'Yield Curves'!$B$2:$AP$508,MATCH($Z101,'Yield Curves'!$A$3:$A$508,0)+1)/100)</f>
        <v>0.36260293912473046</v>
      </c>
      <c r="CB101">
        <f>EXP(-CB$2*HLOOKUP(CB$2,'Yield Curves'!$B$2:$AP$508,MATCH($Z101,'Yield Curves'!$A$3:$A$508,0)+1)/100)</f>
        <v>0.33335722207867063</v>
      </c>
      <c r="CC101">
        <f>EXP(-CC$2*HLOOKUP(CC$2,'Yield Curves'!$B$2:$AP$508,MATCH($Z101,'Yield Curves'!$A$3:$A$508,0)+1)/100)</f>
        <v>0.30620514290445849</v>
      </c>
      <c r="CD101">
        <f>EXP(-CD$2*HLOOKUP(CD$2,'Yield Curves'!$B$2:$AP$508,MATCH($Z101,'Yield Curves'!$A$3:$A$508,0)+1)/100)</f>
        <v>0.28027139567055448</v>
      </c>
      <c r="CE101">
        <f>EXP(-CE$2*HLOOKUP(CE$2,'Yield Curves'!$B$2:$AP$508,MATCH($Z101,'Yield Curves'!$A$3:$A$508,0)+1)/100)</f>
        <v>0.25550016422928967</v>
      </c>
      <c r="CF101">
        <f>EXP(-CF$2*HLOOKUP(CF$2,'Yield Curves'!$B$2:$AP$508,MATCH($Z101,'Yield Curves'!$A$3:$A$508,0)+1)/100)</f>
        <v>0.23256136067917205</v>
      </c>
      <c r="CG101">
        <f>EXP(-CG$2*HLOOKUP(CG$2,'Yield Curves'!$B$2:$AP$508,MATCH($Z101,'Yield Curves'!$A$3:$A$508,0)+1)/100)</f>
        <v>0.21169318669017023</v>
      </c>
      <c r="CH101">
        <f>EXP(-CH$2*HLOOKUP(CH$2,'Yield Curves'!$B$2:$AP$508,MATCH($Z101,'Yield Curves'!$A$3:$A$508,0)+1)/100)</f>
        <v>0.19243439279400748</v>
      </c>
    </row>
    <row r="102" spans="1:86" x14ac:dyDescent="0.2">
      <c r="A102" s="2">
        <v>42990</v>
      </c>
      <c r="B102">
        <f>'Yield Curves'!C101-'Yield Curves'!C102</f>
        <v>0</v>
      </c>
      <c r="C102">
        <f>'Yield Curves'!D101-'Yield Curves'!D102</f>
        <v>0</v>
      </c>
      <c r="D102">
        <f>'Yield Curves'!E101-'Yield Curves'!E102</f>
        <v>0</v>
      </c>
      <c r="E102">
        <f>'Yield Curves'!F101-'Yield Curves'!F102</f>
        <v>5.0000000000007816E-3</v>
      </c>
      <c r="F102">
        <f>'Yield Curves'!G101-'Yield Curves'!G102</f>
        <v>9.9999999999997868E-3</v>
      </c>
      <c r="G102">
        <f>'Yield Curves'!H101-'Yield Curves'!H102</f>
        <v>1.5000000000000568E-2</v>
      </c>
      <c r="H102">
        <f>'Yield Curves'!I101-'Yield Curves'!I102</f>
        <v>1.9999999999999574E-2</v>
      </c>
      <c r="I102">
        <f>'Yield Curves'!J101-'Yield Curves'!J102</f>
        <v>2.0000000000000462E-2</v>
      </c>
      <c r="J102">
        <f>'Yield Curves'!K101-'Yield Curves'!K102</f>
        <v>2.0000000000000462E-2</v>
      </c>
      <c r="K102">
        <f>'Yield Curves'!L101-'Yield Curves'!L102</f>
        <v>2.2500000000000853E-2</v>
      </c>
      <c r="L102">
        <f>'Yield Curves'!M101-'Yield Curves'!M102</f>
        <v>2.4999999999999467E-2</v>
      </c>
      <c r="M102">
        <f>'Yield Curves'!N101-'Yield Curves'!N102</f>
        <v>2.749999999999897E-2</v>
      </c>
      <c r="N102">
        <f>'Yield Curves'!O101-'Yield Curves'!O102</f>
        <v>2.9999999999999361E-2</v>
      </c>
      <c r="O102">
        <f>'Yield Curves'!P101-'Yield Curves'!P102</f>
        <v>3.2499999999999751E-2</v>
      </c>
      <c r="P102">
        <f>'Yield Curves'!Q101-'Yield Curves'!Q102</f>
        <v>3.125E-2</v>
      </c>
      <c r="Q102">
        <f>'Yield Curves'!R101-'Yield Curves'!R102</f>
        <v>2.9999999999999361E-2</v>
      </c>
      <c r="R102">
        <f>'Yield Curves'!S101-'Yield Curves'!S102</f>
        <v>2.8749999999998721E-2</v>
      </c>
      <c r="S102">
        <f>'Yield Curves'!T101-'Yield Curves'!T102</f>
        <v>2.9374999999999929E-2</v>
      </c>
      <c r="T102">
        <f>'Yield Curves'!U101-'Yield Curves'!U102</f>
        <v>3.0000000000000249E-2</v>
      </c>
      <c r="U102">
        <f>'Yield Curves'!V101-'Yield Curves'!V102</f>
        <v>3.0625000000000568E-2</v>
      </c>
      <c r="V102" s="21">
        <f t="shared" si="31"/>
        <v>3.2499999999999751E-2</v>
      </c>
      <c r="W102" s="21">
        <f t="shared" si="32"/>
        <v>3.5707500000000197E-2</v>
      </c>
      <c r="X102">
        <f t="shared" si="33"/>
        <v>5.2416574146265153E-2</v>
      </c>
      <c r="Y102">
        <f t="shared" si="34"/>
        <v>0.15764668582966823</v>
      </c>
      <c r="Z102" s="2">
        <v>42991</v>
      </c>
      <c r="AA102" s="28">
        <f>'Bond Valuation'!$B$12*BondVal_all!BO102</f>
        <v>93.561644343171039</v>
      </c>
      <c r="AB102" s="53">
        <f t="shared" si="36"/>
        <v>1.0000500016693614E-4</v>
      </c>
      <c r="AC102" s="12">
        <f>SUMPRODUCT('Bond Valuation'!$B$12*BondVal_all!BO102,$BO$2)/AA102</f>
        <v>1</v>
      </c>
      <c r="AD102" s="35">
        <f t="shared" si="37"/>
        <v>-1.5764226065430498E-3</v>
      </c>
      <c r="AE102" s="53">
        <f t="shared" si="38"/>
        <v>-4.9850859916554932E-3</v>
      </c>
      <c r="AF102" s="53">
        <f t="shared" si="39"/>
        <v>-1.3970205735262782E-3</v>
      </c>
      <c r="AG102" s="53">
        <f t="shared" si="40"/>
        <v>-4.4177669504577664E-3</v>
      </c>
      <c r="AH102" s="28">
        <f>SUMPRODUCT('Bond Valuation'!$B$40:$D$40,BondVal_all!BO102:BQ102)</f>
        <v>84.798691473440002</v>
      </c>
      <c r="AI102" s="53">
        <f t="shared" si="41"/>
        <v>2.8959677929929484E-4</v>
      </c>
      <c r="AJ102" s="12">
        <f>SUMPRODUCT($BO$2:$BQ$2,'Bond Valuation'!$B$40:$D$40,BondVal_all!BO102:BQ102)/BondVal_all!AH102</f>
        <v>2.936056115399222</v>
      </c>
      <c r="AK102" s="35">
        <f t="shared" si="42"/>
        <v>-4.6284652343943026E-3</v>
      </c>
      <c r="AL102" s="35">
        <f t="shared" si="43"/>
        <v>-1.4636492211591105E-2</v>
      </c>
      <c r="AM102" s="35">
        <f t="shared" si="44"/>
        <v>-1.3970205735262782E-3</v>
      </c>
      <c r="AN102" s="29">
        <f t="shared" si="45"/>
        <v>-4.4177669504577664E-3</v>
      </c>
      <c r="AO102" s="28">
        <f>SUMPRODUCT('Bond Valuation'!$B$68:$F$68,BondVal_all!BO102:BS102)</f>
        <v>78.618639614593988</v>
      </c>
      <c r="AP102" s="53">
        <f t="shared" si="46"/>
        <v>4.5799866113194199E-4</v>
      </c>
      <c r="AQ102" s="12">
        <f>SUMPRODUCT($BO$2:$BS$2,'Bond Valuation'!$B$68:$F$68,BondVal_all!BO102:BS102)/BondVal_all!AO102</f>
        <v>4.7264262004728392</v>
      </c>
      <c r="AR102" s="35">
        <f t="shared" si="47"/>
        <v>-7.4508451105827567E-3</v>
      </c>
      <c r="AS102" s="35">
        <f t="shared" si="48"/>
        <v>-2.356164104257065E-2</v>
      </c>
      <c r="AT102" s="35">
        <f t="shared" si="49"/>
        <v>-1.3970205735262782E-3</v>
      </c>
      <c r="AU102" s="36">
        <f t="shared" si="50"/>
        <v>-4.4177669504577664E-3</v>
      </c>
      <c r="AV102" s="28">
        <f>SUMPRODUCT('Bond Valuation'!$B$96:$K$96,BondVal_all!BO102:BX102)</f>
        <v>70.426815922859078</v>
      </c>
      <c r="AW102" s="53">
        <f t="shared" si="51"/>
        <v>9.5053131908384714E-5</v>
      </c>
      <c r="AX102" s="12">
        <f>SUMPRODUCT($BO$2:$BX$2,'Bond Valuation'!$B$96:$K$96,BondVal_all!BO102:BX102)/BondVal_all!AV102</f>
        <v>8.2849279341667295</v>
      </c>
      <c r="AY102" s="35">
        <f t="shared" si="52"/>
        <v>-1.3060547689000441E-2</v>
      </c>
      <c r="AZ102" s="35">
        <f t="shared" si="60"/>
        <v>-4.1301078186489849E-2</v>
      </c>
      <c r="BA102" s="35">
        <f t="shared" si="53"/>
        <v>-1.3970205735262782E-3</v>
      </c>
      <c r="BB102" s="36">
        <f t="shared" si="54"/>
        <v>-4.4177669504577664E-3</v>
      </c>
      <c r="BC102" s="28">
        <f>SUMPRODUCT('Bond Valuation'!$B$124:$U$124,BondVal_all!BO102:CH102)</f>
        <v>58.262306136939785</v>
      </c>
      <c r="BD102" s="53">
        <f t="shared" si="55"/>
        <v>8.676239022435972E-4</v>
      </c>
      <c r="BE102" s="12">
        <f>SUMPRODUCT($BO$2:$CH$2,'Bond Valuation'!$B$124:$U$124,BondVal_all!BO102:CH102)/BondVal_all!BC102</f>
        <v>11.918999096026685</v>
      </c>
      <c r="BF102" s="35">
        <f t="shared" si="56"/>
        <v>-1.8789379622342641E-2</v>
      </c>
      <c r="BG102" s="35">
        <f t="shared" si="57"/>
        <v>-5.941723542815712E-2</v>
      </c>
      <c r="BH102" s="35">
        <f t="shared" si="58"/>
        <v>-1.3970205735262782E-3</v>
      </c>
      <c r="BI102" s="36">
        <f t="shared" si="59"/>
        <v>-4.4177669504577664E-3</v>
      </c>
      <c r="BJ102" s="35"/>
      <c r="BK102" s="35"/>
      <c r="BO102">
        <f>EXP(-BO$2*HLOOKUP(BO$2,'Yield Curves'!$B$2:$AP$508,MATCH($Z102,'Yield Curves'!$A$3:$A$508,0)+1)/100)</f>
        <v>0.92635291428882216</v>
      </c>
      <c r="BP102">
        <f>EXP(-BP$2*HLOOKUP(BP$2,'Yield Curves'!$B$2:$AP$508,MATCH($Z102,'Yield Curves'!$A$3:$A$508,0)+1)/100)</f>
        <v>0.85847304235965038</v>
      </c>
      <c r="BQ102">
        <f>EXP(-BQ$2*HLOOKUP(BQ$2,'Yield Curves'!$B$2:$AP$508,MATCH($Z102,'Yield Curves'!$A$3:$A$508,0)+1)/100)</f>
        <v>0.79636313294257888</v>
      </c>
      <c r="BR102">
        <f>EXP(-BR$2*HLOOKUP(BR$2,'Yield Curves'!$B$2:$AP$508,MATCH($Z102,'Yield Curves'!$A$3:$A$508,0)+1)/100)</f>
        <v>0.72964293108900746</v>
      </c>
      <c r="BS102">
        <f>EXP(-BS$2*HLOOKUP(BS$2,'Yield Curves'!$B$2:$AP$508,MATCH($Z102,'Yield Curves'!$A$3:$A$508,0)+1)/100)</f>
        <v>0.68625911768676906</v>
      </c>
      <c r="BT102">
        <f>EXP(-BT$2*HLOOKUP(BT$2,'Yield Curves'!$B$2:$AP$508,MATCH($Z102,'Yield Curves'!$A$3:$A$508,0)+1)/100)</f>
        <v>0.63686345674851452</v>
      </c>
      <c r="BU102">
        <f>EXP(-BU$2*HLOOKUP(BU$2,'Yield Curves'!$B$2:$AP$508,MATCH($Z102,'Yield Curves'!$A$3:$A$508,0)+1)/100)</f>
        <v>0.5911414205090112</v>
      </c>
      <c r="BV102">
        <f>EXP(-BV$2*HLOOKUP(BV$2,'Yield Curves'!$B$2:$AP$508,MATCH($Z102,'Yield Curves'!$A$3:$A$508,0)+1)/100)</f>
        <v>0.54760557764535667</v>
      </c>
      <c r="BW102">
        <f>EXP(-BW$2*HLOOKUP(BW$2,'Yield Curves'!$B$2:$AP$508,MATCH($Z102,'Yield Curves'!$A$3:$A$508,0)+1)/100)</f>
        <v>0.50584499025345819</v>
      </c>
      <c r="BX102">
        <f>EXP(-BX$2*HLOOKUP(BX$2,'Yield Curves'!$B$2:$AP$508,MATCH($Z102,'Yield Curves'!$A$3:$A$508,0)+1)/100)</f>
        <v>0.46813432734809651</v>
      </c>
      <c r="BY102">
        <f>EXP(-BY$2*HLOOKUP(BY$2,'Yield Curves'!$B$2:$AP$508,MATCH($Z102,'Yield Curves'!$A$3:$A$508,0)+1)/100)</f>
        <v>0.43308338260163043</v>
      </c>
      <c r="BZ102">
        <f>EXP(-BZ$2*HLOOKUP(BZ$2,'Yield Curves'!$B$2:$AP$508,MATCH($Z102,'Yield Curves'!$A$3:$A$508,0)+1)/100)</f>
        <v>0.39809086330214077</v>
      </c>
      <c r="CA102">
        <f>EXP(-CA$2*HLOOKUP(CA$2,'Yield Curves'!$B$2:$AP$508,MATCH($Z102,'Yield Curves'!$A$3:$A$508,0)+1)/100)</f>
        <v>0.36303038245378266</v>
      </c>
      <c r="CB102">
        <f>EXP(-CB$2*HLOOKUP(CB$2,'Yield Curves'!$B$2:$AP$508,MATCH($Z102,'Yield Curves'!$A$3:$A$508,0)+1)/100)</f>
        <v>0.3338023425346392</v>
      </c>
      <c r="CC102">
        <f>EXP(-CC$2*HLOOKUP(CC$2,'Yield Curves'!$B$2:$AP$508,MATCH($Z102,'Yield Curves'!$A$3:$A$508,0)+1)/100)</f>
        <v>0.30666479527190599</v>
      </c>
      <c r="CD102">
        <f>EXP(-CD$2*HLOOKUP(CD$2,'Yield Curves'!$B$2:$AP$508,MATCH($Z102,'Yield Curves'!$A$3:$A$508,0)+1)/100)</f>
        <v>0.28067194420610719</v>
      </c>
      <c r="CE102">
        <f>EXP(-CE$2*HLOOKUP(CE$2,'Yield Curves'!$B$2:$AP$508,MATCH($Z102,'Yield Curves'!$A$3:$A$508,0)+1)/100)</f>
        <v>0.25577432516211818</v>
      </c>
      <c r="CF102">
        <f>EXP(-CF$2*HLOOKUP(CF$2,'Yield Curves'!$B$2:$AP$508,MATCH($Z102,'Yield Curves'!$A$3:$A$508,0)+1)/100)</f>
        <v>0.23271593815108452</v>
      </c>
      <c r="CG102">
        <f>EXP(-CG$2*HLOOKUP(CG$2,'Yield Curves'!$B$2:$AP$508,MATCH($Z102,'Yield Curves'!$A$3:$A$508,0)+1)/100)</f>
        <v>0.2117674370360792</v>
      </c>
      <c r="CH102">
        <f>EXP(-CH$2*HLOOKUP(CH$2,'Yield Curves'!$B$2:$AP$508,MATCH($Z102,'Yield Curves'!$A$3:$A$508,0)+1)/100)</f>
        <v>0.19243439279400748</v>
      </c>
    </row>
    <row r="103" spans="1:86" x14ac:dyDescent="0.2">
      <c r="A103" s="2">
        <v>42989</v>
      </c>
      <c r="B103">
        <f>'Yield Curves'!C102-'Yield Curves'!C103</f>
        <v>-1.9999999999999574E-2</v>
      </c>
      <c r="C103">
        <f>'Yield Curves'!D102-'Yield Curves'!D103</f>
        <v>-1.5000000000000568E-2</v>
      </c>
      <c r="D103">
        <f>'Yield Curves'!E102-'Yield Curves'!E103</f>
        <v>-9.9999999999997868E-3</v>
      </c>
      <c r="E103">
        <f>'Yield Curves'!F102-'Yield Curves'!F103</f>
        <v>-5.0000000000007816E-3</v>
      </c>
      <c r="F103">
        <f>'Yield Curves'!G102-'Yield Curves'!G103</f>
        <v>0</v>
      </c>
      <c r="G103">
        <f>'Yield Curves'!H102-'Yield Curves'!H103</f>
        <v>1.499999999999968E-2</v>
      </c>
      <c r="H103">
        <f>'Yield Curves'!I102-'Yield Curves'!I103</f>
        <v>3.0000000000000249E-2</v>
      </c>
      <c r="I103">
        <f>'Yield Curves'!J102-'Yield Curves'!J103</f>
        <v>1.499999999999968E-2</v>
      </c>
      <c r="J103">
        <f>'Yield Curves'!K102-'Yield Curves'!K103</f>
        <v>0</v>
      </c>
      <c r="K103">
        <f>'Yield Curves'!L102-'Yield Curves'!L103</f>
        <v>-2.5000000000003908E-3</v>
      </c>
      <c r="L103">
        <f>'Yield Curves'!M102-'Yield Curves'!M103</f>
        <v>-4.9999999999998934E-3</v>
      </c>
      <c r="M103">
        <f>'Yield Curves'!N102-'Yield Curves'!N103</f>
        <v>-7.499999999999396E-3</v>
      </c>
      <c r="N103">
        <f>'Yield Curves'!O102-'Yield Curves'!O103</f>
        <v>-9.9999999999997868E-3</v>
      </c>
      <c r="O103">
        <f>'Yield Curves'!P102-'Yield Curves'!P103</f>
        <v>-1.2500000000000178E-2</v>
      </c>
      <c r="P103">
        <f>'Yield Curves'!Q102-'Yield Curves'!Q103</f>
        <v>-8.7499999999991473E-3</v>
      </c>
      <c r="Q103">
        <f>'Yield Curves'!R102-'Yield Curves'!R103</f>
        <v>-4.9999999999990052E-3</v>
      </c>
      <c r="R103">
        <f>'Yield Curves'!S102-'Yield Curves'!S103</f>
        <v>-1.2499999999988631E-3</v>
      </c>
      <c r="S103">
        <f>'Yield Curves'!T102-'Yield Curves'!T103</f>
        <v>-6.2499999999943157E-4</v>
      </c>
      <c r="T103">
        <f>'Yield Curves'!U102-'Yield Curves'!U103</f>
        <v>0</v>
      </c>
      <c r="U103">
        <f>'Yield Curves'!V102-'Yield Curves'!V103</f>
        <v>6.2499999999943157E-4</v>
      </c>
      <c r="V103" s="21">
        <f t="shared" si="31"/>
        <v>3.0000000000000249E-2</v>
      </c>
      <c r="W103" s="21">
        <f t="shared" si="32"/>
        <v>3.5737500000000207E-2</v>
      </c>
      <c r="X103">
        <f t="shared" si="33"/>
        <v>5.2415440663317013E-2</v>
      </c>
      <c r="Y103">
        <f t="shared" si="34"/>
        <v>0.15767404895402157</v>
      </c>
      <c r="Z103" s="2">
        <v>42990</v>
      </c>
      <c r="AA103" s="28">
        <f>'Bond Valuation'!$B$12*BondVal_all!BO103</f>
        <v>93.552288646529334</v>
      </c>
      <c r="AB103" s="53">
        <f t="shared" si="36"/>
        <v>0</v>
      </c>
      <c r="AC103" s="12">
        <f>SUMPRODUCT('Bond Valuation'!$B$12*BondVal_all!BO103,$BO$2)/AA103</f>
        <v>1</v>
      </c>
      <c r="AD103" s="35">
        <f t="shared" si="37"/>
        <v>-1.5764668582966823E-3</v>
      </c>
      <c r="AE103" s="53">
        <f t="shared" si="38"/>
        <v>-4.9852259279874285E-3</v>
      </c>
      <c r="AF103" s="53">
        <f t="shared" si="39"/>
        <v>-1.397013987964363E-3</v>
      </c>
      <c r="AG103" s="53">
        <f t="shared" si="40"/>
        <v>-4.4177461250824428E-3</v>
      </c>
      <c r="AH103" s="28">
        <f>SUMPRODUCT('Bond Valuation'!$B$40:$D$40,BondVal_all!BO103:BQ103)</f>
        <v>84.77414115519359</v>
      </c>
      <c r="AI103" s="53">
        <f t="shared" si="41"/>
        <v>-2.8732884593296593E-4</v>
      </c>
      <c r="AJ103" s="12">
        <f>SUMPRODUCT($BO$2:$BQ$2,'Bond Valuation'!$B$40:$D$40,BondVal_all!BO103:BQ103)/BondVal_all!AH103</f>
        <v>2.9360419681597314</v>
      </c>
      <c r="AK103" s="35">
        <f t="shared" si="42"/>
        <v>-4.6285728573719799E-3</v>
      </c>
      <c r="AL103" s="35">
        <f t="shared" si="43"/>
        <v>-1.4636832545329135E-2</v>
      </c>
      <c r="AM103" s="35">
        <f t="shared" si="44"/>
        <v>-1.397013987964363E-3</v>
      </c>
      <c r="AN103" s="29">
        <f t="shared" si="45"/>
        <v>-4.4177461250824428E-3</v>
      </c>
      <c r="AO103" s="28">
        <f>SUMPRODUCT('Bond Valuation'!$B$68:$F$68,BondVal_all!BO103:BS103)</f>
        <v>78.582648866624865</v>
      </c>
      <c r="AP103" s="53">
        <f t="shared" si="46"/>
        <v>-9.2045732997281249E-4</v>
      </c>
      <c r="AQ103" s="12">
        <f>SUMPRODUCT($BO$2:$BS$2,'Bond Valuation'!$B$68:$F$68,BondVal_all!BO103:BS103)/BondVal_all!AO103</f>
        <v>4.726327890557771</v>
      </c>
      <c r="AR103" s="35">
        <f t="shared" si="47"/>
        <v>-7.4508992809075945E-3</v>
      </c>
      <c r="AS103" s="35">
        <f t="shared" si="48"/>
        <v>-2.3561812344178729E-2</v>
      </c>
      <c r="AT103" s="35">
        <f t="shared" si="49"/>
        <v>-1.397013987964363E-3</v>
      </c>
      <c r="AU103" s="36">
        <f t="shared" si="50"/>
        <v>-4.4177461250824428E-3</v>
      </c>
      <c r="AV103" s="28">
        <f>SUMPRODUCT('Bond Valuation'!$B$96:$K$96,BondVal_all!BO103:BX103)</f>
        <v>70.42012226968798</v>
      </c>
      <c r="AW103" s="53">
        <f t="shared" si="51"/>
        <v>-2.3789694362440494E-3</v>
      </c>
      <c r="AX103" s="12">
        <f>SUMPRODUCT($BO$2:$BX$2,'Bond Valuation'!$B$96:$K$96,BondVal_all!BO103:BX103)/BondVal_all!AV103</f>
        <v>8.2851506319470651</v>
      </c>
      <c r="AY103" s="35">
        <f t="shared" si="52"/>
        <v>-1.3061265387260362E-2</v>
      </c>
      <c r="AZ103" s="35">
        <f t="shared" si="60"/>
        <v>-4.1303347747663942E-2</v>
      </c>
      <c r="BA103" s="35">
        <f t="shared" si="53"/>
        <v>-1.397013987964363E-3</v>
      </c>
      <c r="BB103" s="36">
        <f t="shared" si="54"/>
        <v>-4.4177461250824428E-3</v>
      </c>
      <c r="BC103" s="28">
        <f>SUMPRODUCT('Bond Valuation'!$B$124:$U$124,BondVal_all!BO103:CH103)</f>
        <v>58.211800187704299</v>
      </c>
      <c r="BD103" s="53">
        <f t="shared" si="55"/>
        <v>-2.5341891207523171E-3</v>
      </c>
      <c r="BE103" s="12">
        <f>SUMPRODUCT($BO$2:$CH$2,'Bond Valuation'!$B$124:$U$124,BondVal_all!BO103:CH103)/BondVal_all!BC103</f>
        <v>11.913875843251754</v>
      </c>
      <c r="BF103" s="35">
        <f t="shared" si="56"/>
        <v>-1.8781830420747828E-2</v>
      </c>
      <c r="BG103" s="35">
        <f t="shared" si="57"/>
        <v>-5.9393362756601731E-2</v>
      </c>
      <c r="BH103" s="35">
        <f t="shared" si="58"/>
        <v>-1.397013987964363E-3</v>
      </c>
      <c r="BI103" s="36">
        <f t="shared" si="59"/>
        <v>-4.4177461250824428E-3</v>
      </c>
      <c r="BJ103" s="35"/>
      <c r="BK103" s="35"/>
      <c r="BO103">
        <f>EXP(-BO$2*HLOOKUP(BO$2,'Yield Curves'!$B$2:$AP$508,MATCH($Z103,'Yield Curves'!$A$3:$A$508,0)+1)/100)</f>
        <v>0.92626028362900337</v>
      </c>
      <c r="BP103">
        <f>EXP(-BP$2*HLOOKUP(BP$2,'Yield Curves'!$B$2:$AP$508,MATCH($Z103,'Yield Curves'!$A$3:$A$508,0)+1)/100)</f>
        <v>0.85847304235965038</v>
      </c>
      <c r="BQ103">
        <f>EXP(-BQ$2*HLOOKUP(BQ$2,'Yield Curves'!$B$2:$AP$508,MATCH($Z103,'Yield Curves'!$A$3:$A$508,0)+1)/100)</f>
        <v>0.79612425983545376</v>
      </c>
      <c r="BR103">
        <f>EXP(-BR$2*HLOOKUP(BR$2,'Yield Curves'!$B$2:$AP$508,MATCH($Z103,'Yield Curves'!$A$3:$A$508,0)+1)/100)</f>
        <v>0.72964293108900746</v>
      </c>
      <c r="BS103">
        <f>EXP(-BS$2*HLOOKUP(BS$2,'Yield Curves'!$B$2:$AP$508,MATCH($Z103,'Yield Curves'!$A$3:$A$508,0)+1)/100)</f>
        <v>0.68591607389602016</v>
      </c>
      <c r="BT103">
        <f>EXP(-BT$2*HLOOKUP(BT$2,'Yield Curves'!$B$2:$AP$508,MATCH($Z103,'Yield Curves'!$A$3:$A$508,0)+1)/100)</f>
        <v>0.63648145328696404</v>
      </c>
      <c r="BU103">
        <f>EXP(-BU$2*HLOOKUP(BU$2,'Yield Curves'!$B$2:$AP$508,MATCH($Z103,'Yield Curves'!$A$3:$A$508,0)+1)/100)</f>
        <v>0.59072776631051527</v>
      </c>
      <c r="BV103">
        <f>EXP(-BV$2*HLOOKUP(BV$2,'Yield Curves'!$B$2:$AP$508,MATCH($Z103,'Yield Curves'!$A$3:$A$508,0)+1)/100)</f>
        <v>0.54727711284806257</v>
      </c>
      <c r="BW103">
        <f>EXP(-BW$2*HLOOKUP(BW$2,'Yield Curves'!$B$2:$AP$508,MATCH($Z103,'Yield Curves'!$A$3:$A$508,0)+1)/100)</f>
        <v>0.50573118793389227</v>
      </c>
      <c r="BX103">
        <f>EXP(-BX$2*HLOOKUP(BX$2,'Yield Curves'!$B$2:$AP$508,MATCH($Z103,'Yield Curves'!$A$3:$A$508,0)+1)/100)</f>
        <v>0.46813432734809651</v>
      </c>
      <c r="BY103">
        <f>EXP(-BY$2*HLOOKUP(BY$2,'Yield Curves'!$B$2:$AP$508,MATCH($Z103,'Yield Curves'!$A$3:$A$508,0)+1)/100)</f>
        <v>0.43320249690931251</v>
      </c>
      <c r="BZ103">
        <f>EXP(-BZ$2*HLOOKUP(BZ$2,'Yield Curves'!$B$2:$AP$508,MATCH($Z103,'Yield Curves'!$A$3:$A$508,0)+1)/100)</f>
        <v>0.39818044382381451</v>
      </c>
      <c r="CA103">
        <f>EXP(-CA$2*HLOOKUP(CA$2,'Yield Curves'!$B$2:$AP$508,MATCH($Z103,'Yield Curves'!$A$3:$A$508,0)+1)/100)</f>
        <v>0.36294190458173831</v>
      </c>
      <c r="CB103">
        <f>EXP(-CB$2*HLOOKUP(CB$2,'Yield Curves'!$B$2:$AP$508,MATCH($Z103,'Yield Curves'!$A$3:$A$508,0)+1)/100)</f>
        <v>0.33375853385218912</v>
      </c>
      <c r="CC103">
        <f>EXP(-CC$2*HLOOKUP(CC$2,'Yield Curves'!$B$2:$AP$508,MATCH($Z103,'Yield Curves'!$A$3:$A$508,0)+1)/100)</f>
        <v>0.30666479527190599</v>
      </c>
      <c r="CD103">
        <f>EXP(-CD$2*HLOOKUP(CD$2,'Yield Curves'!$B$2:$AP$508,MATCH($Z103,'Yield Curves'!$A$3:$A$508,0)+1)/100)</f>
        <v>0.28063160051390001</v>
      </c>
      <c r="CE103">
        <f>EXP(-CE$2*HLOOKUP(CE$2,'Yield Curves'!$B$2:$AP$508,MATCH($Z103,'Yield Curves'!$A$3:$A$508,0)+1)/100)</f>
        <v>0.25561641330043611</v>
      </c>
      <c r="CF103">
        <f>EXP(-CF$2*HLOOKUP(CF$2,'Yield Curves'!$B$2:$AP$508,MATCH($Z103,'Yield Curves'!$A$3:$A$508,0)+1)/100)</f>
        <v>0.23244937665025736</v>
      </c>
      <c r="CG103">
        <f>EXP(-CG$2*HLOOKUP(CG$2,'Yield Curves'!$B$2:$AP$508,MATCH($Z103,'Yield Curves'!$A$3:$A$508,0)+1)/100)</f>
        <v>0.21143841934624796</v>
      </c>
      <c r="CH103">
        <f>EXP(-CH$2*HLOOKUP(CH$2,'Yield Curves'!$B$2:$AP$508,MATCH($Z103,'Yield Curves'!$A$3:$A$508,0)+1)/100)</f>
        <v>0.19204990862075413</v>
      </c>
    </row>
    <row r="104" spans="1:86" x14ac:dyDescent="0.2">
      <c r="A104" s="2">
        <v>42986</v>
      </c>
      <c r="B104">
        <f>'Yield Curves'!C103-'Yield Curves'!C104</f>
        <v>0</v>
      </c>
      <c r="C104">
        <f>'Yield Curves'!D103-'Yield Curves'!D104</f>
        <v>0</v>
      </c>
      <c r="D104">
        <f>'Yield Curves'!E103-'Yield Curves'!E104</f>
        <v>0</v>
      </c>
      <c r="E104">
        <f>'Yield Curves'!F103-'Yield Curves'!F104</f>
        <v>-4.9999999999990052E-3</v>
      </c>
      <c r="F104">
        <f>'Yield Curves'!G103-'Yield Curves'!G104</f>
        <v>-9.9999999999997868E-3</v>
      </c>
      <c r="G104">
        <f>'Yield Curves'!H103-'Yield Curves'!H104</f>
        <v>-2.0000000000000462E-2</v>
      </c>
      <c r="H104">
        <f>'Yield Curves'!I103-'Yield Curves'!I104</f>
        <v>-3.0000000000000249E-2</v>
      </c>
      <c r="I104">
        <f>'Yield Curves'!J103-'Yield Curves'!J104</f>
        <v>-1.499999999999968E-2</v>
      </c>
      <c r="J104">
        <f>'Yield Curves'!K103-'Yield Curves'!K104</f>
        <v>0</v>
      </c>
      <c r="K104">
        <f>'Yield Curves'!L103-'Yield Curves'!L104</f>
        <v>0</v>
      </c>
      <c r="L104">
        <f>'Yield Curves'!M103-'Yield Curves'!M104</f>
        <v>0</v>
      </c>
      <c r="M104">
        <f>'Yield Curves'!N103-'Yield Curves'!N104</f>
        <v>0</v>
      </c>
      <c r="N104">
        <f>'Yield Curves'!O103-'Yield Curves'!O104</f>
        <v>0</v>
      </c>
      <c r="O104">
        <f>'Yield Curves'!P103-'Yield Curves'!P104</f>
        <v>0</v>
      </c>
      <c r="P104">
        <f>'Yield Curves'!Q103-'Yield Curves'!Q104</f>
        <v>-2.500000000001279E-3</v>
      </c>
      <c r="Q104">
        <f>'Yield Curves'!R103-'Yield Curves'!R104</f>
        <v>-5.0000000000007816E-3</v>
      </c>
      <c r="R104">
        <f>'Yield Curves'!S103-'Yield Curves'!S104</f>
        <v>-7.5000000000002842E-3</v>
      </c>
      <c r="S104">
        <f>'Yield Curves'!T103-'Yield Curves'!T104</f>
        <v>-8.7500000000009237E-3</v>
      </c>
      <c r="T104">
        <f>'Yield Curves'!U103-'Yield Curves'!U104</f>
        <v>-1.0000000000000675E-2</v>
      </c>
      <c r="U104">
        <f>'Yield Curves'!V103-'Yield Curves'!V104</f>
        <v>-1.1250000000000426E-2</v>
      </c>
      <c r="V104" s="21">
        <f t="shared" si="31"/>
        <v>0</v>
      </c>
      <c r="W104" s="21">
        <f t="shared" si="32"/>
        <v>3.5707500000000204E-2</v>
      </c>
      <c r="X104">
        <f t="shared" si="33"/>
        <v>5.2438118591111658E-2</v>
      </c>
      <c r="Y104">
        <f t="shared" si="34"/>
        <v>0.1576968057031343</v>
      </c>
      <c r="Z104" s="2">
        <v>42989</v>
      </c>
      <c r="AA104" s="28">
        <f>'Bond Valuation'!$B$12*BondVal_all!BO104</f>
        <v>93.552288646529334</v>
      </c>
      <c r="AB104" s="53">
        <f t="shared" si="36"/>
        <v>2.0002000133323428E-4</v>
      </c>
      <c r="AC104" s="12">
        <f>SUMPRODUCT('Bond Valuation'!$B$12*BondVal_all!BO104,$BO$2)/AA104</f>
        <v>1</v>
      </c>
      <c r="AD104" s="35">
        <f t="shared" si="37"/>
        <v>-1.5767404895402157E-3</v>
      </c>
      <c r="AE104" s="53">
        <f t="shared" si="38"/>
        <v>-4.9860912259559785E-3</v>
      </c>
      <c r="AF104" s="53">
        <f t="shared" si="39"/>
        <v>-1.3969837782156441E-3</v>
      </c>
      <c r="AG104" s="53">
        <f t="shared" si="40"/>
        <v>-4.4176505934689497E-3</v>
      </c>
      <c r="AH104" s="28">
        <f>SUMPRODUCT('Bond Valuation'!$B$40:$D$40,BondVal_all!BO104:BQ104)</f>
        <v>84.798506212120358</v>
      </c>
      <c r="AI104" s="53">
        <f t="shared" si="41"/>
        <v>8.4179307704435047E-6</v>
      </c>
      <c r="AJ104" s="12">
        <f>SUMPRODUCT($BO$2:$BQ$2,'Bond Valuation'!$B$40:$D$40,BondVal_all!BO104:BQ104)/BondVal_all!AH104</f>
        <v>2.9360603451472076</v>
      </c>
      <c r="AK104" s="35">
        <f t="shared" si="42"/>
        <v>-4.6294052259270232E-3</v>
      </c>
      <c r="AL104" s="35">
        <f t="shared" si="43"/>
        <v>-1.4639464725815775E-2</v>
      </c>
      <c r="AM104" s="35">
        <f t="shared" si="44"/>
        <v>-1.3969837782156441E-3</v>
      </c>
      <c r="AN104" s="29">
        <f t="shared" si="45"/>
        <v>-4.4176505934689497E-3</v>
      </c>
      <c r="AO104" s="28">
        <f>SUMPRODUCT('Bond Valuation'!$B$68:$F$68,BondVal_all!BO104:BS104)</f>
        <v>78.655047481618681</v>
      </c>
      <c r="AP104" s="53">
        <f t="shared" si="46"/>
        <v>-1.6524008363494325E-5</v>
      </c>
      <c r="AQ104" s="12">
        <f>SUMPRODUCT($BO$2:$BS$2,'Bond Valuation'!$B$68:$F$68,BondVal_all!BO104:BS104)/BondVal_all!AO104</f>
        <v>4.7265460487938613</v>
      </c>
      <c r="AR104" s="35">
        <f t="shared" si="47"/>
        <v>-7.4525365308096047E-3</v>
      </c>
      <c r="AS104" s="35">
        <f t="shared" si="48"/>
        <v>-2.3566989782967968E-2</v>
      </c>
      <c r="AT104" s="35">
        <f t="shared" si="49"/>
        <v>-1.3969837782156441E-3</v>
      </c>
      <c r="AU104" s="36">
        <f t="shared" si="50"/>
        <v>-4.4176505934689497E-3</v>
      </c>
      <c r="AV104" s="28">
        <f>SUMPRODUCT('Bond Valuation'!$B$96:$K$96,BondVal_all!BO104:BX104)</f>
        <v>70.588049081015811</v>
      </c>
      <c r="AW104" s="53">
        <f t="shared" si="51"/>
        <v>2.6106689323013299E-5</v>
      </c>
      <c r="AX104" s="12">
        <f>SUMPRODUCT($BO$2:$BX$2,'Bond Valuation'!$B$96:$K$96,BondVal_all!BO104:BX104)/BondVal_all!AV104</f>
        <v>8.2882284006865437</v>
      </c>
      <c r="AY104" s="35">
        <f t="shared" si="52"/>
        <v>-1.3068385305919618E-2</v>
      </c>
      <c r="AZ104" s="35">
        <f t="shared" si="60"/>
        <v>-4.132586290738232E-2</v>
      </c>
      <c r="BA104" s="35">
        <f t="shared" si="53"/>
        <v>-1.3969837782156441E-3</v>
      </c>
      <c r="BB104" s="36">
        <f t="shared" si="54"/>
        <v>-4.4176505934689497E-3</v>
      </c>
      <c r="BC104" s="28">
        <f>SUMPRODUCT('Bond Valuation'!$B$124:$U$124,BondVal_all!BO104:CH104)</f>
        <v>58.359694691080861</v>
      </c>
      <c r="BD104" s="53">
        <f t="shared" si="55"/>
        <v>-3.4046665486100469E-3</v>
      </c>
      <c r="BE104" s="12">
        <f>SUMPRODUCT($BO$2:$CH$2,'Bond Valuation'!$B$124:$U$124,BondVal_all!BO104:CH104)/BondVal_all!BC104</f>
        <v>11.92417852856733</v>
      </c>
      <c r="BF104" s="35">
        <f t="shared" si="56"/>
        <v>-1.8801335090498181E-2</v>
      </c>
      <c r="BG104" s="35">
        <f t="shared" si="57"/>
        <v>-5.9455041938022236E-2</v>
      </c>
      <c r="BH104" s="35">
        <f t="shared" si="58"/>
        <v>-1.3969837782156441E-3</v>
      </c>
      <c r="BI104" s="36">
        <f t="shared" si="59"/>
        <v>-4.4176505934689497E-3</v>
      </c>
      <c r="BJ104" s="35"/>
      <c r="BK104" s="35"/>
      <c r="BO104">
        <f>EXP(-BO$2*HLOOKUP(BO$2,'Yield Curves'!$B$2:$AP$508,MATCH($Z104,'Yield Curves'!$A$3:$A$508,0)+1)/100)</f>
        <v>0.92626028362900337</v>
      </c>
      <c r="BP104">
        <f>EXP(-BP$2*HLOOKUP(BP$2,'Yield Curves'!$B$2:$AP$508,MATCH($Z104,'Yield Curves'!$A$3:$A$508,0)+1)/100)</f>
        <v>0.85847304235965038</v>
      </c>
      <c r="BQ104">
        <f>EXP(-BQ$2*HLOOKUP(BQ$2,'Yield Curves'!$B$2:$AP$508,MATCH($Z104,'Yield Curves'!$A$3:$A$508,0)+1)/100)</f>
        <v>0.79636313294257888</v>
      </c>
      <c r="BR104">
        <f>EXP(-BR$2*HLOOKUP(BR$2,'Yield Curves'!$B$2:$AP$508,MATCH($Z104,'Yield Curves'!$A$3:$A$508,0)+1)/100)</f>
        <v>0.73022687898189198</v>
      </c>
      <c r="BS104">
        <f>EXP(-BS$2*HLOOKUP(BS$2,'Yield Curves'!$B$2:$AP$508,MATCH($Z104,'Yield Curves'!$A$3:$A$508,0)+1)/100)</f>
        <v>0.68660233304230112</v>
      </c>
      <c r="BT104">
        <f>EXP(-BT$2*HLOOKUP(BT$2,'Yield Curves'!$B$2:$AP$508,MATCH($Z104,'Yield Curves'!$A$3:$A$508,0)+1)/100)</f>
        <v>0.6374368918666844</v>
      </c>
      <c r="BU104">
        <f>EXP(-BU$2*HLOOKUP(BU$2,'Yield Curves'!$B$2:$AP$508,MATCH($Z104,'Yield Curves'!$A$3:$A$508,0)+1)/100)</f>
        <v>0.59196959808675931</v>
      </c>
      <c r="BV104">
        <f>EXP(-BV$2*HLOOKUP(BV$2,'Yield Curves'!$B$2:$AP$508,MATCH($Z104,'Yield Curves'!$A$3:$A$508,0)+1)/100)</f>
        <v>0.5486470172972524</v>
      </c>
      <c r="BW104">
        <f>EXP(-BW$2*HLOOKUP(BW$2,'Yield Curves'!$B$2:$AP$508,MATCH($Z104,'Yield Curves'!$A$3:$A$508,0)+1)/100)</f>
        <v>0.50704146181846876</v>
      </c>
      <c r="BX104">
        <f>EXP(-BX$2*HLOOKUP(BX$2,'Yield Curves'!$B$2:$AP$508,MATCH($Z104,'Yield Curves'!$A$3:$A$508,0)+1)/100)</f>
        <v>0.46954083904279931</v>
      </c>
      <c r="BY104">
        <f>EXP(-BY$2*HLOOKUP(BY$2,'Yield Curves'!$B$2:$AP$508,MATCH($Z104,'Yield Curves'!$A$3:$A$508,0)+1)/100)</f>
        <v>0.43469419287600752</v>
      </c>
      <c r="BZ104">
        <f>EXP(-BZ$2*HLOOKUP(BZ$2,'Yield Curves'!$B$2:$AP$508,MATCH($Z104,'Yield Curves'!$A$3:$A$508,0)+1)/100)</f>
        <v>0.39954155566457855</v>
      </c>
      <c r="CA104">
        <f>EXP(-CA$2*HLOOKUP(CA$2,'Yield Curves'!$B$2:$AP$508,MATCH($Z104,'Yield Curves'!$A$3:$A$508,0)+1)/100)</f>
        <v>0.36396070335106728</v>
      </c>
      <c r="CB104">
        <f>EXP(-CB$2*HLOOKUP(CB$2,'Yield Curves'!$B$2:$AP$508,MATCH($Z104,'Yield Curves'!$A$3:$A$508,0)+1)/100)</f>
        <v>0.33473097650084721</v>
      </c>
      <c r="CC104">
        <f>EXP(-CC$2*HLOOKUP(CC$2,'Yield Curves'!$B$2:$AP$508,MATCH($Z104,'Yield Curves'!$A$3:$A$508,0)+1)/100)</f>
        <v>0.30758617103032759</v>
      </c>
      <c r="CD104">
        <f>EXP(-CD$2*HLOOKUP(CD$2,'Yield Curves'!$B$2:$AP$508,MATCH($Z104,'Yield Curves'!$A$3:$A$508,0)+1)/100)</f>
        <v>0.28151786354404551</v>
      </c>
      <c r="CE104">
        <f>EXP(-CE$2*HLOOKUP(CE$2,'Yield Curves'!$B$2:$AP$508,MATCH($Z104,'Yield Curves'!$A$3:$A$508,0)+1)/100)</f>
        <v>0.25648273019498813</v>
      </c>
      <c r="CF104">
        <f>EXP(-CF$2*HLOOKUP(CF$2,'Yield Curves'!$B$2:$AP$508,MATCH($Z104,'Yield Curves'!$A$3:$A$508,0)+1)/100)</f>
        <v>0.23329180328375063</v>
      </c>
      <c r="CG104">
        <f>EXP(-CG$2*HLOOKUP(CG$2,'Yield Curves'!$B$2:$AP$508,MATCH($Z104,'Yield Curves'!$A$3:$A$508,0)+1)/100)</f>
        <v>0.21224538292490744</v>
      </c>
      <c r="CH104">
        <f>EXP(-CH$2*HLOOKUP(CH$2,'Yield Curves'!$B$2:$AP$508,MATCH($Z104,'Yield Curves'!$A$3:$A$508,0)+1)/100)</f>
        <v>0.19281964670508861</v>
      </c>
    </row>
    <row r="105" spans="1:86" x14ac:dyDescent="0.2">
      <c r="A105" s="2">
        <v>42985</v>
      </c>
      <c r="B105">
        <f>'Yield Curves'!C104-'Yield Curves'!C105</f>
        <v>-3.0000000000000249E-2</v>
      </c>
      <c r="C105">
        <f>'Yield Curves'!D104-'Yield Curves'!D105</f>
        <v>-1.499999999999968E-2</v>
      </c>
      <c r="D105">
        <f>'Yield Curves'!E104-'Yield Curves'!E105</f>
        <v>0</v>
      </c>
      <c r="E105">
        <f>'Yield Curves'!F104-'Yield Curves'!F105</f>
        <v>0</v>
      </c>
      <c r="F105">
        <f>'Yield Curves'!G104-'Yield Curves'!G105</f>
        <v>0</v>
      </c>
      <c r="G105">
        <f>'Yield Curves'!H104-'Yield Curves'!H105</f>
        <v>2.5000000000000355E-2</v>
      </c>
      <c r="H105">
        <f>'Yield Curves'!I104-'Yield Curves'!I105</f>
        <v>5.0000000000000711E-2</v>
      </c>
      <c r="I105">
        <f>'Yield Curves'!J104-'Yield Curves'!J105</f>
        <v>2.5000000000000355E-2</v>
      </c>
      <c r="J105">
        <f>'Yield Curves'!K104-'Yield Curves'!K105</f>
        <v>0</v>
      </c>
      <c r="K105">
        <f>'Yield Curves'!L104-'Yield Curves'!L105</f>
        <v>0</v>
      </c>
      <c r="L105">
        <f>'Yield Curves'!M104-'Yield Curves'!M105</f>
        <v>0</v>
      </c>
      <c r="M105">
        <f>'Yield Curves'!N104-'Yield Curves'!N105</f>
        <v>0</v>
      </c>
      <c r="N105">
        <f>'Yield Curves'!O104-'Yield Curves'!O105</f>
        <v>0</v>
      </c>
      <c r="O105">
        <f>'Yield Curves'!P104-'Yield Curves'!P105</f>
        <v>0</v>
      </c>
      <c r="P105">
        <f>'Yield Curves'!Q104-'Yield Curves'!Q105</f>
        <v>5.0000000000007816E-3</v>
      </c>
      <c r="Q105">
        <f>'Yield Curves'!R104-'Yield Curves'!R105</f>
        <v>9.9999999999997868E-3</v>
      </c>
      <c r="R105">
        <f>'Yield Curves'!S104-'Yield Curves'!S105</f>
        <v>1.4999999999998792E-2</v>
      </c>
      <c r="S105">
        <f>'Yield Curves'!T104-'Yield Curves'!T105</f>
        <v>1.7500000000000071E-2</v>
      </c>
      <c r="T105">
        <f>'Yield Curves'!U104-'Yield Curves'!U105</f>
        <v>2.0000000000000462E-2</v>
      </c>
      <c r="U105">
        <f>'Yield Curves'!V104-'Yield Curves'!V105</f>
        <v>2.2500000000000853E-2</v>
      </c>
      <c r="V105" s="21">
        <f t="shared" si="31"/>
        <v>5.0000000000000711E-2</v>
      </c>
      <c r="W105" s="21">
        <f t="shared" si="32"/>
        <v>3.6110000000000197E-2</v>
      </c>
      <c r="X105">
        <f t="shared" si="33"/>
        <v>5.2932121750900896E-2</v>
      </c>
      <c r="Y105">
        <f t="shared" si="34"/>
        <v>0.15924852890367944</v>
      </c>
      <c r="Z105" s="2">
        <v>42986</v>
      </c>
      <c r="AA105" s="28">
        <f>'Bond Valuation'!$B$12*BondVal_all!BO105</f>
        <v>93.533580059721089</v>
      </c>
      <c r="AB105" s="53">
        <f t="shared" si="36"/>
        <v>0</v>
      </c>
      <c r="AC105" s="12">
        <f>SUMPRODUCT('Bond Valuation'!$B$12*BondVal_all!BO105,$BO$2)/AA105</f>
        <v>1</v>
      </c>
      <c r="AD105" s="35">
        <f t="shared" si="37"/>
        <v>-1.576968057031343E-3</v>
      </c>
      <c r="AE105" s="53">
        <f t="shared" si="38"/>
        <v>-4.9868108575493505E-3</v>
      </c>
      <c r="AF105" s="53">
        <f t="shared" si="39"/>
        <v>-1.3975881935721069E-3</v>
      </c>
      <c r="AG105" s="53">
        <f t="shared" si="40"/>
        <v>-4.4195619226481547E-3</v>
      </c>
      <c r="AH105" s="28">
        <f>SUMPRODUCT('Bond Valuation'!$B$40:$D$40,BondVal_all!BO105:BQ105)</f>
        <v>84.797792390174536</v>
      </c>
      <c r="AI105" s="53">
        <f t="shared" si="41"/>
        <v>2.8741384763164568E-4</v>
      </c>
      <c r="AJ105" s="12">
        <f>SUMPRODUCT($BO$2:$BQ$2,'Bond Valuation'!$B$40:$D$40,BondVal_all!BO105:BQ105)/BondVal_all!AH105</f>
        <v>2.9360725936675198</v>
      </c>
      <c r="AK105" s="35">
        <f t="shared" si="42"/>
        <v>-4.6300926933388444E-3</v>
      </c>
      <c r="AL105" s="35">
        <f t="shared" si="43"/>
        <v>-1.4641638688654271E-2</v>
      </c>
      <c r="AM105" s="35">
        <f t="shared" si="44"/>
        <v>-1.3975881935721069E-3</v>
      </c>
      <c r="AN105" s="29">
        <f t="shared" si="45"/>
        <v>-4.4195619226481547E-3</v>
      </c>
      <c r="AO105" s="28">
        <f>SUMPRODUCT('Bond Valuation'!$B$68:$F$68,BondVal_all!BO105:BS105)</f>
        <v>78.656347199757647</v>
      </c>
      <c r="AP105" s="53">
        <f t="shared" si="46"/>
        <v>3.5461566001870892E-5</v>
      </c>
      <c r="AQ105" s="12">
        <f>SUMPRODUCT($BO$2:$BS$2,'Bond Valuation'!$B$68:$F$68,BondVal_all!BO105:BS105)/BondVal_all!AO105</f>
        <v>4.7265626187677343</v>
      </c>
      <c r="AR105" s="35">
        <f t="shared" si="47"/>
        <v>-7.4536382693551305E-3</v>
      </c>
      <c r="AS105" s="35">
        <f t="shared" si="48"/>
        <v>-2.3570473786157831E-2</v>
      </c>
      <c r="AT105" s="35">
        <f t="shared" si="49"/>
        <v>-1.3975881935721069E-3</v>
      </c>
      <c r="AU105" s="36">
        <f t="shared" si="50"/>
        <v>-4.4195619226481547E-3</v>
      </c>
      <c r="AV105" s="28">
        <f>SUMPRODUCT('Bond Valuation'!$B$96:$K$96,BondVal_all!BO105:BX105)</f>
        <v>70.586206308857214</v>
      </c>
      <c r="AW105" s="53">
        <f t="shared" si="51"/>
        <v>7.664466541572601E-4</v>
      </c>
      <c r="AX105" s="12">
        <f>SUMPRODUCT($BO$2:$BX$2,'Bond Valuation'!$B$96:$K$96,BondVal_all!BO105:BX105)/BondVal_all!AV105</f>
        <v>8.2882140637528909</v>
      </c>
      <c r="AY105" s="35">
        <f t="shared" si="52"/>
        <v>-1.3070248828376247E-2</v>
      </c>
      <c r="AZ105" s="35">
        <f t="shared" si="60"/>
        <v>-4.1331755882816144E-2</v>
      </c>
      <c r="BA105" s="35">
        <f t="shared" si="53"/>
        <v>-1.3975881935721069E-3</v>
      </c>
      <c r="BB105" s="36">
        <f t="shared" si="54"/>
        <v>-4.4195619226481547E-3</v>
      </c>
      <c r="BC105" s="28">
        <f>SUMPRODUCT('Bond Valuation'!$B$124:$U$124,BondVal_all!BO105:CH105)</f>
        <v>58.559068793720598</v>
      </c>
      <c r="BD105" s="53">
        <f t="shared" si="55"/>
        <v>4.4097230532993414E-3</v>
      </c>
      <c r="BE105" s="12">
        <f>SUMPRODUCT($BO$2:$CH$2,'Bond Valuation'!$B$124:$U$124,BondVal_all!BO105:CH105)/BondVal_all!BC105</f>
        <v>11.949336633160733</v>
      </c>
      <c r="BF105" s="35">
        <f t="shared" si="56"/>
        <v>-1.884372217320893E-2</v>
      </c>
      <c r="BG105" s="35">
        <f t="shared" si="57"/>
        <v>-5.9589081662758149E-2</v>
      </c>
      <c r="BH105" s="35">
        <f t="shared" si="58"/>
        <v>-1.3975881935721069E-3</v>
      </c>
      <c r="BI105" s="36">
        <f t="shared" si="59"/>
        <v>-4.4195619226481547E-3</v>
      </c>
      <c r="BJ105" s="35"/>
      <c r="BK105" s="35"/>
      <c r="BO105">
        <f>EXP(-BO$2*HLOOKUP(BO$2,'Yield Curves'!$B$2:$AP$508,MATCH($Z105,'Yield Curves'!$A$3:$A$508,0)+1)/100)</f>
        <v>0.92607505009624835</v>
      </c>
      <c r="BP105">
        <f>EXP(-BP$2*HLOOKUP(BP$2,'Yield Curves'!$B$2:$AP$508,MATCH($Z105,'Yield Curves'!$A$3:$A$508,0)+1)/100)</f>
        <v>0.85830136491949471</v>
      </c>
      <c r="BQ105">
        <f>EXP(-BQ$2*HLOOKUP(BQ$2,'Yield Curves'!$B$2:$AP$508,MATCH($Z105,'Yield Curves'!$A$3:$A$508,0)+1)/100)</f>
        <v>0.79636313294257888</v>
      </c>
      <c r="BR105">
        <f>EXP(-BR$2*HLOOKUP(BR$2,'Yield Curves'!$B$2:$AP$508,MATCH($Z105,'Yield Curves'!$A$3:$A$508,0)+1)/100)</f>
        <v>0.73110367721039149</v>
      </c>
      <c r="BS105">
        <f>EXP(-BS$2*HLOOKUP(BS$2,'Yield Curves'!$B$2:$AP$508,MATCH($Z105,'Yield Curves'!$A$3:$A$508,0)+1)/100)</f>
        <v>0.68660233304230112</v>
      </c>
      <c r="BT105">
        <f>EXP(-BT$2*HLOOKUP(BT$2,'Yield Curves'!$B$2:$AP$508,MATCH($Z105,'Yield Curves'!$A$3:$A$508,0)+1)/100)</f>
        <v>0.63724568948091631</v>
      </c>
      <c r="BU105">
        <f>EXP(-BU$2*HLOOKUP(BU$2,'Yield Curves'!$B$2:$AP$508,MATCH($Z105,'Yield Curves'!$A$3:$A$508,0)+1)/100)</f>
        <v>0.59155536436681511</v>
      </c>
      <c r="BV105">
        <f>EXP(-BV$2*HLOOKUP(BV$2,'Yield Curves'!$B$2:$AP$508,MATCH($Z105,'Yield Curves'!$A$3:$A$508,0)+1)/100)</f>
        <v>0.54826309877230472</v>
      </c>
      <c r="BW105">
        <f>EXP(-BW$2*HLOOKUP(BW$2,'Yield Curves'!$B$2:$AP$508,MATCH($Z105,'Yield Curves'!$A$3:$A$508,0)+1)/100)</f>
        <v>0.50698442286251555</v>
      </c>
      <c r="BX105">
        <f>EXP(-BX$2*HLOOKUP(BX$2,'Yield Curves'!$B$2:$AP$508,MATCH($Z105,'Yield Curves'!$A$3:$A$508,0)+1)/100)</f>
        <v>0.46954083904279931</v>
      </c>
      <c r="BY105">
        <f>EXP(-BY$2*HLOOKUP(BY$2,'Yield Curves'!$B$2:$AP$508,MATCH($Z105,'Yield Curves'!$A$3:$A$508,0)+1)/100)</f>
        <v>0.43475396743693479</v>
      </c>
      <c r="BZ105">
        <f>EXP(-BZ$2*HLOOKUP(BZ$2,'Yield Curves'!$B$2:$AP$508,MATCH($Z105,'Yield Curves'!$A$3:$A$508,0)+1)/100)</f>
        <v>0.39994629635508649</v>
      </c>
      <c r="CA105">
        <f>EXP(-CA$2*HLOOKUP(CA$2,'Yield Curves'!$B$2:$AP$508,MATCH($Z105,'Yield Curves'!$A$3:$A$508,0)+1)/100)</f>
        <v>0.36498236194704997</v>
      </c>
      <c r="CB105">
        <f>EXP(-CB$2*HLOOKUP(CB$2,'Yield Curves'!$B$2:$AP$508,MATCH($Z105,'Yield Curves'!$A$3:$A$508,0)+1)/100)</f>
        <v>0.33594132911338781</v>
      </c>
      <c r="CC105">
        <f>EXP(-CC$2*HLOOKUP(CC$2,'Yield Curves'!$B$2:$AP$508,MATCH($Z105,'Yield Curves'!$A$3:$A$508,0)+1)/100)</f>
        <v>0.30897342778667081</v>
      </c>
      <c r="CD105">
        <f>EXP(-CD$2*HLOOKUP(CD$2,'Yield Curves'!$B$2:$AP$508,MATCH($Z105,'Yield Curves'!$A$3:$A$508,0)+1)/100)</f>
        <v>0.28300060316955133</v>
      </c>
      <c r="CE105">
        <f>EXP(-CE$2*HLOOKUP(CE$2,'Yield Curves'!$B$2:$AP$508,MATCH($Z105,'Yield Curves'!$A$3:$A$508,0)+1)/100)</f>
        <v>0.25798165612602236</v>
      </c>
      <c r="CF105">
        <f>EXP(-CF$2*HLOOKUP(CF$2,'Yield Curves'!$B$2:$AP$508,MATCH($Z105,'Yield Curves'!$A$3:$A$508,0)+1)/100)</f>
        <v>0.23479672098881649</v>
      </c>
      <c r="CG105">
        <f>EXP(-CG$2*HLOOKUP(CG$2,'Yield Curves'!$B$2:$AP$508,MATCH($Z105,'Yield Curves'!$A$3:$A$508,0)+1)/100)</f>
        <v>0.21377770731774648</v>
      </c>
      <c r="CH105">
        <f>EXP(-CH$2*HLOOKUP(CH$2,'Yield Curves'!$B$2:$AP$508,MATCH($Z105,'Yield Curves'!$A$3:$A$508,0)+1)/100)</f>
        <v>0.1943683905943277</v>
      </c>
    </row>
    <row r="106" spans="1:86" x14ac:dyDescent="0.2">
      <c r="A106" s="2">
        <v>42984</v>
      </c>
      <c r="B106">
        <f>'Yield Curves'!C105-'Yield Curves'!C106</f>
        <v>-4.9999999999999822E-2</v>
      </c>
      <c r="C106">
        <f>'Yield Curves'!D105-'Yield Curves'!D106</f>
        <v>-4.4999999999999929E-2</v>
      </c>
      <c r="D106">
        <f>'Yield Curves'!E105-'Yield Curves'!E106</f>
        <v>-4.0000000000000036E-2</v>
      </c>
      <c r="E106">
        <f>'Yield Curves'!F105-'Yield Curves'!F106</f>
        <v>-4.0000000000000924E-2</v>
      </c>
      <c r="F106">
        <f>'Yield Curves'!G105-'Yield Curves'!G106</f>
        <v>-4.0000000000000036E-2</v>
      </c>
      <c r="G106">
        <f>'Yield Curves'!H105-'Yield Curves'!H106</f>
        <v>-5.9999999999999609E-2</v>
      </c>
      <c r="H106">
        <f>'Yield Curves'!I105-'Yield Curves'!I106</f>
        <v>-8.0000000000000071E-2</v>
      </c>
      <c r="I106">
        <f>'Yield Curves'!J105-'Yield Curves'!J106</f>
        <v>-7.0000000000000284E-2</v>
      </c>
      <c r="J106">
        <f>'Yield Curves'!K105-'Yield Curves'!K106</f>
        <v>-6.0000000000000497E-2</v>
      </c>
      <c r="K106">
        <f>'Yield Curves'!L105-'Yield Curves'!L106</f>
        <v>-6.0000000000000497E-2</v>
      </c>
      <c r="L106">
        <f>'Yield Curves'!M105-'Yield Curves'!M106</f>
        <v>-6.0000000000000497E-2</v>
      </c>
      <c r="M106">
        <f>'Yield Curves'!N105-'Yield Curves'!N106</f>
        <v>-5.9999999999999609E-2</v>
      </c>
      <c r="N106">
        <f>'Yield Curves'!O105-'Yield Curves'!O106</f>
        <v>-5.9999999999999609E-2</v>
      </c>
      <c r="O106">
        <f>'Yield Curves'!P105-'Yield Curves'!P106</f>
        <v>-5.9999999999999609E-2</v>
      </c>
      <c r="P106">
        <f>'Yield Curves'!Q105-'Yield Curves'!Q106</f>
        <v>-6.4999999999999503E-2</v>
      </c>
      <c r="Q106">
        <f>'Yield Curves'!R105-'Yield Curves'!R106</f>
        <v>-6.9999999999999396E-2</v>
      </c>
      <c r="R106">
        <f>'Yield Curves'!S105-'Yield Curves'!S106</f>
        <v>-7.4999999999999289E-2</v>
      </c>
      <c r="S106">
        <f>'Yield Curves'!T105-'Yield Curves'!T106</f>
        <v>-7.7500000000000568E-2</v>
      </c>
      <c r="T106">
        <f>'Yield Curves'!U105-'Yield Curves'!U106</f>
        <v>-8.0000000000000071E-2</v>
      </c>
      <c r="U106">
        <f>'Yield Curves'!V105-'Yield Curves'!V106</f>
        <v>-8.2499999999999574E-2</v>
      </c>
      <c r="V106" s="21">
        <f t="shared" si="31"/>
        <v>-4.0000000000000036E-2</v>
      </c>
      <c r="W106" s="21">
        <f t="shared" si="32"/>
        <v>3.6310000000000196E-2</v>
      </c>
      <c r="X106">
        <f t="shared" si="33"/>
        <v>5.2737493759107988E-2</v>
      </c>
      <c r="Y106">
        <f t="shared" si="34"/>
        <v>0.15899575648874317</v>
      </c>
      <c r="Z106" s="2">
        <v>42985</v>
      </c>
      <c r="AA106" s="28">
        <f>'Bond Valuation'!$B$12*BondVal_all!BO106</f>
        <v>93.533580059721089</v>
      </c>
      <c r="AB106" s="53">
        <f t="shared" si="36"/>
        <v>3.0004500450031557E-4</v>
      </c>
      <c r="AC106" s="12">
        <f>SUMPRODUCT('Bond Valuation'!$B$12*BondVal_all!BO106,$BO$2)/AA106</f>
        <v>1</v>
      </c>
      <c r="AD106" s="35">
        <f t="shared" si="37"/>
        <v>-1.5924852890367943E-3</v>
      </c>
      <c r="AE106" s="53">
        <f t="shared" si="38"/>
        <v>-5.0358806536678399E-3</v>
      </c>
      <c r="AF106" s="53">
        <f t="shared" si="39"/>
        <v>-1.4107544360357671E-3</v>
      </c>
      <c r="AG106" s="53">
        <f t="shared" si="40"/>
        <v>-4.4611972370593479E-3</v>
      </c>
      <c r="AH106" s="28">
        <f>SUMPRODUCT('Bond Valuation'!$B$40:$D$40,BondVal_all!BO106:BQ106)</f>
        <v>84.773427333247767</v>
      </c>
      <c r="AI106" s="53">
        <f t="shared" si="41"/>
        <v>6.5535315725284704E-6</v>
      </c>
      <c r="AJ106" s="12">
        <f>SUMPRODUCT($BO$2:$BQ$2,'Bond Valuation'!$B$40:$D$40,BondVal_all!BO106:BQ106)/BondVal_all!AH106</f>
        <v>2.9360542200456972</v>
      </c>
      <c r="AK106" s="35">
        <f t="shared" si="42"/>
        <v>-4.6756231532371715E-3</v>
      </c>
      <c r="AL106" s="35">
        <f t="shared" si="43"/>
        <v>-1.4785618644847943E-2</v>
      </c>
      <c r="AM106" s="35">
        <f t="shared" si="44"/>
        <v>-1.4107544360357671E-3</v>
      </c>
      <c r="AN106" s="29">
        <f t="shared" si="45"/>
        <v>-4.4611972370593479E-3</v>
      </c>
      <c r="AO106" s="28">
        <f>SUMPRODUCT('Bond Valuation'!$B$68:$F$68,BondVal_all!BO106:BS106)</f>
        <v>78.65355802141859</v>
      </c>
      <c r="AP106" s="53">
        <f t="shared" si="46"/>
        <v>-3.7636243147898263E-5</v>
      </c>
      <c r="AQ106" s="12">
        <f>SUMPRODUCT($BO$2:$BS$2,'Bond Valuation'!$B$68:$F$68,BondVal_all!BO106:BS106)/BondVal_all!AO106</f>
        <v>4.7265959763875554</v>
      </c>
      <c r="AR106" s="35">
        <f t="shared" si="47"/>
        <v>-7.5270345596176857E-3</v>
      </c>
      <c r="AS106" s="35">
        <f t="shared" si="48"/>
        <v>-2.3802573235194344E-2</v>
      </c>
      <c r="AT106" s="35">
        <f t="shared" si="49"/>
        <v>-1.4107544360357671E-3</v>
      </c>
      <c r="AU106" s="36">
        <f t="shared" si="50"/>
        <v>-4.4611972370593479E-3</v>
      </c>
      <c r="AV106" s="28">
        <f>SUMPRODUCT('Bond Valuation'!$B$96:$K$96,BondVal_all!BO106:BX106)</f>
        <v>70.532147180640081</v>
      </c>
      <c r="AW106" s="53">
        <f t="shared" si="51"/>
        <v>-1.4794375221947043E-3</v>
      </c>
      <c r="AX106" s="12">
        <f>SUMPRODUCT($BO$2:$BX$2,'Bond Valuation'!$B$96:$K$96,BondVal_all!BO106:BX106)/BondVal_all!AV106</f>
        <v>8.2872739581981953</v>
      </c>
      <c r="AY106" s="35">
        <f t="shared" si="52"/>
        <v>-1.3197361864648351E-2</v>
      </c>
      <c r="AZ106" s="35">
        <f t="shared" si="60"/>
        <v>-4.1733722597735591E-2</v>
      </c>
      <c r="BA106" s="35">
        <f t="shared" si="53"/>
        <v>-1.4107544360357671E-3</v>
      </c>
      <c r="BB106" s="36">
        <f t="shared" si="54"/>
        <v>-4.4611972370593479E-3</v>
      </c>
      <c r="BC106" s="28">
        <f>SUMPRODUCT('Bond Valuation'!$B$124:$U$124,BondVal_all!BO106:CH106)</f>
        <v>58.301973238278919</v>
      </c>
      <c r="BD106" s="53">
        <f t="shared" si="55"/>
        <v>-6.3262563064137023E-3</v>
      </c>
      <c r="BE106" s="12">
        <f>SUMPRODUCT($BO$2:$CH$2,'Bond Valuation'!$B$124:$U$124,BondVal_all!BO106:CH106)/BondVal_all!BC106</f>
        <v>11.919206070342069</v>
      </c>
      <c r="BF106" s="35">
        <f t="shared" si="56"/>
        <v>-1.8981160324017803E-2</v>
      </c>
      <c r="BG106" s="35">
        <f t="shared" si="57"/>
        <v>-6.0023699256715898E-2</v>
      </c>
      <c r="BH106" s="35">
        <f t="shared" si="58"/>
        <v>-1.4107544360357671E-3</v>
      </c>
      <c r="BI106" s="36">
        <f t="shared" si="59"/>
        <v>-4.4611972370593479E-3</v>
      </c>
      <c r="BJ106" s="35"/>
      <c r="BK106" s="35"/>
      <c r="BO106">
        <f>EXP(-BO$2*HLOOKUP(BO$2,'Yield Curves'!$B$2:$AP$508,MATCH($Z106,'Yield Curves'!$A$3:$A$508,0)+1)/100)</f>
        <v>0.92607505009624835</v>
      </c>
      <c r="BP106">
        <f>EXP(-BP$2*HLOOKUP(BP$2,'Yield Curves'!$B$2:$AP$508,MATCH($Z106,'Yield Curves'!$A$3:$A$508,0)+1)/100)</f>
        <v>0.85830136491949471</v>
      </c>
      <c r="BQ106">
        <f>EXP(-BQ$2*HLOOKUP(BQ$2,'Yield Curves'!$B$2:$AP$508,MATCH($Z106,'Yield Curves'!$A$3:$A$508,0)+1)/100)</f>
        <v>0.79612425983545376</v>
      </c>
      <c r="BR106">
        <f>EXP(-BR$2*HLOOKUP(BR$2,'Yield Curves'!$B$2:$AP$508,MATCH($Z106,'Yield Curves'!$A$3:$A$508,0)+1)/100)</f>
        <v>0.73022687898189198</v>
      </c>
      <c r="BS106">
        <f>EXP(-BS$2*HLOOKUP(BS$2,'Yield Curves'!$B$2:$AP$508,MATCH($Z106,'Yield Curves'!$A$3:$A$508,0)+1)/100)</f>
        <v>0.68660233304230112</v>
      </c>
      <c r="BT106">
        <f>EXP(-BT$2*HLOOKUP(BT$2,'Yield Curves'!$B$2:$AP$508,MATCH($Z106,'Yield Curves'!$A$3:$A$508,0)+1)/100)</f>
        <v>0.63724568948091631</v>
      </c>
      <c r="BU106">
        <f>EXP(-BU$2*HLOOKUP(BU$2,'Yield Curves'!$B$2:$AP$508,MATCH($Z106,'Yield Curves'!$A$3:$A$508,0)+1)/100)</f>
        <v>0.59155536436681511</v>
      </c>
      <c r="BV106">
        <f>EXP(-BV$2*HLOOKUP(BV$2,'Yield Curves'!$B$2:$AP$508,MATCH($Z106,'Yield Curves'!$A$3:$A$508,0)+1)/100)</f>
        <v>0.54815345711708119</v>
      </c>
      <c r="BW106">
        <f>EXP(-BW$2*HLOOKUP(BW$2,'Yield Curves'!$B$2:$AP$508,MATCH($Z106,'Yield Curves'!$A$3:$A$508,0)+1)/100)</f>
        <v>0.50664232384848962</v>
      </c>
      <c r="BX106">
        <f>EXP(-BX$2*HLOOKUP(BX$2,'Yield Curves'!$B$2:$AP$508,MATCH($Z106,'Yield Curves'!$A$3:$A$508,0)+1)/100)</f>
        <v>0.46907153289593873</v>
      </c>
      <c r="BY106">
        <f>EXP(-BY$2*HLOOKUP(BY$2,'Yield Curves'!$B$2:$AP$508,MATCH($Z106,'Yield Curves'!$A$3:$A$508,0)+1)/100)</f>
        <v>0.43415659152176855</v>
      </c>
      <c r="BZ106">
        <f>EXP(-BZ$2*HLOOKUP(BZ$2,'Yield Curves'!$B$2:$AP$508,MATCH($Z106,'Yield Curves'!$A$3:$A$508,0)+1)/100)</f>
        <v>0.39913722456662831</v>
      </c>
      <c r="CA106">
        <f>EXP(-CA$2*HLOOKUP(CA$2,'Yield Curves'!$B$2:$AP$508,MATCH($Z106,'Yield Curves'!$A$3:$A$508,0)+1)/100)</f>
        <v>0.36388678134115754</v>
      </c>
      <c r="CB106">
        <f>EXP(-CB$2*HLOOKUP(CB$2,'Yield Curves'!$B$2:$AP$508,MATCH($Z106,'Yield Curves'!$A$3:$A$508,0)+1)/100)</f>
        <v>0.33469436730239449</v>
      </c>
      <c r="CC106">
        <f>EXP(-CC$2*HLOOKUP(CC$2,'Yield Curves'!$B$2:$AP$508,MATCH($Z106,'Yield Curves'!$A$3:$A$508,0)+1)/100)</f>
        <v>0.30758617103032759</v>
      </c>
      <c r="CD106">
        <f>EXP(-CD$2*HLOOKUP(CD$2,'Yield Curves'!$B$2:$AP$508,MATCH($Z106,'Yield Curves'!$A$3:$A$508,0)+1)/100)</f>
        <v>0.28147475942143391</v>
      </c>
      <c r="CE106">
        <f>EXP(-CE$2*HLOOKUP(CE$2,'Yield Curves'!$B$2:$AP$508,MATCH($Z106,'Yield Curves'!$A$3:$A$508,0)+1)/100)</f>
        <v>0.25632352989728679</v>
      </c>
      <c r="CF106">
        <f>EXP(-CF$2*HLOOKUP(CF$2,'Yield Curves'!$B$2:$AP$508,MATCH($Z106,'Yield Curves'!$A$3:$A$508,0)+1)/100)</f>
        <v>0.23302540139404454</v>
      </c>
      <c r="CG106">
        <f>EXP(-CG$2*HLOOKUP(CG$2,'Yield Curves'!$B$2:$AP$508,MATCH($Z106,'Yield Curves'!$A$3:$A$508,0)+1)/100)</f>
        <v>0.21191601586586456</v>
      </c>
      <c r="CH106">
        <f>EXP(-CH$2*HLOOKUP(CH$2,'Yield Curves'!$B$2:$AP$508,MATCH($Z106,'Yield Curves'!$A$3:$A$508,0)+1)/100)</f>
        <v>0.19243439279400748</v>
      </c>
    </row>
    <row r="107" spans="1:86" x14ac:dyDescent="0.2">
      <c r="A107" s="2">
        <v>42983</v>
      </c>
      <c r="B107">
        <f>'Yield Curves'!C106-'Yield Curves'!C107</f>
        <v>-4.0000000000000036E-2</v>
      </c>
      <c r="C107">
        <f>'Yield Curves'!D106-'Yield Curves'!D107</f>
        <v>-4.5000000000000817E-2</v>
      </c>
      <c r="D107">
        <f>'Yield Curves'!E106-'Yield Curves'!E107</f>
        <v>-5.0000000000000711E-2</v>
      </c>
      <c r="E107">
        <f>'Yield Curves'!F106-'Yield Curves'!F107</f>
        <v>-5.0000000000000711E-2</v>
      </c>
      <c r="F107">
        <f>'Yield Curves'!G106-'Yield Curves'!G107</f>
        <v>-5.0000000000000711E-2</v>
      </c>
      <c r="G107">
        <f>'Yield Curves'!H106-'Yield Curves'!H107</f>
        <v>-4.5000000000000817E-2</v>
      </c>
      <c r="H107">
        <f>'Yield Curves'!I106-'Yield Curves'!I107</f>
        <v>-4.0000000000000036E-2</v>
      </c>
      <c r="I107">
        <f>'Yield Curves'!J106-'Yield Curves'!J107</f>
        <v>-5.5000000000000604E-2</v>
      </c>
      <c r="J107">
        <f>'Yield Curves'!K106-'Yield Curves'!K107</f>
        <v>-7.0000000000000284E-2</v>
      </c>
      <c r="K107">
        <f>'Yield Curves'!L106-'Yield Curves'!L107</f>
        <v>-7.5000000000000178E-2</v>
      </c>
      <c r="L107">
        <f>'Yield Curves'!M106-'Yield Curves'!M107</f>
        <v>-8.0000000000000071E-2</v>
      </c>
      <c r="M107">
        <f>'Yield Curves'!N106-'Yield Curves'!N107</f>
        <v>-8.5000000000000853E-2</v>
      </c>
      <c r="N107">
        <f>'Yield Curves'!O106-'Yield Curves'!O107</f>
        <v>-9.0000000000000746E-2</v>
      </c>
      <c r="O107">
        <f>'Yield Curves'!P106-'Yield Curves'!P107</f>
        <v>-9.5000000000000639E-2</v>
      </c>
      <c r="P107">
        <f>'Yield Curves'!Q106-'Yield Curves'!Q107</f>
        <v>-9.0000000000000746E-2</v>
      </c>
      <c r="Q107">
        <f>'Yield Curves'!R106-'Yield Curves'!R107</f>
        <v>-8.4999999999999964E-2</v>
      </c>
      <c r="R107">
        <f>'Yield Curves'!S106-'Yield Curves'!S107</f>
        <v>-7.9999999999999183E-2</v>
      </c>
      <c r="S107">
        <f>'Yield Curves'!T106-'Yield Curves'!T107</f>
        <v>-7.9999999999999183E-2</v>
      </c>
      <c r="T107">
        <f>'Yield Curves'!U106-'Yield Curves'!U107</f>
        <v>-8.0000000000000071E-2</v>
      </c>
      <c r="U107">
        <f>'Yield Curves'!V106-'Yield Curves'!V107</f>
        <v>-8.0000000000000959E-2</v>
      </c>
      <c r="V107" s="21">
        <f t="shared" si="31"/>
        <v>-4.0000000000000036E-2</v>
      </c>
      <c r="W107" s="21">
        <f t="shared" si="32"/>
        <v>3.6390000000000193E-2</v>
      </c>
      <c r="X107">
        <f t="shared" si="33"/>
        <v>5.2636343085873678E-2</v>
      </c>
      <c r="Y107">
        <f t="shared" si="34"/>
        <v>0.15884044483510673</v>
      </c>
      <c r="Z107" s="2">
        <v>42984</v>
      </c>
      <c r="AA107" s="28">
        <f>'Bond Valuation'!$B$12*BondVal_all!BO107</f>
        <v>93.5055241942934</v>
      </c>
      <c r="AB107" s="53">
        <f t="shared" si="36"/>
        <v>5.0012502083607302E-4</v>
      </c>
      <c r="AC107" s="12">
        <f>SUMPRODUCT('Bond Valuation'!$B$12*BondVal_all!BO107,$BO$2)/AA107</f>
        <v>1</v>
      </c>
      <c r="AD107" s="35">
        <f t="shared" si="37"/>
        <v>-1.5899575648874317E-3</v>
      </c>
      <c r="AE107" s="53">
        <f t="shared" si="38"/>
        <v>-5.0278872880592422E-3</v>
      </c>
      <c r="AF107" s="53">
        <f t="shared" si="39"/>
        <v>-1.4055671831217293E-3</v>
      </c>
      <c r="AG107" s="53">
        <f t="shared" si="40"/>
        <v>-4.4447937030516428E-3</v>
      </c>
      <c r="AH107" s="28">
        <f>SUMPRODUCT('Bond Valuation'!$B$40:$D$40,BondVal_all!BO107:BQ107)</f>
        <v>84.772871771556126</v>
      </c>
      <c r="AI107" s="53">
        <f t="shared" si="41"/>
        <v>1.1772967174326077E-3</v>
      </c>
      <c r="AJ107" s="12">
        <f>SUMPRODUCT($BO$2:$BQ$2,'Bond Valuation'!$B$40:$D$40,BondVal_all!BO107:BQ107)/BondVal_all!AH107</f>
        <v>2.9360669080381538</v>
      </c>
      <c r="AK107" s="35">
        <f t="shared" si="42"/>
        <v>-4.6682217914509137E-3</v>
      </c>
      <c r="AL107" s="35">
        <f t="shared" si="43"/>
        <v>-1.4762213483816436E-2</v>
      </c>
      <c r="AM107" s="35">
        <f t="shared" si="44"/>
        <v>-1.4055671831217293E-3</v>
      </c>
      <c r="AN107" s="29">
        <f t="shared" si="45"/>
        <v>-4.4447937030516428E-3</v>
      </c>
      <c r="AO107" s="28">
        <f>SUMPRODUCT('Bond Valuation'!$B$68:$F$68,BondVal_all!BO107:BS107)</f>
        <v>78.656518357268652</v>
      </c>
      <c r="AP107" s="53">
        <f t="shared" si="46"/>
        <v>2.8293355946047427E-3</v>
      </c>
      <c r="AQ107" s="12">
        <f>SUMPRODUCT($BO$2:$BS$2,'Bond Valuation'!$B$68:$F$68,BondVal_all!BO107:BS107)/BondVal_all!AO107</f>
        <v>4.7265951168049654</v>
      </c>
      <c r="AR107" s="35">
        <f t="shared" si="47"/>
        <v>-7.5150856621240495E-3</v>
      </c>
      <c r="AS107" s="35">
        <f t="shared" si="48"/>
        <v>-2.3764787503586578E-2</v>
      </c>
      <c r="AT107" s="35">
        <f t="shared" si="49"/>
        <v>-1.4055671831217293E-3</v>
      </c>
      <c r="AU107" s="36">
        <f t="shared" si="50"/>
        <v>-4.4447937030516428E-3</v>
      </c>
      <c r="AV107" s="28">
        <f>SUMPRODUCT('Bond Valuation'!$B$96:$K$96,BondVal_all!BO107:BX107)</f>
        <v>70.636649690634528</v>
      </c>
      <c r="AW107" s="53">
        <f t="shared" si="51"/>
        <v>6.3964562862564023E-3</v>
      </c>
      <c r="AX107" s="12">
        <f>SUMPRODUCT($BO$2:$BX$2,'Bond Valuation'!$B$96:$K$96,BondVal_all!BO107:BX107)/BondVal_all!AV107</f>
        <v>8.2894414365602866</v>
      </c>
      <c r="AY107" s="35">
        <f t="shared" si="52"/>
        <v>-1.3179860120750366E-2</v>
      </c>
      <c r="AZ107" s="35">
        <f t="shared" si="60"/>
        <v>-4.1678377223993007E-2</v>
      </c>
      <c r="BA107" s="35">
        <f t="shared" si="53"/>
        <v>-1.4055671831217293E-3</v>
      </c>
      <c r="BB107" s="36">
        <f t="shared" si="54"/>
        <v>-4.4447937030516428E-3</v>
      </c>
      <c r="BC107" s="28">
        <f>SUMPRODUCT('Bond Valuation'!$B$124:$U$124,BondVal_all!BO107:CH107)</f>
        <v>58.673154652919138</v>
      </c>
      <c r="BD107" s="53">
        <f t="shared" si="55"/>
        <v>7.759593867528336E-3</v>
      </c>
      <c r="BE107" s="12">
        <f>SUMPRODUCT($BO$2:$CH$2,'Bond Valuation'!$B$124:$U$124,BondVal_all!BO107:CH107)/BondVal_all!BC107</f>
        <v>11.961956317196515</v>
      </c>
      <c r="BF107" s="35">
        <f t="shared" si="56"/>
        <v>-1.9019002937379601E-2</v>
      </c>
      <c r="BG107" s="35">
        <f t="shared" si="57"/>
        <v>-6.0143368107552303E-2</v>
      </c>
      <c r="BH107" s="35">
        <f t="shared" si="58"/>
        <v>-1.4055671831217293E-3</v>
      </c>
      <c r="BI107" s="36">
        <f t="shared" si="59"/>
        <v>-4.4447937030516428E-3</v>
      </c>
      <c r="BJ107" s="35"/>
      <c r="BK107" s="35"/>
      <c r="BO107">
        <f>EXP(-BO$2*HLOOKUP(BO$2,'Yield Curves'!$B$2:$AP$508,MATCH($Z107,'Yield Curves'!$A$3:$A$508,0)+1)/100)</f>
        <v>0.92579726925042971</v>
      </c>
      <c r="BP107">
        <f>EXP(-BP$2*HLOOKUP(BP$2,'Yield Curves'!$B$2:$AP$508,MATCH($Z107,'Yield Curves'!$A$3:$A$508,0)+1)/100)</f>
        <v>0.85830136491949471</v>
      </c>
      <c r="BQ107">
        <f>EXP(-BQ$2*HLOOKUP(BQ$2,'Yield Curves'!$B$2:$AP$508,MATCH($Z107,'Yield Curves'!$A$3:$A$508,0)+1)/100)</f>
        <v>0.79612425983545376</v>
      </c>
      <c r="BR107">
        <f>EXP(-BR$2*HLOOKUP(BR$2,'Yield Curves'!$B$2:$AP$508,MATCH($Z107,'Yield Curves'!$A$3:$A$508,0)+1)/100)</f>
        <v>0.73168879416773658</v>
      </c>
      <c r="BS107">
        <f>EXP(-BS$2*HLOOKUP(BS$2,'Yield Curves'!$B$2:$AP$508,MATCH($Z107,'Yield Curves'!$A$3:$A$508,0)+1)/100)</f>
        <v>0.68660233304230112</v>
      </c>
      <c r="BT107">
        <f>EXP(-BT$2*HLOOKUP(BT$2,'Yield Curves'!$B$2:$AP$508,MATCH($Z107,'Yield Curves'!$A$3:$A$508,0)+1)/100)</f>
        <v>0.63724568948091631</v>
      </c>
      <c r="BU107">
        <f>EXP(-BU$2*HLOOKUP(BU$2,'Yield Curves'!$B$2:$AP$508,MATCH($Z107,'Yield Curves'!$A$3:$A$508,0)+1)/100)</f>
        <v>0.59155536436681511</v>
      </c>
      <c r="BV107">
        <f>EXP(-BV$2*HLOOKUP(BV$2,'Yield Curves'!$B$2:$AP$508,MATCH($Z107,'Yield Curves'!$A$3:$A$508,0)+1)/100)</f>
        <v>0.54837276235805221</v>
      </c>
      <c r="BW107">
        <f>EXP(-BW$2*HLOOKUP(BW$2,'Yield Curves'!$B$2:$AP$508,MATCH($Z107,'Yield Curves'!$A$3:$A$508,0)+1)/100)</f>
        <v>0.50732675287132789</v>
      </c>
      <c r="BX107">
        <f>EXP(-BX$2*HLOOKUP(BX$2,'Yield Curves'!$B$2:$AP$508,MATCH($Z107,'Yield Curves'!$A$3:$A$508,0)+1)/100)</f>
        <v>0.47001061473053796</v>
      </c>
      <c r="BY107">
        <f>EXP(-BY$2*HLOOKUP(BY$2,'Yield Curves'!$B$2:$AP$508,MATCH($Z107,'Yield Curves'!$A$3:$A$508,0)+1)/100)</f>
        <v>0.43535216530895032</v>
      </c>
      <c r="BZ107">
        <f>EXP(-BZ$2*HLOOKUP(BZ$2,'Yield Curves'!$B$2:$AP$508,MATCH($Z107,'Yield Curves'!$A$3:$A$508,0)+1)/100)</f>
        <v>0.40063679910369671</v>
      </c>
      <c r="CA107">
        <f>EXP(-CA$2*HLOOKUP(CA$2,'Yield Curves'!$B$2:$AP$508,MATCH($Z107,'Yield Curves'!$A$3:$A$508,0)+1)/100)</f>
        <v>0.36572448583416239</v>
      </c>
      <c r="CB107">
        <f>EXP(-CB$2*HLOOKUP(CB$2,'Yield Curves'!$B$2:$AP$508,MATCH($Z107,'Yield Curves'!$A$3:$A$508,0)+1)/100)</f>
        <v>0.33678012824583969</v>
      </c>
      <c r="CC107">
        <f>EXP(-CC$2*HLOOKUP(CC$2,'Yield Curves'!$B$2:$AP$508,MATCH($Z107,'Yield Curves'!$A$3:$A$508,0)+1)/100)</f>
        <v>0.30990173984187974</v>
      </c>
      <c r="CD107">
        <f>EXP(-CD$2*HLOOKUP(CD$2,'Yield Curves'!$B$2:$AP$508,MATCH($Z107,'Yield Curves'!$A$3:$A$508,0)+1)/100)</f>
        <v>0.28394492093486218</v>
      </c>
      <c r="CE107">
        <f>EXP(-CE$2*HLOOKUP(CE$2,'Yield Curves'!$B$2:$AP$508,MATCH($Z107,'Yield Curves'!$A$3:$A$508,0)+1)/100)</f>
        <v>0.25887231982052322</v>
      </c>
      <c r="CF107">
        <f>EXP(-CF$2*HLOOKUP(CF$2,'Yield Curves'!$B$2:$AP$508,MATCH($Z107,'Yield Curves'!$A$3:$A$508,0)+1)/100)</f>
        <v>0.23563191470083805</v>
      </c>
      <c r="CG107">
        <f>EXP(-CG$2*HLOOKUP(CG$2,'Yield Curves'!$B$2:$AP$508,MATCH($Z107,'Yield Curves'!$A$3:$A$508,0)+1)/100)</f>
        <v>0.21458603375761037</v>
      </c>
      <c r="CH107">
        <f>EXP(-CH$2*HLOOKUP(CH$2,'Yield Curves'!$B$2:$AP$508,MATCH($Z107,'Yield Curves'!$A$3:$A$508,0)+1)/100)</f>
        <v>0.1951474211791675</v>
      </c>
    </row>
    <row r="108" spans="1:86" x14ac:dyDescent="0.2">
      <c r="A108" s="2">
        <v>42982</v>
      </c>
      <c r="B108">
        <f>'Yield Curves'!C107-'Yield Curves'!C108</f>
        <v>0</v>
      </c>
      <c r="C108">
        <f>'Yield Curves'!D107-'Yield Curves'!D108</f>
        <v>-9.9999999999997868E-3</v>
      </c>
      <c r="D108">
        <f>'Yield Curves'!E107-'Yield Curves'!E108</f>
        <v>-1.9999999999999574E-2</v>
      </c>
      <c r="E108">
        <f>'Yield Curves'!F107-'Yield Curves'!F108</f>
        <v>-1.9999999999999574E-2</v>
      </c>
      <c r="F108">
        <f>'Yield Curves'!G107-'Yield Curves'!G108</f>
        <v>-1.9999999999999574E-2</v>
      </c>
      <c r="G108">
        <f>'Yield Curves'!H107-'Yield Curves'!H108</f>
        <v>-1.9999999999999574E-2</v>
      </c>
      <c r="H108">
        <f>'Yield Curves'!I107-'Yield Curves'!I108</f>
        <v>-2.0000000000000462E-2</v>
      </c>
      <c r="I108">
        <f>'Yield Curves'!J107-'Yield Curves'!J108</f>
        <v>-2.4999999999999467E-2</v>
      </c>
      <c r="J108">
        <f>'Yield Curves'!K107-'Yield Curves'!K108</f>
        <v>-2.9999999999999361E-2</v>
      </c>
      <c r="K108">
        <f>'Yield Curves'!L107-'Yield Curves'!L108</f>
        <v>-2.7499999999999858E-2</v>
      </c>
      <c r="L108">
        <f>'Yield Curves'!M107-'Yield Curves'!M108</f>
        <v>-2.4999999999999467E-2</v>
      </c>
      <c r="M108">
        <f>'Yield Curves'!N107-'Yield Curves'!N108</f>
        <v>-2.2499999999999076E-2</v>
      </c>
      <c r="N108">
        <f>'Yield Curves'!O107-'Yield Curves'!O108</f>
        <v>-1.9999999999999574E-2</v>
      </c>
      <c r="O108">
        <f>'Yield Curves'!P107-'Yield Curves'!P108</f>
        <v>-1.7500000000000071E-2</v>
      </c>
      <c r="P108">
        <f>'Yield Curves'!Q107-'Yield Curves'!Q108</f>
        <v>-1.3749999999999929E-2</v>
      </c>
      <c r="Q108">
        <f>'Yield Curves'!R107-'Yield Curves'!R108</f>
        <v>-9.9999999999997868E-3</v>
      </c>
      <c r="R108">
        <f>'Yield Curves'!S107-'Yield Curves'!S108</f>
        <v>-6.2499999999996447E-3</v>
      </c>
      <c r="S108">
        <f>'Yield Curves'!T107-'Yield Curves'!T108</f>
        <v>-3.1249999999998224E-3</v>
      </c>
      <c r="T108">
        <f>'Yield Curves'!U107-'Yield Curves'!U108</f>
        <v>0</v>
      </c>
      <c r="U108">
        <f>'Yield Curves'!V107-'Yield Curves'!V108</f>
        <v>3.1249999999998224E-3</v>
      </c>
      <c r="V108" s="21">
        <f t="shared" si="31"/>
        <v>3.1249999999998224E-3</v>
      </c>
      <c r="W108" s="21">
        <f t="shared" si="32"/>
        <v>3.6337500000000189E-2</v>
      </c>
      <c r="X108">
        <f t="shared" si="33"/>
        <v>5.2676185590487097E-2</v>
      </c>
      <c r="Y108">
        <f t="shared" si="34"/>
        <v>0.15888063236101063</v>
      </c>
      <c r="Z108" s="2">
        <v>42983</v>
      </c>
      <c r="AA108" s="28">
        <f>'Bond Valuation'!$B$12*BondVal_all!BO108</f>
        <v>93.458783118438987</v>
      </c>
      <c r="AB108" s="53">
        <f t="shared" si="36"/>
        <v>4.0008001066782484E-4</v>
      </c>
      <c r="AC108" s="12">
        <f>SUMPRODUCT('Bond Valuation'!$B$12*BondVal_all!BO108,$BO$2)/AA108</f>
        <v>1</v>
      </c>
      <c r="AD108" s="35">
        <f t="shared" si="37"/>
        <v>-1.5884044483510673E-3</v>
      </c>
      <c r="AE108" s="53">
        <f t="shared" si="38"/>
        <v>-5.0229759023326589E-3</v>
      </c>
      <c r="AF108" s="53">
        <f t="shared" si="39"/>
        <v>-1.4028713009947126E-3</v>
      </c>
      <c r="AG108" s="53">
        <f t="shared" si="40"/>
        <v>-4.4362685752269305E-3</v>
      </c>
      <c r="AH108" s="28">
        <f>SUMPRODUCT('Bond Valuation'!$B$40:$D$40,BondVal_all!BO108:BQ108)</f>
        <v>84.673186307262029</v>
      </c>
      <c r="AI108" s="53">
        <f t="shared" si="41"/>
        <v>1.4668888499886901E-3</v>
      </c>
      <c r="AJ108" s="12">
        <f>SUMPRODUCT($BO$2:$BQ$2,'Bond Valuation'!$B$40:$D$40,BondVal_all!BO108:BQ108)/BondVal_all!AH108</f>
        <v>2.9360297140295319</v>
      </c>
      <c r="AK108" s="35">
        <f t="shared" si="42"/>
        <v>-4.6636026582554209E-3</v>
      </c>
      <c r="AL108" s="35">
        <f t="shared" si="43"/>
        <v>-1.4747606502102988E-2</v>
      </c>
      <c r="AM108" s="35">
        <f t="shared" si="44"/>
        <v>-1.4028713009947126E-3</v>
      </c>
      <c r="AN108" s="29">
        <f t="shared" si="45"/>
        <v>-4.4362685752269305E-3</v>
      </c>
      <c r="AO108" s="28">
        <f>SUMPRODUCT('Bond Valuation'!$B$68:$F$68,BondVal_all!BO108:BS108)</f>
        <v>78.434600550083701</v>
      </c>
      <c r="AP108" s="53">
        <f t="shared" si="46"/>
        <v>3.2503546962430185E-3</v>
      </c>
      <c r="AQ108" s="12">
        <f>SUMPRODUCT($BO$2:$BS$2,'Bond Valuation'!$B$68:$F$68,BondVal_all!BO108:BS108)/BondVal_all!AO108</f>
        <v>4.7260815705079828</v>
      </c>
      <c r="AR108" s="35">
        <f t="shared" si="47"/>
        <v>-7.506928989864878E-3</v>
      </c>
      <c r="AS108" s="35">
        <f t="shared" si="48"/>
        <v>-2.3738993841120083E-2</v>
      </c>
      <c r="AT108" s="35">
        <f t="shared" si="49"/>
        <v>-1.4028713009947126E-3</v>
      </c>
      <c r="AU108" s="36">
        <f t="shared" si="50"/>
        <v>-4.4362685752269305E-3</v>
      </c>
      <c r="AV108" s="28">
        <f>SUMPRODUCT('Bond Valuation'!$B$96:$K$96,BondVal_all!BO108:BX108)</f>
        <v>70.187697153956236</v>
      </c>
      <c r="AW108" s="53">
        <f t="shared" si="51"/>
        <v>6.5305116658522788E-3</v>
      </c>
      <c r="AX108" s="12">
        <f>SUMPRODUCT($BO$2:$BX$2,'Bond Valuation'!$B$96:$K$96,BondVal_all!BO108:BX108)/BondVal_all!AV108</f>
        <v>8.2818084515475778</v>
      </c>
      <c r="AY108" s="35">
        <f t="shared" si="52"/>
        <v>-1.3154861384829637E-2</v>
      </c>
      <c r="AZ108" s="35">
        <f t="shared" si="60"/>
        <v>-4.1599324279858435E-2</v>
      </c>
      <c r="BA108" s="35">
        <f t="shared" si="53"/>
        <v>-1.4028713009947126E-3</v>
      </c>
      <c r="BB108" s="36">
        <f t="shared" si="54"/>
        <v>-4.4362685752269305E-3</v>
      </c>
      <c r="BC108" s="28">
        <f>SUMPRODUCT('Bond Valuation'!$B$124:$U$124,BondVal_all!BO108:CH108)</f>
        <v>58.221380386711374</v>
      </c>
      <c r="BD108" s="53">
        <f t="shared" si="55"/>
        <v>2.8134092647835729E-3</v>
      </c>
      <c r="BE108" s="12">
        <f>SUMPRODUCT($BO$2:$CH$2,'Bond Valuation'!$B$124:$U$124,BondVal_all!BO108:CH108)/BondVal_all!BC108</f>
        <v>11.930170470340371</v>
      </c>
      <c r="BF108" s="35">
        <f t="shared" si="56"/>
        <v>-1.8949935844675192E-2</v>
      </c>
      <c r="BG108" s="35">
        <f t="shared" si="57"/>
        <v>-5.9924958783240369E-2</v>
      </c>
      <c r="BH108" s="35">
        <f t="shared" si="58"/>
        <v>-1.4028713009947126E-3</v>
      </c>
      <c r="BI108" s="36">
        <f t="shared" si="59"/>
        <v>-4.4362685752269305E-3</v>
      </c>
      <c r="BJ108" s="35"/>
      <c r="BK108" s="35"/>
      <c r="BO108">
        <f>EXP(-BO$2*HLOOKUP(BO$2,'Yield Curves'!$B$2:$AP$508,MATCH($Z108,'Yield Curves'!$A$3:$A$508,0)+1)/100)</f>
        <v>0.9253344863211781</v>
      </c>
      <c r="BP108">
        <f>EXP(-BP$2*HLOOKUP(BP$2,'Yield Curves'!$B$2:$AP$508,MATCH($Z108,'Yield Curves'!$A$3:$A$508,0)+1)/100)</f>
        <v>0.85761499841076883</v>
      </c>
      <c r="BQ108">
        <f>EXP(-BQ$2*HLOOKUP(BQ$2,'Yield Curves'!$B$2:$AP$508,MATCH($Z108,'Yield Curves'!$A$3:$A$508,0)+1)/100)</f>
        <v>0.79516948370390328</v>
      </c>
      <c r="BR108">
        <f>EXP(-BR$2*HLOOKUP(BR$2,'Yield Curves'!$B$2:$AP$508,MATCH($Z108,'Yield Curves'!$A$3:$A$508,0)+1)/100)</f>
        <v>0.7293511322802243</v>
      </c>
      <c r="BS108">
        <f>EXP(-BS$2*HLOOKUP(BS$2,'Yield Curves'!$B$2:$AP$508,MATCH($Z108,'Yield Curves'!$A$3:$A$508,0)+1)/100)</f>
        <v>0.68454561266627822</v>
      </c>
      <c r="BT108">
        <f>EXP(-BT$2*HLOOKUP(BT$2,'Yield Curves'!$B$2:$AP$508,MATCH($Z108,'Yield Curves'!$A$3:$A$508,0)+1)/100)</f>
        <v>0.63495572940008693</v>
      </c>
      <c r="BU108">
        <f>EXP(-BU$2*HLOOKUP(BU$2,'Yield Curves'!$B$2:$AP$508,MATCH($Z108,'Yield Curves'!$A$3:$A$508,0)+1)/100)</f>
        <v>0.58907604205792596</v>
      </c>
      <c r="BV108">
        <f>EXP(-BV$2*HLOOKUP(BV$2,'Yield Curves'!$B$2:$AP$508,MATCH($Z108,'Yield Curves'!$A$3:$A$508,0)+1)/100)</f>
        <v>0.54552862515929335</v>
      </c>
      <c r="BW108">
        <f>EXP(-BW$2*HLOOKUP(BW$2,'Yield Curves'!$B$2:$AP$508,MATCH($Z108,'Yield Curves'!$A$3:$A$508,0)+1)/100)</f>
        <v>0.50391382886639902</v>
      </c>
      <c r="BX108">
        <f>EXP(-BX$2*HLOOKUP(BX$2,'Yield Curves'!$B$2:$AP$508,MATCH($Z108,'Yield Curves'!$A$3:$A$508,0)+1)/100)</f>
        <v>0.46626553012487953</v>
      </c>
      <c r="BY108">
        <f>EXP(-BY$2*HLOOKUP(BY$2,'Yield Curves'!$B$2:$AP$508,MATCH($Z108,'Yield Curves'!$A$3:$A$508,0)+1)/100)</f>
        <v>0.43130059317952085</v>
      </c>
      <c r="BZ108">
        <f>EXP(-BZ$2*HLOOKUP(BZ$2,'Yield Curves'!$B$2:$AP$508,MATCH($Z108,'Yield Curves'!$A$3:$A$508,0)+1)/100)</f>
        <v>0.39663056432240118</v>
      </c>
      <c r="CA108">
        <f>EXP(-CA$2*HLOOKUP(CA$2,'Yield Curves'!$B$2:$AP$508,MATCH($Z108,'Yield Curves'!$A$3:$A$508,0)+1)/100)</f>
        <v>0.36211715026257102</v>
      </c>
      <c r="CB108">
        <f>EXP(-CB$2*HLOOKUP(CB$2,'Yield Curves'!$B$2:$AP$508,MATCH($Z108,'Yield Curves'!$A$3:$A$508,0)+1)/100)</f>
        <v>0.33311666666989653</v>
      </c>
      <c r="CC108">
        <f>EXP(-CC$2*HLOOKUP(CC$2,'Yield Curves'!$B$2:$AP$508,MATCH($Z108,'Yield Curves'!$A$3:$A$508,0)+1)/100)</f>
        <v>0.30620514290445849</v>
      </c>
      <c r="CD108">
        <f>EXP(-CD$2*HLOOKUP(CD$2,'Yield Curves'!$B$2:$AP$508,MATCH($Z108,'Yield Curves'!$A$3:$A$508,0)+1)/100)</f>
        <v>0.28041419527891187</v>
      </c>
      <c r="CE108">
        <f>EXP(-CE$2*HLOOKUP(CE$2,'Yield Curves'!$B$2:$AP$508,MATCH($Z108,'Yield Curves'!$A$3:$A$508,0)+1)/100)</f>
        <v>0.25569111213369861</v>
      </c>
      <c r="CF108">
        <f>EXP(-CF$2*HLOOKUP(CF$2,'Yield Curves'!$B$2:$AP$508,MATCH($Z108,'Yield Curves'!$A$3:$A$508,0)+1)/100)</f>
        <v>0.23279612987763526</v>
      </c>
      <c r="CG108">
        <f>EXP(-CG$2*HLOOKUP(CG$2,'Yield Curves'!$B$2:$AP$508,MATCH($Z108,'Yield Curves'!$A$3:$A$508,0)+1)/100)</f>
        <v>0.21200725872551029</v>
      </c>
      <c r="CH108">
        <f>EXP(-CH$2*HLOOKUP(CH$2,'Yield Curves'!$B$2:$AP$508,MATCH($Z108,'Yield Curves'!$A$3:$A$508,0)+1)/100)</f>
        <v>0.19281964670508861</v>
      </c>
    </row>
    <row r="109" spans="1:86" x14ac:dyDescent="0.2">
      <c r="A109" s="2">
        <v>42979</v>
      </c>
      <c r="B109">
        <f>'Yield Curves'!C108-'Yield Curves'!C109</f>
        <v>-2.0000000000000462E-2</v>
      </c>
      <c r="C109">
        <f>'Yield Curves'!D108-'Yield Curves'!D109</f>
        <v>-1.9999999999999574E-2</v>
      </c>
      <c r="D109">
        <f>'Yield Curves'!E108-'Yield Curves'!E109</f>
        <v>-1.9999999999999574E-2</v>
      </c>
      <c r="E109">
        <f>'Yield Curves'!F108-'Yield Curves'!F109</f>
        <v>-1.9999999999999574E-2</v>
      </c>
      <c r="F109">
        <f>'Yield Curves'!G108-'Yield Curves'!G109</f>
        <v>-2.0000000000000462E-2</v>
      </c>
      <c r="G109">
        <f>'Yield Curves'!H108-'Yield Curves'!H109</f>
        <v>-3.5000000000000142E-2</v>
      </c>
      <c r="H109">
        <f>'Yield Curves'!I108-'Yield Curves'!I109</f>
        <v>-4.9999999999999822E-2</v>
      </c>
      <c r="I109">
        <f>'Yield Curves'!J108-'Yield Curves'!J109</f>
        <v>-3.5000000000000142E-2</v>
      </c>
      <c r="J109">
        <f>'Yield Curves'!K108-'Yield Curves'!K109</f>
        <v>-2.0000000000000462E-2</v>
      </c>
      <c r="K109">
        <f>'Yield Curves'!L108-'Yield Curves'!L109</f>
        <v>-2.2499999999999964E-2</v>
      </c>
      <c r="L109">
        <f>'Yield Curves'!M108-'Yield Curves'!M109</f>
        <v>-2.5000000000000355E-2</v>
      </c>
      <c r="M109">
        <f>'Yield Curves'!N108-'Yield Curves'!N109</f>
        <v>-2.7500000000000746E-2</v>
      </c>
      <c r="N109">
        <f>'Yield Curves'!O108-'Yield Curves'!O109</f>
        <v>-3.0000000000000249E-2</v>
      </c>
      <c r="O109">
        <f>'Yield Curves'!P108-'Yield Curves'!P109</f>
        <v>-3.2499999999999751E-2</v>
      </c>
      <c r="P109">
        <f>'Yield Curves'!Q108-'Yield Curves'!Q109</f>
        <v>-3.6249999999999893E-2</v>
      </c>
      <c r="Q109">
        <f>'Yield Curves'!R108-'Yield Curves'!R109</f>
        <v>-4.0000000000000924E-2</v>
      </c>
      <c r="R109">
        <f>'Yield Curves'!S108-'Yield Curves'!S109</f>
        <v>-4.3750000000001954E-2</v>
      </c>
      <c r="S109">
        <f>'Yield Curves'!T108-'Yield Curves'!T109</f>
        <v>-4.6875000000000888E-2</v>
      </c>
      <c r="T109">
        <f>'Yield Curves'!U108-'Yield Curves'!U109</f>
        <v>-4.9999999999999822E-2</v>
      </c>
      <c r="U109">
        <f>'Yield Curves'!V108-'Yield Curves'!V109</f>
        <v>-5.3124999999998757E-2</v>
      </c>
      <c r="V109" s="21">
        <f t="shared" si="31"/>
        <v>-1.9999999999999574E-2</v>
      </c>
      <c r="W109" s="21">
        <f t="shared" si="32"/>
        <v>3.6537500000000188E-2</v>
      </c>
      <c r="X109">
        <f t="shared" si="33"/>
        <v>5.2556208257021439E-2</v>
      </c>
      <c r="Y109">
        <f t="shared" si="34"/>
        <v>0.15880152334636968</v>
      </c>
      <c r="Z109" s="2">
        <v>42982</v>
      </c>
      <c r="AA109" s="28">
        <f>'Bond Valuation'!$B$12*BondVal_all!BO109</f>
        <v>93.421407080897467</v>
      </c>
      <c r="AB109" s="53">
        <f t="shared" si="36"/>
        <v>0</v>
      </c>
      <c r="AC109" s="12">
        <f>SUMPRODUCT('Bond Valuation'!$B$12*BondVal_all!BO109,$BO$2)/AA109</f>
        <v>1</v>
      </c>
      <c r="AD109" s="35">
        <f t="shared" si="37"/>
        <v>-1.5888063236101063E-3</v>
      </c>
      <c r="AE109" s="53">
        <f t="shared" si="38"/>
        <v>-5.0242467434864924E-3</v>
      </c>
      <c r="AF109" s="53">
        <f t="shared" si="39"/>
        <v>-1.4039331890934115E-3</v>
      </c>
      <c r="AG109" s="53">
        <f t="shared" si="40"/>
        <v>-4.4396265602390447E-3</v>
      </c>
      <c r="AH109" s="28">
        <f>SUMPRODUCT('Bond Valuation'!$B$40:$D$40,BondVal_all!BO109:BQ109)</f>
        <v>84.54916208412493</v>
      </c>
      <c r="AI109" s="53">
        <f t="shared" si="41"/>
        <v>5.8298442081783364E-4</v>
      </c>
      <c r="AJ109" s="12">
        <f>SUMPRODUCT($BO$2:$BQ$2,'Bond Valuation'!$B$40:$D$40,BondVal_all!BO109:BQ109)/BondVal_all!AH109</f>
        <v>2.9359736608040912</v>
      </c>
      <c r="AK109" s="35">
        <f t="shared" si="42"/>
        <v>-4.6646935182382528E-3</v>
      </c>
      <c r="AL109" s="35">
        <f t="shared" si="43"/>
        <v>-1.4751056104257068E-2</v>
      </c>
      <c r="AM109" s="35">
        <f t="shared" si="44"/>
        <v>-1.4039331890934115E-3</v>
      </c>
      <c r="AN109" s="29">
        <f t="shared" si="45"/>
        <v>-4.4396265602390447E-3</v>
      </c>
      <c r="AO109" s="28">
        <f>SUMPRODUCT('Bond Valuation'!$B$68:$F$68,BondVal_all!BO109:BS109)</f>
        <v>78.180486239480643</v>
      </c>
      <c r="AP109" s="53">
        <f t="shared" si="46"/>
        <v>1.3872485910217947E-3</v>
      </c>
      <c r="AQ109" s="12">
        <f>SUMPRODUCT($BO$2:$BS$2,'Bond Valuation'!$B$68:$F$68,BondVal_all!BO109:BS109)/BondVal_all!AO109</f>
        <v>4.7254343153214124</v>
      </c>
      <c r="AR109" s="35">
        <f t="shared" si="47"/>
        <v>-7.5077999219868531E-3</v>
      </c>
      <c r="AS109" s="35">
        <f t="shared" si="48"/>
        <v>-2.3741747970312928E-2</v>
      </c>
      <c r="AT109" s="35">
        <f t="shared" si="49"/>
        <v>-1.4039331890934115E-3</v>
      </c>
      <c r="AU109" s="36">
        <f t="shared" si="50"/>
        <v>-4.4396265602390447E-3</v>
      </c>
      <c r="AV109" s="28">
        <f>SUMPRODUCT('Bond Valuation'!$B$96:$K$96,BondVal_all!BO109:BX109)</f>
        <v>69.732309493323271</v>
      </c>
      <c r="AW109" s="53">
        <f t="shared" si="51"/>
        <v>2.5436521830202174E-4</v>
      </c>
      <c r="AX109" s="12">
        <f>SUMPRODUCT($BO$2:$BX$2,'Bond Valuation'!$B$96:$K$96,BondVal_all!BO109:BX109)/BondVal_all!AV109</f>
        <v>8.2742110805129272</v>
      </c>
      <c r="AY109" s="35">
        <f t="shared" si="52"/>
        <v>-1.3146118887603747E-2</v>
      </c>
      <c r="AZ109" s="35">
        <f t="shared" si="60"/>
        <v>-4.1571678076186919E-2</v>
      </c>
      <c r="BA109" s="35">
        <f t="shared" si="53"/>
        <v>-1.4039331890934115E-3</v>
      </c>
      <c r="BB109" s="36">
        <f t="shared" si="54"/>
        <v>-4.4396265602390447E-3</v>
      </c>
      <c r="BC109" s="28">
        <f>SUMPRODUCT('Bond Valuation'!$B$124:$U$124,BondVal_all!BO109:CH109)</f>
        <v>58.058039360878311</v>
      </c>
      <c r="BD109" s="53">
        <f t="shared" si="55"/>
        <v>2.8829504997711641E-3</v>
      </c>
      <c r="BE109" s="12">
        <f>SUMPRODUCT($BO$2:$CH$2,'Bond Valuation'!$B$124:$U$124,BondVal_all!BO109:CH109)/BondVal_all!BC109</f>
        <v>11.936486410841448</v>
      </c>
      <c r="BF109" s="35">
        <f t="shared" si="56"/>
        <v>-1.8964765091230996E-2</v>
      </c>
      <c r="BG109" s="35">
        <f t="shared" si="57"/>
        <v>-5.9971852978340921E-2</v>
      </c>
      <c r="BH109" s="35">
        <f t="shared" si="58"/>
        <v>-1.4039331890934115E-3</v>
      </c>
      <c r="BI109" s="36">
        <f t="shared" si="59"/>
        <v>-4.4396265602390447E-3</v>
      </c>
      <c r="BJ109" s="35"/>
      <c r="BK109" s="35"/>
      <c r="BO109">
        <f>EXP(-BO$2*HLOOKUP(BO$2,'Yield Curves'!$B$2:$AP$508,MATCH($Z109,'Yield Curves'!$A$3:$A$508,0)+1)/100)</f>
        <v>0.92496442654353928</v>
      </c>
      <c r="BP109">
        <f>EXP(-BP$2*HLOOKUP(BP$2,'Yield Curves'!$B$2:$AP$508,MATCH($Z109,'Yield Curves'!$A$3:$A$508,0)+1)/100)</f>
        <v>0.85675781207695723</v>
      </c>
      <c r="BQ109">
        <f>EXP(-BQ$2*HLOOKUP(BQ$2,'Yield Curves'!$B$2:$AP$508,MATCH($Z109,'Yield Curves'!$A$3:$A$508,0)+1)/100)</f>
        <v>0.79397762359690138</v>
      </c>
      <c r="BR109">
        <f>EXP(-BR$2*HLOOKUP(BR$2,'Yield Curves'!$B$2:$AP$508,MATCH($Z109,'Yield Curves'!$A$3:$A$508,0)+1)/100)</f>
        <v>0.72818510354032062</v>
      </c>
      <c r="BS109">
        <f>EXP(-BS$2*HLOOKUP(BS$2,'Yield Curves'!$B$2:$AP$508,MATCH($Z109,'Yield Curves'!$A$3:$A$508,0)+1)/100)</f>
        <v>0.68215389097645218</v>
      </c>
      <c r="BT109">
        <f>EXP(-BT$2*HLOOKUP(BT$2,'Yield Curves'!$B$2:$AP$508,MATCH($Z109,'Yield Curves'!$A$3:$A$508,0)+1)/100)</f>
        <v>0.6319152448994958</v>
      </c>
      <c r="BU109">
        <f>EXP(-BU$2*HLOOKUP(BU$2,'Yield Curves'!$B$2:$AP$508,MATCH($Z109,'Yield Curves'!$A$3:$A$508,0)+1)/100)</f>
        <v>0.58537652869618273</v>
      </c>
      <c r="BV109">
        <f>EXP(-BV$2*HLOOKUP(BV$2,'Yield Curves'!$B$2:$AP$508,MATCH($Z109,'Yield Curves'!$A$3:$A$508,0)+1)/100)</f>
        <v>0.54161492528486332</v>
      </c>
      <c r="BW109">
        <f>EXP(-BW$2*HLOOKUP(BW$2,'Yield Curves'!$B$2:$AP$508,MATCH($Z109,'Yield Curves'!$A$3:$A$508,0)+1)/100)</f>
        <v>0.50029867945387807</v>
      </c>
      <c r="BX109">
        <f>EXP(-BX$2*HLOOKUP(BX$2,'Yield Curves'!$B$2:$AP$508,MATCH($Z109,'Yield Curves'!$A$3:$A$508,0)+1)/100)</f>
        <v>0.46255028667230147</v>
      </c>
      <c r="BY109">
        <f>EXP(-BY$2*HLOOKUP(BY$2,'Yield Curves'!$B$2:$AP$508,MATCH($Z109,'Yield Curves'!$A$3:$A$508,0)+1)/100)</f>
        <v>0.42752179903954357</v>
      </c>
      <c r="BZ109">
        <f>EXP(-BZ$2*HLOOKUP(BZ$2,'Yield Curves'!$B$2:$AP$508,MATCH($Z109,'Yield Curves'!$A$3:$A$508,0)+1)/100)</f>
        <v>0.39331282160979009</v>
      </c>
      <c r="CA109">
        <f>EXP(-CA$2*HLOOKUP(CA$2,'Yield Curves'!$B$2:$AP$508,MATCH($Z109,'Yield Curves'!$A$3:$A$508,0)+1)/100)</f>
        <v>0.35977102196315836</v>
      </c>
      <c r="CB109">
        <f>EXP(-CB$2*HLOOKUP(CB$2,'Yield Curves'!$B$2:$AP$508,MATCH($Z109,'Yield Curves'!$A$3:$A$508,0)+1)/100)</f>
        <v>0.3310246285094931</v>
      </c>
      <c r="CC109">
        <f>EXP(-CC$2*HLOOKUP(CC$2,'Yield Curves'!$B$2:$AP$508,MATCH($Z109,'Yield Curves'!$A$3:$A$508,0)+1)/100)</f>
        <v>0.30437341273273422</v>
      </c>
      <c r="CD109">
        <f>EXP(-CD$2*HLOOKUP(CD$2,'Yield Curves'!$B$2:$AP$508,MATCH($Z109,'Yield Curves'!$A$3:$A$508,0)+1)/100)</f>
        <v>0.278931931512645</v>
      </c>
      <c r="CE109">
        <f>EXP(-CE$2*HLOOKUP(CE$2,'Yield Curves'!$B$2:$AP$508,MATCH($Z109,'Yield Curves'!$A$3:$A$508,0)+1)/100)</f>
        <v>0.25463378425191763</v>
      </c>
      <c r="CF109">
        <f>EXP(-CF$2*HLOOKUP(CF$2,'Yield Curves'!$B$2:$AP$508,MATCH($Z109,'Yield Curves'!$A$3:$A$508,0)+1)/100)</f>
        <v>0.23214231062666049</v>
      </c>
      <c r="CG109">
        <f>EXP(-CG$2*HLOOKUP(CG$2,'Yield Curves'!$B$2:$AP$508,MATCH($Z109,'Yield Curves'!$A$3:$A$508,0)+1)/100)</f>
        <v>0.21169279390044218</v>
      </c>
      <c r="CH109">
        <f>EXP(-CH$2*HLOOKUP(CH$2,'Yield Curves'!$B$2:$AP$508,MATCH($Z109,'Yield Curves'!$A$3:$A$508,0)+1)/100)</f>
        <v>0.19281964670508861</v>
      </c>
    </row>
    <row r="110" spans="1:86" x14ac:dyDescent="0.2">
      <c r="A110" s="2">
        <v>42978</v>
      </c>
      <c r="B110">
        <f>'Yield Curves'!C109-'Yield Curves'!C110</f>
        <v>-9.9999999999997868E-3</v>
      </c>
      <c r="C110">
        <f>'Yield Curves'!D109-'Yield Curves'!D110</f>
        <v>-1.5000000000000568E-2</v>
      </c>
      <c r="D110">
        <f>'Yield Curves'!E109-'Yield Curves'!E110</f>
        <v>-2.0000000000000462E-2</v>
      </c>
      <c r="E110">
        <f>'Yield Curves'!F109-'Yield Curves'!F110</f>
        <v>-2.5000000000000355E-2</v>
      </c>
      <c r="F110">
        <f>'Yield Curves'!G109-'Yield Curves'!G110</f>
        <v>-2.9999999999999361E-2</v>
      </c>
      <c r="G110">
        <f>'Yield Curves'!H109-'Yield Curves'!H110</f>
        <v>-2.9999999999999361E-2</v>
      </c>
      <c r="H110">
        <f>'Yield Curves'!I109-'Yield Curves'!I110</f>
        <v>-2.9999999999999361E-2</v>
      </c>
      <c r="I110">
        <f>'Yield Curves'!J109-'Yield Curves'!J110</f>
        <v>-4.0000000000000036E-2</v>
      </c>
      <c r="J110">
        <f>'Yield Curves'!K109-'Yield Curves'!K110</f>
        <v>-4.9999999999999822E-2</v>
      </c>
      <c r="K110">
        <f>'Yield Curves'!L109-'Yield Curves'!L110</f>
        <v>-5.2499999999999325E-2</v>
      </c>
      <c r="L110">
        <f>'Yield Curves'!M109-'Yield Curves'!M110</f>
        <v>-5.4999999999999716E-2</v>
      </c>
      <c r="M110">
        <f>'Yield Curves'!N109-'Yield Curves'!N110</f>
        <v>-5.7500000000000107E-2</v>
      </c>
      <c r="N110">
        <f>'Yield Curves'!O109-'Yield Curves'!O110</f>
        <v>-5.9999999999999609E-2</v>
      </c>
      <c r="O110">
        <f>'Yield Curves'!P109-'Yield Curves'!P110</f>
        <v>-6.2499999999999112E-2</v>
      </c>
      <c r="P110">
        <f>'Yield Curves'!Q109-'Yield Curves'!Q110</f>
        <v>-6.1249999999999361E-2</v>
      </c>
      <c r="Q110">
        <f>'Yield Curves'!R109-'Yield Curves'!R110</f>
        <v>-5.9999999999999609E-2</v>
      </c>
      <c r="R110">
        <f>'Yield Curves'!S109-'Yield Curves'!S110</f>
        <v>-5.8749999999999858E-2</v>
      </c>
      <c r="S110">
        <f>'Yield Curves'!T109-'Yield Curves'!T110</f>
        <v>-5.9375000000000178E-2</v>
      </c>
      <c r="T110">
        <f>'Yield Curves'!U109-'Yield Curves'!U110</f>
        <v>-6.0000000000000497E-2</v>
      </c>
      <c r="U110">
        <f>'Yield Curves'!V109-'Yield Curves'!V110</f>
        <v>-6.0625000000000817E-2</v>
      </c>
      <c r="V110" s="21">
        <f t="shared" si="31"/>
        <v>-9.9999999999997868E-3</v>
      </c>
      <c r="W110" s="21">
        <f t="shared" si="32"/>
        <v>3.6617500000000192E-2</v>
      </c>
      <c r="X110">
        <f t="shared" si="33"/>
        <v>5.2500277358704973E-2</v>
      </c>
      <c r="Y110">
        <f t="shared" si="34"/>
        <v>0.158751408619978</v>
      </c>
      <c r="Z110" s="2">
        <v>42979</v>
      </c>
      <c r="AA110" s="28">
        <f>'Bond Valuation'!$B$12*BondVal_all!BO110</f>
        <v>93.421407080897467</v>
      </c>
      <c r="AB110" s="53">
        <f t="shared" si="36"/>
        <v>2.0002000133345632E-4</v>
      </c>
      <c r="AC110" s="12">
        <f>SUMPRODUCT('Bond Valuation'!$B$12*BondVal_all!BO110,$BO$2)/AA110</f>
        <v>1</v>
      </c>
      <c r="AD110" s="35">
        <f t="shared" si="37"/>
        <v>-1.5880152334636969E-3</v>
      </c>
      <c r="AE110" s="53">
        <f t="shared" si="38"/>
        <v>-5.0217450967893224E-3</v>
      </c>
      <c r="AF110" s="53">
        <f t="shared" si="39"/>
        <v>-1.4007355361406932E-3</v>
      </c>
      <c r="AG110" s="53">
        <f t="shared" si="40"/>
        <v>-4.4295146937416915E-3</v>
      </c>
      <c r="AH110" s="28">
        <f>SUMPRODUCT('Bond Valuation'!$B$40:$D$40,BondVal_all!BO110:BQ110)</f>
        <v>84.499899958888236</v>
      </c>
      <c r="AI110" s="53">
        <f t="shared" si="41"/>
        <v>5.8735924176511745E-4</v>
      </c>
      <c r="AJ110" s="12">
        <f>SUMPRODUCT($BO$2:$BQ$2,'Bond Valuation'!$B$40:$D$40,BondVal_all!BO110:BQ110)/BondVal_all!AH110</f>
        <v>2.9359444441499361</v>
      </c>
      <c r="AK110" s="35">
        <f t="shared" si="42"/>
        <v>-4.6623245019132044E-3</v>
      </c>
      <c r="AL110" s="35">
        <f t="shared" si="43"/>
        <v>-1.4743564616855793E-2</v>
      </c>
      <c r="AM110" s="35">
        <f t="shared" si="44"/>
        <v>-1.4007355361406932E-3</v>
      </c>
      <c r="AN110" s="29">
        <f t="shared" si="45"/>
        <v>-4.4295146937416915E-3</v>
      </c>
      <c r="AO110" s="28">
        <f>SUMPRODUCT('Bond Valuation'!$B$68:$F$68,BondVal_all!BO110:BS110)</f>
        <v>78.072180716783279</v>
      </c>
      <c r="AP110" s="53">
        <f t="shared" si="46"/>
        <v>9.7343169352126502E-4</v>
      </c>
      <c r="AQ110" s="12">
        <f>SUMPRODUCT($BO$2:$BS$2,'Bond Valuation'!$B$68:$F$68,BondVal_all!BO110:BS110)/BondVal_all!AO110</f>
        <v>4.7251354865442297</v>
      </c>
      <c r="AR110" s="35">
        <f t="shared" si="47"/>
        <v>-7.5035871328121336E-3</v>
      </c>
      <c r="AS110" s="35">
        <f t="shared" si="48"/>
        <v>-2.3728425961218713E-2</v>
      </c>
      <c r="AT110" s="35">
        <f t="shared" si="49"/>
        <v>-1.4007355361406932E-3</v>
      </c>
      <c r="AU110" s="36">
        <f t="shared" si="50"/>
        <v>-4.4295146937416915E-3</v>
      </c>
      <c r="AV110" s="28">
        <f>SUMPRODUCT('Bond Valuation'!$B$96:$K$96,BondVal_all!BO110:BX110)</f>
        <v>69.714576529845431</v>
      </c>
      <c r="AW110" s="53">
        <f t="shared" si="51"/>
        <v>3.8839167004978137E-3</v>
      </c>
      <c r="AX110" s="12">
        <f>SUMPRODUCT($BO$2:$BX$2,'Bond Valuation'!$B$96:$K$96,BondVal_all!BO110:BX110)/BondVal_all!AV110</f>
        <v>8.2748966220211297</v>
      </c>
      <c r="AY110" s="35">
        <f t="shared" si="52"/>
        <v>-1.3140661891106839E-2</v>
      </c>
      <c r="AZ110" s="35">
        <f t="shared" si="60"/>
        <v>-4.1554421538073129E-2</v>
      </c>
      <c r="BA110" s="35">
        <f t="shared" si="53"/>
        <v>-1.4007355361406932E-3</v>
      </c>
      <c r="BB110" s="36">
        <f t="shared" si="54"/>
        <v>-4.4295146937416915E-3</v>
      </c>
      <c r="BC110" s="28">
        <f>SUMPRODUCT('Bond Valuation'!$B$124:$U$124,BondVal_all!BO110:CH110)</f>
        <v>57.891142063932776</v>
      </c>
      <c r="BD110" s="53">
        <f t="shared" si="55"/>
        <v>4.8809808927194887E-3</v>
      </c>
      <c r="BE110" s="12">
        <f>SUMPRODUCT($BO$2:$CH$2,'Bond Valuation'!$B$124:$U$124,BondVal_all!BO110:CH110)/BondVal_all!BC110</f>
        <v>11.9199581774729</v>
      </c>
      <c r="BF110" s="35">
        <f t="shared" si="56"/>
        <v>-1.8929075168077129E-2</v>
      </c>
      <c r="BG110" s="35">
        <f t="shared" si="57"/>
        <v>-5.9858991531658315E-2</v>
      </c>
      <c r="BH110" s="35">
        <f t="shared" si="58"/>
        <v>-1.4007355361406932E-3</v>
      </c>
      <c r="BI110" s="36">
        <f t="shared" si="59"/>
        <v>-4.4295146937416915E-3</v>
      </c>
      <c r="BJ110" s="35"/>
      <c r="BK110" s="35"/>
      <c r="BO110">
        <f>EXP(-BO$2*HLOOKUP(BO$2,'Yield Curves'!$B$2:$AP$508,MATCH($Z110,'Yield Curves'!$A$3:$A$508,0)+1)/100)</f>
        <v>0.92496442654353928</v>
      </c>
      <c r="BP110">
        <f>EXP(-BP$2*HLOOKUP(BP$2,'Yield Curves'!$B$2:$AP$508,MATCH($Z110,'Yield Curves'!$A$3:$A$508,0)+1)/100)</f>
        <v>0.85641517748361351</v>
      </c>
      <c r="BQ110">
        <f>EXP(-BQ$2*HLOOKUP(BQ$2,'Yield Curves'!$B$2:$AP$508,MATCH($Z110,'Yield Curves'!$A$3:$A$508,0)+1)/100)</f>
        <v>0.79350137991013658</v>
      </c>
      <c r="BR110">
        <f>EXP(-BR$2*HLOOKUP(BR$2,'Yield Curves'!$B$2:$AP$508,MATCH($Z110,'Yield Curves'!$A$3:$A$508,0)+1)/100)</f>
        <v>0.72760278841459547</v>
      </c>
      <c r="BS110">
        <f>EXP(-BS$2*HLOOKUP(BS$2,'Yield Curves'!$B$2:$AP$508,MATCH($Z110,'Yield Curves'!$A$3:$A$508,0)+1)/100)</f>
        <v>0.68113142717954711</v>
      </c>
      <c r="BT110">
        <f>EXP(-BT$2*HLOOKUP(BT$2,'Yield Curves'!$B$2:$AP$508,MATCH($Z110,'Yield Curves'!$A$3:$A$508,0)+1)/100)</f>
        <v>0.63096808258147807</v>
      </c>
      <c r="BU110">
        <f>EXP(-BU$2*HLOOKUP(BU$2,'Yield Curves'!$B$2:$AP$508,MATCH($Z110,'Yield Curves'!$A$3:$A$508,0)+1)/100)</f>
        <v>0.58455757495738769</v>
      </c>
      <c r="BV110">
        <f>EXP(-BV$2*HLOOKUP(BV$2,'Yield Curves'!$B$2:$AP$508,MATCH($Z110,'Yield Curves'!$A$3:$A$508,0)+1)/100)</f>
        <v>0.54101947642396453</v>
      </c>
      <c r="BW110">
        <f>EXP(-BW$2*HLOOKUP(BW$2,'Yield Curves'!$B$2:$AP$508,MATCH($Z110,'Yield Curves'!$A$3:$A$508,0)+1)/100)</f>
        <v>0.5000173405806615</v>
      </c>
      <c r="BX110">
        <f>EXP(-BX$2*HLOOKUP(BX$2,'Yield Curves'!$B$2:$AP$508,MATCH($Z110,'Yield Curves'!$A$3:$A$508,0)+1)/100)</f>
        <v>0.46255028667230147</v>
      </c>
      <c r="BY110">
        <f>EXP(-BY$2*HLOOKUP(BY$2,'Yield Curves'!$B$2:$AP$508,MATCH($Z110,'Yield Curves'!$A$3:$A$508,0)+1)/100)</f>
        <v>0.42781582133496632</v>
      </c>
      <c r="BZ110">
        <f>EXP(-BZ$2*HLOOKUP(BZ$2,'Yield Curves'!$B$2:$AP$508,MATCH($Z110,'Yield Curves'!$A$3:$A$508,0)+1)/100)</f>
        <v>0.39329807265552441</v>
      </c>
      <c r="CA110">
        <f>EXP(-CA$2*HLOOKUP(CA$2,'Yield Curves'!$B$2:$AP$508,MATCH($Z110,'Yield Curves'!$A$3:$A$508,0)+1)/100)</f>
        <v>0.35885141032132961</v>
      </c>
      <c r="CB110">
        <f>EXP(-CB$2*HLOOKUP(CB$2,'Yield Curves'!$B$2:$AP$508,MATCH($Z110,'Yield Curves'!$A$3:$A$508,0)+1)/100)</f>
        <v>0.33010627695177724</v>
      </c>
      <c r="CC110">
        <f>EXP(-CC$2*HLOOKUP(CC$2,'Yield Curves'!$B$2:$AP$508,MATCH($Z110,'Yield Curves'!$A$3:$A$508,0)+1)/100)</f>
        <v>0.30346166080623954</v>
      </c>
      <c r="CD110">
        <f>EXP(-CD$2*HLOOKUP(CD$2,'Yield Curves'!$B$2:$AP$508,MATCH($Z110,'Yield Curves'!$A$3:$A$508,0)+1)/100)</f>
        <v>0.27798256724764409</v>
      </c>
      <c r="CE110">
        <f>EXP(-CE$2*HLOOKUP(CE$2,'Yield Curves'!$B$2:$AP$508,MATCH($Z110,'Yield Curves'!$A$3:$A$508,0)+1)/100)</f>
        <v>0.25360693094633557</v>
      </c>
      <c r="CF110">
        <f>EXP(-CF$2*HLOOKUP(CF$2,'Yield Curves'!$B$2:$AP$508,MATCH($Z110,'Yield Curves'!$A$3:$A$508,0)+1)/100)</f>
        <v>0.23104883777310167</v>
      </c>
      <c r="CG110">
        <f>EXP(-CG$2*HLOOKUP(CG$2,'Yield Curves'!$B$2:$AP$508,MATCH($Z110,'Yield Curves'!$A$3:$A$508,0)+1)/100)</f>
        <v>0.21056496836687791</v>
      </c>
      <c r="CH110">
        <f>EXP(-CH$2*HLOOKUP(CH$2,'Yield Curves'!$B$2:$AP$508,MATCH($Z110,'Yield Curves'!$A$3:$A$508,0)+1)/100)</f>
        <v>0.19166619264739129</v>
      </c>
    </row>
    <row r="111" spans="1:86" x14ac:dyDescent="0.2">
      <c r="A111" s="2">
        <v>42977</v>
      </c>
      <c r="B111">
        <f>'Yield Curves'!C110-'Yield Curves'!C111</f>
        <v>-9.9999999999997868E-3</v>
      </c>
      <c r="C111">
        <f>'Yield Curves'!D110-'Yield Curves'!D111</f>
        <v>-1.4999999999998792E-2</v>
      </c>
      <c r="D111">
        <f>'Yield Curves'!E110-'Yield Curves'!E111</f>
        <v>-1.9999999999999574E-2</v>
      </c>
      <c r="E111">
        <f>'Yield Curves'!F110-'Yield Curves'!F111</f>
        <v>-2.9999999999999361E-2</v>
      </c>
      <c r="F111">
        <f>'Yield Curves'!G110-'Yield Curves'!G111</f>
        <v>-4.0000000000000036E-2</v>
      </c>
      <c r="G111">
        <f>'Yield Curves'!H110-'Yield Curves'!H111</f>
        <v>-3.0000000000001137E-2</v>
      </c>
      <c r="H111">
        <f>'Yield Curves'!I110-'Yield Curves'!I111</f>
        <v>-2.000000000000135E-2</v>
      </c>
      <c r="I111">
        <f>'Yield Curves'!J110-'Yield Curves'!J111</f>
        <v>-3.500000000000103E-2</v>
      </c>
      <c r="J111">
        <f>'Yield Curves'!K110-'Yield Curves'!K111</f>
        <v>-4.9999999999999822E-2</v>
      </c>
      <c r="K111">
        <f>'Yield Curves'!L110-'Yield Curves'!L111</f>
        <v>-5.0000000000000711E-2</v>
      </c>
      <c r="L111">
        <f>'Yield Curves'!M110-'Yield Curves'!M111</f>
        <v>-4.9999999999999822E-2</v>
      </c>
      <c r="M111">
        <f>'Yield Curves'!N110-'Yield Curves'!N111</f>
        <v>-4.9999999999998934E-2</v>
      </c>
      <c r="N111">
        <f>'Yield Curves'!O110-'Yield Curves'!O111</f>
        <v>-4.9999999999999822E-2</v>
      </c>
      <c r="O111">
        <f>'Yield Curves'!P110-'Yield Curves'!P111</f>
        <v>-5.0000000000000711E-2</v>
      </c>
      <c r="P111">
        <f>'Yield Curves'!Q110-'Yield Curves'!Q111</f>
        <v>-4.5000000000000817E-2</v>
      </c>
      <c r="Q111">
        <f>'Yield Curves'!R110-'Yield Curves'!R111</f>
        <v>-4.0000000000000036E-2</v>
      </c>
      <c r="R111">
        <f>'Yield Curves'!S110-'Yield Curves'!S111</f>
        <v>-3.4999999999999254E-2</v>
      </c>
      <c r="S111">
        <f>'Yield Curves'!T110-'Yield Curves'!T111</f>
        <v>-3.2499999999998863E-2</v>
      </c>
      <c r="T111">
        <f>'Yield Curves'!U110-'Yield Curves'!U111</f>
        <v>-2.9999999999999361E-2</v>
      </c>
      <c r="U111">
        <f>'Yield Curves'!V110-'Yield Curves'!V111</f>
        <v>-2.7499999999999858E-2</v>
      </c>
      <c r="V111" s="21">
        <f t="shared" si="31"/>
        <v>-9.9999999999997868E-3</v>
      </c>
      <c r="W111" s="21">
        <f t="shared" si="32"/>
        <v>3.6697500000000181E-2</v>
      </c>
      <c r="X111">
        <f t="shared" si="33"/>
        <v>5.2444164286609335E-2</v>
      </c>
      <c r="Y111">
        <f t="shared" si="34"/>
        <v>0.15870087009400238</v>
      </c>
      <c r="Z111" s="2">
        <v>42978</v>
      </c>
      <c r="AA111" s="28">
        <f>'Bond Valuation'!$B$12*BondVal_all!BO111</f>
        <v>93.402724667784867</v>
      </c>
      <c r="AB111" s="53">
        <f t="shared" si="36"/>
        <v>1.0000500016649205E-4</v>
      </c>
      <c r="AC111" s="12">
        <f>SUMPRODUCT('Bond Valuation'!$B$12*BondVal_all!BO111,$BO$2)/AA111</f>
        <v>1</v>
      </c>
      <c r="AD111" s="35">
        <f t="shared" si="37"/>
        <v>-1.5875140861997799E-3</v>
      </c>
      <c r="AE111" s="53">
        <f t="shared" si="38"/>
        <v>-5.020160329992183E-3</v>
      </c>
      <c r="AF111" s="53">
        <f t="shared" si="39"/>
        <v>-1.3992448578851954E-3</v>
      </c>
      <c r="AG111" s="53">
        <f t="shared" si="40"/>
        <v>-4.4248007551958325E-3</v>
      </c>
      <c r="AH111" s="28">
        <f>SUMPRODUCT('Bond Valuation'!$B$40:$D$40,BondVal_all!BO111:BQ111)</f>
        <v>84.450297296301443</v>
      </c>
      <c r="AI111" s="53">
        <f t="shared" si="41"/>
        <v>8.7271350803996839E-4</v>
      </c>
      <c r="AJ111" s="12">
        <f>SUMPRODUCT($BO$2:$BQ$2,'Bond Valuation'!$B$40:$D$40,BondVal_all!BO111:BQ111)/BondVal_all!AH111</f>
        <v>2.935923693086921</v>
      </c>
      <c r="AK111" s="35">
        <f t="shared" si="42"/>
        <v>-4.6608202187831665E-3</v>
      </c>
      <c r="AL111" s="35">
        <f t="shared" si="43"/>
        <v>-1.4738807655919107E-2</v>
      </c>
      <c r="AM111" s="35">
        <f t="shared" si="44"/>
        <v>-1.3992448578851954E-3</v>
      </c>
      <c r="AN111" s="29">
        <f t="shared" si="45"/>
        <v>-4.4248007551958325E-3</v>
      </c>
      <c r="AO111" s="28">
        <f>SUMPRODUCT('Bond Valuation'!$B$68:$F$68,BondVal_all!BO111:BS111)</f>
        <v>77.996256688546623</v>
      </c>
      <c r="AP111" s="53">
        <f t="shared" si="46"/>
        <v>2.3027781717992468E-3</v>
      </c>
      <c r="AQ111" s="12">
        <f>SUMPRODUCT($BO$2:$BS$2,'Bond Valuation'!$B$68:$F$68,BondVal_all!BO111:BS111)/BondVal_all!AO111</f>
        <v>4.7250016829821604</v>
      </c>
      <c r="AR111" s="35">
        <f t="shared" si="47"/>
        <v>-7.5010067290518468E-3</v>
      </c>
      <c r="AS111" s="35">
        <f t="shared" si="48"/>
        <v>-2.3720266008053343E-2</v>
      </c>
      <c r="AT111" s="35">
        <f t="shared" si="49"/>
        <v>-1.3992448578851954E-3</v>
      </c>
      <c r="AU111" s="36">
        <f t="shared" si="50"/>
        <v>-4.4248007551958325E-3</v>
      </c>
      <c r="AV111" s="28">
        <f>SUMPRODUCT('Bond Valuation'!$B$96:$K$96,BondVal_all!BO111:BX111)</f>
        <v>69.444858484214876</v>
      </c>
      <c r="AW111" s="53">
        <f t="shared" si="51"/>
        <v>4.8068221232577812E-3</v>
      </c>
      <c r="AX111" s="12">
        <f>SUMPRODUCT($BO$2:$BX$2,'Bond Valuation'!$B$96:$K$96,BondVal_all!BO111:BX111)/BondVal_all!AV111</f>
        <v>8.2698305763244448</v>
      </c>
      <c r="AY111" s="35">
        <f t="shared" si="52"/>
        <v>-1.3128472530400701E-2</v>
      </c>
      <c r="AZ111" s="35">
        <f t="shared" si="60"/>
        <v>-4.1515875395020371E-2</v>
      </c>
      <c r="BA111" s="35">
        <f t="shared" si="53"/>
        <v>-1.3992448578851954E-3</v>
      </c>
      <c r="BB111" s="36">
        <f t="shared" si="54"/>
        <v>-4.4248007551958325E-3</v>
      </c>
      <c r="BC111" s="28">
        <f>SUMPRODUCT('Bond Valuation'!$B$124:$U$124,BondVal_all!BO111:CH111)</f>
        <v>57.60994900361559</v>
      </c>
      <c r="BD111" s="53">
        <f t="shared" si="55"/>
        <v>2.746221565727458E-3</v>
      </c>
      <c r="BE111" s="12">
        <f>SUMPRODUCT($BO$2:$CH$2,'Bond Valuation'!$B$124:$U$124,BondVal_all!BO111:CH111)/BondVal_all!BC111</f>
        <v>11.897708026673243</v>
      </c>
      <c r="BF111" s="35">
        <f t="shared" si="56"/>
        <v>-1.888777908583596E-2</v>
      </c>
      <c r="BG111" s="35">
        <f t="shared" si="57"/>
        <v>-5.9728401853334598E-2</v>
      </c>
      <c r="BH111" s="35">
        <f t="shared" si="58"/>
        <v>-1.3992448578851954E-3</v>
      </c>
      <c r="BI111" s="36">
        <f t="shared" si="59"/>
        <v>-4.4248007551958325E-3</v>
      </c>
      <c r="BJ111" s="35"/>
      <c r="BK111" s="35"/>
      <c r="BO111">
        <f>EXP(-BO$2*HLOOKUP(BO$2,'Yield Curves'!$B$2:$AP$508,MATCH($Z111,'Yield Curves'!$A$3:$A$508,0)+1)/100)</f>
        <v>0.92477945215628587</v>
      </c>
      <c r="BP111">
        <f>EXP(-BP$2*HLOOKUP(BP$2,'Yield Curves'!$B$2:$AP$508,MATCH($Z111,'Yield Curves'!$A$3:$A$508,0)+1)/100)</f>
        <v>0.85607267991670011</v>
      </c>
      <c r="BQ111">
        <f>EXP(-BQ$2*HLOOKUP(BQ$2,'Yield Curves'!$B$2:$AP$508,MATCH($Z111,'Yield Curves'!$A$3:$A$508,0)+1)/100)</f>
        <v>0.79302542188387715</v>
      </c>
      <c r="BR111">
        <f>EXP(-BR$2*HLOOKUP(BR$2,'Yield Curves'!$B$2:$AP$508,MATCH($Z111,'Yield Curves'!$A$3:$A$508,0)+1)/100)</f>
        <v>0.72614903707369094</v>
      </c>
      <c r="BS111">
        <f>EXP(-BS$2*HLOOKUP(BS$2,'Yield Curves'!$B$2:$AP$508,MATCH($Z111,'Yield Curves'!$A$3:$A$508,0)+1)/100)</f>
        <v>0.68045063620458768</v>
      </c>
      <c r="BT111">
        <f>EXP(-BT$2*HLOOKUP(BT$2,'Yield Curves'!$B$2:$AP$508,MATCH($Z111,'Yield Curves'!$A$3:$A$508,0)+1)/100)</f>
        <v>0.63002233994191226</v>
      </c>
      <c r="BU111">
        <f>EXP(-BU$2*HLOOKUP(BU$2,'Yield Curves'!$B$2:$AP$508,MATCH($Z111,'Yield Curves'!$A$3:$A$508,0)+1)/100)</f>
        <v>0.58333129209763879</v>
      </c>
      <c r="BV111">
        <f>EXP(-BV$2*HLOOKUP(BV$2,'Yield Curves'!$B$2:$AP$508,MATCH($Z111,'Yield Curves'!$A$3:$A$508,0)+1)/100)</f>
        <v>0.53945279273167279</v>
      </c>
      <c r="BW111">
        <f>EXP(-BW$2*HLOOKUP(BW$2,'Yield Curves'!$B$2:$AP$508,MATCH($Z111,'Yield Curves'!$A$3:$A$508,0)+1)/100)</f>
        <v>0.49805239333071916</v>
      </c>
      <c r="BX111">
        <f>EXP(-BX$2*HLOOKUP(BX$2,'Yield Curves'!$B$2:$AP$508,MATCH($Z111,'Yield Curves'!$A$3:$A$508,0)+1)/100)</f>
        <v>0.46024330749309261</v>
      </c>
      <c r="BY111">
        <f>EXP(-BY$2*HLOOKUP(BY$2,'Yield Curves'!$B$2:$AP$508,MATCH($Z111,'Yield Curves'!$A$3:$A$508,0)+1)/100)</f>
        <v>0.42517688357349592</v>
      </c>
      <c r="BZ111">
        <f>EXP(-BZ$2*HLOOKUP(BZ$2,'Yield Curves'!$B$2:$AP$508,MATCH($Z111,'Yield Curves'!$A$3:$A$508,0)+1)/100)</f>
        <v>0.39072550452549792</v>
      </c>
      <c r="CA111">
        <f>EXP(-CA$2*HLOOKUP(CA$2,'Yield Curves'!$B$2:$AP$508,MATCH($Z111,'Yield Curves'!$A$3:$A$508,0)+1)/100)</f>
        <v>0.35674376500102284</v>
      </c>
      <c r="CB111">
        <f>EXP(-CB$2*HLOOKUP(CB$2,'Yield Curves'!$B$2:$AP$508,MATCH($Z111,'Yield Curves'!$A$3:$A$508,0)+1)/100)</f>
        <v>0.32791117998422059</v>
      </c>
      <c r="CC111">
        <f>EXP(-CC$2*HLOOKUP(CC$2,'Yield Curves'!$B$2:$AP$508,MATCH($Z111,'Yield Curves'!$A$3:$A$508,0)+1)/100)</f>
        <v>0.30119421191220214</v>
      </c>
      <c r="CD111">
        <f>EXP(-CD$2*HLOOKUP(CD$2,'Yield Curves'!$B$2:$AP$508,MATCH($Z111,'Yield Curves'!$A$3:$A$508,0)+1)/100)</f>
        <v>0.27578395266407835</v>
      </c>
      <c r="CE111">
        <f>EXP(-CE$2*HLOOKUP(CE$2,'Yield Curves'!$B$2:$AP$508,MATCH($Z111,'Yield Curves'!$A$3:$A$508,0)+1)/100)</f>
        <v>0.25160823321781889</v>
      </c>
      <c r="CF111">
        <f>EXP(-CF$2*HLOOKUP(CF$2,'Yield Curves'!$B$2:$AP$508,MATCH($Z111,'Yield Curves'!$A$3:$A$508,0)+1)/100)</f>
        <v>0.22924856268622598</v>
      </c>
      <c r="CG111">
        <f>EXP(-CG$2*HLOOKUP(CG$2,'Yield Curves'!$B$2:$AP$508,MATCH($Z111,'Yield Curves'!$A$3:$A$508,0)+1)/100)</f>
        <v>0.20890212186962173</v>
      </c>
      <c r="CH111">
        <f>EXP(-CH$2*HLOOKUP(CH$2,'Yield Curves'!$B$2:$AP$508,MATCH($Z111,'Yield Curves'!$A$3:$A$508,0)+1)/100)</f>
        <v>0.19013898010152055</v>
      </c>
    </row>
    <row r="112" spans="1:86" x14ac:dyDescent="0.2">
      <c r="A112" s="2">
        <v>42976</v>
      </c>
      <c r="B112">
        <f>'Yield Curves'!C111-'Yield Curves'!C112</f>
        <v>3.0000000000000249E-2</v>
      </c>
      <c r="C112">
        <f>'Yield Curves'!D111-'Yield Curves'!D112</f>
        <v>2.9999999999999361E-2</v>
      </c>
      <c r="D112">
        <f>'Yield Curves'!E111-'Yield Curves'!E112</f>
        <v>2.9999999999999361E-2</v>
      </c>
      <c r="E112">
        <f>'Yield Curves'!F111-'Yield Curves'!F112</f>
        <v>2.9999999999999361E-2</v>
      </c>
      <c r="F112">
        <f>'Yield Curves'!G111-'Yield Curves'!G112</f>
        <v>3.0000000000000249E-2</v>
      </c>
      <c r="G112">
        <f>'Yield Curves'!H111-'Yield Curves'!H112</f>
        <v>1.5000000000000568E-2</v>
      </c>
      <c r="H112">
        <f>'Yield Curves'!I111-'Yield Curves'!I112</f>
        <v>0</v>
      </c>
      <c r="I112">
        <f>'Yield Curves'!J111-'Yield Curves'!J112</f>
        <v>2.0000000000000462E-2</v>
      </c>
      <c r="J112">
        <f>'Yield Curves'!K111-'Yield Curves'!K112</f>
        <v>4.0000000000000036E-2</v>
      </c>
      <c r="K112">
        <f>'Yield Curves'!L111-'Yield Curves'!L112</f>
        <v>4.2500000000000426E-2</v>
      </c>
      <c r="L112">
        <f>'Yield Curves'!M111-'Yield Curves'!M112</f>
        <v>4.4999999999999929E-2</v>
      </c>
      <c r="M112">
        <f>'Yield Curves'!N111-'Yield Curves'!N112</f>
        <v>4.7499999999999432E-2</v>
      </c>
      <c r="N112">
        <f>'Yield Curves'!O111-'Yield Curves'!O112</f>
        <v>4.9999999999999822E-2</v>
      </c>
      <c r="O112">
        <f>'Yield Curves'!P111-'Yield Curves'!P112</f>
        <v>5.2500000000000213E-2</v>
      </c>
      <c r="P112">
        <f>'Yield Curves'!Q111-'Yield Curves'!Q112</f>
        <v>4.8750000000000071E-2</v>
      </c>
      <c r="Q112">
        <f>'Yield Curves'!R111-'Yield Curves'!R112</f>
        <v>4.4999999999999929E-2</v>
      </c>
      <c r="R112">
        <f>'Yield Curves'!S111-'Yield Curves'!S112</f>
        <v>4.1249999999999787E-2</v>
      </c>
      <c r="S112">
        <f>'Yield Curves'!T111-'Yield Curves'!T112</f>
        <v>4.0624999999999467E-2</v>
      </c>
      <c r="T112">
        <f>'Yield Curves'!U111-'Yield Curves'!U112</f>
        <v>4.0000000000000036E-2</v>
      </c>
      <c r="U112">
        <f>'Yield Curves'!V111-'Yield Curves'!V112</f>
        <v>3.9375000000000604E-2</v>
      </c>
      <c r="V112" s="21">
        <f t="shared" si="31"/>
        <v>5.2500000000000213E-2</v>
      </c>
      <c r="W112" s="21">
        <f t="shared" si="32"/>
        <v>3.640750000000019E-2</v>
      </c>
      <c r="X112">
        <f t="shared" si="33"/>
        <v>5.2556760827554096E-2</v>
      </c>
      <c r="Y112">
        <f t="shared" si="34"/>
        <v>0.15867280881765361</v>
      </c>
      <c r="Z112" s="2">
        <v>42977</v>
      </c>
      <c r="AA112" s="28">
        <f>'Bond Valuation'!$B$12*BondVal_all!BO112</f>
        <v>93.393384862316154</v>
      </c>
      <c r="AB112" s="53">
        <f t="shared" si="36"/>
        <v>1.000050001667141E-4</v>
      </c>
      <c r="AC112" s="12">
        <f>SUMPRODUCT('Bond Valuation'!$B$12*BondVal_all!BO112,$BO$2)/AA112</f>
        <v>1</v>
      </c>
      <c r="AD112" s="35">
        <f t="shared" si="37"/>
        <v>-1.5870087009400239E-3</v>
      </c>
      <c r="AE112" s="53">
        <f t="shared" si="38"/>
        <v>-5.0185621614754787E-3</v>
      </c>
      <c r="AF112" s="53">
        <f t="shared" si="39"/>
        <v>-1.3977493243082298E-3</v>
      </c>
      <c r="AG112" s="53">
        <f t="shared" si="40"/>
        <v>-4.4200714627753625E-3</v>
      </c>
      <c r="AH112" s="28">
        <f>SUMPRODUCT('Bond Valuation'!$B$40:$D$40,BondVal_all!BO112:BQ112)</f>
        <v>84.376660644793418</v>
      </c>
      <c r="AI112" s="53">
        <f t="shared" si="41"/>
        <v>1.1603169587397488E-3</v>
      </c>
      <c r="AJ112" s="12">
        <f>SUMPRODUCT($BO$2:$BQ$2,'Bond Valuation'!$B$40:$D$40,BondVal_all!BO112:BQ112)/BondVal_all!AH112</f>
        <v>2.935880271716869</v>
      </c>
      <c r="AK112" s="35">
        <f t="shared" si="42"/>
        <v>-4.6592675361328325E-3</v>
      </c>
      <c r="AL112" s="35">
        <f t="shared" si="43"/>
        <v>-1.4733897642260624E-2</v>
      </c>
      <c r="AM112" s="35">
        <f t="shared" si="44"/>
        <v>-1.3977493243082298E-3</v>
      </c>
      <c r="AN112" s="29">
        <f t="shared" si="45"/>
        <v>-4.4200714627753625E-3</v>
      </c>
      <c r="AO112" s="28">
        <f>SUMPRODUCT('Bond Valuation'!$B$68:$F$68,BondVal_all!BO112:BS112)</f>
        <v>77.817061258487016</v>
      </c>
      <c r="AP112" s="53">
        <f t="shared" si="46"/>
        <v>2.3007300204340719E-3</v>
      </c>
      <c r="AQ112" s="12">
        <f>SUMPRODUCT($BO$2:$BS$2,'Bond Valuation'!$B$68:$F$68,BondVal_all!BO112:BS112)/BondVal_all!AO112</f>
        <v>4.7244871190319486</v>
      </c>
      <c r="AR112" s="35">
        <f t="shared" si="47"/>
        <v>-7.4978021653827687E-3</v>
      </c>
      <c r="AS112" s="35">
        <f t="shared" si="48"/>
        <v>-2.3710132287952032E-2</v>
      </c>
      <c r="AT112" s="35">
        <f t="shared" si="49"/>
        <v>-1.3977493243082298E-3</v>
      </c>
      <c r="AU112" s="36">
        <f t="shared" si="50"/>
        <v>-4.4200714627753625E-3</v>
      </c>
      <c r="AV112" s="28">
        <f>SUMPRODUCT('Bond Valuation'!$B$96:$K$96,BondVal_all!BO112:BX112)</f>
        <v>69.112646287045422</v>
      </c>
      <c r="AW112" s="53">
        <f t="shared" si="51"/>
        <v>2.6190805667116734E-3</v>
      </c>
      <c r="AX112" s="12">
        <f>SUMPRODUCT($BO$2:$BX$2,'Bond Valuation'!$B$96:$K$96,BondVal_all!BO112:BX112)/BondVal_all!AV112</f>
        <v>8.2638344990222361</v>
      </c>
      <c r="AY112" s="35">
        <f t="shared" si="52"/>
        <v>-1.311477725307663E-2</v>
      </c>
      <c r="AZ112" s="35">
        <f t="shared" si="60"/>
        <v>-4.1472567125488656E-2</v>
      </c>
      <c r="BA112" s="35">
        <f t="shared" si="53"/>
        <v>-1.3977493243082298E-3</v>
      </c>
      <c r="BB112" s="36">
        <f t="shared" si="54"/>
        <v>-4.4200714627753625E-3</v>
      </c>
      <c r="BC112" s="28">
        <f>SUMPRODUCT('Bond Valuation'!$B$124:$U$124,BondVal_all!BO112:CH112)</f>
        <v>57.452172608201053</v>
      </c>
      <c r="BD112" s="53">
        <f t="shared" si="55"/>
        <v>3.5953015763015017E-3</v>
      </c>
      <c r="BE112" s="12">
        <f>SUMPRODUCT($BO$2:$CH$2,'Bond Valuation'!$B$124:$U$124,BondVal_all!BO112:CH112)/BondVal_all!BC112</f>
        <v>11.895737362839416</v>
      </c>
      <c r="BF112" s="35">
        <f t="shared" si="56"/>
        <v>-1.8878638698923488E-2</v>
      </c>
      <c r="BG112" s="35">
        <f t="shared" si="57"/>
        <v>-5.969949741199599E-2</v>
      </c>
      <c r="BH112" s="35">
        <f t="shared" si="58"/>
        <v>-1.3977493243082298E-3</v>
      </c>
      <c r="BI112" s="36">
        <f t="shared" si="59"/>
        <v>-4.4200714627753625E-3</v>
      </c>
      <c r="BJ112" s="35"/>
      <c r="BK112" s="35"/>
      <c r="BO112">
        <f>EXP(-BO$2*HLOOKUP(BO$2,'Yield Curves'!$B$2:$AP$508,MATCH($Z112,'Yield Curves'!$A$3:$A$508,0)+1)/100)</f>
        <v>0.92468697883481343</v>
      </c>
      <c r="BP112">
        <f>EXP(-BP$2*HLOOKUP(BP$2,'Yield Curves'!$B$2:$AP$508,MATCH($Z112,'Yield Curves'!$A$3:$A$508,0)+1)/100)</f>
        <v>0.8557303193214173</v>
      </c>
      <c r="BQ112">
        <f>EXP(-BQ$2*HLOOKUP(BQ$2,'Yield Curves'!$B$2:$AP$508,MATCH($Z112,'Yield Curves'!$A$3:$A$508,0)+1)/100)</f>
        <v>0.79231202008314661</v>
      </c>
      <c r="BR112">
        <f>EXP(-BR$2*HLOOKUP(BR$2,'Yield Curves'!$B$2:$AP$508,MATCH($Z112,'Yield Curves'!$A$3:$A$508,0)+1)/100)</f>
        <v>0.725278180847441</v>
      </c>
      <c r="BS112">
        <f>EXP(-BS$2*HLOOKUP(BS$2,'Yield Curves'!$B$2:$AP$508,MATCH($Z112,'Yield Curves'!$A$3:$A$508,0)+1)/100)</f>
        <v>0.67875163425141438</v>
      </c>
      <c r="BT112">
        <f>EXP(-BT$2*HLOOKUP(BT$2,'Yield Curves'!$B$2:$AP$508,MATCH($Z112,'Yield Curves'!$A$3:$A$508,0)+1)/100)</f>
        <v>0.62794669292133731</v>
      </c>
      <c r="BU112">
        <f>EXP(-BU$2*HLOOKUP(BU$2,'Yield Curves'!$B$2:$AP$508,MATCH($Z112,'Yield Curves'!$A$3:$A$508,0)+1)/100)</f>
        <v>0.58088643845740706</v>
      </c>
      <c r="BV112">
        <f>EXP(-BV$2*HLOOKUP(BV$2,'Yield Curves'!$B$2:$AP$508,MATCH($Z112,'Yield Curves'!$A$3:$A$508,0)+1)/100)</f>
        <v>0.53681593961332907</v>
      </c>
      <c r="BW112">
        <f>EXP(-BW$2*HLOOKUP(BW$2,'Yield Curves'!$B$2:$AP$508,MATCH($Z112,'Yield Curves'!$A$3:$A$508,0)+1)/100)</f>
        <v>0.49542589123513225</v>
      </c>
      <c r="BX112">
        <f>EXP(-BX$2*HLOOKUP(BX$2,'Yield Curves'!$B$2:$AP$508,MATCH($Z112,'Yield Curves'!$A$3:$A$508,0)+1)/100)</f>
        <v>0.45749011548373314</v>
      </c>
      <c r="BY112">
        <f>EXP(-BY$2*HLOOKUP(BY$2,'Yield Curves'!$B$2:$AP$508,MATCH($Z112,'Yield Curves'!$A$3:$A$508,0)+1)/100)</f>
        <v>0.42232188290388639</v>
      </c>
      <c r="BZ112">
        <f>EXP(-BZ$2*HLOOKUP(BZ$2,'Yield Curves'!$B$2:$AP$508,MATCH($Z112,'Yield Curves'!$A$3:$A$508,0)+1)/100)</f>
        <v>0.38822799343084002</v>
      </c>
      <c r="CA112">
        <f>EXP(-CA$2*HLOOKUP(CA$2,'Yield Curves'!$B$2:$AP$508,MATCH($Z112,'Yield Curves'!$A$3:$A$508,0)+1)/100)</f>
        <v>0.35505214072860353</v>
      </c>
      <c r="CB112">
        <f>EXP(-CB$2*HLOOKUP(CB$2,'Yield Curves'!$B$2:$AP$508,MATCH($Z112,'Yield Curves'!$A$3:$A$508,0)+1)/100)</f>
        <v>0.32638687274719425</v>
      </c>
      <c r="CC112">
        <f>EXP(-CC$2*HLOOKUP(CC$2,'Yield Curves'!$B$2:$AP$508,MATCH($Z112,'Yield Curves'!$A$3:$A$508,0)+1)/100)</f>
        <v>0.29984188298074727</v>
      </c>
      <c r="CD112">
        <f>EXP(-CD$2*HLOOKUP(CD$2,'Yield Curves'!$B$2:$AP$508,MATCH($Z112,'Yield Curves'!$A$3:$A$508,0)+1)/100)</f>
        <v>0.27462723086410668</v>
      </c>
      <c r="CE112">
        <f>EXP(-CE$2*HLOOKUP(CE$2,'Yield Curves'!$B$2:$AP$508,MATCH($Z112,'Yield Curves'!$A$3:$A$508,0)+1)/100)</f>
        <v>0.25066514738383949</v>
      </c>
      <c r="CF112">
        <f>EXP(-CF$2*HLOOKUP(CF$2,'Yield Curves'!$B$2:$AP$508,MATCH($Z112,'Yield Curves'!$A$3:$A$508,0)+1)/100)</f>
        <v>0.22851069474099875</v>
      </c>
      <c r="CG112">
        <f>EXP(-CG$2*HLOOKUP(CG$2,'Yield Curves'!$B$2:$AP$508,MATCH($Z112,'Yield Curves'!$A$3:$A$508,0)+1)/100)</f>
        <v>0.2083489589078461</v>
      </c>
      <c r="CH112">
        <f>EXP(-CH$2*HLOOKUP(CH$2,'Yield Curves'!$B$2:$AP$508,MATCH($Z112,'Yield Curves'!$A$3:$A$508,0)+1)/100)</f>
        <v>0.18975908216588572</v>
      </c>
    </row>
    <row r="113" spans="1:86" x14ac:dyDescent="0.2">
      <c r="A113" s="2">
        <v>42975</v>
      </c>
      <c r="B113">
        <f>'Yield Curves'!C112-'Yield Curves'!C113</f>
        <v>0</v>
      </c>
      <c r="C113">
        <f>'Yield Curves'!D112-'Yield Curves'!D113</f>
        <v>0</v>
      </c>
      <c r="D113">
        <f>'Yield Curves'!E112-'Yield Curves'!E113</f>
        <v>0</v>
      </c>
      <c r="E113">
        <f>'Yield Curves'!F112-'Yield Curves'!F113</f>
        <v>0</v>
      </c>
      <c r="F113">
        <f>'Yield Curves'!G112-'Yield Curves'!G113</f>
        <v>0</v>
      </c>
      <c r="G113">
        <f>'Yield Curves'!H112-'Yield Curves'!H113</f>
        <v>-9.9999999999997868E-3</v>
      </c>
      <c r="H113">
        <f>'Yield Curves'!I112-'Yield Curves'!I113</f>
        <v>-1.9999999999999574E-2</v>
      </c>
      <c r="I113">
        <f>'Yield Curves'!J112-'Yield Curves'!J113</f>
        <v>-9.9999999999997868E-3</v>
      </c>
      <c r="J113">
        <f>'Yield Curves'!K112-'Yield Curves'!K113</f>
        <v>0</v>
      </c>
      <c r="K113">
        <f>'Yield Curves'!L112-'Yield Curves'!L113</f>
        <v>-2.4999999999995026E-3</v>
      </c>
      <c r="L113">
        <f>'Yield Curves'!M112-'Yield Curves'!M113</f>
        <v>-4.9999999999998934E-3</v>
      </c>
      <c r="M113">
        <f>'Yield Curves'!N112-'Yield Curves'!N113</f>
        <v>-7.5000000000002842E-3</v>
      </c>
      <c r="N113">
        <f>'Yield Curves'!O112-'Yield Curves'!O113</f>
        <v>-9.9999999999997868E-3</v>
      </c>
      <c r="O113">
        <f>'Yield Curves'!P112-'Yield Curves'!P113</f>
        <v>-1.2499999999999289E-2</v>
      </c>
      <c r="P113">
        <f>'Yield Curves'!Q112-'Yield Curves'!Q113</f>
        <v>-1.3749999999999041E-2</v>
      </c>
      <c r="Q113">
        <f>'Yield Curves'!R112-'Yield Curves'!R113</f>
        <v>-1.499999999999968E-2</v>
      </c>
      <c r="R113">
        <f>'Yield Curves'!S112-'Yield Curves'!S113</f>
        <v>-1.625000000000032E-2</v>
      </c>
      <c r="S113">
        <f>'Yield Curves'!T112-'Yield Curves'!T113</f>
        <v>-1.8125000000000391E-2</v>
      </c>
      <c r="T113">
        <f>'Yield Curves'!U112-'Yield Curves'!U113</f>
        <v>-2.0000000000000462E-2</v>
      </c>
      <c r="U113">
        <f>'Yield Curves'!V112-'Yield Curves'!V113</f>
        <v>-2.1875000000000533E-2</v>
      </c>
      <c r="V113" s="21">
        <f t="shared" si="31"/>
        <v>0</v>
      </c>
      <c r="W113" s="21">
        <f t="shared" si="32"/>
        <v>3.6367500000000191E-2</v>
      </c>
      <c r="X113">
        <f t="shared" si="33"/>
        <v>5.258837709868483E-2</v>
      </c>
      <c r="Y113">
        <f t="shared" si="34"/>
        <v>0.1587063592627837</v>
      </c>
      <c r="Z113" s="2">
        <v>42976</v>
      </c>
      <c r="AA113" s="28">
        <f>'Bond Valuation'!$B$12*BondVal_all!BO113</f>
        <v>93.384045990781274</v>
      </c>
      <c r="AB113" s="53">
        <f t="shared" si="36"/>
        <v>-2.999550044996413E-4</v>
      </c>
      <c r="AC113" s="12">
        <f>SUMPRODUCT('Bond Valuation'!$B$12*BondVal_all!BO113,$BO$2)/AA113</f>
        <v>1</v>
      </c>
      <c r="AD113" s="35">
        <f t="shared" si="37"/>
        <v>-1.5867280881765361E-3</v>
      </c>
      <c r="AE113" s="53">
        <f t="shared" si="38"/>
        <v>-5.0176747860023428E-3</v>
      </c>
      <c r="AF113" s="53">
        <f t="shared" si="39"/>
        <v>-1.4007502633291069E-3</v>
      </c>
      <c r="AG113" s="53">
        <f t="shared" si="40"/>
        <v>-4.4295612652006091E-3</v>
      </c>
      <c r="AH113" s="28">
        <f>SUMPRODUCT('Bond Valuation'!$B$40:$D$40,BondVal_all!BO113:BQ113)</f>
        <v>84.278870442155949</v>
      </c>
      <c r="AI113" s="53">
        <f t="shared" si="41"/>
        <v>-8.8036244479150483E-4</v>
      </c>
      <c r="AJ113" s="12">
        <f>SUMPRODUCT($BO$2:$BQ$2,'Bond Valuation'!$B$40:$D$40,BondVal_all!BO113:BQ113)/BondVal_all!AH113</f>
        <v>2.9358183822119526</v>
      </c>
      <c r="AK113" s="35">
        <f t="shared" si="42"/>
        <v>-4.6583454888407027E-3</v>
      </c>
      <c r="AL113" s="35">
        <f t="shared" si="43"/>
        <v>-1.4730981872707103E-2</v>
      </c>
      <c r="AM113" s="35">
        <f t="shared" si="44"/>
        <v>-1.4007502633291069E-3</v>
      </c>
      <c r="AN113" s="29">
        <f t="shared" si="45"/>
        <v>-4.4295612652006091E-3</v>
      </c>
      <c r="AO113" s="28">
        <f>SUMPRODUCT('Bond Valuation'!$B$68:$F$68,BondVal_all!BO113:BS113)</f>
        <v>77.638436177633579</v>
      </c>
      <c r="AP113" s="53">
        <f t="shared" si="46"/>
        <v>-1.8345571856275278E-3</v>
      </c>
      <c r="AQ113" s="12">
        <f>SUMPRODUCT($BO$2:$BS$2,'Bond Valuation'!$B$68:$F$68,BondVal_all!BO113:BS113)/BondVal_all!AO113</f>
        <v>4.7239780774152074</v>
      </c>
      <c r="AR113" s="35">
        <f t="shared" si="47"/>
        <v>-7.4956687033649006E-3</v>
      </c>
      <c r="AS113" s="35">
        <f t="shared" si="48"/>
        <v>-2.3703385688674108E-2</v>
      </c>
      <c r="AT113" s="35">
        <f t="shared" si="49"/>
        <v>-1.4007502633291069E-3</v>
      </c>
      <c r="AU113" s="36">
        <f t="shared" si="50"/>
        <v>-4.4295612652006091E-3</v>
      </c>
      <c r="AV113" s="28">
        <f>SUMPRODUCT('Bond Valuation'!$B$96:$K$96,BondVal_all!BO113:BX113)</f>
        <v>68.932107543755095</v>
      </c>
      <c r="AW113" s="53">
        <f t="shared" si="51"/>
        <v>-3.2677290211977628E-3</v>
      </c>
      <c r="AX113" s="12">
        <f>SUMPRODUCT($BO$2:$BX$2,'Bond Valuation'!$B$96:$K$96,BondVal_all!BO113:BX113)/BondVal_all!AV113</f>
        <v>8.2613794640070637</v>
      </c>
      <c r="AY113" s="35">
        <f t="shared" si="52"/>
        <v>-1.3108562842624825E-2</v>
      </c>
      <c r="AZ113" s="35">
        <f t="shared" si="60"/>
        <v>-4.1452915434145796E-2</v>
      </c>
      <c r="BA113" s="35">
        <f t="shared" si="53"/>
        <v>-1.4007502633291069E-3</v>
      </c>
      <c r="BB113" s="36">
        <f t="shared" si="54"/>
        <v>-4.4295612652006091E-3</v>
      </c>
      <c r="BC113" s="28">
        <f>SUMPRODUCT('Bond Valuation'!$B$124:$U$124,BondVal_all!BO113:CH113)</f>
        <v>57.24635469891453</v>
      </c>
      <c r="BD113" s="53">
        <f t="shared" si="55"/>
        <v>1.0869668164674717E-3</v>
      </c>
      <c r="BE113" s="12">
        <f>SUMPRODUCT($BO$2:$CH$2,'Bond Valuation'!$B$124:$U$124,BondVal_all!BO113:CH113)/BondVal_all!BC113</f>
        <v>11.881542880382598</v>
      </c>
      <c r="BF113" s="35">
        <f t="shared" si="56"/>
        <v>-1.8852777819177012E-2</v>
      </c>
      <c r="BG113" s="35">
        <f t="shared" si="57"/>
        <v>-5.9617718129701409E-2</v>
      </c>
      <c r="BH113" s="35">
        <f t="shared" si="58"/>
        <v>-1.4007502633291069E-3</v>
      </c>
      <c r="BI113" s="36">
        <f t="shared" si="59"/>
        <v>-4.4295612652006091E-3</v>
      </c>
      <c r="BJ113" s="35"/>
      <c r="BK113" s="35"/>
      <c r="BO113">
        <f>EXP(-BO$2*HLOOKUP(BO$2,'Yield Curves'!$B$2:$AP$508,MATCH($Z113,'Yield Curves'!$A$3:$A$508,0)+1)/100)</f>
        <v>0.92459451476021071</v>
      </c>
      <c r="BP113">
        <f>EXP(-BP$2*HLOOKUP(BP$2,'Yield Curves'!$B$2:$AP$508,MATCH($Z113,'Yield Curves'!$A$3:$A$508,0)+1)/100)</f>
        <v>0.85538809564298735</v>
      </c>
      <c r="BQ113">
        <f>EXP(-BQ$2*HLOOKUP(BQ$2,'Yield Curves'!$B$2:$AP$508,MATCH($Z113,'Yield Curves'!$A$3:$A$508,0)+1)/100)</f>
        <v>0.79136181589558385</v>
      </c>
      <c r="BR113">
        <f>EXP(-BR$2*HLOOKUP(BR$2,'Yield Curves'!$B$2:$AP$508,MATCH($Z113,'Yield Curves'!$A$3:$A$508,0)+1)/100)</f>
        <v>0.7246981903299029</v>
      </c>
      <c r="BS113">
        <f>EXP(-BS$2*HLOOKUP(BS$2,'Yield Curves'!$B$2:$AP$508,MATCH($Z113,'Yield Curves'!$A$3:$A$508,0)+1)/100)</f>
        <v>0.67705687449816465</v>
      </c>
      <c r="BT113">
        <f>EXP(-BT$2*HLOOKUP(BT$2,'Yield Curves'!$B$2:$AP$508,MATCH($Z113,'Yield Curves'!$A$3:$A$508,0)+1)/100)</f>
        <v>0.62606567577904937</v>
      </c>
      <c r="BU113">
        <f>EXP(-BU$2*HLOOKUP(BU$2,'Yield Curves'!$B$2:$AP$508,MATCH($Z113,'Yield Curves'!$A$3:$A$508,0)+1)/100)</f>
        <v>0.57885688970495353</v>
      </c>
      <c r="BV113">
        <f>EXP(-BV$2*HLOOKUP(BV$2,'Yield Curves'!$B$2:$AP$508,MATCH($Z113,'Yield Curves'!$A$3:$A$508,0)+1)/100)</f>
        <v>0.53488687662748313</v>
      </c>
      <c r="BW113">
        <f>EXP(-BW$2*HLOOKUP(BW$2,'Yield Curves'!$B$2:$AP$508,MATCH($Z113,'Yield Curves'!$A$3:$A$508,0)+1)/100)</f>
        <v>0.49386775503064739</v>
      </c>
      <c r="BX113">
        <f>EXP(-BX$2*HLOOKUP(BX$2,'Yield Curves'!$B$2:$AP$508,MATCH($Z113,'Yield Curves'!$A$3:$A$508,0)+1)/100)</f>
        <v>0.45611970178563921</v>
      </c>
      <c r="BY113">
        <f>EXP(-BY$2*HLOOKUP(BY$2,'Yield Curves'!$B$2:$AP$508,MATCH($Z113,'Yield Curves'!$A$3:$A$508,0)+1)/100)</f>
        <v>0.42116209316769704</v>
      </c>
      <c r="BZ113">
        <f>EXP(-BZ$2*HLOOKUP(BZ$2,'Yield Curves'!$B$2:$AP$508,MATCH($Z113,'Yield Curves'!$A$3:$A$508,0)+1)/100)</f>
        <v>0.3871231188437107</v>
      </c>
      <c r="CA113">
        <f>EXP(-CA$2*HLOOKUP(CA$2,'Yield Curves'!$B$2:$AP$508,MATCH($Z113,'Yield Curves'!$A$3:$A$508,0)+1)/100)</f>
        <v>0.35384259026762466</v>
      </c>
      <c r="CB113">
        <f>EXP(-CB$2*HLOOKUP(CB$2,'Yield Curves'!$B$2:$AP$508,MATCH($Z113,'Yield Curves'!$A$3:$A$508,0)+1)/100)</f>
        <v>0.32533190389896111</v>
      </c>
      <c r="CC113">
        <f>EXP(-CC$2*HLOOKUP(CC$2,'Yield Curves'!$B$2:$AP$508,MATCH($Z113,'Yield Curves'!$A$3:$A$508,0)+1)/100)</f>
        <v>0.29894370527200126</v>
      </c>
      <c r="CD113">
        <f>EXP(-CD$2*HLOOKUP(CD$2,'Yield Curves'!$B$2:$AP$508,MATCH($Z113,'Yield Curves'!$A$3:$A$508,0)+1)/100)</f>
        <v>0.27374640646666443</v>
      </c>
      <c r="CE113">
        <f>EXP(-CE$2*HLOOKUP(CE$2,'Yield Curves'!$B$2:$AP$508,MATCH($Z113,'Yield Curves'!$A$3:$A$508,0)+1)/100)</f>
        <v>0.24967170641284858</v>
      </c>
      <c r="CF113">
        <f>EXP(-CF$2*HLOOKUP(CF$2,'Yield Curves'!$B$2:$AP$508,MATCH($Z113,'Yield Curves'!$A$3:$A$508,0)+1)/100)</f>
        <v>0.22741753765979489</v>
      </c>
      <c r="CG113">
        <f>EXP(-CG$2*HLOOKUP(CG$2,'Yield Curves'!$B$2:$AP$508,MATCH($Z113,'Yield Curves'!$A$3:$A$508,0)+1)/100)</f>
        <v>0.20723087328750159</v>
      </c>
      <c r="CH113">
        <f>EXP(-CH$2*HLOOKUP(CH$2,'Yield Curves'!$B$2:$AP$508,MATCH($Z113,'Yield Curves'!$A$3:$A$508,0)+1)/100)</f>
        <v>0.18862393651527715</v>
      </c>
    </row>
    <row r="114" spans="1:86" x14ac:dyDescent="0.2">
      <c r="A114" s="2">
        <v>42972</v>
      </c>
      <c r="B114">
        <f>'Yield Curves'!C113-'Yield Curves'!C114</f>
        <v>-4.0000000000000036E-2</v>
      </c>
      <c r="C114">
        <f>'Yield Curves'!D113-'Yield Curves'!D114</f>
        <v>-2.5000000000000355E-2</v>
      </c>
      <c r="D114">
        <f>'Yield Curves'!E113-'Yield Curves'!E114</f>
        <v>-9.9999999999997868E-3</v>
      </c>
      <c r="E114">
        <f>'Yield Curves'!F113-'Yield Curves'!F114</f>
        <v>-9.9999999999997868E-3</v>
      </c>
      <c r="F114">
        <f>'Yield Curves'!G113-'Yield Curves'!G114</f>
        <v>-1.0000000000000675E-2</v>
      </c>
      <c r="G114">
        <f>'Yield Curves'!H113-'Yield Curves'!H114</f>
        <v>0</v>
      </c>
      <c r="H114">
        <f>'Yield Curves'!I113-'Yield Curves'!I114</f>
        <v>9.9999999999997868E-3</v>
      </c>
      <c r="I114">
        <f>'Yield Curves'!J113-'Yield Curves'!J114</f>
        <v>4.9999999999998934E-3</v>
      </c>
      <c r="J114">
        <f>'Yield Curves'!K113-'Yield Curves'!K114</f>
        <v>0</v>
      </c>
      <c r="K114">
        <f>'Yield Curves'!L113-'Yield Curves'!L114</f>
        <v>0</v>
      </c>
      <c r="L114">
        <f>'Yield Curves'!M113-'Yield Curves'!M114</f>
        <v>0</v>
      </c>
      <c r="M114">
        <f>'Yield Curves'!N113-'Yield Curves'!N114</f>
        <v>0</v>
      </c>
      <c r="N114">
        <f>'Yield Curves'!O113-'Yield Curves'!O114</f>
        <v>0</v>
      </c>
      <c r="O114">
        <f>'Yield Curves'!P113-'Yield Curves'!P114</f>
        <v>0</v>
      </c>
      <c r="P114">
        <f>'Yield Curves'!Q113-'Yield Curves'!Q114</f>
        <v>0</v>
      </c>
      <c r="Q114">
        <f>'Yield Curves'!R113-'Yield Curves'!R114</f>
        <v>0</v>
      </c>
      <c r="R114">
        <f>'Yield Curves'!S113-'Yield Curves'!S114</f>
        <v>0</v>
      </c>
      <c r="S114">
        <f>'Yield Curves'!T113-'Yield Curves'!T114</f>
        <v>0</v>
      </c>
      <c r="T114">
        <f>'Yield Curves'!U113-'Yield Curves'!U114</f>
        <v>0</v>
      </c>
      <c r="U114">
        <f>'Yield Curves'!V113-'Yield Curves'!V114</f>
        <v>0</v>
      </c>
      <c r="V114" s="21">
        <f t="shared" si="31"/>
        <v>9.9999999999997868E-3</v>
      </c>
      <c r="W114" s="21">
        <f t="shared" si="32"/>
        <v>3.6417500000000186E-2</v>
      </c>
      <c r="X114">
        <f t="shared" si="33"/>
        <v>5.2569145575290167E-2</v>
      </c>
      <c r="Y114">
        <f t="shared" si="34"/>
        <v>0.15871162004921993</v>
      </c>
      <c r="Z114" s="2">
        <v>42975</v>
      </c>
      <c r="AA114" s="28">
        <f>'Bond Valuation'!$B$12*BondVal_all!BO114</f>
        <v>93.412065407280835</v>
      </c>
      <c r="AB114" s="53">
        <f t="shared" si="36"/>
        <v>0</v>
      </c>
      <c r="AC114" s="12">
        <f>SUMPRODUCT('Bond Valuation'!$B$12*BondVal_all!BO114,$BO$2)/AA114</f>
        <v>1</v>
      </c>
      <c r="AD114" s="35">
        <f t="shared" si="37"/>
        <v>-1.5870635926278371E-3</v>
      </c>
      <c r="AE114" s="53">
        <f t="shared" si="38"/>
        <v>-5.0187357442335791E-3</v>
      </c>
      <c r="AF114" s="53">
        <f t="shared" si="39"/>
        <v>-1.4015929046832262E-3</v>
      </c>
      <c r="AG114" s="53">
        <f t="shared" si="40"/>
        <v>-4.432225931130275E-3</v>
      </c>
      <c r="AH114" s="28">
        <f>SUMPRODUCT('Bond Valuation'!$B$40:$D$40,BondVal_all!BO114:BQ114)</f>
        <v>84.353131771468099</v>
      </c>
      <c r="AI114" s="53">
        <f t="shared" si="41"/>
        <v>0</v>
      </c>
      <c r="AJ114" s="12">
        <f>SUMPRODUCT($BO$2:$BQ$2,'Bond Valuation'!$B$40:$D$40,BondVal_all!BO114:BQ114)/BondVal_all!AH114</f>
        <v>2.9358495578022556</v>
      </c>
      <c r="AK114" s="35">
        <f t="shared" si="42"/>
        <v>-4.6593799466204946E-3</v>
      </c>
      <c r="AL114" s="35">
        <f t="shared" si="43"/>
        <v>-1.4734253115434527E-2</v>
      </c>
      <c r="AM114" s="35">
        <f t="shared" si="44"/>
        <v>-1.4015929046832262E-3</v>
      </c>
      <c r="AN114" s="29">
        <f t="shared" si="45"/>
        <v>-4.432225931130275E-3</v>
      </c>
      <c r="AO114" s="28">
        <f>SUMPRODUCT('Bond Valuation'!$B$68:$F$68,BondVal_all!BO114:BS114)</f>
        <v>77.781130108780872</v>
      </c>
      <c r="AP114" s="53">
        <f t="shared" si="46"/>
        <v>1.8627188394182426E-5</v>
      </c>
      <c r="AQ114" s="12">
        <f>SUMPRODUCT($BO$2:$BS$2,'Bond Valuation'!$B$68:$F$68,BondVal_all!BO114:BS114)/BondVal_all!AO114</f>
        <v>4.7243534810757977</v>
      </c>
      <c r="AR114" s="35">
        <f t="shared" si="47"/>
        <v>-7.4978494085199835E-3</v>
      </c>
      <c r="AS114" s="35">
        <f t="shared" si="48"/>
        <v>-2.3710281683869443E-2</v>
      </c>
      <c r="AT114" s="35">
        <f t="shared" si="49"/>
        <v>-1.4015929046832262E-3</v>
      </c>
      <c r="AU114" s="36">
        <f t="shared" si="50"/>
        <v>-4.432225931130275E-3</v>
      </c>
      <c r="AV114" s="28">
        <f>SUMPRODUCT('Bond Valuation'!$B$96:$K$96,BondVal_all!BO114:BX114)</f>
        <v>69.158097465895224</v>
      </c>
      <c r="AW114" s="53">
        <f t="shared" si="51"/>
        <v>1.4975420210696644E-3</v>
      </c>
      <c r="AX114" s="12">
        <f>SUMPRODUCT($BO$2:$BX$2,'Bond Valuation'!$B$96:$K$96,BondVal_all!BO114:BX114)/BondVal_all!AV114</f>
        <v>8.2651758597511389</v>
      </c>
      <c r="AY114" s="35">
        <f t="shared" si="52"/>
        <v>-1.3117359693677515E-2</v>
      </c>
      <c r="AZ114" s="35">
        <f t="shared" si="60"/>
        <v>-4.1480733519709545E-2</v>
      </c>
      <c r="BA114" s="35">
        <f t="shared" si="53"/>
        <v>-1.4015929046832262E-3</v>
      </c>
      <c r="BB114" s="36">
        <f t="shared" si="54"/>
        <v>-4.432225931130275E-3</v>
      </c>
      <c r="BC114" s="28">
        <f>SUMPRODUCT('Bond Valuation'!$B$124:$U$124,BondVal_all!BO114:CH114)</f>
        <v>57.184197373942723</v>
      </c>
      <c r="BD114" s="53">
        <f t="shared" si="55"/>
        <v>1.4285941175546935E-3</v>
      </c>
      <c r="BE114" s="12">
        <f>SUMPRODUCT($BO$2:$CH$2,'Bond Valuation'!$B$124:$U$124,BondVal_all!BO114:CH114)/BondVal_all!BC114</f>
        <v>11.859590070680897</v>
      </c>
      <c r="BF114" s="35">
        <f t="shared" si="56"/>
        <v>-1.8821923624668245E-2</v>
      </c>
      <c r="BG114" s="35">
        <f t="shared" si="57"/>
        <v>-5.9520148599683846E-2</v>
      </c>
      <c r="BH114" s="35">
        <f t="shared" si="58"/>
        <v>-1.4015929046832262E-3</v>
      </c>
      <c r="BI114" s="36">
        <f t="shared" si="59"/>
        <v>-4.432225931130275E-3</v>
      </c>
      <c r="BJ114" s="35"/>
      <c r="BK114" s="35"/>
      <c r="BO114">
        <f>EXP(-BO$2*HLOOKUP(BO$2,'Yield Curves'!$B$2:$AP$508,MATCH($Z114,'Yield Curves'!$A$3:$A$508,0)+1)/100)</f>
        <v>0.92487193472555285</v>
      </c>
      <c r="BP114">
        <f>EXP(-BP$2*HLOOKUP(BP$2,'Yield Curves'!$B$2:$AP$508,MATCH($Z114,'Yield Curves'!$A$3:$A$508,0)+1)/100)</f>
        <v>0.85590148250102893</v>
      </c>
      <c r="BQ114">
        <f>EXP(-BQ$2*HLOOKUP(BQ$2,'Yield Curves'!$B$2:$AP$508,MATCH($Z114,'Yield Curves'!$A$3:$A$508,0)+1)/100)</f>
        <v>0.79207436212759741</v>
      </c>
      <c r="BR114">
        <f>EXP(-BR$2*HLOOKUP(BR$2,'Yield Curves'!$B$2:$AP$508,MATCH($Z114,'Yield Curves'!$A$3:$A$508,0)+1)/100)</f>
        <v>0.7246981903299029</v>
      </c>
      <c r="BS114">
        <f>EXP(-BS$2*HLOOKUP(BS$2,'Yield Curves'!$B$2:$AP$508,MATCH($Z114,'Yield Curves'!$A$3:$A$508,0)+1)/100)</f>
        <v>0.67841234326410416</v>
      </c>
      <c r="BT114">
        <f>EXP(-BT$2*HLOOKUP(BT$2,'Yield Curves'!$B$2:$AP$508,MATCH($Z114,'Yield Curves'!$A$3:$A$508,0)+1)/100)</f>
        <v>0.62775833716823648</v>
      </c>
      <c r="BU114">
        <f>EXP(-BU$2*HLOOKUP(BU$2,'Yield Curves'!$B$2:$AP$508,MATCH($Z114,'Yield Curves'!$A$3:$A$508,0)+1)/100)</f>
        <v>0.58088643845740706</v>
      </c>
      <c r="BV114">
        <f>EXP(-BV$2*HLOOKUP(BV$2,'Yield Curves'!$B$2:$AP$508,MATCH($Z114,'Yield Curves'!$A$3:$A$508,0)+1)/100)</f>
        <v>0.53697700855434616</v>
      </c>
      <c r="BW114">
        <f>EXP(-BW$2*HLOOKUP(BW$2,'Yield Curves'!$B$2:$AP$508,MATCH($Z114,'Yield Curves'!$A$3:$A$508,0)+1)/100)</f>
        <v>0.49570464669157421</v>
      </c>
      <c r="BX114">
        <f>EXP(-BX$2*HLOOKUP(BX$2,'Yield Curves'!$B$2:$AP$508,MATCH($Z114,'Yield Curves'!$A$3:$A$508,0)+1)/100)</f>
        <v>0.4579478344205421</v>
      </c>
      <c r="BY114">
        <f>EXP(-BY$2*HLOOKUP(BY$2,'Yield Curves'!$B$2:$AP$508,MATCH($Z114,'Yield Curves'!$A$3:$A$508,0)+1)/100)</f>
        <v>0.42296112805906272</v>
      </c>
      <c r="BZ114">
        <f>EXP(-BZ$2*HLOOKUP(BZ$2,'Yield Curves'!$B$2:$AP$508,MATCH($Z114,'Yield Curves'!$A$3:$A$508,0)+1)/100)</f>
        <v>0.38847556768256036</v>
      </c>
      <c r="CA114">
        <f>EXP(-CA$2*HLOOKUP(CA$2,'Yield Curves'!$B$2:$AP$508,MATCH($Z114,'Yield Curves'!$A$3:$A$508,0)+1)/100)</f>
        <v>0.3543460680570778</v>
      </c>
      <c r="CB114">
        <f>EXP(-CB$2*HLOOKUP(CB$2,'Yield Curves'!$B$2:$AP$508,MATCH($Z114,'Yield Curves'!$A$3:$A$508,0)+1)/100)</f>
        <v>0.3255810815140176</v>
      </c>
      <c r="CC114">
        <f>EXP(-CC$2*HLOOKUP(CC$2,'Yield Curves'!$B$2:$AP$508,MATCH($Z114,'Yield Curves'!$A$3:$A$508,0)+1)/100)</f>
        <v>0.29894370527200126</v>
      </c>
      <c r="CD114">
        <f>EXP(-CD$2*HLOOKUP(CD$2,'Yield Curves'!$B$2:$AP$508,MATCH($Z114,'Yield Curves'!$A$3:$A$508,0)+1)/100)</f>
        <v>0.27349245345146361</v>
      </c>
      <c r="CE114">
        <f>EXP(-CE$2*HLOOKUP(CE$2,'Yield Curves'!$B$2:$AP$508,MATCH($Z114,'Yield Curves'!$A$3:$A$508,0)+1)/100)</f>
        <v>0.24916570812693639</v>
      </c>
      <c r="CF114">
        <f>EXP(-CF$2*HLOOKUP(CF$2,'Yield Curves'!$B$2:$AP$508,MATCH($Z114,'Yield Curves'!$A$3:$A$508,0)+1)/100)</f>
        <v>0.22667918767797074</v>
      </c>
      <c r="CG114">
        <f>EXP(-CG$2*HLOOKUP(CG$2,'Yield Curves'!$B$2:$AP$508,MATCH($Z114,'Yield Curves'!$A$3:$A$508,0)+1)/100)</f>
        <v>0.20628675038867714</v>
      </c>
      <c r="CH114">
        <f>EXP(-CH$2*HLOOKUP(CH$2,'Yield Curves'!$B$2:$AP$508,MATCH($Z114,'Yield Curves'!$A$3:$A$508,0)+1)/100)</f>
        <v>0.18749558134675462</v>
      </c>
    </row>
    <row r="115" spans="1:86" x14ac:dyDescent="0.2">
      <c r="A115" s="2">
        <v>42971</v>
      </c>
      <c r="B115">
        <f>'Yield Curves'!C114-'Yield Curves'!C115</f>
        <v>1.9999999999999574E-2</v>
      </c>
      <c r="C115">
        <f>'Yield Curves'!D114-'Yield Curves'!D115</f>
        <v>9.9999999999997868E-3</v>
      </c>
      <c r="D115">
        <f>'Yield Curves'!E114-'Yield Curves'!E115</f>
        <v>0</v>
      </c>
      <c r="E115">
        <f>'Yield Curves'!F114-'Yield Curves'!F115</f>
        <v>5.0000000000007816E-3</v>
      </c>
      <c r="F115">
        <f>'Yield Curves'!G114-'Yield Curves'!G115</f>
        <v>1.0000000000000675E-2</v>
      </c>
      <c r="G115">
        <f>'Yield Curves'!H114-'Yield Curves'!H115</f>
        <v>2.0000000000000462E-2</v>
      </c>
      <c r="H115">
        <f>'Yield Curves'!I114-'Yield Curves'!I115</f>
        <v>3.0000000000001137E-2</v>
      </c>
      <c r="I115">
        <f>'Yield Curves'!J114-'Yield Curves'!J115</f>
        <v>2.0000000000000462E-2</v>
      </c>
      <c r="J115">
        <f>'Yield Curves'!K114-'Yield Curves'!K115</f>
        <v>9.9999999999997868E-3</v>
      </c>
      <c r="K115">
        <f>'Yield Curves'!L114-'Yield Curves'!L115</f>
        <v>9.9999999999997868E-3</v>
      </c>
      <c r="L115">
        <f>'Yield Curves'!M114-'Yield Curves'!M115</f>
        <v>9.9999999999997868E-3</v>
      </c>
      <c r="M115">
        <f>'Yield Curves'!N114-'Yield Curves'!N115</f>
        <v>9.9999999999997868E-3</v>
      </c>
      <c r="N115">
        <f>'Yield Curves'!O114-'Yield Curves'!O115</f>
        <v>9.9999999999997868E-3</v>
      </c>
      <c r="O115">
        <f>'Yield Curves'!P114-'Yield Curves'!P115</f>
        <v>9.9999999999997868E-3</v>
      </c>
      <c r="P115">
        <f>'Yield Curves'!Q114-'Yield Curves'!Q115</f>
        <v>9.9999999999997868E-3</v>
      </c>
      <c r="Q115">
        <f>'Yield Curves'!R114-'Yield Curves'!R115</f>
        <v>9.9999999999997868E-3</v>
      </c>
      <c r="R115">
        <f>'Yield Curves'!S114-'Yield Curves'!S115</f>
        <v>9.9999999999997868E-3</v>
      </c>
      <c r="S115">
        <f>'Yield Curves'!T114-'Yield Curves'!T115</f>
        <v>9.9999999999997868E-3</v>
      </c>
      <c r="T115">
        <f>'Yield Curves'!U114-'Yield Curves'!U115</f>
        <v>9.9999999999997868E-3</v>
      </c>
      <c r="U115">
        <f>'Yield Curves'!V114-'Yield Curves'!V115</f>
        <v>9.9999999999997868E-3</v>
      </c>
      <c r="V115" s="21">
        <f t="shared" si="31"/>
        <v>3.0000000000001137E-2</v>
      </c>
      <c r="W115" s="21">
        <f t="shared" si="32"/>
        <v>3.6297500000000184E-2</v>
      </c>
      <c r="X115">
        <f t="shared" si="33"/>
        <v>5.2618071534960481E-2</v>
      </c>
      <c r="Y115">
        <f t="shared" si="34"/>
        <v>0.15870543885148439</v>
      </c>
      <c r="Z115" s="2">
        <v>42972</v>
      </c>
      <c r="AA115" s="28">
        <f>'Bond Valuation'!$B$12*BondVal_all!BO115</f>
        <v>93.412065407280835</v>
      </c>
      <c r="AB115" s="53">
        <f t="shared" si="36"/>
        <v>4.0008001066760279E-4</v>
      </c>
      <c r="AC115" s="12">
        <f>SUMPRODUCT('Bond Valuation'!$B$12*BondVal_all!BO115,$BO$2)/AA115</f>
        <v>1</v>
      </c>
      <c r="AD115" s="35">
        <f t="shared" si="37"/>
        <v>-1.5871162004921994E-3</v>
      </c>
      <c r="AE115" s="53">
        <f t="shared" si="38"/>
        <v>-5.0189021049078008E-3</v>
      </c>
      <c r="AF115" s="53">
        <f t="shared" si="39"/>
        <v>-1.4010803433869227E-3</v>
      </c>
      <c r="AG115" s="53">
        <f t="shared" si="40"/>
        <v>-4.4306050699935073E-3</v>
      </c>
      <c r="AH115" s="28">
        <f>SUMPRODUCT('Bond Valuation'!$B$40:$D$40,BondVal_all!BO115:BQ115)</f>
        <v>84.353131771468099</v>
      </c>
      <c r="AI115" s="53">
        <f t="shared" si="41"/>
        <v>3.0020837031963232E-4</v>
      </c>
      <c r="AJ115" s="12">
        <f>SUMPRODUCT($BO$2:$BQ$2,'Bond Valuation'!$B$40:$D$40,BondVal_all!BO115:BQ115)/BondVal_all!AH115</f>
        <v>2.9358495578022556</v>
      </c>
      <c r="AK115" s="35">
        <f t="shared" si="42"/>
        <v>-4.6595343953958193E-3</v>
      </c>
      <c r="AL115" s="35">
        <f t="shared" si="43"/>
        <v>-1.4734741525346377E-2</v>
      </c>
      <c r="AM115" s="35">
        <f t="shared" si="44"/>
        <v>-1.4010803433869227E-3</v>
      </c>
      <c r="AN115" s="29">
        <f t="shared" si="45"/>
        <v>-4.4306050699935073E-3</v>
      </c>
      <c r="AO115" s="28">
        <f>SUMPRODUCT('Bond Valuation'!$B$68:$F$68,BondVal_all!BO115:BS115)</f>
        <v>77.779681292004199</v>
      </c>
      <c r="AP115" s="53">
        <f t="shared" si="46"/>
        <v>1.5715123638626594E-5</v>
      </c>
      <c r="AQ115" s="12">
        <f>SUMPRODUCT($BO$2:$BS$2,'Bond Valuation'!$B$68:$F$68,BondVal_all!BO115:BS115)/BondVal_all!AO115</f>
        <v>4.7243669737445524</v>
      </c>
      <c r="AR115" s="35">
        <f t="shared" si="47"/>
        <v>-7.4981193611002835E-3</v>
      </c>
      <c r="AS115" s="35">
        <f t="shared" si="48"/>
        <v>-2.371113534888343E-2</v>
      </c>
      <c r="AT115" s="35">
        <f t="shared" si="49"/>
        <v>-1.4010803433869227E-3</v>
      </c>
      <c r="AU115" s="36">
        <f t="shared" si="50"/>
        <v>-4.4306050699935073E-3</v>
      </c>
      <c r="AV115" s="28">
        <f>SUMPRODUCT('Bond Valuation'!$B$96:$K$96,BondVal_all!BO115:BX115)</f>
        <v>69.054685173096772</v>
      </c>
      <c r="AW115" s="53">
        <f t="shared" si="51"/>
        <v>2.4781225793413242E-5</v>
      </c>
      <c r="AX115" s="12">
        <f>SUMPRODUCT($BO$2:$BX$2,'Bond Valuation'!$B$96:$K$96,BondVal_all!BO115:BX115)/BondVal_all!AV115</f>
        <v>8.262950668420153</v>
      </c>
      <c r="AY115" s="35">
        <f t="shared" si="52"/>
        <v>-1.3114262869717473E-2</v>
      </c>
      <c r="AZ115" s="35">
        <f t="shared" si="60"/>
        <v>-4.1470940502483226E-2</v>
      </c>
      <c r="BA115" s="35">
        <f t="shared" si="53"/>
        <v>-1.4010803433869227E-3</v>
      </c>
      <c r="BB115" s="36">
        <f t="shared" si="54"/>
        <v>-4.4306050699935073E-3</v>
      </c>
      <c r="BC115" s="28">
        <f>SUMPRODUCT('Bond Valuation'!$B$124:$U$124,BondVal_all!BO115:CH115)</f>
        <v>57.10262090562</v>
      </c>
      <c r="BD115" s="53">
        <f t="shared" si="55"/>
        <v>-2.3304814419817799E-3</v>
      </c>
      <c r="BE115" s="12">
        <f>SUMPRODUCT($BO$2:$CH$2,'Bond Valuation'!$B$124:$U$124,BondVal_all!BO115:CH115)/BondVal_all!BC115</f>
        <v>11.85370034437517</v>
      </c>
      <c r="BF115" s="35">
        <f t="shared" si="56"/>
        <v>-1.8813199852337793E-2</v>
      </c>
      <c r="BG115" s="35">
        <f t="shared" si="57"/>
        <v>-5.9492561609330863E-2</v>
      </c>
      <c r="BH115" s="35">
        <f t="shared" si="58"/>
        <v>-1.4010803433869227E-3</v>
      </c>
      <c r="BI115" s="36">
        <f t="shared" si="59"/>
        <v>-4.4306050699935073E-3</v>
      </c>
      <c r="BJ115" s="35"/>
      <c r="BK115" s="35"/>
      <c r="BO115">
        <f>EXP(-BO$2*HLOOKUP(BO$2,'Yield Curves'!$B$2:$AP$508,MATCH($Z115,'Yield Curves'!$A$3:$A$508,0)+1)/100)</f>
        <v>0.92487193472555285</v>
      </c>
      <c r="BP115">
        <f>EXP(-BP$2*HLOOKUP(BP$2,'Yield Curves'!$B$2:$AP$508,MATCH($Z115,'Yield Curves'!$A$3:$A$508,0)+1)/100)</f>
        <v>0.85590148250102893</v>
      </c>
      <c r="BQ115">
        <f>EXP(-BQ$2*HLOOKUP(BQ$2,'Yield Curves'!$B$2:$AP$508,MATCH($Z115,'Yield Curves'!$A$3:$A$508,0)+1)/100)</f>
        <v>0.79207436212759741</v>
      </c>
      <c r="BR115">
        <f>EXP(-BR$2*HLOOKUP(BR$2,'Yield Curves'!$B$2:$AP$508,MATCH($Z115,'Yield Curves'!$A$3:$A$508,0)+1)/100)</f>
        <v>0.72411866361923127</v>
      </c>
      <c r="BS115">
        <f>EXP(-BS$2*HLOOKUP(BS$2,'Yield Curves'!$B$2:$AP$508,MATCH($Z115,'Yield Curves'!$A$3:$A$508,0)+1)/100)</f>
        <v>0.67841234326410416</v>
      </c>
      <c r="BT115">
        <f>EXP(-BT$2*HLOOKUP(BT$2,'Yield Curves'!$B$2:$AP$508,MATCH($Z115,'Yield Curves'!$A$3:$A$508,0)+1)/100)</f>
        <v>0.6275700379133865</v>
      </c>
      <c r="BU115">
        <f>EXP(-BU$2*HLOOKUP(BU$2,'Yield Curves'!$B$2:$AP$508,MATCH($Z115,'Yield Curves'!$A$3:$A$508,0)+1)/100)</f>
        <v>0.58047996023446269</v>
      </c>
      <c r="BV115">
        <f>EXP(-BV$2*HLOOKUP(BV$2,'Yield Curves'!$B$2:$AP$508,MATCH($Z115,'Yield Curves'!$A$3:$A$508,0)+1)/100)</f>
        <v>0.53638665859694001</v>
      </c>
      <c r="BW115">
        <f>EXP(-BW$2*HLOOKUP(BW$2,'Yield Curves'!$B$2:$AP$508,MATCH($Z115,'Yield Curves'!$A$3:$A$508,0)+1)/100)</f>
        <v>0.49498020852032593</v>
      </c>
      <c r="BX115">
        <f>EXP(-BX$2*HLOOKUP(BX$2,'Yield Curves'!$B$2:$AP$508,MATCH($Z115,'Yield Curves'!$A$3:$A$508,0)+1)/100)</f>
        <v>0.45703285403707794</v>
      </c>
      <c r="BY115">
        <f>EXP(-BY$2*HLOOKUP(BY$2,'Yield Curves'!$B$2:$AP$508,MATCH($Z115,'Yield Curves'!$A$3:$A$508,0)+1)/100)</f>
        <v>0.42185758424377201</v>
      </c>
      <c r="BZ115">
        <f>EXP(-BZ$2*HLOOKUP(BZ$2,'Yield Curves'!$B$2:$AP$508,MATCH($Z115,'Yield Curves'!$A$3:$A$508,0)+1)/100)</f>
        <v>0.3874135700884454</v>
      </c>
      <c r="CA115">
        <f>EXP(-CA$2*HLOOKUP(CA$2,'Yield Curves'!$B$2:$AP$508,MATCH($Z115,'Yield Curves'!$A$3:$A$508,0)+1)/100)</f>
        <v>0.35355520992710515</v>
      </c>
      <c r="CB115">
        <f>EXP(-CB$2*HLOOKUP(CB$2,'Yield Curves'!$B$2:$AP$508,MATCH($Z115,'Yield Curves'!$A$3:$A$508,0)+1)/100)</f>
        <v>0.3247346554156369</v>
      </c>
      <c r="CC115">
        <f>EXP(-CC$2*HLOOKUP(CC$2,'Yield Curves'!$B$2:$AP$508,MATCH($Z115,'Yield Curves'!$A$3:$A$508,0)+1)/100)</f>
        <v>0.29804821805862064</v>
      </c>
      <c r="CD115">
        <f>EXP(-CD$2*HLOOKUP(CD$2,'Yield Curves'!$B$2:$AP$508,MATCH($Z115,'Yield Curves'!$A$3:$A$508,0)+1)/100)</f>
        <v>0.27265019974620774</v>
      </c>
      <c r="CE115">
        <f>EXP(-CE$2*HLOOKUP(CE$2,'Yield Curves'!$B$2:$AP$508,MATCH($Z115,'Yield Curves'!$A$3:$A$508,0)+1)/100)</f>
        <v>0.24847091260510162</v>
      </c>
      <c r="CF115">
        <f>EXP(-CF$2*HLOOKUP(CF$2,'Yield Curves'!$B$2:$AP$508,MATCH($Z115,'Yield Curves'!$A$3:$A$508,0)+1)/100)</f>
        <v>0.22612600504683281</v>
      </c>
      <c r="CG115">
        <f>EXP(-CG$2*HLOOKUP(CG$2,'Yield Curves'!$B$2:$AP$508,MATCH($Z115,'Yield Curves'!$A$3:$A$508,0)+1)/100)</f>
        <v>0.20582527767435133</v>
      </c>
      <c r="CH115">
        <f>EXP(-CH$2*HLOOKUP(CH$2,'Yield Curves'!$B$2:$AP$508,MATCH($Z115,'Yield Curves'!$A$3:$A$508,0)+1)/100)</f>
        <v>0.18712096492535454</v>
      </c>
    </row>
    <row r="116" spans="1:86" x14ac:dyDescent="0.2">
      <c r="A116" s="2">
        <v>42970</v>
      </c>
      <c r="B116">
        <f>'Yield Curves'!C115-'Yield Curves'!C116</f>
        <v>9.9999999999997868E-3</v>
      </c>
      <c r="C116">
        <f>'Yield Curves'!D115-'Yield Curves'!D116</f>
        <v>5.0000000000007816E-3</v>
      </c>
      <c r="D116">
        <f>'Yield Curves'!E115-'Yield Curves'!E116</f>
        <v>0</v>
      </c>
      <c r="E116">
        <f>'Yield Curves'!F115-'Yield Curves'!F116</f>
        <v>-5.0000000000007816E-3</v>
      </c>
      <c r="F116">
        <f>'Yield Curves'!G115-'Yield Curves'!G116</f>
        <v>-1.0000000000000675E-2</v>
      </c>
      <c r="G116">
        <f>'Yield Curves'!H115-'Yield Curves'!H116</f>
        <v>-1.0000000000000675E-2</v>
      </c>
      <c r="H116">
        <f>'Yield Curves'!I115-'Yield Curves'!I116</f>
        <v>-9.9999999999997868E-3</v>
      </c>
      <c r="I116">
        <f>'Yield Curves'!J115-'Yield Curves'!J116</f>
        <v>-1.499999999999968E-2</v>
      </c>
      <c r="J116">
        <f>'Yield Curves'!K115-'Yield Curves'!K116</f>
        <v>-1.9999999999999574E-2</v>
      </c>
      <c r="K116">
        <f>'Yield Curves'!L115-'Yield Curves'!L116</f>
        <v>-1.7500000000000071E-2</v>
      </c>
      <c r="L116">
        <f>'Yield Curves'!M115-'Yield Curves'!M116</f>
        <v>-1.499999999999968E-2</v>
      </c>
      <c r="M116">
        <f>'Yield Curves'!N115-'Yield Curves'!N116</f>
        <v>-1.2499999999999289E-2</v>
      </c>
      <c r="N116">
        <f>'Yield Curves'!O115-'Yield Curves'!O116</f>
        <v>-9.9999999999997868E-3</v>
      </c>
      <c r="O116">
        <f>'Yield Curves'!P115-'Yield Curves'!P116</f>
        <v>-7.5000000000002842E-3</v>
      </c>
      <c r="P116">
        <f>'Yield Curves'!Q115-'Yield Curves'!Q116</f>
        <v>-6.2500000000005329E-3</v>
      </c>
      <c r="Q116">
        <f>'Yield Curves'!R115-'Yield Curves'!R116</f>
        <v>-4.9999999999998934E-3</v>
      </c>
      <c r="R116">
        <f>'Yield Curves'!S115-'Yield Curves'!S116</f>
        <v>-3.7499999999992539E-3</v>
      </c>
      <c r="S116">
        <f>'Yield Curves'!T115-'Yield Curves'!T116</f>
        <v>-1.8750000000000711E-3</v>
      </c>
      <c r="T116">
        <f>'Yield Curves'!U115-'Yield Curves'!U116</f>
        <v>0</v>
      </c>
      <c r="U116">
        <f>'Yield Curves'!V115-'Yield Curves'!V116</f>
        <v>1.8750000000000711E-3</v>
      </c>
      <c r="V116" s="21">
        <f t="shared" si="31"/>
        <v>9.9999999999997868E-3</v>
      </c>
      <c r="W116" s="21">
        <f t="shared" si="32"/>
        <v>3.6177500000000196E-2</v>
      </c>
      <c r="X116">
        <f t="shared" si="33"/>
        <v>5.2712410294409512E-2</v>
      </c>
      <c r="Y116">
        <f t="shared" si="34"/>
        <v>0.15880490362396829</v>
      </c>
      <c r="Z116" s="2">
        <v>42971</v>
      </c>
      <c r="AA116" s="28">
        <f>'Bond Valuation'!$B$12*BondVal_all!BO116</f>
        <v>93.374708053086863</v>
      </c>
      <c r="AB116" s="53">
        <f t="shared" si="36"/>
        <v>-1.9998000133336635E-4</v>
      </c>
      <c r="AC116" s="12">
        <f>SUMPRODUCT('Bond Valuation'!$B$12*BondVal_all!BO116,$BO$2)/AA116</f>
        <v>1</v>
      </c>
      <c r="AD116" s="35">
        <f t="shared" si="37"/>
        <v>-1.5870543885148438E-3</v>
      </c>
      <c r="AE116" s="53">
        <f t="shared" si="38"/>
        <v>-5.018706638272679E-3</v>
      </c>
      <c r="AF116" s="53">
        <f t="shared" si="39"/>
        <v>-1.4023843250214965E-3</v>
      </c>
      <c r="AG116" s="53">
        <f t="shared" si="40"/>
        <v>-4.4347286219857899E-3</v>
      </c>
      <c r="AH116" s="28">
        <f>SUMPRODUCT('Bond Valuation'!$B$40:$D$40,BondVal_all!BO116:BQ116)</f>
        <v>84.327815855297558</v>
      </c>
      <c r="AI116" s="53">
        <f t="shared" si="41"/>
        <v>-2.9167720577494283E-4</v>
      </c>
      <c r="AJ116" s="12">
        <f>SUMPRODUCT($BO$2:$BQ$2,'Bond Valuation'!$B$40:$D$40,BondVal_all!BO116:BQ116)/BondVal_all!AH116</f>
        <v>2.9358519033903185</v>
      </c>
      <c r="AK116" s="35">
        <f t="shared" si="42"/>
        <v>-4.6593566473052623E-3</v>
      </c>
      <c r="AL116" s="35">
        <f t="shared" si="43"/>
        <v>-1.473417943653047E-2</v>
      </c>
      <c r="AM116" s="35">
        <f t="shared" si="44"/>
        <v>-1.4023843250214965E-3</v>
      </c>
      <c r="AN116" s="29">
        <f t="shared" si="45"/>
        <v>-4.4347286219857899E-3</v>
      </c>
      <c r="AO116" s="28">
        <f>SUMPRODUCT('Bond Valuation'!$B$68:$F$68,BondVal_all!BO116:BS116)</f>
        <v>77.778458993904692</v>
      </c>
      <c r="AP116" s="53">
        <f t="shared" si="46"/>
        <v>-4.8843286136301955E-4</v>
      </c>
      <c r="AQ116" s="12">
        <f>SUMPRODUCT($BO$2:$BS$2,'Bond Valuation'!$B$68:$F$68,BondVal_all!BO116:BS116)/BondVal_all!AO116</f>
        <v>4.7244326633450751</v>
      </c>
      <c r="AR116" s="35">
        <f t="shared" si="47"/>
        <v>-7.4979315916046726E-3</v>
      </c>
      <c r="AS116" s="35">
        <f t="shared" si="48"/>
        <v>-2.3710541569602197E-2</v>
      </c>
      <c r="AT116" s="35">
        <f t="shared" si="49"/>
        <v>-1.4023843250214965E-3</v>
      </c>
      <c r="AU116" s="36">
        <f t="shared" si="50"/>
        <v>-4.4347286219857899E-3</v>
      </c>
      <c r="AV116" s="28">
        <f>SUMPRODUCT('Bond Valuation'!$B$96:$K$96,BondVal_all!BO116:BX116)</f>
        <v>69.052973955757466</v>
      </c>
      <c r="AW116" s="53">
        <f t="shared" si="51"/>
        <v>-8.5138161807329915E-4</v>
      </c>
      <c r="AX116" s="12">
        <f>SUMPRODUCT($BO$2:$BX$2,'Bond Valuation'!$B$96:$K$96,BondVal_all!BO116:BX116)/BondVal_all!AV116</f>
        <v>8.2631419449905756</v>
      </c>
      <c r="AY116" s="35">
        <f t="shared" si="52"/>
        <v>-1.3114055686718376E-2</v>
      </c>
      <c r="AZ116" s="35">
        <f t="shared" si="60"/>
        <v>-4.1470285332313617E-2</v>
      </c>
      <c r="BA116" s="35">
        <f t="shared" si="53"/>
        <v>-1.4023843250214965E-3</v>
      </c>
      <c r="BB116" s="36">
        <f t="shared" si="54"/>
        <v>-4.4347286219857899E-3</v>
      </c>
      <c r="BC116" s="28">
        <f>SUMPRODUCT('Bond Valuation'!$B$124:$U$124,BondVal_all!BO116:CH116)</f>
        <v>57.236008360918234</v>
      </c>
      <c r="BD116" s="53">
        <f t="shared" si="55"/>
        <v>-3.0067125249353399E-3</v>
      </c>
      <c r="BE116" s="12">
        <f>SUMPRODUCT($BO$2:$CH$2,'Bond Valuation'!$B$124:$U$124,BondVal_all!BO116:CH116)/BondVal_all!BC116</f>
        <v>11.872278973638489</v>
      </c>
      <c r="BF116" s="35">
        <f t="shared" si="56"/>
        <v>-1.8841952446785472E-2</v>
      </c>
      <c r="BG116" s="35">
        <f t="shared" si="57"/>
        <v>-5.9583485296424633E-2</v>
      </c>
      <c r="BH116" s="35">
        <f t="shared" si="58"/>
        <v>-1.4023843250214965E-3</v>
      </c>
      <c r="BI116" s="36">
        <f t="shared" si="59"/>
        <v>-4.4347286219857899E-3</v>
      </c>
      <c r="BJ116" s="35"/>
      <c r="BK116" s="35"/>
      <c r="BO116">
        <f>EXP(-BO$2*HLOOKUP(BO$2,'Yield Curves'!$B$2:$AP$508,MATCH($Z116,'Yield Curves'!$A$3:$A$508,0)+1)/100)</f>
        <v>0.9245020599315531</v>
      </c>
      <c r="BP116">
        <f>EXP(-BP$2*HLOOKUP(BP$2,'Yield Curves'!$B$2:$AP$508,MATCH($Z116,'Yield Curves'!$A$3:$A$508,0)+1)/100)</f>
        <v>0.8557303193214173</v>
      </c>
      <c r="BQ116">
        <f>EXP(-BQ$2*HLOOKUP(BQ$2,'Yield Curves'!$B$2:$AP$508,MATCH($Z116,'Yield Curves'!$A$3:$A$508,0)+1)/100)</f>
        <v>0.79183677545874132</v>
      </c>
      <c r="BR116">
        <f>EXP(-BR$2*HLOOKUP(BR$2,'Yield Curves'!$B$2:$AP$508,MATCH($Z116,'Yield Curves'!$A$3:$A$508,0)+1)/100)</f>
        <v>0.72440836902189676</v>
      </c>
      <c r="BS116">
        <f>EXP(-BS$2*HLOOKUP(BS$2,'Yield Curves'!$B$2:$AP$508,MATCH($Z116,'Yield Curves'!$A$3:$A$508,0)+1)/100)</f>
        <v>0.67841234326410416</v>
      </c>
      <c r="BT116">
        <f>EXP(-BT$2*HLOOKUP(BT$2,'Yield Curves'!$B$2:$AP$508,MATCH($Z116,'Yield Curves'!$A$3:$A$508,0)+1)/100)</f>
        <v>0.6275700379133865</v>
      </c>
      <c r="BU116">
        <f>EXP(-BU$2*HLOOKUP(BU$2,'Yield Curves'!$B$2:$AP$508,MATCH($Z116,'Yield Curves'!$A$3:$A$508,0)+1)/100)</f>
        <v>0.58047996023446269</v>
      </c>
      <c r="BV116">
        <f>EXP(-BV$2*HLOOKUP(BV$2,'Yield Curves'!$B$2:$AP$508,MATCH($Z116,'Yield Curves'!$A$3:$A$508,0)+1)/100)</f>
        <v>0.53638665859694001</v>
      </c>
      <c r="BW116">
        <f>EXP(-BW$2*HLOOKUP(BW$2,'Yield Curves'!$B$2:$AP$508,MATCH($Z116,'Yield Curves'!$A$3:$A$508,0)+1)/100)</f>
        <v>0.49498020852032593</v>
      </c>
      <c r="BX116">
        <f>EXP(-BX$2*HLOOKUP(BX$2,'Yield Curves'!$B$2:$AP$508,MATCH($Z116,'Yield Curves'!$A$3:$A$508,0)+1)/100)</f>
        <v>0.45703285403707794</v>
      </c>
      <c r="BY116">
        <f>EXP(-BY$2*HLOOKUP(BY$2,'Yield Curves'!$B$2:$AP$508,MATCH($Z116,'Yield Curves'!$A$3:$A$508,0)+1)/100)</f>
        <v>0.42185758424377201</v>
      </c>
      <c r="BZ116">
        <f>EXP(-BZ$2*HLOOKUP(BZ$2,'Yield Curves'!$B$2:$AP$508,MATCH($Z116,'Yield Curves'!$A$3:$A$508,0)+1)/100)</f>
        <v>0.38752981159482602</v>
      </c>
      <c r="CA116">
        <f>EXP(-CA$2*HLOOKUP(CA$2,'Yield Curves'!$B$2:$AP$508,MATCH($Z116,'Yield Curves'!$A$3:$A$508,0)+1)/100)</f>
        <v>0.3539000943606242</v>
      </c>
      <c r="CB116">
        <f>EXP(-CB$2*HLOOKUP(CB$2,'Yield Curves'!$B$2:$AP$508,MATCH($Z116,'Yield Curves'!$A$3:$A$508,0)+1)/100)</f>
        <v>0.32513269912051418</v>
      </c>
      <c r="CC116">
        <f>EXP(-CC$2*HLOOKUP(CC$2,'Yield Curves'!$B$2:$AP$508,MATCH($Z116,'Yield Curves'!$A$3:$A$508,0)+1)/100)</f>
        <v>0.29849562585766892</v>
      </c>
      <c r="CD116">
        <f>EXP(-CD$2*HLOOKUP(CD$2,'Yield Curves'!$B$2:$AP$508,MATCH($Z116,'Yield Curves'!$A$3:$A$508,0)+1)/100)</f>
        <v>0.27321653628163395</v>
      </c>
      <c r="CE116">
        <f>EXP(-CE$2*HLOOKUP(CE$2,'Yield Curves'!$B$2:$AP$508,MATCH($Z116,'Yield Curves'!$A$3:$A$508,0)+1)/100)</f>
        <v>0.24921783398354322</v>
      </c>
      <c r="CF116">
        <f>EXP(-CF$2*HLOOKUP(CF$2,'Yield Curves'!$B$2:$AP$508,MATCH($Z116,'Yield Curves'!$A$3:$A$508,0)+1)/100)</f>
        <v>0.22703728687581565</v>
      </c>
      <c r="CG116">
        <f>EXP(-CG$2*HLOOKUP(CG$2,'Yield Curves'!$B$2:$AP$508,MATCH($Z116,'Yield Curves'!$A$3:$A$508,0)+1)/100)</f>
        <v>0.20685132500383788</v>
      </c>
      <c r="CH116">
        <f>EXP(-CH$2*HLOOKUP(CH$2,'Yield Curves'!$B$2:$AP$508,MATCH($Z116,'Yield Curves'!$A$3:$A$508,0)+1)/100)</f>
        <v>0.1882470656387468</v>
      </c>
    </row>
    <row r="117" spans="1:86" x14ac:dyDescent="0.2">
      <c r="A117" s="2">
        <v>42969</v>
      </c>
      <c r="B117">
        <f>'Yield Curves'!C116-'Yield Curves'!C117</f>
        <v>-9.9999999999997868E-3</v>
      </c>
      <c r="C117">
        <f>'Yield Curves'!D116-'Yield Curves'!D117</f>
        <v>-5.0000000000007816E-3</v>
      </c>
      <c r="D117">
        <f>'Yield Curves'!E116-'Yield Curves'!E117</f>
        <v>0</v>
      </c>
      <c r="E117">
        <f>'Yield Curves'!F116-'Yield Curves'!F117</f>
        <v>0</v>
      </c>
      <c r="F117">
        <f>'Yield Curves'!G116-'Yield Curves'!G117</f>
        <v>0</v>
      </c>
      <c r="G117">
        <f>'Yield Curves'!H116-'Yield Curves'!H117</f>
        <v>9.9999999999997868E-3</v>
      </c>
      <c r="H117">
        <f>'Yield Curves'!I116-'Yield Curves'!I117</f>
        <v>1.9999999999999574E-2</v>
      </c>
      <c r="I117">
        <f>'Yield Curves'!J116-'Yield Curves'!J117</f>
        <v>9.9999999999997868E-3</v>
      </c>
      <c r="J117">
        <f>'Yield Curves'!K116-'Yield Curves'!K117</f>
        <v>0</v>
      </c>
      <c r="K117">
        <f>'Yield Curves'!L116-'Yield Curves'!L117</f>
        <v>0</v>
      </c>
      <c r="L117">
        <f>'Yield Curves'!M116-'Yield Curves'!M117</f>
        <v>0</v>
      </c>
      <c r="M117">
        <f>'Yield Curves'!N116-'Yield Curves'!N117</f>
        <v>0</v>
      </c>
      <c r="N117">
        <f>'Yield Curves'!O116-'Yield Curves'!O117</f>
        <v>0</v>
      </c>
      <c r="O117">
        <f>'Yield Curves'!P116-'Yield Curves'!P117</f>
        <v>0</v>
      </c>
      <c r="P117">
        <f>'Yield Curves'!Q116-'Yield Curves'!Q117</f>
        <v>0</v>
      </c>
      <c r="Q117">
        <f>'Yield Curves'!R116-'Yield Curves'!R117</f>
        <v>0</v>
      </c>
      <c r="R117">
        <f>'Yield Curves'!S116-'Yield Curves'!S117</f>
        <v>0</v>
      </c>
      <c r="S117">
        <f>'Yield Curves'!T116-'Yield Curves'!T117</f>
        <v>0</v>
      </c>
      <c r="T117">
        <f>'Yield Curves'!U116-'Yield Curves'!U117</f>
        <v>0</v>
      </c>
      <c r="U117">
        <f>'Yield Curves'!V116-'Yield Curves'!V117</f>
        <v>0</v>
      </c>
      <c r="V117" s="21">
        <f t="shared" si="31"/>
        <v>1.9999999999999574E-2</v>
      </c>
      <c r="W117" s="21">
        <f t="shared" si="32"/>
        <v>3.6337500000000196E-2</v>
      </c>
      <c r="X117">
        <f t="shared" si="33"/>
        <v>5.2723814436028089E-2</v>
      </c>
      <c r="Y117">
        <f t="shared" si="34"/>
        <v>0.15899143362457793</v>
      </c>
      <c r="Z117" s="2">
        <v>42970</v>
      </c>
      <c r="AA117" s="28">
        <f>'Bond Valuation'!$B$12*BondVal_all!BO117</f>
        <v>93.393384862316154</v>
      </c>
      <c r="AB117" s="53">
        <f t="shared" si="36"/>
        <v>-9.9995000166552828E-5</v>
      </c>
      <c r="AC117" s="12">
        <f>SUMPRODUCT('Bond Valuation'!$B$12*BondVal_all!BO117,$BO$2)/AA117</f>
        <v>1</v>
      </c>
      <c r="AD117" s="35">
        <f t="shared" si="37"/>
        <v>-1.5880490362396829E-3</v>
      </c>
      <c r="AE117" s="53">
        <f t="shared" si="38"/>
        <v>-5.0218519905526745E-3</v>
      </c>
      <c r="AF117" s="53">
        <f t="shared" si="39"/>
        <v>-1.40489865505363E-3</v>
      </c>
      <c r="AG117" s="53">
        <f t="shared" si="40"/>
        <v>-4.4426796316766959E-3</v>
      </c>
      <c r="AH117" s="28">
        <f>SUMPRODUCT('Bond Valuation'!$B$40:$D$40,BondVal_all!BO117:BQ117)</f>
        <v>84.352419533327392</v>
      </c>
      <c r="AI117" s="53">
        <f t="shared" si="41"/>
        <v>2.8518152785261819E-4</v>
      </c>
      <c r="AJ117" s="12">
        <f>SUMPRODUCT($BO$2:$BQ$2,'Bond Valuation'!$B$40:$D$40,BondVal_all!BO117:BQ117)/BondVal_all!AH117</f>
        <v>2.9358618450553808</v>
      </c>
      <c r="AK117" s="35">
        <f t="shared" si="42"/>
        <v>-4.6622925735730547E-3</v>
      </c>
      <c r="AL117" s="35">
        <f t="shared" si="43"/>
        <v>-1.4743463650579013E-2</v>
      </c>
      <c r="AM117" s="35">
        <f t="shared" si="44"/>
        <v>-1.40489865505363E-3</v>
      </c>
      <c r="AN117" s="29">
        <f t="shared" si="45"/>
        <v>-4.4426796316766959E-3</v>
      </c>
      <c r="AO117" s="28">
        <f>SUMPRODUCT('Bond Valuation'!$B$68:$F$68,BondVal_all!BO117:BS117)</f>
        <v>77.816467113598151</v>
      </c>
      <c r="AP117" s="53">
        <f t="shared" si="46"/>
        <v>9.0841108466555021E-4</v>
      </c>
      <c r="AQ117" s="12">
        <f>SUMPRODUCT($BO$2:$BS$2,'Bond Valuation'!$B$68:$F$68,BondVal_all!BO117:BS117)/BondVal_all!AO117</f>
        <v>4.7245002858492775</v>
      </c>
      <c r="AR117" s="35">
        <f t="shared" si="47"/>
        <v>-7.5027381256570517E-3</v>
      </c>
      <c r="AS117" s="35">
        <f t="shared" si="48"/>
        <v>-2.3725741164858875E-2</v>
      </c>
      <c r="AT117" s="35">
        <f t="shared" si="49"/>
        <v>-1.40489865505363E-3</v>
      </c>
      <c r="AU117" s="36">
        <f t="shared" si="50"/>
        <v>-4.4426796316766959E-3</v>
      </c>
      <c r="AV117" s="28">
        <f>SUMPRODUCT('Bond Valuation'!$B$96:$K$96,BondVal_all!BO117:BX117)</f>
        <v>69.111814484201005</v>
      </c>
      <c r="AW117" s="53">
        <f t="shared" si="51"/>
        <v>1.2765957361393632E-4</v>
      </c>
      <c r="AX117" s="12">
        <f>SUMPRODUCT($BO$2:$BX$2,'Bond Valuation'!$B$96:$K$96,BondVal_all!BO117:BX117)/BondVal_all!AV117</f>
        <v>8.2638978524812856</v>
      </c>
      <c r="AY117" s="35">
        <f t="shared" si="52"/>
        <v>-1.3123475020216092E-2</v>
      </c>
      <c r="AZ117" s="35">
        <f t="shared" si="60"/>
        <v>-4.1500071880207122E-2</v>
      </c>
      <c r="BA117" s="35">
        <f t="shared" si="53"/>
        <v>-1.40489865505363E-3</v>
      </c>
      <c r="BB117" s="36">
        <f t="shared" si="54"/>
        <v>-4.4426796316766959E-3</v>
      </c>
      <c r="BC117" s="28">
        <f>SUMPRODUCT('Bond Valuation'!$B$124:$U$124,BondVal_all!BO117:CH117)</f>
        <v>57.408619576437957</v>
      </c>
      <c r="BD117" s="53">
        <f t="shared" si="55"/>
        <v>3.203734419323645E-4</v>
      </c>
      <c r="BE117" s="12">
        <f>SUMPRODUCT($BO$2:$CH$2,'Bond Valuation'!$B$124:$U$124,BondVal_all!BO117:CH117)/BondVal_all!BC117</f>
        <v>11.88997746526913</v>
      </c>
      <c r="BF117" s="35">
        <f t="shared" si="56"/>
        <v>-1.888186725463219E-2</v>
      </c>
      <c r="BG117" s="35">
        <f t="shared" si="57"/>
        <v>-5.970970700158823E-2</v>
      </c>
      <c r="BH117" s="35">
        <f t="shared" si="58"/>
        <v>-1.40489865505363E-3</v>
      </c>
      <c r="BI117" s="36">
        <f t="shared" si="59"/>
        <v>-4.4426796316766959E-3</v>
      </c>
      <c r="BJ117" s="35"/>
      <c r="BK117" s="35"/>
      <c r="BO117">
        <f>EXP(-BO$2*HLOOKUP(BO$2,'Yield Curves'!$B$2:$AP$508,MATCH($Z117,'Yield Curves'!$A$3:$A$508,0)+1)/100)</f>
        <v>0.92468697883481343</v>
      </c>
      <c r="BP117">
        <f>EXP(-BP$2*HLOOKUP(BP$2,'Yield Curves'!$B$2:$AP$508,MATCH($Z117,'Yield Curves'!$A$3:$A$508,0)+1)/100)</f>
        <v>0.8557303193214173</v>
      </c>
      <c r="BQ117">
        <f>EXP(-BQ$2*HLOOKUP(BQ$2,'Yield Curves'!$B$2:$AP$508,MATCH($Z117,'Yield Curves'!$A$3:$A$508,0)+1)/100)</f>
        <v>0.79207436212759741</v>
      </c>
      <c r="BR117">
        <f>EXP(-BR$2*HLOOKUP(BR$2,'Yield Curves'!$B$2:$AP$508,MATCH($Z117,'Yield Curves'!$A$3:$A$508,0)+1)/100)</f>
        <v>0.725278180847441</v>
      </c>
      <c r="BS117">
        <f>EXP(-BS$2*HLOOKUP(BS$2,'Yield Curves'!$B$2:$AP$508,MATCH($Z117,'Yield Curves'!$A$3:$A$508,0)+1)/100)</f>
        <v>0.67875163425141438</v>
      </c>
      <c r="BT117">
        <f>EXP(-BT$2*HLOOKUP(BT$2,'Yield Curves'!$B$2:$AP$508,MATCH($Z117,'Yield Curves'!$A$3:$A$508,0)+1)/100)</f>
        <v>0.62794669292133731</v>
      </c>
      <c r="BU117">
        <f>EXP(-BU$2*HLOOKUP(BU$2,'Yield Curves'!$B$2:$AP$508,MATCH($Z117,'Yield Curves'!$A$3:$A$508,0)+1)/100)</f>
        <v>0.58088643845740706</v>
      </c>
      <c r="BV117">
        <f>EXP(-BV$2*HLOOKUP(BV$2,'Yield Curves'!$B$2:$AP$508,MATCH($Z117,'Yield Curves'!$A$3:$A$508,0)+1)/100)</f>
        <v>0.53681593961332907</v>
      </c>
      <c r="BW117">
        <f>EXP(-BW$2*HLOOKUP(BW$2,'Yield Curves'!$B$2:$AP$508,MATCH($Z117,'Yield Curves'!$A$3:$A$508,0)+1)/100)</f>
        <v>0.49542589123513225</v>
      </c>
      <c r="BX117">
        <f>EXP(-BX$2*HLOOKUP(BX$2,'Yield Curves'!$B$2:$AP$508,MATCH($Z117,'Yield Curves'!$A$3:$A$508,0)+1)/100)</f>
        <v>0.45749011548373314</v>
      </c>
      <c r="BY117">
        <f>EXP(-BY$2*HLOOKUP(BY$2,'Yield Curves'!$B$2:$AP$508,MATCH($Z117,'Yield Curves'!$A$3:$A$508,0)+1)/100)</f>
        <v>0.42232188290388639</v>
      </c>
      <c r="BZ117">
        <f>EXP(-BZ$2*HLOOKUP(BZ$2,'Yield Curves'!$B$2:$AP$508,MATCH($Z117,'Yield Curves'!$A$3:$A$508,0)+1)/100)</f>
        <v>0.38822799343084002</v>
      </c>
      <c r="CA117">
        <f>EXP(-CA$2*HLOOKUP(CA$2,'Yield Curves'!$B$2:$AP$508,MATCH($Z117,'Yield Curves'!$A$3:$A$508,0)+1)/100)</f>
        <v>0.35505214072860353</v>
      </c>
      <c r="CB117">
        <f>EXP(-CB$2*HLOOKUP(CB$2,'Yield Curves'!$B$2:$AP$508,MATCH($Z117,'Yield Curves'!$A$3:$A$508,0)+1)/100)</f>
        <v>0.32638687274719425</v>
      </c>
      <c r="CC117">
        <f>EXP(-CC$2*HLOOKUP(CC$2,'Yield Curves'!$B$2:$AP$508,MATCH($Z117,'Yield Curves'!$A$3:$A$508,0)+1)/100)</f>
        <v>0.29984188298074727</v>
      </c>
      <c r="CD117">
        <f>EXP(-CD$2*HLOOKUP(CD$2,'Yield Curves'!$B$2:$AP$508,MATCH($Z117,'Yield Curves'!$A$3:$A$508,0)+1)/100)</f>
        <v>0.27457231091011242</v>
      </c>
      <c r="CE117">
        <f>EXP(-CE$2*HLOOKUP(CE$2,'Yield Curves'!$B$2:$AP$508,MATCH($Z117,'Yield Curves'!$A$3:$A$508,0)+1)/100)</f>
        <v>0.25050539927750137</v>
      </c>
      <c r="CF117">
        <f>EXP(-CF$2*HLOOKUP(CF$2,'Yield Curves'!$B$2:$AP$508,MATCH($Z117,'Yield Curves'!$A$3:$A$508,0)+1)/100)</f>
        <v>0.22825376475962772</v>
      </c>
      <c r="CG117">
        <f>EXP(-CG$2*HLOOKUP(CG$2,'Yield Curves'!$B$2:$AP$508,MATCH($Z117,'Yield Curves'!$A$3:$A$508,0)+1)/100)</f>
        <v>0.20802756833970409</v>
      </c>
      <c r="CH117">
        <f>EXP(-CH$2*HLOOKUP(CH$2,'Yield Curves'!$B$2:$AP$508,MATCH($Z117,'Yield Curves'!$A$3:$A$508,0)+1)/100)</f>
        <v>0.18937994326683263</v>
      </c>
    </row>
    <row r="118" spans="1:86" x14ac:dyDescent="0.2">
      <c r="A118" s="2">
        <v>42968</v>
      </c>
      <c r="B118">
        <f>'Yield Curves'!C117-'Yield Curves'!C118</f>
        <v>2.0000000000000462E-2</v>
      </c>
      <c r="C118">
        <f>'Yield Curves'!D117-'Yield Curves'!D118</f>
        <v>5.0000000000007816E-3</v>
      </c>
      <c r="D118">
        <f>'Yield Curves'!E117-'Yield Curves'!E118</f>
        <v>-9.9999999999997868E-3</v>
      </c>
      <c r="E118">
        <f>'Yield Curves'!F117-'Yield Curves'!F118</f>
        <v>-9.9999999999997868E-3</v>
      </c>
      <c r="F118">
        <f>'Yield Curves'!G117-'Yield Curves'!G118</f>
        <v>-9.9999999999997868E-3</v>
      </c>
      <c r="G118">
        <f>'Yield Curves'!H117-'Yield Curves'!H118</f>
        <v>1.5000000000000568E-2</v>
      </c>
      <c r="H118">
        <f>'Yield Curves'!I117-'Yield Curves'!I118</f>
        <v>3.9999999999999147E-2</v>
      </c>
      <c r="I118">
        <f>'Yield Curves'!J117-'Yield Curves'!J118</f>
        <v>9.9999999999997868E-3</v>
      </c>
      <c r="J118">
        <f>'Yield Curves'!K117-'Yield Curves'!K118</f>
        <v>-2.0000000000000462E-2</v>
      </c>
      <c r="K118">
        <f>'Yield Curves'!L117-'Yield Curves'!L118</f>
        <v>-2.0000000000000462E-2</v>
      </c>
      <c r="L118">
        <f>'Yield Curves'!M117-'Yield Curves'!M118</f>
        <v>-2.0000000000000462E-2</v>
      </c>
      <c r="M118">
        <f>'Yield Curves'!N117-'Yield Curves'!N118</f>
        <v>-2.0000000000000462E-2</v>
      </c>
      <c r="N118">
        <f>'Yield Curves'!O117-'Yield Curves'!O118</f>
        <v>-2.0000000000000462E-2</v>
      </c>
      <c r="O118">
        <f>'Yield Curves'!P117-'Yield Curves'!P118</f>
        <v>-2.0000000000000462E-2</v>
      </c>
      <c r="P118">
        <f>'Yield Curves'!Q117-'Yield Curves'!Q118</f>
        <v>-1.2500000000000178E-2</v>
      </c>
      <c r="Q118">
        <f>'Yield Curves'!R117-'Yield Curves'!R118</f>
        <v>-4.9999999999998934E-3</v>
      </c>
      <c r="R118">
        <f>'Yield Curves'!S117-'Yield Curves'!S118</f>
        <v>2.5000000000003908E-3</v>
      </c>
      <c r="S118">
        <f>'Yield Curves'!T117-'Yield Curves'!T118</f>
        <v>6.2500000000014211E-3</v>
      </c>
      <c r="T118">
        <f>'Yield Curves'!U117-'Yield Curves'!U118</f>
        <v>1.0000000000000675E-2</v>
      </c>
      <c r="U118">
        <f>'Yield Curves'!V117-'Yield Curves'!V118</f>
        <v>1.3749999999999929E-2</v>
      </c>
      <c r="V118" s="21">
        <f t="shared" si="31"/>
        <v>3.9999999999999147E-2</v>
      </c>
      <c r="W118" s="21">
        <f t="shared" si="32"/>
        <v>3.6217500000000201E-2</v>
      </c>
      <c r="X118">
        <f t="shared" si="33"/>
        <v>5.2749578942056417E-2</v>
      </c>
      <c r="Y118">
        <f t="shared" si="34"/>
        <v>0.15893137082840264</v>
      </c>
      <c r="Z118" s="2">
        <v>42969</v>
      </c>
      <c r="AA118" s="28">
        <f>'Bond Valuation'!$B$12*BondVal_all!BO118</f>
        <v>93.402724667784867</v>
      </c>
      <c r="AB118" s="53">
        <f t="shared" si="36"/>
        <v>1.0000500016649205E-4</v>
      </c>
      <c r="AC118" s="12">
        <f>SUMPRODUCT('Bond Valuation'!$B$12*BondVal_all!BO118,$BO$2)/AA118</f>
        <v>1</v>
      </c>
      <c r="AD118" s="35">
        <f t="shared" si="37"/>
        <v>-1.5899143362457793E-3</v>
      </c>
      <c r="AE118" s="53">
        <f t="shared" si="38"/>
        <v>-5.027750587091465E-3</v>
      </c>
      <c r="AF118" s="53">
        <f t="shared" si="39"/>
        <v>-1.4052025998577567E-3</v>
      </c>
      <c r="AG118" s="53">
        <f t="shared" si="40"/>
        <v>-4.4436407895407102E-3</v>
      </c>
      <c r="AH118" s="28">
        <f>SUMPRODUCT('Bond Valuation'!$B$40:$D$40,BondVal_all!BO118:BQ118)</f>
        <v>84.328370639747021</v>
      </c>
      <c r="AI118" s="53">
        <f t="shared" si="41"/>
        <v>2.1931770668448536E-6</v>
      </c>
      <c r="AJ118" s="12">
        <f>SUMPRODUCT($BO$2:$BQ$2,'Bond Valuation'!$B$40:$D$40,BondVal_all!BO118:BQ118)/BondVal_all!AH118</f>
        <v>2.935839167693846</v>
      </c>
      <c r="AK118" s="35">
        <f t="shared" si="42"/>
        <v>-4.6677327816283228E-3</v>
      </c>
      <c r="AL118" s="35">
        <f t="shared" si="43"/>
        <v>-1.4760667098978855E-2</v>
      </c>
      <c r="AM118" s="35">
        <f t="shared" si="44"/>
        <v>-1.4052025998577567E-3</v>
      </c>
      <c r="AN118" s="29">
        <f t="shared" si="45"/>
        <v>-4.4436407895407102E-3</v>
      </c>
      <c r="AO118" s="28">
        <f>SUMPRODUCT('Bond Valuation'!$B$68:$F$68,BondVal_all!BO118:BS118)</f>
        <v>77.745841929003191</v>
      </c>
      <c r="AP118" s="53">
        <f t="shared" si="46"/>
        <v>-1.5683848061609496E-5</v>
      </c>
      <c r="AQ118" s="12">
        <f>SUMPRODUCT($BO$2:$BS$2,'Bond Valuation'!$B$68:$F$68,BondVal_all!BO118:BS118)/BondVal_all!AO118</f>
        <v>4.7242627312169612</v>
      </c>
      <c r="AR118" s="35">
        <f t="shared" si="47"/>
        <v>-7.5111730445534871E-3</v>
      </c>
      <c r="AS118" s="35">
        <f t="shared" si="48"/>
        <v>-2.3752414720450404E-2</v>
      </c>
      <c r="AT118" s="35">
        <f t="shared" si="49"/>
        <v>-1.4052025998577567E-3</v>
      </c>
      <c r="AU118" s="36">
        <f t="shared" si="50"/>
        <v>-4.4436407895407102E-3</v>
      </c>
      <c r="AV118" s="28">
        <f>SUMPRODUCT('Bond Valuation'!$B$96:$K$96,BondVal_all!BO118:BX118)</f>
        <v>69.102992825601447</v>
      </c>
      <c r="AW118" s="53">
        <f t="shared" si="51"/>
        <v>-2.4703418677218814E-5</v>
      </c>
      <c r="AX118" s="12">
        <f>SUMPRODUCT($BO$2:$BX$2,'Bond Valuation'!$B$96:$K$96,BondVal_all!BO118:BX118)/BondVal_all!AV118</f>
        <v>8.2641901133072704</v>
      </c>
      <c r="AY118" s="35">
        <f t="shared" si="52"/>
        <v>-1.3139354338607861E-2</v>
      </c>
      <c r="AZ118" s="35">
        <f t="shared" si="60"/>
        <v>-4.1550286694016114E-2</v>
      </c>
      <c r="BA118" s="35">
        <f t="shared" si="53"/>
        <v>-1.4052025998577567E-3</v>
      </c>
      <c r="BB118" s="36">
        <f t="shared" si="54"/>
        <v>-4.4436407895407102E-3</v>
      </c>
      <c r="BC118" s="28">
        <f>SUMPRODUCT('Bond Valuation'!$B$124:$U$124,BondVal_all!BO118:CH118)</f>
        <v>57.390233269871985</v>
      </c>
      <c r="BD118" s="53">
        <f t="shared" si="55"/>
        <v>-3.3089796101188895E-3</v>
      </c>
      <c r="BE118" s="12">
        <f>SUMPRODUCT($BO$2:$CH$2,'Bond Valuation'!$B$124:$U$124,BondVal_all!BO118:CH118)/BondVal_all!BC118</f>
        <v>11.890496936055053</v>
      </c>
      <c r="BF118" s="35">
        <f t="shared" si="56"/>
        <v>-1.8904871543720444E-2</v>
      </c>
      <c r="BG118" s="35">
        <f t="shared" si="57"/>
        <v>-5.9782452951060064E-2</v>
      </c>
      <c r="BH118" s="35">
        <f t="shared" si="58"/>
        <v>-1.4052025998577567E-3</v>
      </c>
      <c r="BI118" s="36">
        <f t="shared" si="59"/>
        <v>-4.4436407895407102E-3</v>
      </c>
      <c r="BJ118" s="35"/>
      <c r="BK118" s="35"/>
      <c r="BO118">
        <f>EXP(-BO$2*HLOOKUP(BO$2,'Yield Curves'!$B$2:$AP$508,MATCH($Z118,'Yield Curves'!$A$3:$A$508,0)+1)/100)</f>
        <v>0.92477945215628587</v>
      </c>
      <c r="BP118">
        <f>EXP(-BP$2*HLOOKUP(BP$2,'Yield Curves'!$B$2:$AP$508,MATCH($Z118,'Yield Curves'!$A$3:$A$508,0)+1)/100)</f>
        <v>0.8557303193214173</v>
      </c>
      <c r="BQ118">
        <f>EXP(-BQ$2*HLOOKUP(BQ$2,'Yield Curves'!$B$2:$AP$508,MATCH($Z118,'Yield Curves'!$A$3:$A$508,0)+1)/100)</f>
        <v>0.79183677545874132</v>
      </c>
      <c r="BR118">
        <f>EXP(-BR$2*HLOOKUP(BR$2,'Yield Curves'!$B$2:$AP$508,MATCH($Z118,'Yield Curves'!$A$3:$A$508,0)+1)/100)</f>
        <v>0.72498812758962095</v>
      </c>
      <c r="BS118">
        <f>EXP(-BS$2*HLOOKUP(BS$2,'Yield Curves'!$B$2:$AP$508,MATCH($Z118,'Yield Curves'!$A$3:$A$508,0)+1)/100)</f>
        <v>0.67807322187988317</v>
      </c>
      <c r="BT118">
        <f>EXP(-BT$2*HLOOKUP(BT$2,'Yield Curves'!$B$2:$AP$508,MATCH($Z118,'Yield Curves'!$A$3:$A$508,0)+1)/100)</f>
        <v>0.62738179513984038</v>
      </c>
      <c r="BU118">
        <f>EXP(-BU$2*HLOOKUP(BU$2,'Yield Curves'!$B$2:$AP$508,MATCH($Z118,'Yield Curves'!$A$3:$A$508,0)+1)/100)</f>
        <v>0.58047996023446269</v>
      </c>
      <c r="BV118">
        <f>EXP(-BV$2*HLOOKUP(BV$2,'Yield Curves'!$B$2:$AP$508,MATCH($Z118,'Yield Curves'!$A$3:$A$508,0)+1)/100)</f>
        <v>0.53654759873433266</v>
      </c>
      <c r="BW118">
        <f>EXP(-BW$2*HLOOKUP(BW$2,'Yield Curves'!$B$2:$AP$508,MATCH($Z118,'Yield Curves'!$A$3:$A$508,0)+1)/100)</f>
        <v>0.49525871320971915</v>
      </c>
      <c r="BX118">
        <f>EXP(-BX$2*HLOOKUP(BX$2,'Yield Curves'!$B$2:$AP$508,MATCH($Z118,'Yield Curves'!$A$3:$A$508,0)+1)/100)</f>
        <v>0.45749011548373314</v>
      </c>
      <c r="BY118">
        <f>EXP(-BY$2*HLOOKUP(BY$2,'Yield Curves'!$B$2:$AP$508,MATCH($Z118,'Yield Curves'!$A$3:$A$508,0)+1)/100)</f>
        <v>0.4224961266158791</v>
      </c>
      <c r="BZ118">
        <f>EXP(-BZ$2*HLOOKUP(BZ$2,'Yield Curves'!$B$2:$AP$508,MATCH($Z118,'Yield Curves'!$A$3:$A$508,0)+1)/100)</f>
        <v>0.38824255225356996</v>
      </c>
      <c r="CA118">
        <f>EXP(-CA$2*HLOOKUP(CA$2,'Yield Curves'!$B$2:$AP$508,MATCH($Z118,'Yield Curves'!$A$3:$A$508,0)+1)/100)</f>
        <v>0.35457646787314306</v>
      </c>
      <c r="CB118">
        <f>EXP(-CB$2*HLOOKUP(CB$2,'Yield Curves'!$B$2:$AP$508,MATCH($Z118,'Yield Curves'!$A$3:$A$508,0)+1)/100)</f>
        <v>0.32592312118901179</v>
      </c>
      <c r="CC118">
        <f>EXP(-CC$2*HLOOKUP(CC$2,'Yield Curves'!$B$2:$AP$508,MATCH($Z118,'Yield Curves'!$A$3:$A$508,0)+1)/100)</f>
        <v>0.29939245730979669</v>
      </c>
      <c r="CD118">
        <f>EXP(-CD$2*HLOOKUP(CD$2,'Yield Curves'!$B$2:$AP$508,MATCH($Z118,'Yield Curves'!$A$3:$A$508,0)+1)/100)</f>
        <v>0.27419074915639974</v>
      </c>
      <c r="CE118">
        <f>EXP(-CE$2*HLOOKUP(CE$2,'Yield Curves'!$B$2:$AP$508,MATCH($Z118,'Yield Curves'!$A$3:$A$508,0)+1)/100)</f>
        <v>0.25024020951357551</v>
      </c>
      <c r="CF118">
        <f>EXP(-CF$2*HLOOKUP(CF$2,'Yield Curves'!$B$2:$AP$508,MATCH($Z118,'Yield Curves'!$A$3:$A$508,0)+1)/100)</f>
        <v>0.22809894354401983</v>
      </c>
      <c r="CG118">
        <f>EXP(-CG$2*HLOOKUP(CG$2,'Yield Curves'!$B$2:$AP$508,MATCH($Z118,'Yield Curves'!$A$3:$A$508,0)+1)/100)</f>
        <v>0.20795308586691727</v>
      </c>
      <c r="CH118">
        <f>EXP(-CH$2*HLOOKUP(CH$2,'Yield Curves'!$B$2:$AP$508,MATCH($Z118,'Yield Curves'!$A$3:$A$508,0)+1)/100)</f>
        <v>0.18937994326683263</v>
      </c>
    </row>
    <row r="119" spans="1:86" x14ac:dyDescent="0.2">
      <c r="A119" s="2">
        <v>42965</v>
      </c>
      <c r="B119">
        <f>'Yield Curves'!C118-'Yield Curves'!C119</f>
        <v>-3.0000000000000249E-2</v>
      </c>
      <c r="C119">
        <f>'Yield Curves'!D118-'Yield Curves'!D119</f>
        <v>-1.9999999999999574E-2</v>
      </c>
      <c r="D119">
        <f>'Yield Curves'!E118-'Yield Curves'!E119</f>
        <v>-9.9999999999997868E-3</v>
      </c>
      <c r="E119">
        <f>'Yield Curves'!F118-'Yield Curves'!F119</f>
        <v>-9.9999999999997868E-3</v>
      </c>
      <c r="F119">
        <f>'Yield Curves'!G118-'Yield Curves'!G119</f>
        <v>-9.9999999999997868E-3</v>
      </c>
      <c r="G119">
        <f>'Yield Curves'!H118-'Yield Curves'!H119</f>
        <v>-5.0000000000007816E-3</v>
      </c>
      <c r="H119">
        <f>'Yield Curves'!I118-'Yield Curves'!I119</f>
        <v>0</v>
      </c>
      <c r="I119">
        <f>'Yield Curves'!J118-'Yield Curves'!J119</f>
        <v>4.9999999999990052E-3</v>
      </c>
      <c r="J119">
        <f>'Yield Curves'!K118-'Yield Curves'!K119</f>
        <v>9.9999999999997868E-3</v>
      </c>
      <c r="K119">
        <f>'Yield Curves'!L118-'Yield Curves'!L119</f>
        <v>1.2500000000000178E-2</v>
      </c>
      <c r="L119">
        <f>'Yield Curves'!M118-'Yield Curves'!M119</f>
        <v>1.499999999999968E-2</v>
      </c>
      <c r="M119">
        <f>'Yield Curves'!N118-'Yield Curves'!N119</f>
        <v>1.7500000000000071E-2</v>
      </c>
      <c r="N119">
        <f>'Yield Curves'!O118-'Yield Curves'!O119</f>
        <v>2.0000000000000462E-2</v>
      </c>
      <c r="O119">
        <f>'Yield Curves'!P118-'Yield Curves'!P119</f>
        <v>2.2500000000000853E-2</v>
      </c>
      <c r="P119">
        <f>'Yield Curves'!Q118-'Yield Curves'!Q119</f>
        <v>1.8750000000000711E-2</v>
      </c>
      <c r="Q119">
        <f>'Yield Curves'!R118-'Yield Curves'!R119</f>
        <v>1.499999999999968E-2</v>
      </c>
      <c r="R119">
        <f>'Yield Curves'!S118-'Yield Curves'!S119</f>
        <v>1.124999999999865E-2</v>
      </c>
      <c r="S119">
        <f>'Yield Curves'!T118-'Yield Curves'!T119</f>
        <v>1.0624999999999218E-2</v>
      </c>
      <c r="T119">
        <f>'Yield Curves'!U118-'Yield Curves'!U119</f>
        <v>9.9999999999997868E-3</v>
      </c>
      <c r="U119">
        <f>'Yield Curves'!V118-'Yield Curves'!V119</f>
        <v>9.3750000000003553E-3</v>
      </c>
      <c r="V119" s="21">
        <f t="shared" si="31"/>
        <v>2.2500000000000853E-2</v>
      </c>
      <c r="W119" s="21">
        <f t="shared" si="32"/>
        <v>3.6247500000000203E-2</v>
      </c>
      <c r="X119">
        <f t="shared" si="33"/>
        <v>5.2743878537158756E-2</v>
      </c>
      <c r="Y119">
        <f t="shared" si="34"/>
        <v>0.1589481097035878</v>
      </c>
      <c r="Z119" s="2">
        <v>42968</v>
      </c>
      <c r="AA119" s="28">
        <f>'Bond Valuation'!$B$12*BondVal_all!BO119</f>
        <v>93.393384862316154</v>
      </c>
      <c r="AB119" s="53">
        <f t="shared" si="36"/>
        <v>-1.9998000133314431E-4</v>
      </c>
      <c r="AC119" s="12">
        <f>SUMPRODUCT('Bond Valuation'!$B$12*BondVal_all!BO119,$BO$2)/AA119</f>
        <v>1</v>
      </c>
      <c r="AD119" s="35">
        <f t="shared" si="37"/>
        <v>-1.5893137082840264E-3</v>
      </c>
      <c r="AE119" s="53">
        <f t="shared" si="38"/>
        <v>-5.0258512347059418E-3</v>
      </c>
      <c r="AF119" s="53">
        <f t="shared" si="39"/>
        <v>-1.4058892791362254E-3</v>
      </c>
      <c r="AG119" s="53">
        <f t="shared" si="40"/>
        <v>-4.4458122600827127E-3</v>
      </c>
      <c r="AH119" s="28">
        <f>SUMPRODUCT('Bond Valuation'!$B$40:$D$40,BondVal_all!BO119:BQ119)</f>
        <v>84.328185693104075</v>
      </c>
      <c r="AI119" s="53">
        <f t="shared" si="41"/>
        <v>2.8704356942621523E-4</v>
      </c>
      <c r="AJ119" s="12">
        <f>SUMPRODUCT($BO$2:$BQ$2,'Bond Valuation'!$B$40:$D$40,BondVal_all!BO119:BQ119)/BondVal_all!AH119</f>
        <v>2.9358434133319138</v>
      </c>
      <c r="AK119" s="35">
        <f t="shared" si="42"/>
        <v>-4.6659761821837772E-3</v>
      </c>
      <c r="AL119" s="35">
        <f t="shared" si="43"/>
        <v>-1.4755112243797504E-2</v>
      </c>
      <c r="AM119" s="35">
        <f t="shared" si="44"/>
        <v>-1.4058892791362254E-3</v>
      </c>
      <c r="AN119" s="29">
        <f t="shared" si="45"/>
        <v>-4.4458122600827127E-3</v>
      </c>
      <c r="AO119" s="28">
        <f>SUMPRODUCT('Bond Valuation'!$B$68:$F$68,BondVal_all!BO119:BS119)</f>
        <v>77.747061302099894</v>
      </c>
      <c r="AP119" s="53">
        <f t="shared" si="46"/>
        <v>8.6408912276603189E-4</v>
      </c>
      <c r="AQ119" s="12">
        <f>SUMPRODUCT($BO$2:$BS$2,'Bond Valuation'!$B$68:$F$68,BondVal_all!BO119:BS119)/BondVal_all!AO119</f>
        <v>4.7242602925835868</v>
      </c>
      <c r="AR119" s="35">
        <f t="shared" si="47"/>
        <v>-7.5083316445049997E-3</v>
      </c>
      <c r="AS119" s="35">
        <f t="shared" si="48"/>
        <v>-2.3743429424553472E-2</v>
      </c>
      <c r="AT119" s="35">
        <f t="shared" si="49"/>
        <v>-1.4058892791362254E-3</v>
      </c>
      <c r="AU119" s="36">
        <f t="shared" si="50"/>
        <v>-4.4458122600827127E-3</v>
      </c>
      <c r="AV119" s="28">
        <f>SUMPRODUCT('Bond Valuation'!$B$96:$K$96,BondVal_all!BO119:BX119)</f>
        <v>69.104699947936822</v>
      </c>
      <c r="AW119" s="53">
        <f t="shared" si="51"/>
        <v>-5.9761445539552316E-4</v>
      </c>
      <c r="AX119" s="12">
        <f>SUMPRODUCT($BO$2:$BX$2,'Bond Valuation'!$B$96:$K$96,BondVal_all!BO119:BX119)/BondVal_all!AV119</f>
        <v>8.2640988239403512</v>
      </c>
      <c r="AY119" s="35">
        <f t="shared" si="52"/>
        <v>-1.3134245547502301E-2</v>
      </c>
      <c r="AZ119" s="35">
        <f t="shared" si="60"/>
        <v>-4.1534131278032536E-2</v>
      </c>
      <c r="BA119" s="35">
        <f t="shared" si="53"/>
        <v>-1.4058892791362254E-3</v>
      </c>
      <c r="BB119" s="36">
        <f t="shared" si="54"/>
        <v>-4.4458122600827127E-3</v>
      </c>
      <c r="BC119" s="28">
        <f>SUMPRODUCT('Bond Valuation'!$B$124:$U$124,BondVal_all!BO119:CH119)</f>
        <v>57.580766853324647</v>
      </c>
      <c r="BD119" s="53">
        <f t="shared" si="55"/>
        <v>-3.5927150228501903E-3</v>
      </c>
      <c r="BE119" s="12">
        <f>SUMPRODUCT($BO$2:$CH$2,'Bond Valuation'!$B$124:$U$124,BondVal_all!BO119:CH119)/BondVal_all!BC119</f>
        <v>11.914879588295589</v>
      </c>
      <c r="BF119" s="35">
        <f t="shared" si="56"/>
        <v>-1.8936481462231716E-2</v>
      </c>
      <c r="BG119" s="35">
        <f t="shared" si="57"/>
        <v>-5.9882412290208006E-2</v>
      </c>
      <c r="BH119" s="35">
        <f t="shared" si="58"/>
        <v>-1.4058892791362254E-3</v>
      </c>
      <c r="BI119" s="36">
        <f t="shared" si="59"/>
        <v>-4.4458122600827127E-3</v>
      </c>
      <c r="BJ119" s="35"/>
      <c r="BK119" s="35"/>
      <c r="BO119">
        <f>EXP(-BO$2*HLOOKUP(BO$2,'Yield Curves'!$B$2:$AP$508,MATCH($Z119,'Yield Curves'!$A$3:$A$508,0)+1)/100)</f>
        <v>0.92468697883481343</v>
      </c>
      <c r="BP119">
        <f>EXP(-BP$2*HLOOKUP(BP$2,'Yield Curves'!$B$2:$AP$508,MATCH($Z119,'Yield Curves'!$A$3:$A$508,0)+1)/100)</f>
        <v>0.8557303193214173</v>
      </c>
      <c r="BQ119">
        <f>EXP(-BQ$2*HLOOKUP(BQ$2,'Yield Curves'!$B$2:$AP$508,MATCH($Z119,'Yield Curves'!$A$3:$A$508,0)+1)/100)</f>
        <v>0.79183677545874132</v>
      </c>
      <c r="BR119">
        <f>EXP(-BR$2*HLOOKUP(BR$2,'Yield Curves'!$B$2:$AP$508,MATCH($Z119,'Yield Curves'!$A$3:$A$508,0)+1)/100)</f>
        <v>0.7255683501497715</v>
      </c>
      <c r="BS119">
        <f>EXP(-BS$2*HLOOKUP(BS$2,'Yield Curves'!$B$2:$AP$508,MATCH($Z119,'Yield Curves'!$A$3:$A$508,0)+1)/100)</f>
        <v>0.67807322187988317</v>
      </c>
      <c r="BT119">
        <f>EXP(-BT$2*HLOOKUP(BT$2,'Yield Curves'!$B$2:$AP$508,MATCH($Z119,'Yield Curves'!$A$3:$A$508,0)+1)/100)</f>
        <v>0.62738179513984038</v>
      </c>
      <c r="BU119">
        <f>EXP(-BU$2*HLOOKUP(BU$2,'Yield Curves'!$B$2:$AP$508,MATCH($Z119,'Yield Curves'!$A$3:$A$508,0)+1)/100)</f>
        <v>0.58047996023446269</v>
      </c>
      <c r="BV119">
        <f>EXP(-BV$2*HLOOKUP(BV$2,'Yield Curves'!$B$2:$AP$508,MATCH($Z119,'Yield Curves'!$A$3:$A$508,0)+1)/100)</f>
        <v>0.53654759873433266</v>
      </c>
      <c r="BW119">
        <f>EXP(-BW$2*HLOOKUP(BW$2,'Yield Curves'!$B$2:$AP$508,MATCH($Z119,'Yield Curves'!$A$3:$A$508,0)+1)/100)</f>
        <v>0.49525871320971915</v>
      </c>
      <c r="BX119">
        <f>EXP(-BX$2*HLOOKUP(BX$2,'Yield Curves'!$B$2:$AP$508,MATCH($Z119,'Yield Curves'!$A$3:$A$508,0)+1)/100)</f>
        <v>0.45749011548373314</v>
      </c>
      <c r="BY119">
        <f>EXP(-BY$2*HLOOKUP(BY$2,'Yield Curves'!$B$2:$AP$508,MATCH($Z119,'Yield Curves'!$A$3:$A$508,0)+1)/100)</f>
        <v>0.4224961266158791</v>
      </c>
      <c r="BZ119">
        <f>EXP(-BZ$2*HLOOKUP(BZ$2,'Yield Curves'!$B$2:$AP$508,MATCH($Z119,'Yield Curves'!$A$3:$A$508,0)+1)/100)</f>
        <v>0.38847556768256036</v>
      </c>
      <c r="CA119">
        <f>EXP(-CA$2*HLOOKUP(CA$2,'Yield Curves'!$B$2:$AP$508,MATCH($Z119,'Yield Curves'!$A$3:$A$508,0)+1)/100)</f>
        <v>0.35526856656240902</v>
      </c>
      <c r="CB119">
        <f>EXP(-CB$2*HLOOKUP(CB$2,'Yield Curves'!$B$2:$AP$508,MATCH($Z119,'Yield Curves'!$A$3:$A$508,0)+1)/100)</f>
        <v>0.32672261181202628</v>
      </c>
      <c r="CC119">
        <f>EXP(-CC$2*HLOOKUP(CC$2,'Yield Curves'!$B$2:$AP$508,MATCH($Z119,'Yield Curves'!$A$3:$A$508,0)+1)/100)</f>
        <v>0.30029198329606105</v>
      </c>
      <c r="CD119">
        <f>EXP(-CD$2*HLOOKUP(CD$2,'Yield Curves'!$B$2:$AP$508,MATCH($Z119,'Yield Curves'!$A$3:$A$508,0)+1)/100)</f>
        <v>0.27522089478158179</v>
      </c>
      <c r="CE119">
        <f>EXP(-CE$2*HLOOKUP(CE$2,'Yield Curves'!$B$2:$AP$508,MATCH($Z119,'Yield Curves'!$A$3:$A$508,0)+1)/100)</f>
        <v>0.25142617799842709</v>
      </c>
      <c r="CF119">
        <f>EXP(-CF$2*HLOOKUP(CF$2,'Yield Curves'!$B$2:$AP$508,MATCH($Z119,'Yield Curves'!$A$3:$A$508,0)+1)/100)</f>
        <v>0.22942432756251879</v>
      </c>
      <c r="CG119">
        <f>EXP(-CG$2*HLOOKUP(CG$2,'Yield Curves'!$B$2:$AP$508,MATCH($Z119,'Yield Curves'!$A$3:$A$508,0)+1)/100)</f>
        <v>0.20938409031037719</v>
      </c>
      <c r="CH119">
        <f>EXP(-CH$2*HLOOKUP(CH$2,'Yield Curves'!$B$2:$AP$508,MATCH($Z119,'Yield Curves'!$A$3:$A$508,0)+1)/100)</f>
        <v>0.19090105916394634</v>
      </c>
    </row>
    <row r="120" spans="1:86" x14ac:dyDescent="0.2">
      <c r="A120" s="2">
        <v>42964</v>
      </c>
      <c r="B120">
        <f>'Yield Curves'!C119-'Yield Curves'!C120</f>
        <v>-9.9999999999997868E-3</v>
      </c>
      <c r="C120">
        <f>'Yield Curves'!D119-'Yield Curves'!D120</f>
        <v>-2.0000000000000462E-2</v>
      </c>
      <c r="D120">
        <f>'Yield Curves'!E119-'Yield Curves'!E120</f>
        <v>-3.0000000000000249E-2</v>
      </c>
      <c r="E120">
        <f>'Yield Curves'!F119-'Yield Curves'!F120</f>
        <v>-3.0000000000000249E-2</v>
      </c>
      <c r="F120">
        <f>'Yield Curves'!G119-'Yield Curves'!G120</f>
        <v>-3.0000000000000249E-2</v>
      </c>
      <c r="G120">
        <f>'Yield Curves'!H119-'Yield Curves'!H120</f>
        <v>-4.9999999999990052E-3</v>
      </c>
      <c r="H120">
        <f>'Yield Curves'!I119-'Yield Curves'!I120</f>
        <v>2.0000000000000462E-2</v>
      </c>
      <c r="I120">
        <f>'Yield Curves'!J119-'Yield Curves'!J120</f>
        <v>-4.9999999999990052E-3</v>
      </c>
      <c r="J120">
        <f>'Yield Curves'!K119-'Yield Curves'!K120</f>
        <v>-2.9999999999999361E-2</v>
      </c>
      <c r="K120">
        <f>'Yield Curves'!L119-'Yield Curves'!L120</f>
        <v>-2.7499999999999858E-2</v>
      </c>
      <c r="L120">
        <f>'Yield Curves'!M119-'Yield Curves'!M120</f>
        <v>-2.4999999999999467E-2</v>
      </c>
      <c r="M120">
        <f>'Yield Curves'!N119-'Yield Curves'!N120</f>
        <v>-2.2499999999999964E-2</v>
      </c>
      <c r="N120">
        <f>'Yield Curves'!O119-'Yield Curves'!O120</f>
        <v>-2.0000000000000462E-2</v>
      </c>
      <c r="O120">
        <f>'Yield Curves'!P119-'Yield Curves'!P120</f>
        <v>-1.7500000000000959E-2</v>
      </c>
      <c r="P120">
        <f>'Yield Curves'!Q119-'Yield Curves'!Q120</f>
        <v>-1.3750000000000817E-2</v>
      </c>
      <c r="Q120">
        <f>'Yield Curves'!R119-'Yield Curves'!R120</f>
        <v>-9.9999999999997868E-3</v>
      </c>
      <c r="R120">
        <f>'Yield Curves'!S119-'Yield Curves'!S120</f>
        <v>-6.2499999999987566E-3</v>
      </c>
      <c r="S120">
        <f>'Yield Curves'!T119-'Yield Curves'!T120</f>
        <v>-3.1249999999998224E-3</v>
      </c>
      <c r="T120">
        <f>'Yield Curves'!U119-'Yield Curves'!U120</f>
        <v>0</v>
      </c>
      <c r="U120">
        <f>'Yield Curves'!V119-'Yield Curves'!V120</f>
        <v>3.1249999999998224E-3</v>
      </c>
      <c r="V120" s="21">
        <f t="shared" si="31"/>
        <v>2.0000000000000462E-2</v>
      </c>
      <c r="W120" s="21">
        <f t="shared" si="32"/>
        <v>3.624750000000021E-2</v>
      </c>
      <c r="X120">
        <f t="shared" si="33"/>
        <v>5.2743878537158742E-2</v>
      </c>
      <c r="Y120">
        <f t="shared" si="34"/>
        <v>0.15894810970358778</v>
      </c>
      <c r="Z120" s="2">
        <v>42965</v>
      </c>
      <c r="AA120" s="28">
        <f>'Bond Valuation'!$B$12*BondVal_all!BO120</f>
        <v>93.412065407280835</v>
      </c>
      <c r="AB120" s="53">
        <f t="shared" si="36"/>
        <v>3.0004500450031557E-4</v>
      </c>
      <c r="AC120" s="12">
        <f>SUMPRODUCT('Bond Valuation'!$B$12*BondVal_all!BO120,$BO$2)/AA120</f>
        <v>1</v>
      </c>
      <c r="AD120" s="35">
        <f t="shared" si="37"/>
        <v>-1.589481097035878E-3</v>
      </c>
      <c r="AE120" s="53">
        <f t="shared" si="38"/>
        <v>-5.0263805644164853E-3</v>
      </c>
      <c r="AF120" s="53">
        <f t="shared" si="39"/>
        <v>-1.4057373511342757E-3</v>
      </c>
      <c r="AG120" s="53">
        <f t="shared" si="40"/>
        <v>-4.4453318215561931E-3</v>
      </c>
      <c r="AH120" s="28">
        <f>SUMPRODUCT('Bond Valuation'!$B$40:$D$40,BondVal_all!BO120:BQ120)</f>
        <v>84.303986775823091</v>
      </c>
      <c r="AI120" s="53">
        <f t="shared" si="41"/>
        <v>2.9801459767275773E-4</v>
      </c>
      <c r="AJ120" s="12">
        <f>SUMPRODUCT($BO$2:$BQ$2,'Bond Valuation'!$B$40:$D$40,BondVal_all!BO120:BQ120)/BondVal_all!AH120</f>
        <v>2.9358202817378989</v>
      </c>
      <c r="AK120" s="35">
        <f t="shared" si="42"/>
        <v>-4.6664308421169361E-3</v>
      </c>
      <c r="AL120" s="35">
        <f t="shared" si="43"/>
        <v>-1.4756550004747106E-2</v>
      </c>
      <c r="AM120" s="35">
        <f t="shared" si="44"/>
        <v>-1.4057373511342757E-3</v>
      </c>
      <c r="AN120" s="29">
        <f t="shared" si="45"/>
        <v>-4.4453318215561931E-3</v>
      </c>
      <c r="AO120" s="28">
        <f>SUMPRODUCT('Bond Valuation'!$B$68:$F$68,BondVal_all!BO120:BS120)</f>
        <v>77.679938911829055</v>
      </c>
      <c r="AP120" s="53">
        <f t="shared" si="46"/>
        <v>-4.2477222285808303E-4</v>
      </c>
      <c r="AQ120" s="12">
        <f>SUMPRODUCT($BO$2:$BS$2,'Bond Valuation'!$B$68:$F$68,BondVal_all!BO120:BS120)/BondVal_all!AO120</f>
        <v>4.7239926376424872</v>
      </c>
      <c r="AR120" s="35">
        <f t="shared" si="47"/>
        <v>-7.5086970000693923E-3</v>
      </c>
      <c r="AS120" s="35">
        <f t="shared" si="48"/>
        <v>-2.3744584780292767E-2</v>
      </c>
      <c r="AT120" s="35">
        <f t="shared" si="49"/>
        <v>-1.4057373511342757E-3</v>
      </c>
      <c r="AU120" s="36">
        <f t="shared" si="50"/>
        <v>-4.4453318215561931E-3</v>
      </c>
      <c r="AV120" s="28">
        <f>SUMPRODUCT('Bond Valuation'!$B$96:$K$96,BondVal_all!BO120:BX120)</f>
        <v>69.146022610582008</v>
      </c>
      <c r="AW120" s="53">
        <f t="shared" si="51"/>
        <v>-8.0338946019908875E-4</v>
      </c>
      <c r="AX120" s="12">
        <f>SUMPRODUCT($BO$2:$BX$2,'Bond Valuation'!$B$96:$K$96,BondVal_all!BO120:BX120)/BondVal_all!AV120</f>
        <v>8.2653483983389648</v>
      </c>
      <c r="AY120" s="35">
        <f t="shared" si="52"/>
        <v>-1.3137615039575555E-2</v>
      </c>
      <c r="AZ120" s="35">
        <f t="shared" si="60"/>
        <v>-4.1544786547541901E-2</v>
      </c>
      <c r="BA120" s="35">
        <f t="shared" si="53"/>
        <v>-1.4057373511342757E-3</v>
      </c>
      <c r="BB120" s="36">
        <f t="shared" si="54"/>
        <v>-4.4453318215561931E-3</v>
      </c>
      <c r="BC120" s="28">
        <f>SUMPRODUCT('Bond Valuation'!$B$124:$U$124,BondVal_all!BO120:CH120)</f>
        <v>57.788384048843163</v>
      </c>
      <c r="BD120" s="53">
        <f t="shared" si="55"/>
        <v>-1.0055254151256632E-3</v>
      </c>
      <c r="BE120" s="12">
        <f>SUMPRODUCT($BO$2:$CH$2,'Bond Valuation'!$B$124:$U$124,BondVal_all!BO120:CH120)/BondVal_all!BC120</f>
        <v>11.940910430247307</v>
      </c>
      <c r="BF120" s="35">
        <f t="shared" si="56"/>
        <v>-1.8979851410276648E-2</v>
      </c>
      <c r="BG120" s="35">
        <f t="shared" si="57"/>
        <v>-6.0019560108033158E-2</v>
      </c>
      <c r="BH120" s="35">
        <f t="shared" si="58"/>
        <v>-1.4057373511342757E-3</v>
      </c>
      <c r="BI120" s="36">
        <f t="shared" si="59"/>
        <v>-4.4453318215561931E-3</v>
      </c>
      <c r="BJ120" s="35"/>
      <c r="BK120" s="35"/>
      <c r="BO120">
        <f>EXP(-BO$2*HLOOKUP(BO$2,'Yield Curves'!$B$2:$AP$508,MATCH($Z120,'Yield Curves'!$A$3:$A$508,0)+1)/100)</f>
        <v>0.92487193472555285</v>
      </c>
      <c r="BP120">
        <f>EXP(-BP$2*HLOOKUP(BP$2,'Yield Curves'!$B$2:$AP$508,MATCH($Z120,'Yield Curves'!$A$3:$A$508,0)+1)/100)</f>
        <v>0.85555919037101846</v>
      </c>
      <c r="BQ120">
        <f>EXP(-BQ$2*HLOOKUP(BQ$2,'Yield Curves'!$B$2:$AP$508,MATCH($Z120,'Yield Curves'!$A$3:$A$508,0)+1)/100)</f>
        <v>0.79159926005519565</v>
      </c>
      <c r="BR120">
        <f>EXP(-BR$2*HLOOKUP(BR$2,'Yield Curves'!$B$2:$AP$508,MATCH($Z120,'Yield Curves'!$A$3:$A$508,0)+1)/100)</f>
        <v>0.72673018873301887</v>
      </c>
      <c r="BS120">
        <f>EXP(-BS$2*HLOOKUP(BS$2,'Yield Curves'!$B$2:$AP$508,MATCH($Z120,'Yield Curves'!$A$3:$A$508,0)+1)/100)</f>
        <v>0.67739548758163015</v>
      </c>
      <c r="BT120">
        <f>EXP(-BT$2*HLOOKUP(BT$2,'Yield Curves'!$B$2:$AP$508,MATCH($Z120,'Yield Curves'!$A$3:$A$508,0)+1)/100)</f>
        <v>0.62662938851993322</v>
      </c>
      <c r="BU120">
        <f>EXP(-BU$2*HLOOKUP(BU$2,'Yield Curves'!$B$2:$AP$508,MATCH($Z120,'Yield Curves'!$A$3:$A$508,0)+1)/100)</f>
        <v>0.57966785689511557</v>
      </c>
      <c r="BV120">
        <f>EXP(-BV$2*HLOOKUP(BV$2,'Yield Curves'!$B$2:$AP$508,MATCH($Z120,'Yield Curves'!$A$3:$A$508,0)+1)/100)</f>
        <v>0.53601131931999535</v>
      </c>
      <c r="BW120">
        <f>EXP(-BW$2*HLOOKUP(BW$2,'Yield Curves'!$B$2:$AP$508,MATCH($Z120,'Yield Curves'!$A$3:$A$508,0)+1)/100)</f>
        <v>0.49537015895736775</v>
      </c>
      <c r="BX120">
        <f>EXP(-BX$2*HLOOKUP(BX$2,'Yield Curves'!$B$2:$AP$508,MATCH($Z120,'Yield Curves'!$A$3:$A$508,0)+1)/100)</f>
        <v>0.4579478344205421</v>
      </c>
      <c r="BY120">
        <f>EXP(-BY$2*HLOOKUP(BY$2,'Yield Curves'!$B$2:$AP$508,MATCH($Z120,'Yield Curves'!$A$3:$A$508,0)+1)/100)</f>
        <v>0.42331021496826166</v>
      </c>
      <c r="BZ120">
        <f>EXP(-BZ$2*HLOOKUP(BZ$2,'Yield Curves'!$B$2:$AP$508,MATCH($Z120,'Yield Curves'!$A$3:$A$508,0)+1)/100)</f>
        <v>0.38955508451974491</v>
      </c>
      <c r="CA120">
        <f>EXP(-CA$2*HLOOKUP(CA$2,'Yield Curves'!$B$2:$AP$508,MATCH($Z120,'Yield Curves'!$A$3:$A$508,0)+1)/100)</f>
        <v>0.35651195689956677</v>
      </c>
      <c r="CB120">
        <f>EXP(-CB$2*HLOOKUP(CB$2,'Yield Curves'!$B$2:$AP$508,MATCH($Z120,'Yield Curves'!$A$3:$A$508,0)+1)/100)</f>
        <v>0.32825566754752489</v>
      </c>
      <c r="CC120">
        <f>EXP(-CC$2*HLOOKUP(CC$2,'Yield Curves'!$B$2:$AP$508,MATCH($Z120,'Yield Curves'!$A$3:$A$508,0)+1)/100)</f>
        <v>0.30209915127828341</v>
      </c>
      <c r="CD120">
        <f>EXP(-CD$2*HLOOKUP(CD$2,'Yield Curves'!$B$2:$AP$508,MATCH($Z120,'Yield Curves'!$A$3:$A$508,0)+1)/100)</f>
        <v>0.27709704255885115</v>
      </c>
      <c r="CE120">
        <f>EXP(-CE$2*HLOOKUP(CE$2,'Yield Curves'!$B$2:$AP$508,MATCH($Z120,'Yield Curves'!$A$3:$A$508,0)+1)/100)</f>
        <v>0.25317700604355081</v>
      </c>
      <c r="CF120">
        <f>EXP(-CF$2*HLOOKUP(CF$2,'Yield Curves'!$B$2:$AP$508,MATCH($Z120,'Yield Curves'!$A$3:$A$508,0)+1)/100)</f>
        <v>0.23104802549345932</v>
      </c>
      <c r="CG120">
        <f>EXP(-CG$2*HLOOKUP(CG$2,'Yield Curves'!$B$2:$AP$508,MATCH($Z120,'Yield Curves'!$A$3:$A$508,0)+1)/100)</f>
        <v>0.21096503067798311</v>
      </c>
      <c r="CH120">
        <f>EXP(-CH$2*HLOOKUP(CH$2,'Yield Curves'!$B$2:$AP$508,MATCH($Z120,'Yield Curves'!$A$3:$A$508,0)+1)/100)</f>
        <v>0.19243439279400748</v>
      </c>
    </row>
    <row r="121" spans="1:86" x14ac:dyDescent="0.2">
      <c r="A121" s="2">
        <v>42963</v>
      </c>
      <c r="B121">
        <f>'Yield Curves'!C120-'Yield Curves'!C121</f>
        <v>1.9999999999999574E-2</v>
      </c>
      <c r="C121">
        <f>'Yield Curves'!D120-'Yield Curves'!D121</f>
        <v>0</v>
      </c>
      <c r="D121">
        <f>'Yield Curves'!E120-'Yield Curves'!E121</f>
        <v>-2.0000000000000462E-2</v>
      </c>
      <c r="E121">
        <f>'Yield Curves'!F120-'Yield Curves'!F121</f>
        <v>-3.5000000000000142E-2</v>
      </c>
      <c r="F121">
        <f>'Yield Curves'!G120-'Yield Curves'!G121</f>
        <v>-4.9999999999999822E-2</v>
      </c>
      <c r="G121">
        <f>'Yield Curves'!H120-'Yield Curves'!H121</f>
        <v>-2.0000000000000462E-2</v>
      </c>
      <c r="H121">
        <f>'Yield Curves'!I120-'Yield Curves'!I121</f>
        <v>9.9999999999997868E-3</v>
      </c>
      <c r="I121">
        <f>'Yield Curves'!J120-'Yield Curves'!J121</f>
        <v>-1.5000000000000568E-2</v>
      </c>
      <c r="J121">
        <f>'Yield Curves'!K120-'Yield Curves'!K121</f>
        <v>-4.0000000000000036E-2</v>
      </c>
      <c r="K121">
        <f>'Yield Curves'!L120-'Yield Curves'!L121</f>
        <v>-3.5000000000000142E-2</v>
      </c>
      <c r="L121">
        <f>'Yield Curves'!M120-'Yield Curves'!M121</f>
        <v>-3.0000000000000249E-2</v>
      </c>
      <c r="M121">
        <f>'Yield Curves'!N120-'Yield Curves'!N121</f>
        <v>-2.5000000000000355E-2</v>
      </c>
      <c r="N121">
        <f>'Yield Curves'!O120-'Yield Curves'!O121</f>
        <v>-1.9999999999999574E-2</v>
      </c>
      <c r="O121">
        <f>'Yield Curves'!P120-'Yield Curves'!P121</f>
        <v>-1.4999999999998792E-2</v>
      </c>
      <c r="P121">
        <f>'Yield Curves'!Q120-'Yield Curves'!Q121</f>
        <v>-9.9999999999988987E-3</v>
      </c>
      <c r="Q121">
        <f>'Yield Curves'!R120-'Yield Curves'!R121</f>
        <v>-4.9999999999998934E-3</v>
      </c>
      <c r="R121">
        <f>'Yield Curves'!S120-'Yield Curves'!S121</f>
        <v>0</v>
      </c>
      <c r="S121">
        <f>'Yield Curves'!T120-'Yield Curves'!T121</f>
        <v>4.9999999999998934E-3</v>
      </c>
      <c r="T121">
        <f>'Yield Curves'!U120-'Yield Curves'!U121</f>
        <v>9.9999999999997868E-3</v>
      </c>
      <c r="U121">
        <f>'Yield Curves'!V120-'Yield Curves'!V121</f>
        <v>1.499999999999968E-2</v>
      </c>
      <c r="V121" s="21">
        <f t="shared" si="31"/>
        <v>1.9999999999999574E-2</v>
      </c>
      <c r="W121" s="21">
        <f t="shared" si="32"/>
        <v>3.6207500000000212E-2</v>
      </c>
      <c r="X121">
        <f t="shared" si="33"/>
        <v>5.2760039264796568E-2</v>
      </c>
      <c r="Y121">
        <f t="shared" si="34"/>
        <v>0.15894570517797099</v>
      </c>
      <c r="Z121" s="2">
        <v>42964</v>
      </c>
      <c r="AA121" s="28">
        <f>'Bond Valuation'!$B$12*BondVal_all!BO121</f>
        <v>93.384045990781274</v>
      </c>
      <c r="AB121" s="53">
        <f t="shared" si="36"/>
        <v>1.000050001667141E-4</v>
      </c>
      <c r="AC121" s="12">
        <f>SUMPRODUCT('Bond Valuation'!$B$12*BondVal_all!BO121,$BO$2)/AA121</f>
        <v>1</v>
      </c>
      <c r="AD121" s="35">
        <f t="shared" si="37"/>
        <v>-1.5894810970358778E-3</v>
      </c>
      <c r="AE121" s="53">
        <f t="shared" si="38"/>
        <v>-5.0263805644164845E-3</v>
      </c>
      <c r="AF121" s="53">
        <f t="shared" si="39"/>
        <v>-1.4057373511342753E-3</v>
      </c>
      <c r="AG121" s="53">
        <f t="shared" si="40"/>
        <v>-4.4453318215561914E-3</v>
      </c>
      <c r="AH121" s="28">
        <f>SUMPRODUCT('Bond Valuation'!$B$40:$D$40,BondVal_all!BO121:BQ121)</f>
        <v>84.278870442155949</v>
      </c>
      <c r="AI121" s="53">
        <f t="shared" si="41"/>
        <v>8.7673370170948672E-4</v>
      </c>
      <c r="AJ121" s="12">
        <f>SUMPRODUCT($BO$2:$BQ$2,'Bond Valuation'!$B$40:$D$40,BondVal_all!BO121:BQ121)/BondVal_all!AH121</f>
        <v>2.9358183822119526</v>
      </c>
      <c r="AK121" s="35">
        <f t="shared" si="42"/>
        <v>-4.6664278228563507E-3</v>
      </c>
      <c r="AL121" s="35">
        <f t="shared" si="43"/>
        <v>-1.4756540457006806E-2</v>
      </c>
      <c r="AM121" s="35">
        <f t="shared" si="44"/>
        <v>-1.4057373511342753E-3</v>
      </c>
      <c r="AN121" s="29">
        <f t="shared" si="45"/>
        <v>-4.4453318215561914E-3</v>
      </c>
      <c r="AO121" s="28">
        <f>SUMPRODUCT('Bond Valuation'!$B$68:$F$68,BondVal_all!BO121:BS121)</f>
        <v>77.712949214011545</v>
      </c>
      <c r="AP121" s="53">
        <f t="shared" si="46"/>
        <v>1.3653807814761887E-3</v>
      </c>
      <c r="AQ121" s="12">
        <f>SUMPRODUCT($BO$2:$BS$2,'Bond Valuation'!$B$68:$F$68,BondVal_all!BO121:BS121)/BondVal_all!AO121</f>
        <v>4.7241773651234649</v>
      </c>
      <c r="AR121" s="35">
        <f t="shared" si="47"/>
        <v>-7.5089906209085079E-3</v>
      </c>
      <c r="AS121" s="35">
        <f t="shared" si="48"/>
        <v>-2.3745513290912863E-2</v>
      </c>
      <c r="AT121" s="35">
        <f t="shared" si="49"/>
        <v>-1.4057373511342753E-3</v>
      </c>
      <c r="AU121" s="36">
        <f t="shared" si="50"/>
        <v>-4.4453318215561914E-3</v>
      </c>
      <c r="AV121" s="28">
        <f>SUMPRODUCT('Bond Valuation'!$B$96:$K$96,BondVal_all!BO121:BX121)</f>
        <v>69.201618461482681</v>
      </c>
      <c r="AW121" s="53">
        <f t="shared" si="51"/>
        <v>2.2121504896022159E-4</v>
      </c>
      <c r="AX121" s="12">
        <f>SUMPRODUCT($BO$2:$BX$2,'Bond Valuation'!$B$96:$K$96,BondVal_all!BO121:BX121)/BondVal_all!AV121</f>
        <v>8.2665917599233918</v>
      </c>
      <c r="AY121" s="35">
        <f t="shared" si="52"/>
        <v>-1.3139591339310782E-2</v>
      </c>
      <c r="AZ121" s="35">
        <f t="shared" si="60"/>
        <v>-4.1551036156044406E-2</v>
      </c>
      <c r="BA121" s="35">
        <f t="shared" si="53"/>
        <v>-1.4057373511342753E-3</v>
      </c>
      <c r="BB121" s="36">
        <f t="shared" si="54"/>
        <v>-4.4453318215561914E-3</v>
      </c>
      <c r="BC121" s="28">
        <f>SUMPRODUCT('Bond Valuation'!$B$124:$U$124,BondVal_all!BO121:CH121)</f>
        <v>57.846550225272019</v>
      </c>
      <c r="BD121" s="53">
        <f t="shared" si="55"/>
        <v>-1.5195172932680467E-3</v>
      </c>
      <c r="BE121" s="12">
        <f>SUMPRODUCT($BO$2:$CH$2,'Bond Valuation'!$B$124:$U$124,BondVal_all!BO121:CH121)/BondVal_all!BC121</f>
        <v>11.946244399671958</v>
      </c>
      <c r="BF121" s="35">
        <f t="shared" si="56"/>
        <v>-1.8988329653849292E-2</v>
      </c>
      <c r="BG121" s="35">
        <f t="shared" si="57"/>
        <v>-6.0046370668280398E-2</v>
      </c>
      <c r="BH121" s="35">
        <f t="shared" si="58"/>
        <v>-1.4057373511342753E-3</v>
      </c>
      <c r="BI121" s="36">
        <f t="shared" si="59"/>
        <v>-4.4453318215561914E-3</v>
      </c>
      <c r="BJ121" s="35"/>
      <c r="BK121" s="35"/>
      <c r="BO121">
        <f>EXP(-BO$2*HLOOKUP(BO$2,'Yield Curves'!$B$2:$AP$508,MATCH($Z121,'Yield Curves'!$A$3:$A$508,0)+1)/100)</f>
        <v>0.92459451476021071</v>
      </c>
      <c r="BP121">
        <f>EXP(-BP$2*HLOOKUP(BP$2,'Yield Curves'!$B$2:$AP$508,MATCH($Z121,'Yield Curves'!$A$3:$A$508,0)+1)/100)</f>
        <v>0.85538809564298735</v>
      </c>
      <c r="BQ121">
        <f>EXP(-BQ$2*HLOOKUP(BQ$2,'Yield Curves'!$B$2:$AP$508,MATCH($Z121,'Yield Curves'!$A$3:$A$508,0)+1)/100)</f>
        <v>0.79136181589558385</v>
      </c>
      <c r="BR121">
        <f>EXP(-BR$2*HLOOKUP(BR$2,'Yield Curves'!$B$2:$AP$508,MATCH($Z121,'Yield Curves'!$A$3:$A$508,0)+1)/100)</f>
        <v>0.72673018873301887</v>
      </c>
      <c r="BS121">
        <f>EXP(-BS$2*HLOOKUP(BS$2,'Yield Curves'!$B$2:$AP$508,MATCH($Z121,'Yield Curves'!$A$3:$A$508,0)+1)/100)</f>
        <v>0.67773427001397113</v>
      </c>
      <c r="BT121">
        <f>EXP(-BT$2*HLOOKUP(BT$2,'Yield Curves'!$B$2:$AP$508,MATCH($Z121,'Yield Curves'!$A$3:$A$508,0)+1)/100)</f>
        <v>0.62719360883065611</v>
      </c>
      <c r="BU121">
        <f>EXP(-BU$2*HLOOKUP(BU$2,'Yield Curves'!$B$2:$AP$508,MATCH($Z121,'Yield Curves'!$A$3:$A$508,0)+1)/100)</f>
        <v>0.58047996023446269</v>
      </c>
      <c r="BV121">
        <f>EXP(-BV$2*HLOOKUP(BV$2,'Yield Curves'!$B$2:$AP$508,MATCH($Z121,'Yield Curves'!$A$3:$A$508,0)+1)/100)</f>
        <v>0.53681593961332907</v>
      </c>
      <c r="BW121">
        <f>EXP(-BW$2*HLOOKUP(BW$2,'Yield Curves'!$B$2:$AP$508,MATCH($Z121,'Yield Curves'!$A$3:$A$508,0)+1)/100)</f>
        <v>0.49587197524493759</v>
      </c>
      <c r="BX121">
        <f>EXP(-BX$2*HLOOKUP(BX$2,'Yield Curves'!$B$2:$AP$508,MATCH($Z121,'Yield Curves'!$A$3:$A$508,0)+1)/100)</f>
        <v>0.45840601130522352</v>
      </c>
      <c r="BY121">
        <f>EXP(-BY$2*HLOOKUP(BY$2,'Yield Curves'!$B$2:$AP$508,MATCH($Z121,'Yield Curves'!$A$3:$A$508,0)+1)/100)</f>
        <v>0.4237178471917068</v>
      </c>
      <c r="BZ121">
        <f>EXP(-BZ$2*HLOOKUP(BZ$2,'Yield Curves'!$B$2:$AP$508,MATCH($Z121,'Yield Curves'!$A$3:$A$508,0)+1)/100)</f>
        <v>0.38986197997302874</v>
      </c>
      <c r="CA121">
        <f>EXP(-CA$2*HLOOKUP(CA$2,'Yield Curves'!$B$2:$AP$508,MATCH($Z121,'Yield Curves'!$A$3:$A$508,0)+1)/100)</f>
        <v>0.35667130878284076</v>
      </c>
      <c r="CB121">
        <f>EXP(-CB$2*HLOOKUP(CB$2,'Yield Curves'!$B$2:$AP$508,MATCH($Z121,'Yield Curves'!$A$3:$A$508,0)+1)/100)</f>
        <v>0.32833466357135649</v>
      </c>
      <c r="CC121">
        <f>EXP(-CC$2*HLOOKUP(CC$2,'Yield Curves'!$B$2:$AP$508,MATCH($Z121,'Yield Curves'!$A$3:$A$508,0)+1)/100)</f>
        <v>0.30209915127828341</v>
      </c>
      <c r="CD121">
        <f>EXP(-CD$2*HLOOKUP(CD$2,'Yield Curves'!$B$2:$AP$508,MATCH($Z121,'Yield Curves'!$A$3:$A$508,0)+1)/100)</f>
        <v>0.27712388763513635</v>
      </c>
      <c r="CE121">
        <f>EXP(-CE$2*HLOOKUP(CE$2,'Yield Curves'!$B$2:$AP$508,MATCH($Z121,'Yield Curves'!$A$3:$A$508,0)+1)/100)</f>
        <v>0.25332920521983487</v>
      </c>
      <c r="CF121">
        <f>EXP(-CF$2*HLOOKUP(CF$2,'Yield Curves'!$B$2:$AP$508,MATCH($Z121,'Yield Curves'!$A$3:$A$508,0)+1)/100)</f>
        <v>0.23131704607798681</v>
      </c>
      <c r="CG121">
        <f>EXP(-CG$2*HLOOKUP(CG$2,'Yield Curves'!$B$2:$AP$508,MATCH($Z121,'Yield Curves'!$A$3:$A$508,0)+1)/100)</f>
        <v>0.21129527198114526</v>
      </c>
      <c r="CH121">
        <f>EXP(-CH$2*HLOOKUP(CH$2,'Yield Curves'!$B$2:$AP$508,MATCH($Z121,'Yield Curves'!$A$3:$A$508,0)+1)/100)</f>
        <v>0.19281964670508861</v>
      </c>
    </row>
    <row r="122" spans="1:86" x14ac:dyDescent="0.2">
      <c r="A122" s="2">
        <v>42962</v>
      </c>
      <c r="B122">
        <f>'Yield Curves'!C121-'Yield Curves'!C122</f>
        <v>-1.9999999999999574E-2</v>
      </c>
      <c r="C122">
        <f>'Yield Curves'!D121-'Yield Curves'!D122</f>
        <v>-9.9999999999997868E-3</v>
      </c>
      <c r="D122">
        <f>'Yield Curves'!E121-'Yield Curves'!E122</f>
        <v>0</v>
      </c>
      <c r="E122">
        <f>'Yield Curves'!F121-'Yield Curves'!F122</f>
        <v>4.9999999999998934E-3</v>
      </c>
      <c r="F122">
        <f>'Yield Curves'!G121-'Yield Curves'!G122</f>
        <v>9.9999999999997868E-3</v>
      </c>
      <c r="G122">
        <f>'Yield Curves'!H121-'Yield Curves'!H122</f>
        <v>4.9999999999998934E-3</v>
      </c>
      <c r="H122">
        <f>'Yield Curves'!I121-'Yield Curves'!I122</f>
        <v>0</v>
      </c>
      <c r="I122">
        <f>'Yield Curves'!J121-'Yield Curves'!J122</f>
        <v>1.5000000000000568E-2</v>
      </c>
      <c r="J122">
        <f>'Yield Curves'!K121-'Yield Curves'!K122</f>
        <v>2.9999999999999361E-2</v>
      </c>
      <c r="K122">
        <f>'Yield Curves'!L121-'Yield Curves'!L122</f>
        <v>2.9999999999999361E-2</v>
      </c>
      <c r="L122">
        <f>'Yield Curves'!M121-'Yield Curves'!M122</f>
        <v>2.9999999999999361E-2</v>
      </c>
      <c r="M122">
        <f>'Yield Curves'!N121-'Yield Curves'!N122</f>
        <v>2.9999999999999361E-2</v>
      </c>
      <c r="N122">
        <f>'Yield Curves'!O121-'Yield Curves'!O122</f>
        <v>2.9999999999999361E-2</v>
      </c>
      <c r="O122">
        <f>'Yield Curves'!P121-'Yield Curves'!P122</f>
        <v>2.9999999999999361E-2</v>
      </c>
      <c r="P122">
        <f>'Yield Curves'!Q121-'Yield Curves'!Q122</f>
        <v>2.4999999999998579E-2</v>
      </c>
      <c r="Q122">
        <f>'Yield Curves'!R121-'Yield Curves'!R122</f>
        <v>1.9999999999999574E-2</v>
      </c>
      <c r="R122">
        <f>'Yield Curves'!S121-'Yield Curves'!S122</f>
        <v>1.5000000000000568E-2</v>
      </c>
      <c r="S122">
        <f>'Yield Curves'!T121-'Yield Curves'!T122</f>
        <v>1.2499999999999289E-2</v>
      </c>
      <c r="T122">
        <f>'Yield Curves'!U121-'Yield Curves'!U122</f>
        <v>9.9999999999997868E-3</v>
      </c>
      <c r="U122">
        <f>'Yield Curves'!V121-'Yield Curves'!V122</f>
        <v>7.5000000000002842E-3</v>
      </c>
      <c r="V122" s="21">
        <f t="shared" si="31"/>
        <v>2.9999999999999361E-2</v>
      </c>
      <c r="W122" s="21">
        <f t="shared" si="32"/>
        <v>3.6337500000000196E-2</v>
      </c>
      <c r="X122">
        <f t="shared" si="33"/>
        <v>5.2784716646923177E-2</v>
      </c>
      <c r="Y122">
        <f t="shared" si="34"/>
        <v>0.15913311335341809</v>
      </c>
      <c r="Z122" s="2">
        <v>42963</v>
      </c>
      <c r="AA122" s="28">
        <f>'Bond Valuation'!$B$12*BondVal_all!BO122</f>
        <v>93.374708053086863</v>
      </c>
      <c r="AB122" s="53">
        <f t="shared" si="36"/>
        <v>-1.9998000133336635E-4</v>
      </c>
      <c r="AC122" s="12">
        <f>SUMPRODUCT('Bond Valuation'!$B$12*BondVal_all!BO122,$BO$2)/AA122</f>
        <v>1</v>
      </c>
      <c r="AD122" s="35">
        <f t="shared" si="37"/>
        <v>-1.5894570517797099E-3</v>
      </c>
      <c r="AE122" s="53">
        <f t="shared" si="38"/>
        <v>-5.0263045266400724E-3</v>
      </c>
      <c r="AF122" s="53">
        <f t="shared" si="39"/>
        <v>-1.4061680691453901E-3</v>
      </c>
      <c r="AG122" s="53">
        <f t="shared" si="40"/>
        <v>-4.4466938715005721E-3</v>
      </c>
      <c r="AH122" s="28">
        <f>SUMPRODUCT('Bond Valuation'!$B$40:$D$40,BondVal_all!BO122:BQ122)</f>
        <v>84.205045041314264</v>
      </c>
      <c r="AI122" s="53">
        <f t="shared" si="41"/>
        <v>1.4413312026388958E-3</v>
      </c>
      <c r="AJ122" s="12">
        <f>SUMPRODUCT($BO$2:$BQ$2,'Bond Valuation'!$B$40:$D$40,BondVal_all!BO122:BQ122)/BondVal_all!AH122</f>
        <v>2.9357786903323628</v>
      </c>
      <c r="AK122" s="35">
        <f t="shared" si="42"/>
        <v>-4.6662941418133749E-3</v>
      </c>
      <c r="AL122" s="35">
        <f t="shared" si="43"/>
        <v>-1.4756117720431016E-2</v>
      </c>
      <c r="AM122" s="35">
        <f t="shared" si="44"/>
        <v>-1.4061680691453901E-3</v>
      </c>
      <c r="AN122" s="29">
        <f t="shared" si="45"/>
        <v>-4.4466938715005721E-3</v>
      </c>
      <c r="AO122" s="28">
        <f>SUMPRODUCT('Bond Valuation'!$B$68:$F$68,BondVal_all!BO122:BS122)</f>
        <v>77.606986126645936</v>
      </c>
      <c r="AP122" s="53">
        <f t="shared" si="46"/>
        <v>1.8229510643468227E-3</v>
      </c>
      <c r="AQ122" s="12">
        <f>SUMPRODUCT($BO$2:$BS$2,'Bond Valuation'!$B$68:$F$68,BondVal_all!BO122:BS122)/BondVal_all!AO122</f>
        <v>4.7238893898435261</v>
      </c>
      <c r="AR122" s="35">
        <f t="shared" si="47"/>
        <v>-7.5084193025141445E-3</v>
      </c>
      <c r="AS122" s="35">
        <f t="shared" si="48"/>
        <v>-2.3743706623517526E-2</v>
      </c>
      <c r="AT122" s="35">
        <f t="shared" si="49"/>
        <v>-1.4061680691453901E-3</v>
      </c>
      <c r="AU122" s="36">
        <f t="shared" si="50"/>
        <v>-4.4466938715005721E-3</v>
      </c>
      <c r="AV122" s="28">
        <f>SUMPRODUCT('Bond Valuation'!$B$96:$K$96,BondVal_all!BO122:BX122)</f>
        <v>69.186313407774804</v>
      </c>
      <c r="AW122" s="53">
        <f t="shared" si="51"/>
        <v>-4.4463964487317931E-4</v>
      </c>
      <c r="AX122" s="12">
        <f>SUMPRODUCT($BO$2:$BX$2,'Bond Valuation'!$B$96:$K$96,BondVal_all!BO122:BX122)/BondVal_all!AV122</f>
        <v>8.2671778441364392</v>
      </c>
      <c r="AY122" s="35">
        <f t="shared" si="52"/>
        <v>-1.3140324122679643E-2</v>
      </c>
      <c r="AZ122" s="35">
        <f t="shared" si="60"/>
        <v>-4.1553353420521494E-2</v>
      </c>
      <c r="BA122" s="35">
        <f t="shared" si="53"/>
        <v>-1.4061680691453901E-3</v>
      </c>
      <c r="BB122" s="36">
        <f t="shared" si="54"/>
        <v>-4.4466938715005721E-3</v>
      </c>
      <c r="BC122" s="28">
        <f>SUMPRODUCT('Bond Valuation'!$B$124:$U$124,BondVal_all!BO122:CH122)</f>
        <v>57.934582825754021</v>
      </c>
      <c r="BD122" s="53">
        <f t="shared" si="55"/>
        <v>8.0252634966648806E-4</v>
      </c>
      <c r="BE122" s="12">
        <f>SUMPRODUCT($BO$2:$CH$2,'Bond Valuation'!$B$124:$U$124,BondVal_all!BO122:CH122)/BondVal_all!BC122</f>
        <v>11.960941431265347</v>
      </c>
      <c r="BF122" s="35">
        <f t="shared" si="56"/>
        <v>-1.9011402703848802E-2</v>
      </c>
      <c r="BG122" s="35">
        <f t="shared" si="57"/>
        <v>-6.0119334058845793E-2</v>
      </c>
      <c r="BH122" s="35">
        <f t="shared" si="58"/>
        <v>-1.4061680691453901E-3</v>
      </c>
      <c r="BI122" s="36">
        <f t="shared" si="59"/>
        <v>-4.4466938715005721E-3</v>
      </c>
      <c r="BJ122" s="35"/>
      <c r="BK122" s="35"/>
      <c r="BO122">
        <f>EXP(-BO$2*HLOOKUP(BO$2,'Yield Curves'!$B$2:$AP$508,MATCH($Z122,'Yield Curves'!$A$3:$A$508,0)+1)/100)</f>
        <v>0.9245020599315531</v>
      </c>
      <c r="BP122">
        <f>EXP(-BP$2*HLOOKUP(BP$2,'Yield Curves'!$B$2:$AP$508,MATCH($Z122,'Yield Curves'!$A$3:$A$508,0)+1)/100)</f>
        <v>0.85487501672466948</v>
      </c>
      <c r="BQ122">
        <f>EXP(-BQ$2*HLOOKUP(BQ$2,'Yield Curves'!$B$2:$AP$508,MATCH($Z122,'Yield Curves'!$A$3:$A$508,0)+1)/100)</f>
        <v>0.79064991066668444</v>
      </c>
      <c r="BR122">
        <f>EXP(-BR$2*HLOOKUP(BR$2,'Yield Curves'!$B$2:$AP$508,MATCH($Z122,'Yield Curves'!$A$3:$A$508,0)+1)/100)</f>
        <v>0.72731180549969232</v>
      </c>
      <c r="BS122">
        <f>EXP(-BS$2*HLOOKUP(BS$2,'Yield Curves'!$B$2:$AP$508,MATCH($Z122,'Yield Curves'!$A$3:$A$508,0)+1)/100)</f>
        <v>0.67671843067892135</v>
      </c>
      <c r="BT122">
        <f>EXP(-BT$2*HLOOKUP(BT$2,'Yield Curves'!$B$2:$AP$508,MATCH($Z122,'Yield Curves'!$A$3:$A$508,0)+1)/100)</f>
        <v>0.62625352365755593</v>
      </c>
      <c r="BU122">
        <f>EXP(-BU$2*HLOOKUP(BU$2,'Yield Curves'!$B$2:$AP$508,MATCH($Z122,'Yield Curves'!$A$3:$A$508,0)+1)/100)</f>
        <v>0.57966785689511557</v>
      </c>
      <c r="BV122">
        <f>EXP(-BV$2*HLOOKUP(BV$2,'Yield Curves'!$B$2:$AP$508,MATCH($Z122,'Yield Curves'!$A$3:$A$508,0)+1)/100)</f>
        <v>0.53622576673434696</v>
      </c>
      <c r="BW122">
        <f>EXP(-BW$2*HLOOKUP(BW$2,'Yield Curves'!$B$2:$AP$508,MATCH($Z122,'Yield Curves'!$A$3:$A$508,0)+1)/100)</f>
        <v>0.4955931256926514</v>
      </c>
      <c r="BX122">
        <f>EXP(-BX$2*HLOOKUP(BX$2,'Yield Curves'!$B$2:$AP$508,MATCH($Z122,'Yield Curves'!$A$3:$A$508,0)+1)/100)</f>
        <v>0.45840601130522352</v>
      </c>
      <c r="BY122">
        <f>EXP(-BY$2*HLOOKUP(BY$2,'Yield Curves'!$B$2:$AP$508,MATCH($Z122,'Yield Curves'!$A$3:$A$508,0)+1)/100)</f>
        <v>0.42400925337104728</v>
      </c>
      <c r="BZ122">
        <f>EXP(-BZ$2*HLOOKUP(BZ$2,'Yield Curves'!$B$2:$AP$508,MATCH($Z122,'Yield Curves'!$A$3:$A$508,0)+1)/100)</f>
        <v>0.3903154580578147</v>
      </c>
      <c r="CA122">
        <f>EXP(-CA$2*HLOOKUP(CA$2,'Yield Curves'!$B$2:$AP$508,MATCH($Z122,'Yield Curves'!$A$3:$A$508,0)+1)/100)</f>
        <v>0.35714979191774038</v>
      </c>
      <c r="CB122">
        <f>EXP(-CB$2*HLOOKUP(CB$2,'Yield Curves'!$B$2:$AP$508,MATCH($Z122,'Yield Curves'!$A$3:$A$508,0)+1)/100)</f>
        <v>0.32903208834805003</v>
      </c>
      <c r="CC122">
        <f>EXP(-CC$2*HLOOKUP(CC$2,'Yield Curves'!$B$2:$AP$508,MATCH($Z122,'Yield Curves'!$A$3:$A$508,0)+1)/100)</f>
        <v>0.30300680953876541</v>
      </c>
      <c r="CD122">
        <f>EXP(-CD$2*HLOOKUP(CD$2,'Yield Curves'!$B$2:$AP$508,MATCH($Z122,'Yield Curves'!$A$3:$A$508,0)+1)/100)</f>
        <v>0.27809291347440152</v>
      </c>
      <c r="CE122">
        <f>EXP(-CE$2*HLOOKUP(CE$2,'Yield Curves'!$B$2:$AP$508,MATCH($Z122,'Yield Curves'!$A$3:$A$508,0)+1)/100)</f>
        <v>0.25421815566998163</v>
      </c>
      <c r="CF122">
        <f>EXP(-CF$2*HLOOKUP(CF$2,'Yield Curves'!$B$2:$AP$508,MATCH($Z122,'Yield Curves'!$A$3:$A$508,0)+1)/100)</f>
        <v>0.23212598869426918</v>
      </c>
      <c r="CG122">
        <f>EXP(-CG$2*HLOOKUP(CG$2,'Yield Curves'!$B$2:$AP$508,MATCH($Z122,'Yield Curves'!$A$3:$A$508,0)+1)/100)</f>
        <v>0.21208752197503999</v>
      </c>
      <c r="CH122">
        <f>EXP(-CH$2*HLOOKUP(CH$2,'Yield Curves'!$B$2:$AP$508,MATCH($Z122,'Yield Curves'!$A$3:$A$508,0)+1)/100)</f>
        <v>0.1935924699078839</v>
      </c>
    </row>
    <row r="123" spans="1:86" x14ac:dyDescent="0.2">
      <c r="A123" s="2">
        <v>42961</v>
      </c>
      <c r="B123">
        <f>'Yield Curves'!C122-'Yield Curves'!C123</f>
        <v>-3.0000000000000249E-2</v>
      </c>
      <c r="C123">
        <f>'Yield Curves'!D122-'Yield Curves'!D123</f>
        <v>-3.9999999999999147E-2</v>
      </c>
      <c r="D123">
        <f>'Yield Curves'!E122-'Yield Curves'!E123</f>
        <v>-4.9999999999999822E-2</v>
      </c>
      <c r="E123">
        <f>'Yield Curves'!F122-'Yield Curves'!F123</f>
        <v>-4.9999999999999822E-2</v>
      </c>
      <c r="F123">
        <f>'Yield Curves'!G122-'Yield Curves'!G123</f>
        <v>-4.9999999999999822E-2</v>
      </c>
      <c r="G123">
        <f>'Yield Curves'!H122-'Yield Curves'!H123</f>
        <v>-3.5000000000000142E-2</v>
      </c>
      <c r="H123">
        <f>'Yield Curves'!I122-'Yield Curves'!I123</f>
        <v>-1.9999999999999574E-2</v>
      </c>
      <c r="I123">
        <f>'Yield Curves'!J122-'Yield Curves'!J123</f>
        <v>-3.0000000000000249E-2</v>
      </c>
      <c r="J123">
        <f>'Yield Curves'!K122-'Yield Curves'!K123</f>
        <v>-4.0000000000000036E-2</v>
      </c>
      <c r="K123">
        <f>'Yield Curves'!L122-'Yield Curves'!L123</f>
        <v>-3.5000000000000142E-2</v>
      </c>
      <c r="L123">
        <f>'Yield Curves'!M122-'Yield Curves'!M123</f>
        <v>-2.9999999999999361E-2</v>
      </c>
      <c r="M123">
        <f>'Yield Curves'!N122-'Yield Curves'!N123</f>
        <v>-2.4999999999998579E-2</v>
      </c>
      <c r="N123">
        <f>'Yield Curves'!O122-'Yield Curves'!O123</f>
        <v>-1.9999999999999574E-2</v>
      </c>
      <c r="O123">
        <f>'Yield Curves'!P122-'Yield Curves'!P123</f>
        <v>-1.5000000000000568E-2</v>
      </c>
      <c r="P123">
        <f>'Yield Curves'!Q122-'Yield Curves'!Q123</f>
        <v>-1.7500000000000071E-2</v>
      </c>
      <c r="Q123">
        <f>'Yield Curves'!R122-'Yield Curves'!R123</f>
        <v>-1.9999999999999574E-2</v>
      </c>
      <c r="R123">
        <f>'Yield Curves'!S122-'Yield Curves'!S123</f>
        <v>-2.2499999999999076E-2</v>
      </c>
      <c r="S123">
        <f>'Yield Curves'!T122-'Yield Curves'!T123</f>
        <v>-2.1249999999998437E-2</v>
      </c>
      <c r="T123">
        <f>'Yield Curves'!U122-'Yield Curves'!U123</f>
        <v>-1.9999999999999574E-2</v>
      </c>
      <c r="U123">
        <f>'Yield Curves'!V122-'Yield Curves'!V123</f>
        <v>-1.8750000000000711E-2</v>
      </c>
      <c r="V123" s="21">
        <f t="shared" si="31"/>
        <v>-1.5000000000000568E-2</v>
      </c>
      <c r="W123" s="21">
        <f t="shared" si="32"/>
        <v>3.6517500000000196E-2</v>
      </c>
      <c r="X123">
        <f t="shared" si="33"/>
        <v>5.268558235992464E-2</v>
      </c>
      <c r="Y123">
        <f t="shared" si="34"/>
        <v>0.15908249251561452</v>
      </c>
      <c r="Z123" s="2">
        <v>42962</v>
      </c>
      <c r="AA123" s="28">
        <f>'Bond Valuation'!$B$12*BondVal_all!BO123</f>
        <v>93.393384862316154</v>
      </c>
      <c r="AB123" s="53">
        <f t="shared" si="36"/>
        <v>2.0002000133345632E-4</v>
      </c>
      <c r="AC123" s="12">
        <f>SUMPRODUCT('Bond Valuation'!$B$12*BondVal_all!BO123,$BO$2)/AA123</f>
        <v>1</v>
      </c>
      <c r="AD123" s="35">
        <f t="shared" si="37"/>
        <v>-1.591331133534181E-3</v>
      </c>
      <c r="AE123" s="53">
        <f t="shared" si="38"/>
        <v>-5.0322308935055651E-3</v>
      </c>
      <c r="AF123" s="53">
        <f t="shared" si="39"/>
        <v>-1.4068257742430375E-3</v>
      </c>
      <c r="AG123" s="53">
        <f t="shared" si="40"/>
        <v>-4.448773717637842E-3</v>
      </c>
      <c r="AH123" s="28">
        <f>SUMPRODUCT('Bond Valuation'!$B$40:$D$40,BondVal_all!BO123:BQ123)</f>
        <v>84.083852361267887</v>
      </c>
      <c r="AI123" s="53">
        <f t="shared" si="41"/>
        <v>-2.8286858093629075E-4</v>
      </c>
      <c r="AJ123" s="12">
        <f>SUMPRODUCT($BO$2:$BQ$2,'Bond Valuation'!$B$40:$D$40,BondVal_all!BO123:BQ123)/BondVal_all!AH123</f>
        <v>2.9356854611953054</v>
      </c>
      <c r="AK123" s="35">
        <f t="shared" si="42"/>
        <v>-4.6716476726637399E-3</v>
      </c>
      <c r="AL123" s="35">
        <f t="shared" si="43"/>
        <v>-1.4773047071442147E-2</v>
      </c>
      <c r="AM123" s="35">
        <f t="shared" si="44"/>
        <v>-1.4068257742430375E-3</v>
      </c>
      <c r="AN123" s="29">
        <f t="shared" si="45"/>
        <v>-4.448773717637842E-3</v>
      </c>
      <c r="AO123" s="28">
        <f>SUMPRODUCT('Bond Valuation'!$B$68:$F$68,BondVal_all!BO123:BS123)</f>
        <v>77.465769819103755</v>
      </c>
      <c r="AP123" s="53">
        <f t="shared" si="46"/>
        <v>-1.3413127619317233E-3</v>
      </c>
      <c r="AQ123" s="12">
        <f>SUMPRODUCT($BO$2:$BS$2,'Bond Valuation'!$B$68:$F$68,BondVal_all!BO123:BS123)/BondVal_all!AO123</f>
        <v>4.7234623828455184</v>
      </c>
      <c r="AR123" s="35">
        <f t="shared" si="47"/>
        <v>-7.5165927478996223E-3</v>
      </c>
      <c r="AS123" s="35">
        <f t="shared" si="48"/>
        <v>-2.3769553327266629E-2</v>
      </c>
      <c r="AT123" s="35">
        <f t="shared" si="49"/>
        <v>-1.4068257742430375E-3</v>
      </c>
      <c r="AU123" s="36">
        <f t="shared" si="50"/>
        <v>-4.448773717637842E-3</v>
      </c>
      <c r="AV123" s="28">
        <f>SUMPRODUCT('Bond Valuation'!$B$96:$K$96,BondVal_all!BO123:BX123)</f>
        <v>69.217090070122737</v>
      </c>
      <c r="AW123" s="53">
        <f t="shared" si="51"/>
        <v>-9.4605138730552429E-4</v>
      </c>
      <c r="AX123" s="12">
        <f>SUMPRODUCT($BO$2:$BX$2,'Bond Valuation'!$B$96:$K$96,BondVal_all!BO123:BX123)/BondVal_all!AV123</f>
        <v>8.2690696872131362</v>
      </c>
      <c r="AY123" s="35">
        <f t="shared" si="52"/>
        <v>-1.3158828038626016E-2</v>
      </c>
      <c r="AZ123" s="35">
        <f t="shared" si="60"/>
        <v>-4.1611867940544348E-2</v>
      </c>
      <c r="BA123" s="35">
        <f t="shared" si="53"/>
        <v>-1.4068257742430375E-3</v>
      </c>
      <c r="BB123" s="36">
        <f t="shared" si="54"/>
        <v>-4.448773717637842E-3</v>
      </c>
      <c r="BC123" s="28">
        <f>SUMPRODUCT('Bond Valuation'!$B$124:$U$124,BondVal_all!BO123:CH123)</f>
        <v>57.88812607924261</v>
      </c>
      <c r="BD123" s="53">
        <f t="shared" si="55"/>
        <v>-1.1920950023928123E-3</v>
      </c>
      <c r="BE123" s="12">
        <f>SUMPRODUCT($BO$2:$CH$2,'Bond Valuation'!$B$124:$U$124,BondVal_all!BO123:CH123)/BondVal_all!BC123</f>
        <v>11.957532691319361</v>
      </c>
      <c r="BF123" s="35">
        <f t="shared" si="56"/>
        <v>-1.9028394051949265E-2</v>
      </c>
      <c r="BG123" s="35">
        <f t="shared" si="57"/>
        <v>-6.0173065419360031E-2</v>
      </c>
      <c r="BH123" s="35">
        <f t="shared" si="58"/>
        <v>-1.4068257742430375E-3</v>
      </c>
      <c r="BI123" s="36">
        <f t="shared" si="59"/>
        <v>-4.448773717637842E-3</v>
      </c>
      <c r="BJ123" s="35"/>
      <c r="BK123" s="35"/>
      <c r="BO123">
        <f>EXP(-BO$2*HLOOKUP(BO$2,'Yield Curves'!$B$2:$AP$508,MATCH($Z123,'Yield Curves'!$A$3:$A$508,0)+1)/100)</f>
        <v>0.92468697883481343</v>
      </c>
      <c r="BP123">
        <f>EXP(-BP$2*HLOOKUP(BP$2,'Yield Curves'!$B$2:$AP$508,MATCH($Z123,'Yield Curves'!$A$3:$A$508,0)+1)/100)</f>
        <v>0.85453313509886319</v>
      </c>
      <c r="BQ123">
        <f>EXP(-BQ$2*HLOOKUP(BQ$2,'Yield Curves'!$B$2:$AP$508,MATCH($Z123,'Yield Curves'!$A$3:$A$508,0)+1)/100)</f>
        <v>0.7894648248372601</v>
      </c>
      <c r="BR123">
        <f>EXP(-BR$2*HLOOKUP(BR$2,'Yield Curves'!$B$2:$AP$508,MATCH($Z123,'Yield Curves'!$A$3:$A$508,0)+1)/100)</f>
        <v>0.72760278841459547</v>
      </c>
      <c r="BS123">
        <f>EXP(-BS$2*HLOOKUP(BS$2,'Yield Curves'!$B$2:$AP$508,MATCH($Z123,'Yield Curves'!$A$3:$A$508,0)+1)/100)</f>
        <v>0.67536634635258452</v>
      </c>
      <c r="BT123">
        <f>EXP(-BT$2*HLOOKUP(BT$2,'Yield Curves'!$B$2:$AP$508,MATCH($Z123,'Yield Curves'!$A$3:$A$508,0)+1)/100)</f>
        <v>0.62512728123723604</v>
      </c>
      <c r="BU123">
        <f>EXP(-BU$2*HLOOKUP(BU$2,'Yield Curves'!$B$2:$AP$508,MATCH($Z123,'Yield Curves'!$A$3:$A$508,0)+1)/100)</f>
        <v>0.57885688970495353</v>
      </c>
      <c r="BV123">
        <f>EXP(-BV$2*HLOOKUP(BV$2,'Yield Curves'!$B$2:$AP$508,MATCH($Z123,'Yield Curves'!$A$3:$A$508,0)+1)/100)</f>
        <v>0.53579695766745605</v>
      </c>
      <c r="BW123">
        <f>EXP(-BW$2*HLOOKUP(BW$2,'Yield Curves'!$B$2:$AP$508,MATCH($Z123,'Yield Curves'!$A$3:$A$508,0)+1)/100)</f>
        <v>0.4955931256926514</v>
      </c>
      <c r="BX123">
        <f>EXP(-BX$2*HLOOKUP(BX$2,'Yield Curves'!$B$2:$AP$508,MATCH($Z123,'Yield Curves'!$A$3:$A$508,0)+1)/100)</f>
        <v>0.4588646465959545</v>
      </c>
      <c r="BY123">
        <f>EXP(-BY$2*HLOOKUP(BY$2,'Yield Curves'!$B$2:$AP$508,MATCH($Z123,'Yield Curves'!$A$3:$A$508,0)+1)/100)</f>
        <v>0.42494310058374585</v>
      </c>
      <c r="BZ123">
        <f>EXP(-BZ$2*HLOOKUP(BZ$2,'Yield Curves'!$B$2:$AP$508,MATCH($Z123,'Yield Curves'!$A$3:$A$508,0)+1)/100)</f>
        <v>0.39113598176808939</v>
      </c>
      <c r="CA123">
        <f>EXP(-CA$2*HLOOKUP(CA$2,'Yield Curves'!$B$2:$AP$508,MATCH($Z123,'Yield Curves'!$A$3:$A$508,0)+1)/100)</f>
        <v>0.35726588446413049</v>
      </c>
      <c r="CB123">
        <f>EXP(-CB$2*HLOOKUP(CB$2,'Yield Curves'!$B$2:$AP$508,MATCH($Z123,'Yield Curves'!$A$3:$A$508,0)+1)/100)</f>
        <v>0.32932011741969652</v>
      </c>
      <c r="CC123">
        <f>EXP(-CC$2*HLOOKUP(CC$2,'Yield Curves'!$B$2:$AP$508,MATCH($Z123,'Yield Curves'!$A$3:$A$508,0)+1)/100)</f>
        <v>0.30346166080623954</v>
      </c>
      <c r="CD123">
        <f>EXP(-CD$2*HLOOKUP(CD$2,'Yield Curves'!$B$2:$AP$508,MATCH($Z123,'Yield Curves'!$A$3:$A$508,0)+1)/100)</f>
        <v>0.2784894783614783</v>
      </c>
      <c r="CE123">
        <f>EXP(-CE$2*HLOOKUP(CE$2,'Yield Curves'!$B$2:$AP$508,MATCH($Z123,'Yield Curves'!$A$3:$A$508,0)+1)/100)</f>
        <v>0.25434648877675475</v>
      </c>
      <c r="CF123">
        <f>EXP(-CF$2*HLOOKUP(CF$2,'Yield Curves'!$B$2:$AP$508,MATCH($Z123,'Yield Curves'!$A$3:$A$508,0)+1)/100)</f>
        <v>0.23200197950571672</v>
      </c>
      <c r="CG123">
        <f>EXP(-CG$2*HLOOKUP(CG$2,'Yield Curves'!$B$2:$AP$508,MATCH($Z123,'Yield Curves'!$A$3:$A$508,0)+1)/100)</f>
        <v>0.2118263844180788</v>
      </c>
      <c r="CH123">
        <f>EXP(-CH$2*HLOOKUP(CH$2,'Yield Curves'!$B$2:$AP$508,MATCH($Z123,'Yield Curves'!$A$3:$A$508,0)+1)/100)</f>
        <v>0.19320567189501364</v>
      </c>
    </row>
    <row r="124" spans="1:86" x14ac:dyDescent="0.2">
      <c r="A124" s="2">
        <v>42958</v>
      </c>
      <c r="B124">
        <f>'Yield Curves'!C123-'Yield Curves'!C124</f>
        <v>-4.0000000000000036E-2</v>
      </c>
      <c r="C124">
        <f>'Yield Curves'!D123-'Yield Curves'!D124</f>
        <v>-3.5000000000000142E-2</v>
      </c>
      <c r="D124">
        <f>'Yield Curves'!E123-'Yield Curves'!E124</f>
        <v>-3.0000000000000249E-2</v>
      </c>
      <c r="E124">
        <f>'Yield Curves'!F123-'Yield Curves'!F124</f>
        <v>-2.5000000000000355E-2</v>
      </c>
      <c r="F124">
        <f>'Yield Curves'!G123-'Yield Curves'!G124</f>
        <v>-2.0000000000000462E-2</v>
      </c>
      <c r="G124">
        <f>'Yield Curves'!H123-'Yield Curves'!H124</f>
        <v>-4.9999999999998934E-3</v>
      </c>
      <c r="H124">
        <f>'Yield Curves'!I123-'Yield Curves'!I124</f>
        <v>9.9999999999997868E-3</v>
      </c>
      <c r="I124">
        <f>'Yield Curves'!J123-'Yield Curves'!J124</f>
        <v>0</v>
      </c>
      <c r="J124">
        <f>'Yield Curves'!K123-'Yield Curves'!K124</f>
        <v>-9.9999999999997868E-3</v>
      </c>
      <c r="K124">
        <f>'Yield Curves'!L123-'Yield Curves'!L124</f>
        <v>-9.9999999999997868E-3</v>
      </c>
      <c r="L124">
        <f>'Yield Curves'!M123-'Yield Curves'!M124</f>
        <v>-9.9999999999997868E-3</v>
      </c>
      <c r="M124">
        <f>'Yield Curves'!N123-'Yield Curves'!N124</f>
        <v>-9.9999999999997868E-3</v>
      </c>
      <c r="N124">
        <f>'Yield Curves'!O123-'Yield Curves'!O124</f>
        <v>-9.9999999999997868E-3</v>
      </c>
      <c r="O124">
        <f>'Yield Curves'!P123-'Yield Curves'!P124</f>
        <v>-9.9999999999997868E-3</v>
      </c>
      <c r="P124">
        <f>'Yield Curves'!Q123-'Yield Curves'!Q124</f>
        <v>-7.499999999999396E-3</v>
      </c>
      <c r="Q124">
        <f>'Yield Curves'!R123-'Yield Curves'!R124</f>
        <v>-4.9999999999998934E-3</v>
      </c>
      <c r="R124">
        <f>'Yield Curves'!S123-'Yield Curves'!S124</f>
        <v>-2.5000000000003908E-3</v>
      </c>
      <c r="S124">
        <f>'Yield Curves'!T123-'Yield Curves'!T124</f>
        <v>-1.2500000000006395E-3</v>
      </c>
      <c r="T124">
        <f>'Yield Curves'!U123-'Yield Curves'!U124</f>
        <v>0</v>
      </c>
      <c r="U124">
        <f>'Yield Curves'!V123-'Yield Curves'!V124</f>
        <v>1.2500000000006395E-3</v>
      </c>
      <c r="V124" s="21">
        <f t="shared" si="31"/>
        <v>9.9999999999997868E-3</v>
      </c>
      <c r="W124" s="21">
        <f t="shared" si="32"/>
        <v>3.6437500000000206E-2</v>
      </c>
      <c r="X124">
        <f t="shared" si="33"/>
        <v>5.2741164453980645E-2</v>
      </c>
      <c r="Y124">
        <f t="shared" si="34"/>
        <v>0.15913179580195644</v>
      </c>
      <c r="Z124" s="2">
        <v>42961</v>
      </c>
      <c r="AA124" s="28">
        <f>'Bond Valuation'!$B$12*BondVal_all!BO124</f>
        <v>93.374708053086863</v>
      </c>
      <c r="AB124" s="53">
        <f t="shared" si="36"/>
        <v>3.0004500450031557E-4</v>
      </c>
      <c r="AC124" s="12">
        <f>SUMPRODUCT('Bond Valuation'!$B$12*BondVal_all!BO124,$BO$2)/AA124</f>
        <v>1</v>
      </c>
      <c r="AD124" s="35">
        <f t="shared" si="37"/>
        <v>-1.5908249251561451E-3</v>
      </c>
      <c r="AE124" s="53">
        <f t="shared" si="38"/>
        <v>-5.0306301220603119E-3</v>
      </c>
      <c r="AF124" s="53">
        <f t="shared" si="39"/>
        <v>-1.4041836331287142E-3</v>
      </c>
      <c r="AG124" s="53">
        <f t="shared" si="40"/>
        <v>-4.4404185338170043E-3</v>
      </c>
      <c r="AH124" s="28">
        <f>SUMPRODUCT('Bond Valuation'!$B$40:$D$40,BondVal_all!BO124:BQ124)</f>
        <v>84.10764377110732</v>
      </c>
      <c r="AI124" s="53">
        <f t="shared" si="41"/>
        <v>1.4645131142734247E-3</v>
      </c>
      <c r="AJ124" s="12">
        <f>SUMPRODUCT($BO$2:$BQ$2,'Bond Valuation'!$B$40:$D$40,BondVal_all!BO124:BQ124)/BondVal_all!AH124</f>
        <v>2.9357124481499102</v>
      </c>
      <c r="AK124" s="35">
        <f t="shared" si="42"/>
        <v>-4.6702045356080447E-3</v>
      </c>
      <c r="AL124" s="35">
        <f t="shared" si="43"/>
        <v>-1.4768483471370362E-2</v>
      </c>
      <c r="AM124" s="35">
        <f t="shared" si="44"/>
        <v>-1.4041836331287142E-3</v>
      </c>
      <c r="AN124" s="29">
        <f t="shared" si="45"/>
        <v>-4.4404185338170043E-3</v>
      </c>
      <c r="AO124" s="28">
        <f>SUMPRODUCT('Bond Valuation'!$B$68:$F$68,BondVal_all!BO124:BS124)</f>
        <v>77.569815202175121</v>
      </c>
      <c r="AP124" s="53">
        <f t="shared" si="46"/>
        <v>1.8826408914154324E-3</v>
      </c>
      <c r="AQ124" s="12">
        <f>SUMPRODUCT($BO$2:$BS$2,'Bond Valuation'!$B$68:$F$68,BondVal_all!BO124:BS124)/BondVal_all!AO124</f>
        <v>4.7238418768069499</v>
      </c>
      <c r="AR124" s="35">
        <f t="shared" si="47"/>
        <v>-7.5148054001208811E-3</v>
      </c>
      <c r="AS124" s="35">
        <f t="shared" si="48"/>
        <v>-2.3763901237314963E-2</v>
      </c>
      <c r="AT124" s="35">
        <f t="shared" si="49"/>
        <v>-1.4041836331287142E-3</v>
      </c>
      <c r="AU124" s="36">
        <f t="shared" si="50"/>
        <v>-4.4404185338170043E-3</v>
      </c>
      <c r="AV124" s="28">
        <f>SUMPRODUCT('Bond Valuation'!$B$96:$K$96,BondVal_all!BO124:BX124)</f>
        <v>69.282635003083584</v>
      </c>
      <c r="AW124" s="53">
        <f t="shared" si="51"/>
        <v>1.7752917700244453E-3</v>
      </c>
      <c r="AX124" s="12">
        <f>SUMPRODUCT($BO$2:$BX$2,'Bond Valuation'!$B$96:$K$96,BondVal_all!BO124:BX124)/BondVal_all!AV124</f>
        <v>8.269897268730583</v>
      </c>
      <c r="AY124" s="35">
        <f t="shared" si="52"/>
        <v>-1.3155958703577339E-2</v>
      </c>
      <c r="AZ124" s="35">
        <f t="shared" si="60"/>
        <v>-4.1602794306420374E-2</v>
      </c>
      <c r="BA124" s="35">
        <f t="shared" si="53"/>
        <v>-1.4041836331287142E-3</v>
      </c>
      <c r="BB124" s="36">
        <f t="shared" si="54"/>
        <v>-4.4404185338170043E-3</v>
      </c>
      <c r="BC124" s="28">
        <f>SUMPRODUCT('Bond Valuation'!$B$124:$U$124,BondVal_all!BO124:CH124)</f>
        <v>57.957216587489157</v>
      </c>
      <c r="BD124" s="53">
        <f t="shared" si="55"/>
        <v>1.8009326708194884E-3</v>
      </c>
      <c r="BE124" s="12">
        <f>SUMPRODUCT($BO$2:$CH$2,'Bond Valuation'!$B$124:$U$124,BondVal_all!BO124:CH124)/BondVal_all!BC124</f>
        <v>11.961606726094081</v>
      </c>
      <c r="BF124" s="35">
        <f t="shared" si="56"/>
        <v>-1.902882212478586E-2</v>
      </c>
      <c r="BG124" s="35">
        <f t="shared" si="57"/>
        <v>-6.0174419104528122E-2</v>
      </c>
      <c r="BH124" s="35">
        <f t="shared" si="58"/>
        <v>-1.4041836331287142E-3</v>
      </c>
      <c r="BI124" s="36">
        <f t="shared" si="59"/>
        <v>-4.4404185338170043E-3</v>
      </c>
      <c r="BJ124" s="35"/>
      <c r="BK124" s="35"/>
      <c r="BO124">
        <f>EXP(-BO$2*HLOOKUP(BO$2,'Yield Curves'!$B$2:$AP$508,MATCH($Z124,'Yield Curves'!$A$3:$A$508,0)+1)/100)</f>
        <v>0.9245020599315531</v>
      </c>
      <c r="BP124">
        <f>EXP(-BP$2*HLOOKUP(BP$2,'Yield Curves'!$B$2:$AP$508,MATCH($Z124,'Yield Curves'!$A$3:$A$508,0)+1)/100)</f>
        <v>0.85453313509886319</v>
      </c>
      <c r="BQ124">
        <f>EXP(-BQ$2*HLOOKUP(BQ$2,'Yield Curves'!$B$2:$AP$508,MATCH($Z124,'Yield Curves'!$A$3:$A$508,0)+1)/100)</f>
        <v>0.78970169981418126</v>
      </c>
      <c r="BR124">
        <f>EXP(-BR$2*HLOOKUP(BR$2,'Yield Curves'!$B$2:$AP$508,MATCH($Z124,'Yield Curves'!$A$3:$A$508,0)+1)/100)</f>
        <v>0.72760278841459547</v>
      </c>
      <c r="BS124">
        <f>EXP(-BS$2*HLOOKUP(BS$2,'Yield Curves'!$B$2:$AP$508,MATCH($Z124,'Yield Curves'!$A$3:$A$508,0)+1)/100)</f>
        <v>0.67638015603928914</v>
      </c>
      <c r="BT124">
        <f>EXP(-BT$2*HLOOKUP(BT$2,'Yield Curves'!$B$2:$AP$508,MATCH($Z124,'Yield Curves'!$A$3:$A$508,0)+1)/100)</f>
        <v>0.62625352365755593</v>
      </c>
      <c r="BU124">
        <f>EXP(-BU$2*HLOOKUP(BU$2,'Yield Curves'!$B$2:$AP$508,MATCH($Z124,'Yield Curves'!$A$3:$A$508,0)+1)/100)</f>
        <v>0.5800737664467106</v>
      </c>
      <c r="BV124">
        <f>EXP(-BV$2*HLOOKUP(BV$2,'Yield Curves'!$B$2:$AP$508,MATCH($Z124,'Yield Curves'!$A$3:$A$508,0)+1)/100)</f>
        <v>0.53686962389145954</v>
      </c>
      <c r="BW124">
        <f>EXP(-BW$2*HLOOKUP(BW$2,'Yield Curves'!$B$2:$AP$508,MATCH($Z124,'Yield Curves'!$A$3:$A$508,0)+1)/100)</f>
        <v>0.49626262822486511</v>
      </c>
      <c r="BX124">
        <f>EXP(-BX$2*HLOOKUP(BX$2,'Yield Curves'!$B$2:$AP$508,MATCH($Z124,'Yield Curves'!$A$3:$A$508,0)+1)/100)</f>
        <v>0.45932374075137034</v>
      </c>
      <c r="BY124">
        <f>EXP(-BY$2*HLOOKUP(BY$2,'Yield Curves'!$B$2:$AP$508,MATCH($Z124,'Yield Curves'!$A$3:$A$508,0)+1)/100)</f>
        <v>0.42517688357349587</v>
      </c>
      <c r="BZ124">
        <f>EXP(-BZ$2*HLOOKUP(BZ$2,'Yield Curves'!$B$2:$AP$508,MATCH($Z124,'Yield Curves'!$A$3:$A$508,0)+1)/100)</f>
        <v>0.39131203256834435</v>
      </c>
      <c r="CA124">
        <f>EXP(-CA$2*HLOOKUP(CA$2,'Yield Curves'!$B$2:$AP$508,MATCH($Z124,'Yield Curves'!$A$3:$A$508,0)+1)/100)</f>
        <v>0.35755628095285558</v>
      </c>
      <c r="CB124">
        <f>EXP(-CB$2*HLOOKUP(CB$2,'Yield Curves'!$B$2:$AP$508,MATCH($Z124,'Yield Curves'!$A$3:$A$508,0)+1)/100)</f>
        <v>0.32946422649262869</v>
      </c>
      <c r="CC124">
        <f>EXP(-CC$2*HLOOKUP(CC$2,'Yield Curves'!$B$2:$AP$508,MATCH($Z124,'Yield Curves'!$A$3:$A$508,0)+1)/100)</f>
        <v>0.30346166080623954</v>
      </c>
      <c r="CD124">
        <f>EXP(-CD$2*HLOOKUP(CD$2,'Yield Curves'!$B$2:$AP$508,MATCH($Z124,'Yield Curves'!$A$3:$A$508,0)+1)/100)</f>
        <v>0.27849295950171499</v>
      </c>
      <c r="CE124">
        <f>EXP(-CE$2*HLOOKUP(CE$2,'Yield Curves'!$B$2:$AP$508,MATCH($Z124,'Yield Curves'!$A$3:$A$508,0)+1)/100)</f>
        <v>0.25449178595203498</v>
      </c>
      <c r="CF124">
        <f>EXP(-CF$2*HLOOKUP(CF$2,'Yield Curves'!$B$2:$AP$508,MATCH($Z124,'Yield Curves'!$A$3:$A$508,0)+1)/100)</f>
        <v>0.23227946017686396</v>
      </c>
      <c r="CG124">
        <f>EXP(-CG$2*HLOOKUP(CG$2,'Yield Curves'!$B$2:$AP$508,MATCH($Z124,'Yield Curves'!$A$3:$A$508,0)+1)/100)</f>
        <v>0.21216151697268426</v>
      </c>
      <c r="CH124">
        <f>EXP(-CH$2*HLOOKUP(CH$2,'Yield Curves'!$B$2:$AP$508,MATCH($Z124,'Yield Curves'!$A$3:$A$508,0)+1)/100)</f>
        <v>0.1935924699078839</v>
      </c>
    </row>
    <row r="125" spans="1:86" x14ac:dyDescent="0.2">
      <c r="A125" s="2">
        <v>42957</v>
      </c>
      <c r="B125">
        <f>'Yield Curves'!C124-'Yield Curves'!C125</f>
        <v>-3.0000000000000249E-2</v>
      </c>
      <c r="C125">
        <f>'Yield Curves'!D124-'Yield Curves'!D125</f>
        <v>-2.5000000000000355E-2</v>
      </c>
      <c r="D125">
        <f>'Yield Curves'!E124-'Yield Curves'!E125</f>
        <v>-1.9999999999999574E-2</v>
      </c>
      <c r="E125">
        <f>'Yield Curves'!F124-'Yield Curves'!F125</f>
        <v>-1.9999999999999574E-2</v>
      </c>
      <c r="F125">
        <f>'Yield Curves'!G124-'Yield Curves'!G125</f>
        <v>-1.9999999999999574E-2</v>
      </c>
      <c r="G125">
        <f>'Yield Curves'!H124-'Yield Curves'!H125</f>
        <v>-3.0000000000000249E-2</v>
      </c>
      <c r="H125">
        <f>'Yield Curves'!I124-'Yield Curves'!I125</f>
        <v>-4.0000000000000036E-2</v>
      </c>
      <c r="I125">
        <f>'Yield Curves'!J124-'Yield Curves'!J125</f>
        <v>-3.0000000000000249E-2</v>
      </c>
      <c r="J125">
        <f>'Yield Curves'!K124-'Yield Curves'!K125</f>
        <v>-1.9999999999999574E-2</v>
      </c>
      <c r="K125">
        <f>'Yield Curves'!L124-'Yield Curves'!L125</f>
        <v>-1.7500000000000071E-2</v>
      </c>
      <c r="L125">
        <f>'Yield Curves'!M124-'Yield Curves'!M125</f>
        <v>-1.5000000000000568E-2</v>
      </c>
      <c r="M125">
        <f>'Yield Curves'!N124-'Yield Curves'!N125</f>
        <v>-1.2500000000001066E-2</v>
      </c>
      <c r="N125">
        <f>'Yield Curves'!O124-'Yield Curves'!O125</f>
        <v>-1.0000000000000675E-2</v>
      </c>
      <c r="O125">
        <f>'Yield Curves'!P124-'Yield Curves'!P125</f>
        <v>-7.5000000000002842E-3</v>
      </c>
      <c r="P125">
        <f>'Yield Curves'!Q124-'Yield Curves'!Q125</f>
        <v>-1.1250000000000426E-2</v>
      </c>
      <c r="Q125">
        <f>'Yield Curves'!R124-'Yield Curves'!R125</f>
        <v>-1.5000000000000568E-2</v>
      </c>
      <c r="R125">
        <f>'Yield Curves'!S124-'Yield Curves'!S125</f>
        <v>-1.8750000000000711E-2</v>
      </c>
      <c r="S125">
        <f>'Yield Curves'!T124-'Yield Curves'!T125</f>
        <v>-1.9375000000000142E-2</v>
      </c>
      <c r="T125">
        <f>'Yield Curves'!U124-'Yield Curves'!U125</f>
        <v>-2.0000000000000462E-2</v>
      </c>
      <c r="U125">
        <f>'Yield Curves'!V124-'Yield Curves'!V125</f>
        <v>-2.0625000000000782E-2</v>
      </c>
      <c r="V125" s="21">
        <f t="shared" si="31"/>
        <v>-7.5000000000002842E-3</v>
      </c>
      <c r="W125" s="21">
        <f t="shared" si="32"/>
        <v>3.6867500000000206E-2</v>
      </c>
      <c r="X125">
        <f t="shared" si="33"/>
        <v>5.2819668930747743E-2</v>
      </c>
      <c r="Y125">
        <f t="shared" si="34"/>
        <v>0.15974442452458626</v>
      </c>
      <c r="Z125" s="2">
        <v>42958</v>
      </c>
      <c r="AA125" s="28">
        <f>'Bond Valuation'!$B$12*BondVal_all!BO125</f>
        <v>93.346699842112642</v>
      </c>
      <c r="AB125" s="53">
        <f t="shared" si="36"/>
        <v>4.0008001066760279E-4</v>
      </c>
      <c r="AC125" s="12">
        <f>SUMPRODUCT('Bond Valuation'!$B$12*BondVal_all!BO125,$BO$2)/AA125</f>
        <v>1</v>
      </c>
      <c r="AD125" s="35">
        <f t="shared" si="37"/>
        <v>-1.5913179580195644E-3</v>
      </c>
      <c r="AE125" s="53">
        <f t="shared" si="38"/>
        <v>-5.0321892288700317E-3</v>
      </c>
      <c r="AF125" s="53">
        <f t="shared" si="39"/>
        <v>-1.4056650150034609E-3</v>
      </c>
      <c r="AG125" s="53">
        <f t="shared" si="40"/>
        <v>-4.4451030746256942E-3</v>
      </c>
      <c r="AH125" s="28">
        <f>SUMPRODUCT('Bond Valuation'!$B$40:$D$40,BondVal_all!BO125:BQ125)</f>
        <v>83.984647153952722</v>
      </c>
      <c r="AI125" s="53">
        <f t="shared" si="41"/>
        <v>5.957750982170662E-4</v>
      </c>
      <c r="AJ125" s="12">
        <f>SUMPRODUCT($BO$2:$BQ$2,'Bond Valuation'!$B$40:$D$40,BondVal_all!BO125:BQ125)/BondVal_all!AH125</f>
        <v>2.9356518453674356</v>
      </c>
      <c r="AK125" s="35">
        <f t="shared" si="42"/>
        <v>-4.6715555000264733E-3</v>
      </c>
      <c r="AL125" s="35">
        <f t="shared" si="43"/>
        <v>-1.477275559597044E-2</v>
      </c>
      <c r="AM125" s="35">
        <f t="shared" si="44"/>
        <v>-1.4056650150034609E-3</v>
      </c>
      <c r="AN125" s="29">
        <f t="shared" si="45"/>
        <v>-4.4451030746256942E-3</v>
      </c>
      <c r="AO125" s="28">
        <f>SUMPRODUCT('Bond Valuation'!$B$68:$F$68,BondVal_all!BO125:BS125)</f>
        <v>77.424053513052314</v>
      </c>
      <c r="AP125" s="53">
        <f t="shared" si="46"/>
        <v>4.8129658623841109E-4</v>
      </c>
      <c r="AQ125" s="12">
        <f>SUMPRODUCT($BO$2:$BS$2,'Bond Valuation'!$B$68:$F$68,BondVal_all!BO125:BS125)/BondVal_all!AO125</f>
        <v>4.723535751751462</v>
      </c>
      <c r="AR125" s="35">
        <f t="shared" si="47"/>
        <v>-7.5166472671095441E-3</v>
      </c>
      <c r="AS125" s="35">
        <f t="shared" si="48"/>
        <v>-2.3769725732146214E-2</v>
      </c>
      <c r="AT125" s="35">
        <f t="shared" si="49"/>
        <v>-1.4056650150034609E-3</v>
      </c>
      <c r="AU125" s="36">
        <f t="shared" si="50"/>
        <v>-4.4451030746256942E-3</v>
      </c>
      <c r="AV125" s="28">
        <f>SUMPRODUCT('Bond Valuation'!$B$96:$K$96,BondVal_all!BO125:BX125)</f>
        <v>69.159856079769099</v>
      </c>
      <c r="AW125" s="53">
        <f t="shared" si="51"/>
        <v>1.3233068906037815E-4</v>
      </c>
      <c r="AX125" s="12">
        <f>SUMPRODUCT($BO$2:$BX$2,'Bond Valuation'!$B$96:$K$96,BondVal_all!BO125:BX125)/BondVal_all!AV125</f>
        <v>8.2687138969269469</v>
      </c>
      <c r="AY125" s="35">
        <f t="shared" si="52"/>
        <v>-1.3158152913905784E-2</v>
      </c>
      <c r="AZ125" s="35">
        <f t="shared" si="60"/>
        <v>-4.1609733008723726E-2</v>
      </c>
      <c r="BA125" s="35">
        <f t="shared" si="53"/>
        <v>-1.4056650150034609E-3</v>
      </c>
      <c r="BB125" s="36">
        <f t="shared" si="54"/>
        <v>-4.4451030746256942E-3</v>
      </c>
      <c r="BC125" s="28">
        <f>SUMPRODUCT('Bond Valuation'!$B$124:$U$124,BondVal_all!BO125:CH125)</f>
        <v>57.853027180733562</v>
      </c>
      <c r="BD125" s="53">
        <f t="shared" si="55"/>
        <v>2.0478153524239318E-5</v>
      </c>
      <c r="BE125" s="12">
        <f>SUMPRODUCT($BO$2:$CH$2,'Bond Valuation'!$B$124:$U$124,BondVal_all!BO125:CH125)/BondVal_all!BC125</f>
        <v>11.958503755889252</v>
      </c>
      <c r="BF125" s="35">
        <f t="shared" si="56"/>
        <v>-1.9029781777790977E-2</v>
      </c>
      <c r="BG125" s="35">
        <f t="shared" si="57"/>
        <v>-6.0177453793787715E-2</v>
      </c>
      <c r="BH125" s="35">
        <f t="shared" si="58"/>
        <v>-1.4056650150034609E-3</v>
      </c>
      <c r="BI125" s="36">
        <f t="shared" si="59"/>
        <v>-4.4451030746256942E-3</v>
      </c>
      <c r="BJ125" s="35"/>
      <c r="BK125" s="35"/>
      <c r="BO125">
        <f>EXP(-BO$2*HLOOKUP(BO$2,'Yield Curves'!$B$2:$AP$508,MATCH($Z125,'Yield Curves'!$A$3:$A$508,0)+1)/100)</f>
        <v>0.9242247509120064</v>
      </c>
      <c r="BP125">
        <f>EXP(-BP$2*HLOOKUP(BP$2,'Yield Curves'!$B$2:$AP$508,MATCH($Z125,'Yield Curves'!$A$3:$A$508,0)+1)/100)</f>
        <v>0.85367902908794524</v>
      </c>
      <c r="BQ125">
        <f>EXP(-BQ$2*HLOOKUP(BQ$2,'Yield Curves'!$B$2:$AP$508,MATCH($Z125,'Yield Curves'!$A$3:$A$508,0)+1)/100)</f>
        <v>0.78851803523483155</v>
      </c>
      <c r="BR125">
        <f>EXP(-BR$2*HLOOKUP(BR$2,'Yield Curves'!$B$2:$AP$508,MATCH($Z125,'Yield Curves'!$A$3:$A$508,0)+1)/100)</f>
        <v>0.72702093895467979</v>
      </c>
      <c r="BS125">
        <f>EXP(-BS$2*HLOOKUP(BS$2,'Yield Curves'!$B$2:$AP$508,MATCH($Z125,'Yield Curves'!$A$3:$A$508,0)+1)/100)</f>
        <v>0.67502874758613318</v>
      </c>
      <c r="BT125">
        <f>EXP(-BT$2*HLOOKUP(BT$2,'Yield Curves'!$B$2:$AP$508,MATCH($Z125,'Yield Curves'!$A$3:$A$508,0)+1)/100)</f>
        <v>0.62512728123723604</v>
      </c>
      <c r="BU125">
        <f>EXP(-BU$2*HLOOKUP(BU$2,'Yield Curves'!$B$2:$AP$508,MATCH($Z125,'Yield Curves'!$A$3:$A$508,0)+1)/100)</f>
        <v>0.57926223138078203</v>
      </c>
      <c r="BV125">
        <f>EXP(-BV$2*HLOOKUP(BV$2,'Yield Curves'!$B$2:$AP$508,MATCH($Z125,'Yield Curves'!$A$3:$A$508,0)+1)/100)</f>
        <v>0.53611853230480044</v>
      </c>
      <c r="BW125">
        <f>EXP(-BW$2*HLOOKUP(BW$2,'Yield Curves'!$B$2:$AP$508,MATCH($Z125,'Yield Curves'!$A$3:$A$508,0)+1)/100)</f>
        <v>0.49525871320971915</v>
      </c>
      <c r="BX125">
        <f>EXP(-BX$2*HLOOKUP(BX$2,'Yield Curves'!$B$2:$AP$508,MATCH($Z125,'Yield Curves'!$A$3:$A$508,0)+1)/100)</f>
        <v>0.45840601130522352</v>
      </c>
      <c r="BY125">
        <f>EXP(-BY$2*HLOOKUP(BY$2,'Yield Curves'!$B$2:$AP$508,MATCH($Z125,'Yield Curves'!$A$3:$A$508,0)+1)/100)</f>
        <v>0.42435920534041688</v>
      </c>
      <c r="BZ125">
        <f>EXP(-BZ$2*HLOOKUP(BZ$2,'Yield Curves'!$B$2:$AP$508,MATCH($Z125,'Yield Curves'!$A$3:$A$508,0)+1)/100)</f>
        <v>0.39046185380207277</v>
      </c>
      <c r="CA125">
        <f>EXP(-CA$2*HLOOKUP(CA$2,'Yield Curves'!$B$2:$AP$508,MATCH($Z125,'Yield Curves'!$A$3:$A$508,0)+1)/100)</f>
        <v>0.35654092467286475</v>
      </c>
      <c r="CB125">
        <f>EXP(-CB$2*HLOOKUP(CB$2,'Yield Curves'!$B$2:$AP$508,MATCH($Z125,'Yield Curves'!$A$3:$A$508,0)+1)/100)</f>
        <v>0.32849989851239519</v>
      </c>
      <c r="CC125">
        <f>EXP(-CC$2*HLOOKUP(CC$2,'Yield Curves'!$B$2:$AP$508,MATCH($Z125,'Yield Curves'!$A$3:$A$508,0)+1)/100)</f>
        <v>0.30255264003674054</v>
      </c>
      <c r="CD125">
        <f>EXP(-CD$2*HLOOKUP(CD$2,'Yield Curves'!$B$2:$AP$508,MATCH($Z125,'Yield Curves'!$A$3:$A$508,0)+1)/100)</f>
        <v>0.27767435133222979</v>
      </c>
      <c r="CE125">
        <f>EXP(-CE$2*HLOOKUP(CE$2,'Yield Curves'!$B$2:$AP$508,MATCH($Z125,'Yield Curves'!$A$3:$A$508,0)+1)/100)</f>
        <v>0.25379477858236521</v>
      </c>
      <c r="CF125">
        <f>EXP(-CF$2*HLOOKUP(CF$2,'Yield Curves'!$B$2:$AP$508,MATCH($Z125,'Yield Curves'!$A$3:$A$508,0)+1)/100)</f>
        <v>0.23170039187310629</v>
      </c>
      <c r="CG125">
        <f>EXP(-CG$2*HLOOKUP(CG$2,'Yield Curves'!$B$2:$AP$508,MATCH($Z125,'Yield Curves'!$A$3:$A$508,0)+1)/100)</f>
        <v>0.21168101054748928</v>
      </c>
      <c r="CH125">
        <f>EXP(-CH$2*HLOOKUP(CH$2,'Yield Curves'!$B$2:$AP$508,MATCH($Z125,'Yield Curves'!$A$3:$A$508,0)+1)/100)</f>
        <v>0.19320567189501364</v>
      </c>
    </row>
    <row r="126" spans="1:86" x14ac:dyDescent="0.2">
      <c r="A126" s="2">
        <v>42956</v>
      </c>
      <c r="B126">
        <f>'Yield Curves'!C125-'Yield Curves'!C126</f>
        <v>-1.9999999999999574E-2</v>
      </c>
      <c r="C126">
        <f>'Yield Curves'!D125-'Yield Curves'!D126</f>
        <v>-1.9999999999999574E-2</v>
      </c>
      <c r="D126">
        <f>'Yield Curves'!E125-'Yield Curves'!E126</f>
        <v>-2.0000000000000462E-2</v>
      </c>
      <c r="E126">
        <f>'Yield Curves'!F125-'Yield Curves'!F126</f>
        <v>-1.0000000000000675E-2</v>
      </c>
      <c r="F126">
        <f>'Yield Curves'!G125-'Yield Curves'!G126</f>
        <v>0</v>
      </c>
      <c r="G126">
        <f>'Yield Curves'!H125-'Yield Curves'!H126</f>
        <v>2.0000000000000462E-2</v>
      </c>
      <c r="H126">
        <f>'Yield Curves'!I125-'Yield Curves'!I126</f>
        <v>4.0000000000000036E-2</v>
      </c>
      <c r="I126">
        <f>'Yield Curves'!J125-'Yield Curves'!J126</f>
        <v>3.0000000000000249E-2</v>
      </c>
      <c r="J126">
        <f>'Yield Curves'!K125-'Yield Curves'!K126</f>
        <v>1.9999999999999574E-2</v>
      </c>
      <c r="K126">
        <f>'Yield Curves'!L125-'Yield Curves'!L126</f>
        <v>2.2500000000000853E-2</v>
      </c>
      <c r="L126">
        <f>'Yield Curves'!M125-'Yield Curves'!M126</f>
        <v>2.5000000000000355E-2</v>
      </c>
      <c r="M126">
        <f>'Yield Curves'!N125-'Yield Curves'!N126</f>
        <v>2.7499999999999858E-2</v>
      </c>
      <c r="N126">
        <f>'Yield Curves'!O125-'Yield Curves'!O126</f>
        <v>3.0000000000000249E-2</v>
      </c>
      <c r="O126">
        <f>'Yield Curves'!P125-'Yield Curves'!P126</f>
        <v>3.2500000000000639E-2</v>
      </c>
      <c r="P126">
        <f>'Yield Curves'!Q125-'Yield Curves'!Q126</f>
        <v>3.3750000000000391E-2</v>
      </c>
      <c r="Q126">
        <f>'Yield Curves'!R125-'Yield Curves'!R126</f>
        <v>3.5000000000000142E-2</v>
      </c>
      <c r="R126">
        <f>'Yield Curves'!S125-'Yield Curves'!S126</f>
        <v>3.6249999999999893E-2</v>
      </c>
      <c r="S126">
        <f>'Yield Curves'!T125-'Yield Curves'!T126</f>
        <v>3.8124999999999076E-2</v>
      </c>
      <c r="T126">
        <f>'Yield Curves'!U125-'Yield Curves'!U126</f>
        <v>4.0000000000000036E-2</v>
      </c>
      <c r="U126">
        <f>'Yield Curves'!V125-'Yield Curves'!V126</f>
        <v>4.1875000000000995E-2</v>
      </c>
      <c r="V126" s="21">
        <f t="shared" si="31"/>
        <v>4.1875000000000995E-2</v>
      </c>
      <c r="W126" s="21">
        <f t="shared" si="32"/>
        <v>3.6780000000000201E-2</v>
      </c>
      <c r="X126">
        <f t="shared" si="33"/>
        <v>5.282945822764501E-2</v>
      </c>
      <c r="Y126">
        <f t="shared" si="34"/>
        <v>0.15967969783461156</v>
      </c>
      <c r="Z126" s="2">
        <v>42957</v>
      </c>
      <c r="AA126" s="28">
        <f>'Bond Valuation'!$B$12*BondVal_all!BO126</f>
        <v>93.309368628916204</v>
      </c>
      <c r="AB126" s="53">
        <f t="shared" si="36"/>
        <v>3.0004500450053762E-4</v>
      </c>
      <c r="AC126" s="12">
        <f>SUMPRODUCT('Bond Valuation'!$B$12*BondVal_all!BO126,$BO$2)/AA126</f>
        <v>1</v>
      </c>
      <c r="AD126" s="35">
        <f t="shared" si="37"/>
        <v>-1.5974442452458626E-3</v>
      </c>
      <c r="AE126" s="53">
        <f t="shared" si="38"/>
        <v>-5.0515622501055291E-3</v>
      </c>
      <c r="AF126" s="53">
        <f t="shared" si="39"/>
        <v>-1.4077573274818656E-3</v>
      </c>
      <c r="AG126" s="53">
        <f t="shared" si="40"/>
        <v>-4.4517195476342451E-3</v>
      </c>
      <c r="AH126" s="28">
        <f>SUMPRODUCT('Bond Valuation'!$B$40:$D$40,BondVal_all!BO126:BQ126)</f>
        <v>83.934640984976085</v>
      </c>
      <c r="AI126" s="53">
        <f t="shared" si="41"/>
        <v>5.89502380625051E-4</v>
      </c>
      <c r="AJ126" s="12">
        <f>SUMPRODUCT($BO$2:$BQ$2,'Bond Valuation'!$B$40:$D$40,BondVal_all!BO126:BQ126)/BondVal_all!AH126</f>
        <v>2.935643324055798</v>
      </c>
      <c r="AK126" s="35">
        <f t="shared" si="42"/>
        <v>-4.6895265341073697E-3</v>
      </c>
      <c r="AL126" s="35">
        <f t="shared" si="43"/>
        <v>-1.4829584995574584E-2</v>
      </c>
      <c r="AM126" s="35">
        <f t="shared" si="44"/>
        <v>-1.4077573274818656E-3</v>
      </c>
      <c r="AN126" s="29">
        <f t="shared" si="45"/>
        <v>-4.4517195476342451E-3</v>
      </c>
      <c r="AO126" s="28">
        <f>SUMPRODUCT('Bond Valuation'!$B$68:$F$68,BondVal_all!BO126:BS126)</f>
        <v>77.386807506779405</v>
      </c>
      <c r="AP126" s="53">
        <f t="shared" si="46"/>
        <v>9.6693477687503915E-4</v>
      </c>
      <c r="AQ126" s="12">
        <f>SUMPRODUCT($BO$2:$BS$2,'Bond Valuation'!$B$68:$F$68,BondVal_all!BO126:BS126)/BondVal_all!AO126</f>
        <v>4.7235212409087923</v>
      </c>
      <c r="AR126" s="35">
        <f t="shared" si="47"/>
        <v>-7.5455618235863468E-3</v>
      </c>
      <c r="AS126" s="35">
        <f t="shared" si="48"/>
        <v>-2.3861161588146485E-2</v>
      </c>
      <c r="AT126" s="35">
        <f t="shared" si="49"/>
        <v>-1.4077573274818656E-3</v>
      </c>
      <c r="AU126" s="36">
        <f t="shared" si="50"/>
        <v>-4.4517195476342451E-3</v>
      </c>
      <c r="AV126" s="28">
        <f>SUMPRODUCT('Bond Valuation'!$B$96:$K$96,BondVal_all!BO126:BX126)</f>
        <v>69.15070531928518</v>
      </c>
      <c r="AW126" s="53">
        <f t="shared" si="51"/>
        <v>1.6373297602285675E-3</v>
      </c>
      <c r="AX126" s="12">
        <f>SUMPRODUCT($BO$2:$BX$2,'Bond Valuation'!$B$96:$K$96,BondVal_all!BO126:BX126)/BondVal_all!AV126</f>
        <v>8.2692007895372459</v>
      </c>
      <c r="AY126" s="35">
        <f t="shared" si="52"/>
        <v>-1.3209587214028817E-2</v>
      </c>
      <c r="AZ126" s="35">
        <f t="shared" si="60"/>
        <v>-4.1772382546969189E-2</v>
      </c>
      <c r="BA126" s="35">
        <f t="shared" si="53"/>
        <v>-1.4077573274818656E-3</v>
      </c>
      <c r="BB126" s="36">
        <f t="shared" si="54"/>
        <v>-4.4517195476342451E-3</v>
      </c>
      <c r="BC126" s="28">
        <f>SUMPRODUCT('Bond Valuation'!$B$124:$U$124,BondVal_all!BO126:CH126)</f>
        <v>57.851842481821564</v>
      </c>
      <c r="BD126" s="53">
        <f t="shared" si="55"/>
        <v>4.9339892303015276E-3</v>
      </c>
      <c r="BE126" s="12">
        <f>SUMPRODUCT($BO$2:$CH$2,'Bond Valuation'!$B$124:$U$124,BondVal_all!BO126:CH126)/BondVal_all!BC126</f>
        <v>11.960305481375212</v>
      </c>
      <c r="BF126" s="35">
        <f t="shared" si="56"/>
        <v>-1.9105921162605378E-2</v>
      </c>
      <c r="BG126" s="35">
        <f t="shared" si="57"/>
        <v>-6.0418227669445261E-2</v>
      </c>
      <c r="BH126" s="35">
        <f t="shared" si="58"/>
        <v>-1.4077573274818656E-3</v>
      </c>
      <c r="BI126" s="36">
        <f t="shared" si="59"/>
        <v>-4.4517195476342451E-3</v>
      </c>
      <c r="BJ126" s="35"/>
      <c r="BK126" s="35"/>
      <c r="BO126">
        <f>EXP(-BO$2*HLOOKUP(BO$2,'Yield Curves'!$B$2:$AP$508,MATCH($Z126,'Yield Curves'!$A$3:$A$508,0)+1)/100)</f>
        <v>0.92385513493976434</v>
      </c>
      <c r="BP126">
        <f>EXP(-BP$2*HLOOKUP(BP$2,'Yield Curves'!$B$2:$AP$508,MATCH($Z126,'Yield Curves'!$A$3:$A$508,0)+1)/100)</f>
        <v>0.85316697530198993</v>
      </c>
      <c r="BQ126">
        <f>EXP(-BQ$2*HLOOKUP(BQ$2,'Yield Curves'!$B$2:$AP$508,MATCH($Z126,'Yield Curves'!$A$3:$A$508,0)+1)/100)</f>
        <v>0.78804506631855464</v>
      </c>
      <c r="BR126">
        <f>EXP(-BR$2*HLOOKUP(BR$2,'Yield Curves'!$B$2:$AP$508,MATCH($Z126,'Yield Curves'!$A$3:$A$508,0)+1)/100)</f>
        <v>0.72731180549969232</v>
      </c>
      <c r="BS126">
        <f>EXP(-BS$2*HLOOKUP(BS$2,'Yield Curves'!$B$2:$AP$508,MATCH($Z126,'Yield Curves'!$A$3:$A$508,0)+1)/100)</f>
        <v>0.67469131757687228</v>
      </c>
      <c r="BT126">
        <f>EXP(-BT$2*HLOOKUP(BT$2,'Yield Curves'!$B$2:$AP$508,MATCH($Z126,'Yield Curves'!$A$3:$A$508,0)+1)/100)</f>
        <v>0.62475231736890313</v>
      </c>
      <c r="BU126">
        <f>EXP(-BU$2*HLOOKUP(BU$2,'Yield Curves'!$B$2:$AP$508,MATCH($Z126,'Yield Curves'!$A$3:$A$508,0)+1)/100)</f>
        <v>0.57885688970495353</v>
      </c>
      <c r="BV126">
        <f>EXP(-BV$2*HLOOKUP(BV$2,'Yield Curves'!$B$2:$AP$508,MATCH($Z126,'Yield Curves'!$A$3:$A$508,0)+1)/100)</f>
        <v>0.53579695766745605</v>
      </c>
      <c r="BW126">
        <f>EXP(-BW$2*HLOOKUP(BW$2,'Yield Curves'!$B$2:$AP$508,MATCH($Z126,'Yield Curves'!$A$3:$A$508,0)+1)/100)</f>
        <v>0.49514729253454298</v>
      </c>
      <c r="BX126">
        <f>EXP(-BX$2*HLOOKUP(BX$2,'Yield Curves'!$B$2:$AP$508,MATCH($Z126,'Yield Curves'!$A$3:$A$508,0)+1)/100)</f>
        <v>0.45840601130522352</v>
      </c>
      <c r="BY126">
        <f>EXP(-BY$2*HLOOKUP(BY$2,'Yield Curves'!$B$2:$AP$508,MATCH($Z126,'Yield Curves'!$A$3:$A$508,0)+1)/100)</f>
        <v>0.42447592016943897</v>
      </c>
      <c r="BZ126">
        <f>EXP(-BZ$2*HLOOKUP(BZ$2,'Yield Curves'!$B$2:$AP$508,MATCH($Z126,'Yield Curves'!$A$3:$A$508,0)+1)/100)</f>
        <v>0.39066690009526123</v>
      </c>
      <c r="CA126">
        <f>EXP(-CA$2*HLOOKUP(CA$2,'Yield Curves'!$B$2:$AP$508,MATCH($Z126,'Yield Curves'!$A$3:$A$508,0)+1)/100)</f>
        <v>0.35680174057322317</v>
      </c>
      <c r="CB126">
        <f>EXP(-CB$2*HLOOKUP(CB$2,'Yield Curves'!$B$2:$AP$508,MATCH($Z126,'Yield Curves'!$A$3:$A$508,0)+1)/100)</f>
        <v>0.32885939183846769</v>
      </c>
      <c r="CC126">
        <f>EXP(-CC$2*HLOOKUP(CC$2,'Yield Curves'!$B$2:$AP$508,MATCH($Z126,'Yield Curves'!$A$3:$A$508,0)+1)/100)</f>
        <v>0.30300680953876541</v>
      </c>
      <c r="CD126">
        <f>EXP(-CD$2*HLOOKUP(CD$2,'Yield Curves'!$B$2:$AP$508,MATCH($Z126,'Yield Curves'!$A$3:$A$508,0)+1)/100)</f>
        <v>0.27809986588414309</v>
      </c>
      <c r="CE126">
        <f>EXP(-CE$2*HLOOKUP(CE$2,'Yield Curves'!$B$2:$AP$508,MATCH($Z126,'Yield Curves'!$A$3:$A$508,0)+1)/100)</f>
        <v>0.25407638914826691</v>
      </c>
      <c r="CF126">
        <f>EXP(-CF$2*HLOOKUP(CF$2,'Yield Curves'!$B$2:$AP$508,MATCH($Z126,'Yield Curves'!$A$3:$A$508,0)+1)/100)</f>
        <v>0.23184543101061142</v>
      </c>
      <c r="CG126">
        <f>EXP(-CG$2*HLOOKUP(CG$2,'Yield Curves'!$B$2:$AP$508,MATCH($Z126,'Yield Curves'!$A$3:$A$508,0)+1)/100)</f>
        <v>0.21175093470890735</v>
      </c>
      <c r="CH126">
        <f>EXP(-CH$2*HLOOKUP(CH$2,'Yield Curves'!$B$2:$AP$508,MATCH($Z126,'Yield Curves'!$A$3:$A$508,0)+1)/100)</f>
        <v>0.19320567189501364</v>
      </c>
    </row>
    <row r="127" spans="1:86" x14ac:dyDescent="0.2">
      <c r="A127" s="2">
        <v>42955</v>
      </c>
      <c r="B127">
        <f>'Yield Curves'!C126-'Yield Curves'!C127</f>
        <v>2.9999999999999361E-2</v>
      </c>
      <c r="C127">
        <f>'Yield Curves'!D126-'Yield Curves'!D127</f>
        <v>2.9999999999999361E-2</v>
      </c>
      <c r="D127">
        <f>'Yield Curves'!E126-'Yield Curves'!E127</f>
        <v>3.0000000000000249E-2</v>
      </c>
      <c r="E127">
        <f>'Yield Curves'!F126-'Yield Curves'!F127</f>
        <v>2.5000000000000355E-2</v>
      </c>
      <c r="F127">
        <f>'Yield Curves'!G126-'Yield Curves'!G127</f>
        <v>1.9999999999999574E-2</v>
      </c>
      <c r="G127">
        <f>'Yield Curves'!H126-'Yield Curves'!H127</f>
        <v>1.499999999999968E-2</v>
      </c>
      <c r="H127">
        <f>'Yield Curves'!I126-'Yield Curves'!I127</f>
        <v>9.9999999999997868E-3</v>
      </c>
      <c r="I127">
        <f>'Yield Curves'!J126-'Yield Curves'!J127</f>
        <v>9.9999999999997868E-3</v>
      </c>
      <c r="J127">
        <f>'Yield Curves'!K126-'Yield Curves'!K127</f>
        <v>9.9999999999997868E-3</v>
      </c>
      <c r="K127">
        <f>'Yield Curves'!L126-'Yield Curves'!L127</f>
        <v>9.9999999999997868E-3</v>
      </c>
      <c r="L127">
        <f>'Yield Curves'!M126-'Yield Curves'!M127</f>
        <v>9.9999999999997868E-3</v>
      </c>
      <c r="M127">
        <f>'Yield Curves'!N126-'Yield Curves'!N127</f>
        <v>9.9999999999997868E-3</v>
      </c>
      <c r="N127">
        <f>'Yield Curves'!O126-'Yield Curves'!O127</f>
        <v>9.9999999999997868E-3</v>
      </c>
      <c r="O127">
        <f>'Yield Curves'!P126-'Yield Curves'!P127</f>
        <v>9.9999999999997868E-3</v>
      </c>
      <c r="P127">
        <f>'Yield Curves'!Q126-'Yield Curves'!Q127</f>
        <v>7.5000000000002842E-3</v>
      </c>
      <c r="Q127">
        <f>'Yield Curves'!R126-'Yield Curves'!R127</f>
        <v>4.9999999999998934E-3</v>
      </c>
      <c r="R127">
        <f>'Yield Curves'!S126-'Yield Curves'!S127</f>
        <v>2.4999999999995026E-3</v>
      </c>
      <c r="S127">
        <f>'Yield Curves'!T126-'Yield Curves'!T127</f>
        <v>1.2500000000006395E-3</v>
      </c>
      <c r="T127">
        <f>'Yield Curves'!U126-'Yield Curves'!U127</f>
        <v>0</v>
      </c>
      <c r="U127">
        <f>'Yield Curves'!V126-'Yield Curves'!V127</f>
        <v>-1.2500000000006395E-3</v>
      </c>
      <c r="V127" s="21">
        <f t="shared" si="31"/>
        <v>3.0000000000000249E-2</v>
      </c>
      <c r="W127" s="21">
        <f t="shared" si="32"/>
        <v>3.6700000000000198E-2</v>
      </c>
      <c r="X127">
        <f t="shared" si="33"/>
        <v>5.285490339838865E-2</v>
      </c>
      <c r="Y127">
        <f t="shared" si="34"/>
        <v>0.15965889215347565</v>
      </c>
      <c r="Z127" s="2">
        <v>42956</v>
      </c>
      <c r="AA127" s="28">
        <f>'Bond Valuation'!$B$12*BondVal_all!BO127</f>
        <v>93.281380016829246</v>
      </c>
      <c r="AB127" s="53">
        <f t="shared" si="36"/>
        <v>2.0002000133345632E-4</v>
      </c>
      <c r="AC127" s="12">
        <f>SUMPRODUCT('Bond Valuation'!$B$12*BondVal_all!BO127,$BO$2)/AA127</f>
        <v>1</v>
      </c>
      <c r="AD127" s="35">
        <f t="shared" si="37"/>
        <v>-1.5967969783461156E-3</v>
      </c>
      <c r="AE127" s="53">
        <f t="shared" si="38"/>
        <v>-5.0495154124482935E-3</v>
      </c>
      <c r="AF127" s="53">
        <f t="shared" si="39"/>
        <v>-1.4080182332148433E-3</v>
      </c>
      <c r="AG127" s="53">
        <f t="shared" si="40"/>
        <v>-4.4525446040050501E-3</v>
      </c>
      <c r="AH127" s="28">
        <f>SUMPRODUCT('Bond Valuation'!$B$40:$D$40,BondVal_all!BO127:BQ127)</f>
        <v>83.885190465497487</v>
      </c>
      <c r="AI127" s="53">
        <f t="shared" si="41"/>
        <v>1.253536685252854E-5</v>
      </c>
      <c r="AJ127" s="12">
        <f>SUMPRODUCT($BO$2:$BQ$2,'Bond Valuation'!$B$40:$D$40,BondVal_all!BO127:BQ127)/BondVal_all!AH127</f>
        <v>2.9356267345472893</v>
      </c>
      <c r="AK127" s="35">
        <f t="shared" si="42"/>
        <v>-4.6875998992771855E-3</v>
      </c>
      <c r="AL127" s="35">
        <f t="shared" si="43"/>
        <v>-1.482349244129179E-2</v>
      </c>
      <c r="AM127" s="35">
        <f t="shared" si="44"/>
        <v>-1.4080182332148433E-3</v>
      </c>
      <c r="AN127" s="29">
        <f t="shared" si="45"/>
        <v>-4.4525446040050501E-3</v>
      </c>
      <c r="AO127" s="28">
        <f>SUMPRODUCT('Bond Valuation'!$B$68:$F$68,BondVal_all!BO127:BS127)</f>
        <v>77.312051795227035</v>
      </c>
      <c r="AP127" s="53">
        <f t="shared" si="46"/>
        <v>-9.138186789017233E-4</v>
      </c>
      <c r="AQ127" s="12">
        <f>SUMPRODUCT($BO$2:$BS$2,'Bond Valuation'!$B$68:$F$68,BondVal_all!BO127:BS127)/BondVal_all!AO127</f>
        <v>4.7233910169636184</v>
      </c>
      <c r="AR127" s="35">
        <f t="shared" si="47"/>
        <v>-7.5422965034346919E-3</v>
      </c>
      <c r="AS127" s="35">
        <f t="shared" si="48"/>
        <v>-2.3850835739177609E-2</v>
      </c>
      <c r="AT127" s="35">
        <f t="shared" si="49"/>
        <v>-1.4080182332148433E-3</v>
      </c>
      <c r="AU127" s="36">
        <f t="shared" si="50"/>
        <v>-4.4525446040050501E-3</v>
      </c>
      <c r="AV127" s="28">
        <f>SUMPRODUCT('Bond Valuation'!$B$96:$K$96,BondVal_all!BO127:BX127)</f>
        <v>69.037667891070356</v>
      </c>
      <c r="AW127" s="53">
        <f t="shared" si="51"/>
        <v>-3.0703804174661009E-3</v>
      </c>
      <c r="AX127" s="12">
        <f>SUMPRODUCT($BO$2:$BX$2,'Bond Valuation'!$B$96:$K$96,BondVal_all!BO127:BX127)/BondVal_all!AV127</f>
        <v>8.2675908735950028</v>
      </c>
      <c r="AY127" s="35">
        <f t="shared" si="52"/>
        <v>-1.3201664125158424E-2</v>
      </c>
      <c r="AZ127" s="35">
        <f t="shared" si="60"/>
        <v>-4.1747327540034816E-2</v>
      </c>
      <c r="BA127" s="35">
        <f t="shared" si="53"/>
        <v>-1.4080182332148433E-3</v>
      </c>
      <c r="BB127" s="36">
        <f t="shared" si="54"/>
        <v>-4.4525446040050501E-3</v>
      </c>
      <c r="BC127" s="28">
        <f>SUMPRODUCT('Bond Valuation'!$B$124:$U$124,BondVal_all!BO127:CH127)</f>
        <v>57.567803559049104</v>
      </c>
      <c r="BD127" s="53">
        <f t="shared" si="55"/>
        <v>-4.4574872439566704E-3</v>
      </c>
      <c r="BE127" s="12">
        <f>SUMPRODUCT($BO$2:$CH$2,'Bond Valuation'!$B$124:$U$124,BondVal_all!BO127:CH127)/BondVal_all!BC127</f>
        <v>11.931289472485405</v>
      </c>
      <c r="BF127" s="35">
        <f t="shared" si="56"/>
        <v>-1.9051846977437514E-2</v>
      </c>
      <c r="BG127" s="35">
        <f t="shared" si="57"/>
        <v>-6.0247230081697113E-2</v>
      </c>
      <c r="BH127" s="35">
        <f t="shared" si="58"/>
        <v>-1.4080182332148433E-3</v>
      </c>
      <c r="BI127" s="36">
        <f t="shared" si="59"/>
        <v>-4.4525446040050501E-3</v>
      </c>
      <c r="BJ127" s="35"/>
      <c r="BK127" s="35"/>
      <c r="BO127">
        <f>EXP(-BO$2*HLOOKUP(BO$2,'Yield Curves'!$B$2:$AP$508,MATCH($Z127,'Yield Curves'!$A$3:$A$508,0)+1)/100)</f>
        <v>0.92357801996860645</v>
      </c>
      <c r="BP127">
        <f>EXP(-BP$2*HLOOKUP(BP$2,'Yield Curves'!$B$2:$AP$508,MATCH($Z127,'Yield Curves'!$A$3:$A$508,0)+1)/100)</f>
        <v>0.85282577675612758</v>
      </c>
      <c r="BQ127">
        <f>EXP(-BQ$2*HLOOKUP(BQ$2,'Yield Curves'!$B$2:$AP$508,MATCH($Z127,'Yield Curves'!$A$3:$A$508,0)+1)/100)</f>
        <v>0.78757238109851002</v>
      </c>
      <c r="BR127">
        <f>EXP(-BR$2*HLOOKUP(BR$2,'Yield Curves'!$B$2:$AP$508,MATCH($Z127,'Yield Curves'!$A$3:$A$508,0)+1)/100)</f>
        <v>0.72614903707369094</v>
      </c>
      <c r="BS127">
        <f>EXP(-BS$2*HLOOKUP(BS$2,'Yield Curves'!$B$2:$AP$508,MATCH($Z127,'Yield Curves'!$A$3:$A$508,0)+1)/100)</f>
        <v>0.6740169634925337</v>
      </c>
      <c r="BT127">
        <f>EXP(-BT$2*HLOOKUP(BT$2,'Yield Curves'!$B$2:$AP$508,MATCH($Z127,'Yield Curves'!$A$3:$A$508,0)+1)/100)</f>
        <v>0.62419029323206932</v>
      </c>
      <c r="BU127">
        <f>EXP(-BU$2*HLOOKUP(BU$2,'Yield Curves'!$B$2:$AP$508,MATCH($Z127,'Yield Curves'!$A$3:$A$508,0)+1)/100)</f>
        <v>0.57845183166901248</v>
      </c>
      <c r="BV127">
        <f>EXP(-BV$2*HLOOKUP(BV$2,'Yield Curves'!$B$2:$AP$508,MATCH($Z127,'Yield Curves'!$A$3:$A$508,0)+1)/100)</f>
        <v>0.53531495733823853</v>
      </c>
      <c r="BW127">
        <f>EXP(-BW$2*HLOOKUP(BW$2,'Yield Curves'!$B$2:$AP$508,MATCH($Z127,'Yield Curves'!$A$3:$A$508,0)+1)/100)</f>
        <v>0.49431243608663411</v>
      </c>
      <c r="BX127">
        <f>EXP(-BX$2*HLOOKUP(BX$2,'Yield Curves'!$B$2:$AP$508,MATCH($Z127,'Yield Curves'!$A$3:$A$508,0)+1)/100)</f>
        <v>0.45749011548373314</v>
      </c>
      <c r="BY127">
        <f>EXP(-BY$2*HLOOKUP(BY$2,'Yield Curves'!$B$2:$AP$508,MATCH($Z127,'Yield Curves'!$A$3:$A$508,0)+1)/100)</f>
        <v>0.42348486645132793</v>
      </c>
      <c r="BZ127">
        <f>EXP(-BZ$2*HLOOKUP(BZ$2,'Yield Curves'!$B$2:$AP$508,MATCH($Z127,'Yield Curves'!$A$3:$A$508,0)+1)/100)</f>
        <v>0.38945283973027417</v>
      </c>
      <c r="CA127">
        <f>EXP(-CA$2*HLOOKUP(CA$2,'Yield Curves'!$B$2:$AP$508,MATCH($Z127,'Yield Curves'!$A$3:$A$508,0)+1)/100)</f>
        <v>0.3552252708442456</v>
      </c>
      <c r="CB127">
        <f>EXP(-CB$2*HLOOKUP(CB$2,'Yield Curves'!$B$2:$AP$508,MATCH($Z127,'Yield Curves'!$A$3:$A$508,0)+1)/100)</f>
        <v>0.32715887330064247</v>
      </c>
      <c r="CC127">
        <f>EXP(-CC$2*HLOOKUP(CC$2,'Yield Curves'!$B$2:$AP$508,MATCH($Z127,'Yield Curves'!$A$3:$A$508,0)+1)/100)</f>
        <v>0.30119421191220214</v>
      </c>
      <c r="CD127">
        <f>EXP(-CD$2*HLOOKUP(CD$2,'Yield Curves'!$B$2:$AP$508,MATCH($Z127,'Yield Curves'!$A$3:$A$508,0)+1)/100)</f>
        <v>0.27622124418948502</v>
      </c>
      <c r="CE127">
        <f>EXP(-CE$2*HLOOKUP(CE$2,'Yield Curves'!$B$2:$AP$508,MATCH($Z127,'Yield Curves'!$A$3:$A$508,0)+1)/100)</f>
        <v>0.25217779653632882</v>
      </c>
      <c r="CF127">
        <f>EXP(-CF$2*HLOOKUP(CF$2,'Yield Curves'!$B$2:$AP$508,MATCH($Z127,'Yield Curves'!$A$3:$A$508,0)+1)/100)</f>
        <v>0.22993868831826422</v>
      </c>
      <c r="CG127">
        <f>EXP(-CG$2*HLOOKUP(CG$2,'Yield Curves'!$B$2:$AP$508,MATCH($Z127,'Yield Curves'!$A$3:$A$508,0)+1)/100)</f>
        <v>0.20983095946493091</v>
      </c>
      <c r="CH127">
        <f>EXP(-CH$2*HLOOKUP(CH$2,'Yield Curves'!$B$2:$AP$508,MATCH($Z127,'Yield Curves'!$A$3:$A$508,0)+1)/100)</f>
        <v>0.19128324333905466</v>
      </c>
    </row>
    <row r="128" spans="1:86" x14ac:dyDescent="0.2">
      <c r="A128" s="2">
        <v>42954</v>
      </c>
      <c r="B128">
        <f>'Yield Curves'!C127-'Yield Curves'!C128</f>
        <v>-2.9999999999999361E-2</v>
      </c>
      <c r="C128">
        <f>'Yield Curves'!D127-'Yield Curves'!D128</f>
        <v>-2.9999999999999361E-2</v>
      </c>
      <c r="D128">
        <f>'Yield Curves'!E127-'Yield Curves'!E128</f>
        <v>-3.0000000000000249E-2</v>
      </c>
      <c r="E128">
        <f>'Yield Curves'!F127-'Yield Curves'!F128</f>
        <v>-2.5000000000000355E-2</v>
      </c>
      <c r="F128">
        <f>'Yield Curves'!G127-'Yield Curves'!G128</f>
        <v>-1.9999999999999574E-2</v>
      </c>
      <c r="G128">
        <f>'Yield Curves'!H127-'Yield Curves'!H128</f>
        <v>1.5000000000000568E-2</v>
      </c>
      <c r="H128">
        <f>'Yield Curves'!I127-'Yield Curves'!I128</f>
        <v>4.9999999999999822E-2</v>
      </c>
      <c r="I128">
        <f>'Yield Curves'!J127-'Yield Curves'!J128</f>
        <v>2.4999999999999467E-2</v>
      </c>
      <c r="J128">
        <f>'Yield Curves'!K127-'Yield Curves'!K128</f>
        <v>0</v>
      </c>
      <c r="K128">
        <f>'Yield Curves'!L127-'Yield Curves'!L128</f>
        <v>2.4999999999995026E-3</v>
      </c>
      <c r="L128">
        <f>'Yield Curves'!M127-'Yield Curves'!M128</f>
        <v>5.0000000000007816E-3</v>
      </c>
      <c r="M128">
        <f>'Yield Curves'!N127-'Yield Curves'!N128</f>
        <v>7.5000000000011724E-3</v>
      </c>
      <c r="N128">
        <f>'Yield Curves'!O127-'Yield Curves'!O128</f>
        <v>1.0000000000000675E-2</v>
      </c>
      <c r="O128">
        <f>'Yield Curves'!P127-'Yield Curves'!P128</f>
        <v>1.2500000000000178E-2</v>
      </c>
      <c r="P128">
        <f>'Yield Curves'!Q127-'Yield Curves'!Q128</f>
        <v>1.6249999999999432E-2</v>
      </c>
      <c r="Q128">
        <f>'Yield Curves'!R127-'Yield Curves'!R128</f>
        <v>2.0000000000000462E-2</v>
      </c>
      <c r="R128">
        <f>'Yield Curves'!S127-'Yield Curves'!S128</f>
        <v>2.3750000000001492E-2</v>
      </c>
      <c r="S128">
        <f>'Yield Curves'!T127-'Yield Curves'!T128</f>
        <v>2.6875000000000426E-2</v>
      </c>
      <c r="T128">
        <f>'Yield Curves'!U127-'Yield Curves'!U128</f>
        <v>3.0000000000000249E-2</v>
      </c>
      <c r="U128">
        <f>'Yield Curves'!V127-'Yield Curves'!V128</f>
        <v>3.3125000000000071E-2</v>
      </c>
      <c r="V128" s="21">
        <f t="shared" si="31"/>
        <v>4.9999999999999822E-2</v>
      </c>
      <c r="W128" s="21">
        <f t="shared" si="32"/>
        <v>3.6580000000000196E-2</v>
      </c>
      <c r="X128">
        <f t="shared" si="33"/>
        <v>5.2858641620608139E-2</v>
      </c>
      <c r="Y128">
        <f t="shared" si="34"/>
        <v>0.15954758855878864</v>
      </c>
      <c r="Z128" s="2">
        <v>42955</v>
      </c>
      <c r="AA128" s="28">
        <f>'Bond Valuation'!$B$12*BondVal_all!BO128</f>
        <v>93.262725606329113</v>
      </c>
      <c r="AB128" s="53">
        <f t="shared" si="36"/>
        <v>-2.999550044996413E-4</v>
      </c>
      <c r="AC128" s="12">
        <f>SUMPRODUCT('Bond Valuation'!$B$12*BondVal_all!BO128,$BO$2)/AA128</f>
        <v>1</v>
      </c>
      <c r="AD128" s="35">
        <f t="shared" si="37"/>
        <v>-1.5965889215347564E-3</v>
      </c>
      <c r="AE128" s="53">
        <f t="shared" si="38"/>
        <v>-5.048857479041686E-3</v>
      </c>
      <c r="AF128" s="53">
        <f t="shared" si="39"/>
        <v>-1.4086964015238941E-3</v>
      </c>
      <c r="AG128" s="53">
        <f t="shared" si="40"/>
        <v>-4.4546891604985957E-3</v>
      </c>
      <c r="AH128" s="28">
        <f>SUMPRODUCT('Bond Valuation'!$B$40:$D$40,BondVal_all!BO128:BQ128)</f>
        <v>83.884138947042686</v>
      </c>
      <c r="AI128" s="53">
        <f t="shared" si="41"/>
        <v>-5.9322016756280238E-4</v>
      </c>
      <c r="AJ128" s="12">
        <f>SUMPRODUCT($BO$2:$BQ$2,'Bond Valuation'!$B$40:$D$40,BondVal_all!BO128:BQ128)/BondVal_all!AH128</f>
        <v>2.9356428665963574</v>
      </c>
      <c r="AK128" s="35">
        <f t="shared" si="42"/>
        <v>-4.6870148783902795E-3</v>
      </c>
      <c r="AL128" s="35">
        <f t="shared" si="43"/>
        <v>-1.4821642442810395E-2</v>
      </c>
      <c r="AM128" s="35">
        <f t="shared" si="44"/>
        <v>-1.4086964015238941E-3</v>
      </c>
      <c r="AN128" s="29">
        <f t="shared" si="45"/>
        <v>-4.4546891604985957E-3</v>
      </c>
      <c r="AO128" s="28">
        <f>SUMPRODUCT('Bond Valuation'!$B$68:$F$68,BondVal_all!BO128:BS128)</f>
        <v>77.382765611868237</v>
      </c>
      <c r="AP128" s="53">
        <f t="shared" si="46"/>
        <v>-4.9685989732550784E-4</v>
      </c>
      <c r="AQ128" s="12">
        <f>SUMPRODUCT($BO$2:$BS$2,'Bond Valuation'!$B$68:$F$68,BondVal_all!BO128:BS128)/BondVal_all!AO128</f>
        <v>4.7236631459411234</v>
      </c>
      <c r="AR128" s="35">
        <f t="shared" si="47"/>
        <v>-7.5417482478716139E-3</v>
      </c>
      <c r="AS128" s="35">
        <f t="shared" si="48"/>
        <v>-2.3849102002858422E-2</v>
      </c>
      <c r="AT128" s="35">
        <f t="shared" si="49"/>
        <v>-1.4086964015238941E-3</v>
      </c>
      <c r="AU128" s="36">
        <f t="shared" si="50"/>
        <v>-4.4546891604985957E-3</v>
      </c>
      <c r="AV128" s="28">
        <f>SUMPRODUCT('Bond Valuation'!$B$96:$K$96,BondVal_all!BO128:BX128)</f>
        <v>69.250292633475979</v>
      </c>
      <c r="AW128" s="53">
        <f t="shared" si="51"/>
        <v>-1.5688847611172729E-4</v>
      </c>
      <c r="AX128" s="12">
        <f>SUMPRODUCT($BO$2:$BX$2,'Bond Valuation'!$B$96:$K$96,BondVal_all!BO128:BX128)/BondVal_all!AV128</f>
        <v>8.2720071804349597</v>
      </c>
      <c r="AY128" s="35">
        <f t="shared" si="52"/>
        <v>-1.3206995023138414E-2</v>
      </c>
      <c r="AZ128" s="35">
        <f t="shared" si="60"/>
        <v>-4.1764185319625578E-2</v>
      </c>
      <c r="BA128" s="35">
        <f t="shared" si="53"/>
        <v>-1.4086964015238941E-3</v>
      </c>
      <c r="BB128" s="36">
        <f t="shared" si="54"/>
        <v>-4.4546891604985957E-3</v>
      </c>
      <c r="BC128" s="28">
        <f>SUMPRODUCT('Bond Valuation'!$B$124:$U$124,BondVal_all!BO128:CH128)</f>
        <v>57.825560256266058</v>
      </c>
      <c r="BD128" s="53">
        <f t="shared" si="55"/>
        <v>-2.6105851642033162E-3</v>
      </c>
      <c r="BE128" s="12">
        <f>SUMPRODUCT($BO$2:$CH$2,'Bond Valuation'!$B$124:$U$124,BondVal_all!BO128:CH128)/BondVal_all!BC128</f>
        <v>11.954463374477651</v>
      </c>
      <c r="BF128" s="35">
        <f t="shared" si="56"/>
        <v>-1.9086363786584019E-2</v>
      </c>
      <c r="BG128" s="35">
        <f t="shared" si="57"/>
        <v>-6.0356381816161403E-2</v>
      </c>
      <c r="BH128" s="35">
        <f t="shared" si="58"/>
        <v>-1.4086964015238941E-3</v>
      </c>
      <c r="BI128" s="36">
        <f t="shared" si="59"/>
        <v>-4.4546891604985957E-3</v>
      </c>
      <c r="BJ128" s="35"/>
      <c r="BK128" s="35"/>
      <c r="BO128">
        <f>EXP(-BO$2*HLOOKUP(BO$2,'Yield Curves'!$B$2:$AP$508,MATCH($Z128,'Yield Curves'!$A$3:$A$508,0)+1)/100)</f>
        <v>0.92339332283494169</v>
      </c>
      <c r="BP128">
        <f>EXP(-BP$2*HLOOKUP(BP$2,'Yield Curves'!$B$2:$AP$508,MATCH($Z128,'Yield Curves'!$A$3:$A$508,0)+1)/100)</f>
        <v>0.8524847146623914</v>
      </c>
      <c r="BQ128">
        <f>EXP(-BQ$2*HLOOKUP(BQ$2,'Yield Curves'!$B$2:$AP$508,MATCH($Z128,'Yield Curves'!$A$3:$A$508,0)+1)/100)</f>
        <v>0.78757238109851002</v>
      </c>
      <c r="BR128">
        <f>EXP(-BR$2*HLOOKUP(BR$2,'Yield Curves'!$B$2:$AP$508,MATCH($Z128,'Yield Curves'!$A$3:$A$508,0)+1)/100)</f>
        <v>0.72731180549969232</v>
      </c>
      <c r="BS128">
        <f>EXP(-BS$2*HLOOKUP(BS$2,'Yield Curves'!$B$2:$AP$508,MATCH($Z128,'Yield Curves'!$A$3:$A$508,0)+1)/100)</f>
        <v>0.67469131757687228</v>
      </c>
      <c r="BT128">
        <f>EXP(-BT$2*HLOOKUP(BT$2,'Yield Curves'!$B$2:$AP$508,MATCH($Z128,'Yield Curves'!$A$3:$A$508,0)+1)/100)</f>
        <v>0.62512728123723604</v>
      </c>
      <c r="BU128">
        <f>EXP(-BU$2*HLOOKUP(BU$2,'Yield Curves'!$B$2:$AP$508,MATCH($Z128,'Yield Curves'!$A$3:$A$508,0)+1)/100)</f>
        <v>0.57966785689511557</v>
      </c>
      <c r="BV128">
        <f>EXP(-BV$2*HLOOKUP(BV$2,'Yield Curves'!$B$2:$AP$508,MATCH($Z128,'Yield Curves'!$A$3:$A$508,0)+1)/100)</f>
        <v>0.53676226070335797</v>
      </c>
      <c r="BW128">
        <f>EXP(-BW$2*HLOOKUP(BW$2,'Yield Curves'!$B$2:$AP$508,MATCH($Z128,'Yield Curves'!$A$3:$A$508,0)+1)/100)</f>
        <v>0.49592776398021021</v>
      </c>
      <c r="BX128">
        <f>EXP(-BX$2*HLOOKUP(BX$2,'Yield Curves'!$B$2:$AP$508,MATCH($Z128,'Yield Curves'!$A$3:$A$508,0)+1)/100)</f>
        <v>0.45932374075137034</v>
      </c>
      <c r="BY128">
        <f>EXP(-BY$2*HLOOKUP(BY$2,'Yield Curves'!$B$2:$AP$508,MATCH($Z128,'Yield Curves'!$A$3:$A$508,0)+1)/100)</f>
        <v>0.42552779923525097</v>
      </c>
      <c r="BZ128">
        <f>EXP(-BZ$2*HLOOKUP(BZ$2,'Yield Curves'!$B$2:$AP$508,MATCH($Z128,'Yield Curves'!$A$3:$A$508,0)+1)/100)</f>
        <v>0.39145880209812434</v>
      </c>
      <c r="CA128">
        <f>EXP(-CA$2*HLOOKUP(CA$2,'Yield Curves'!$B$2:$AP$508,MATCH($Z128,'Yield Curves'!$A$3:$A$508,0)+1)/100)</f>
        <v>0.35694672072743089</v>
      </c>
      <c r="CB128">
        <f>EXP(-CB$2*HLOOKUP(CB$2,'Yield Curves'!$B$2:$AP$508,MATCH($Z128,'Yield Curves'!$A$3:$A$508,0)+1)/100)</f>
        <v>0.32893133769922389</v>
      </c>
      <c r="CC128">
        <f>EXP(-CC$2*HLOOKUP(CC$2,'Yield Curves'!$B$2:$AP$508,MATCH($Z128,'Yield Curves'!$A$3:$A$508,0)+1)/100)</f>
        <v>0.30300680953876541</v>
      </c>
      <c r="CD128">
        <f>EXP(-CD$2*HLOOKUP(CD$2,'Yield Curves'!$B$2:$AP$508,MATCH($Z128,'Yield Curves'!$A$3:$A$508,0)+1)/100)</f>
        <v>0.27801818604585321</v>
      </c>
      <c r="CE128">
        <f>EXP(-CE$2*HLOOKUP(CE$2,'Yield Curves'!$B$2:$AP$508,MATCH($Z128,'Yield Curves'!$A$3:$A$508,0)+1)/100)</f>
        <v>0.25390603645450444</v>
      </c>
      <c r="CF128">
        <f>EXP(-CF$2*HLOOKUP(CF$2,'Yield Curves'!$B$2:$AP$508,MATCH($Z128,'Yield Curves'!$A$3:$A$508,0)+1)/100)</f>
        <v>0.23159289335494745</v>
      </c>
      <c r="CG128">
        <f>EXP(-CG$2*HLOOKUP(CG$2,'Yield Curves'!$B$2:$AP$508,MATCH($Z128,'Yield Curves'!$A$3:$A$508,0)+1)/100)</f>
        <v>0.21142821934041436</v>
      </c>
      <c r="CH128">
        <f>EXP(-CH$2*HLOOKUP(CH$2,'Yield Curves'!$B$2:$AP$508,MATCH($Z128,'Yield Curves'!$A$3:$A$508,0)+1)/100)</f>
        <v>0.19281964670508861</v>
      </c>
    </row>
    <row r="129" spans="1:86" x14ac:dyDescent="0.2">
      <c r="A129" s="2">
        <v>42951</v>
      </c>
      <c r="B129">
        <f>'Yield Curves'!C128-'Yield Curves'!C129</f>
        <v>-4.9999999999999822E-2</v>
      </c>
      <c r="C129">
        <f>'Yield Curves'!D128-'Yield Curves'!D129</f>
        <v>-4.4999999999999929E-2</v>
      </c>
      <c r="D129">
        <f>'Yield Curves'!E128-'Yield Curves'!E129</f>
        <v>-3.9999999999999147E-2</v>
      </c>
      <c r="E129">
        <f>'Yield Curves'!F128-'Yield Curves'!F129</f>
        <v>-4.4999999999999929E-2</v>
      </c>
      <c r="F129">
        <f>'Yield Curves'!G128-'Yield Curves'!G129</f>
        <v>-4.9999999999999822E-2</v>
      </c>
      <c r="G129">
        <f>'Yield Curves'!H128-'Yield Curves'!H129</f>
        <v>-5.4999999999999716E-2</v>
      </c>
      <c r="H129">
        <f>'Yield Curves'!I128-'Yield Curves'!I129</f>
        <v>-5.9999999999999609E-2</v>
      </c>
      <c r="I129">
        <f>'Yield Curves'!J128-'Yield Curves'!J129</f>
        <v>-6.4999999999999503E-2</v>
      </c>
      <c r="J129">
        <f>'Yield Curves'!K128-'Yield Curves'!K129</f>
        <v>-6.9999999999999396E-2</v>
      </c>
      <c r="K129">
        <f>'Yield Curves'!L128-'Yield Curves'!L129</f>
        <v>-6.9999999999999396E-2</v>
      </c>
      <c r="L129">
        <f>'Yield Curves'!M128-'Yield Curves'!M129</f>
        <v>-7.0000000000000284E-2</v>
      </c>
      <c r="M129">
        <f>'Yield Curves'!N128-'Yield Curves'!N129</f>
        <v>-7.0000000000000284E-2</v>
      </c>
      <c r="N129">
        <f>'Yield Curves'!O128-'Yield Curves'!O129</f>
        <v>-7.0000000000000284E-2</v>
      </c>
      <c r="O129">
        <f>'Yield Curves'!P128-'Yield Curves'!P129</f>
        <v>-7.0000000000000284E-2</v>
      </c>
      <c r="P129">
        <f>'Yield Curves'!Q128-'Yield Curves'!Q129</f>
        <v>-7.0000000000000284E-2</v>
      </c>
      <c r="Q129">
        <f>'Yield Curves'!R128-'Yield Curves'!R129</f>
        <v>-7.0000000000000284E-2</v>
      </c>
      <c r="R129">
        <f>'Yield Curves'!S128-'Yield Curves'!S129</f>
        <v>-7.0000000000000284E-2</v>
      </c>
      <c r="S129">
        <f>'Yield Curves'!T128-'Yield Curves'!T129</f>
        <v>-7.0000000000000284E-2</v>
      </c>
      <c r="T129">
        <f>'Yield Curves'!U128-'Yield Curves'!U129</f>
        <v>-7.0000000000000284E-2</v>
      </c>
      <c r="U129">
        <f>'Yield Curves'!V128-'Yield Curves'!V129</f>
        <v>-7.0000000000000284E-2</v>
      </c>
      <c r="V129" s="21">
        <f t="shared" si="31"/>
        <v>-3.9999999999999147E-2</v>
      </c>
      <c r="W129" s="21">
        <f t="shared" si="32"/>
        <v>3.6780000000000194E-2</v>
      </c>
      <c r="X129">
        <f t="shared" si="33"/>
        <v>5.2661949962905533E-2</v>
      </c>
      <c r="Y129">
        <f t="shared" si="34"/>
        <v>0.1592900153390506</v>
      </c>
      <c r="Z129" s="2">
        <v>42954</v>
      </c>
      <c r="AA129" s="28">
        <f>'Bond Valuation'!$B$12*BondVal_all!BO129</f>
        <v>93.290708621253373</v>
      </c>
      <c r="AB129" s="53">
        <f t="shared" si="36"/>
        <v>3.0004500450031557E-4</v>
      </c>
      <c r="AC129" s="12">
        <f>SUMPRODUCT('Bond Valuation'!$B$12*BondVal_all!BO129,$BO$2)/AA129</f>
        <v>1</v>
      </c>
      <c r="AD129" s="35">
        <f t="shared" si="37"/>
        <v>-1.5954758855878865E-3</v>
      </c>
      <c r="AE129" s="53">
        <f t="shared" si="38"/>
        <v>-5.045337750331935E-3</v>
      </c>
      <c r="AF129" s="53">
        <f t="shared" si="39"/>
        <v>-1.4087960331540762E-3</v>
      </c>
      <c r="AG129" s="53">
        <f t="shared" si="40"/>
        <v>-4.4550042233769665E-3</v>
      </c>
      <c r="AH129" s="28">
        <f>SUMPRODUCT('Bond Valuation'!$B$40:$D$40,BondVal_all!BO129:BQ129)</f>
        <v>83.933930247208139</v>
      </c>
      <c r="AI129" s="53">
        <f t="shared" si="41"/>
        <v>5.935722866141635E-4</v>
      </c>
      <c r="AJ129" s="12">
        <f>SUMPRODUCT($BO$2:$BQ$2,'Bond Valuation'!$B$40:$D$40,BondVal_all!BO129:BQ129)/BondVal_all!AH129</f>
        <v>2.9356556492519004</v>
      </c>
      <c r="AK129" s="35">
        <f t="shared" si="42"/>
        <v>-4.6837677967712576E-3</v>
      </c>
      <c r="AL129" s="35">
        <f t="shared" si="43"/>
        <v>-1.4811374269145819E-2</v>
      </c>
      <c r="AM129" s="35">
        <f t="shared" si="44"/>
        <v>-1.4087960331540762E-3</v>
      </c>
      <c r="AN129" s="29">
        <f t="shared" si="45"/>
        <v>-4.4550042233769665E-3</v>
      </c>
      <c r="AO129" s="28">
        <f>SUMPRODUCT('Bond Valuation'!$B$68:$F$68,BondVal_all!BO129:BS129)</f>
        <v>77.421233117805969</v>
      </c>
      <c r="AP129" s="53">
        <f t="shared" si="46"/>
        <v>-6.3054873122858623E-6</v>
      </c>
      <c r="AQ129" s="12">
        <f>SUMPRODUCT($BO$2:$BS$2,'Bond Valuation'!$B$68:$F$68,BondVal_all!BO129:BS129)/BondVal_all!AO129</f>
        <v>4.723675173369668</v>
      </c>
      <c r="AR129" s="35">
        <f t="shared" si="47"/>
        <v>-7.5365098304614846E-3</v>
      </c>
      <c r="AS129" s="35">
        <f t="shared" si="48"/>
        <v>-2.3832536672507735E-2</v>
      </c>
      <c r="AT129" s="35">
        <f t="shared" si="49"/>
        <v>-1.4087960331540762E-3</v>
      </c>
      <c r="AU129" s="36">
        <f t="shared" si="50"/>
        <v>-4.4550042233769665E-3</v>
      </c>
      <c r="AV129" s="28">
        <f>SUMPRODUCT('Bond Valuation'!$B$96:$K$96,BondVal_all!BO129:BX129)</f>
        <v>69.261158911151284</v>
      </c>
      <c r="AW129" s="53">
        <f t="shared" si="51"/>
        <v>-2.1862856525057817E-3</v>
      </c>
      <c r="AX129" s="12">
        <f>SUMPRODUCT($BO$2:$BX$2,'Bond Valuation'!$B$96:$K$96,BondVal_all!BO129:BX129)/BondVal_all!AV129</f>
        <v>8.271429174208647</v>
      </c>
      <c r="AY129" s="35">
        <f t="shared" si="52"/>
        <v>-1.3196865786798023E-2</v>
      </c>
      <c r="AZ129" s="35">
        <f t="shared" si="60"/>
        <v>-4.1732153861831794E-2</v>
      </c>
      <c r="BA129" s="35">
        <f t="shared" si="53"/>
        <v>-1.4087960331540762E-3</v>
      </c>
      <c r="BB129" s="36">
        <f t="shared" si="54"/>
        <v>-4.4550042233769665E-3</v>
      </c>
      <c r="BC129" s="28">
        <f>SUMPRODUCT('Bond Valuation'!$B$124:$U$124,BondVal_all!BO129:CH129)</f>
        <v>57.976913927631827</v>
      </c>
      <c r="BD129" s="53">
        <f t="shared" si="55"/>
        <v>-5.7663124875809713E-3</v>
      </c>
      <c r="BE129" s="12">
        <f>SUMPRODUCT($BO$2:$CH$2,'Bond Valuation'!$B$124:$U$124,BondVal_all!BO129:CH129)/BondVal_all!BC129</f>
        <v>11.971155859074207</v>
      </c>
      <c r="BF129" s="35">
        <f t="shared" si="56"/>
        <v>-1.9099690495767038E-2</v>
      </c>
      <c r="BG129" s="35">
        <f t="shared" si="57"/>
        <v>-6.0398524570894424E-2</v>
      </c>
      <c r="BH129" s="35">
        <f t="shared" si="58"/>
        <v>-1.4087960331540762E-3</v>
      </c>
      <c r="BI129" s="36">
        <f t="shared" si="59"/>
        <v>-4.4550042233769665E-3</v>
      </c>
      <c r="BJ129" s="35"/>
      <c r="BK129" s="35"/>
      <c r="BO129">
        <f>EXP(-BO$2*HLOOKUP(BO$2,'Yield Curves'!$B$2:$AP$508,MATCH($Z129,'Yield Curves'!$A$3:$A$508,0)+1)/100)</f>
        <v>0.92367038238864729</v>
      </c>
      <c r="BP129">
        <f>EXP(-BP$2*HLOOKUP(BP$2,'Yield Curves'!$B$2:$AP$508,MATCH($Z129,'Yield Curves'!$A$3:$A$508,0)+1)/100)</f>
        <v>0.85299635896913151</v>
      </c>
      <c r="BQ129">
        <f>EXP(-BQ$2*HLOOKUP(BQ$2,'Yield Curves'!$B$2:$AP$508,MATCH($Z129,'Yield Curves'!$A$3:$A$508,0)+1)/100)</f>
        <v>0.78804506631855464</v>
      </c>
      <c r="BR129">
        <f>EXP(-BR$2*HLOOKUP(BR$2,'Yield Curves'!$B$2:$AP$508,MATCH($Z129,'Yield Curves'!$A$3:$A$508,0)+1)/100)</f>
        <v>0.72760278841459547</v>
      </c>
      <c r="BS129">
        <f>EXP(-BS$2*HLOOKUP(BS$2,'Yield Curves'!$B$2:$AP$508,MATCH($Z129,'Yield Curves'!$A$3:$A$508,0)+1)/100)</f>
        <v>0.67502874758613318</v>
      </c>
      <c r="BT129">
        <f>EXP(-BT$2*HLOOKUP(BT$2,'Yield Curves'!$B$2:$AP$508,MATCH($Z129,'Yield Curves'!$A$3:$A$508,0)+1)/100)</f>
        <v>0.62550247015139704</v>
      </c>
      <c r="BU129">
        <f>EXP(-BU$2*HLOOKUP(BU$2,'Yield Curves'!$B$2:$AP$508,MATCH($Z129,'Yield Curves'!$A$3:$A$508,0)+1)/100)</f>
        <v>0.5800737664467106</v>
      </c>
      <c r="BV129">
        <f>EXP(-BV$2*HLOOKUP(BV$2,'Yield Curves'!$B$2:$AP$508,MATCH($Z129,'Yield Curves'!$A$3:$A$508,0)+1)/100)</f>
        <v>0.53708441469631329</v>
      </c>
      <c r="BW129">
        <f>EXP(-BW$2*HLOOKUP(BW$2,'Yield Curves'!$B$2:$AP$508,MATCH($Z129,'Yield Curves'!$A$3:$A$508,0)+1)/100)</f>
        <v>0.49603936028121881</v>
      </c>
      <c r="BX129">
        <f>EXP(-BX$2*HLOOKUP(BX$2,'Yield Curves'!$B$2:$AP$508,MATCH($Z129,'Yield Curves'!$A$3:$A$508,0)+1)/100)</f>
        <v>0.45932374075137034</v>
      </c>
      <c r="BY129">
        <f>EXP(-BY$2*HLOOKUP(BY$2,'Yield Curves'!$B$2:$AP$508,MATCH($Z129,'Yield Curves'!$A$3:$A$508,0)+1)/100)</f>
        <v>0.42541079517925634</v>
      </c>
      <c r="BZ129">
        <f>EXP(-BZ$2*HLOOKUP(BZ$2,'Yield Curves'!$B$2:$AP$508,MATCH($Z129,'Yield Curves'!$A$3:$A$508,0)+1)/100)</f>
        <v>0.39148816260928709</v>
      </c>
      <c r="CA129">
        <f>EXP(-CA$2*HLOOKUP(CA$2,'Yield Curves'!$B$2:$AP$508,MATCH($Z129,'Yield Curves'!$A$3:$A$508,0)+1)/100)</f>
        <v>0.35738201474673009</v>
      </c>
      <c r="CB129">
        <f>EXP(-CB$2*HLOOKUP(CB$2,'Yield Curves'!$B$2:$AP$508,MATCH($Z129,'Yield Curves'!$A$3:$A$508,0)+1)/100)</f>
        <v>0.32937775348325338</v>
      </c>
      <c r="CC129">
        <f>EXP(-CC$2*HLOOKUP(CC$2,'Yield Curves'!$B$2:$AP$508,MATCH($Z129,'Yield Curves'!$A$3:$A$508,0)+1)/100)</f>
        <v>0.30346166080623954</v>
      </c>
      <c r="CD129">
        <f>EXP(-CD$2*HLOOKUP(CD$2,'Yield Curves'!$B$2:$AP$508,MATCH($Z129,'Yield Curves'!$A$3:$A$508,0)+1)/100)</f>
        <v>0.27858000215126494</v>
      </c>
      <c r="CE129">
        <f>EXP(-CE$2*HLOOKUP(CE$2,'Yield Curves'!$B$2:$AP$508,MATCH($Z129,'Yield Curves'!$A$3:$A$508,0)+1)/100)</f>
        <v>0.25466422276558209</v>
      </c>
      <c r="CF129">
        <f>EXP(-CF$2*HLOOKUP(CF$2,'Yield Curves'!$B$2:$AP$508,MATCH($Z129,'Yield Curves'!$A$3:$A$508,0)+1)/100)</f>
        <v>0.23253111150084835</v>
      </c>
      <c r="CG129">
        <f>EXP(-CG$2*HLOOKUP(CG$2,'Yield Curves'!$B$2:$AP$508,MATCH($Z129,'Yield Curves'!$A$3:$A$508,0)+1)/100)</f>
        <v>0.21248456309823208</v>
      </c>
      <c r="CH129">
        <f>EXP(-CH$2*HLOOKUP(CH$2,'Yield Curves'!$B$2:$AP$508,MATCH($Z129,'Yield Curves'!$A$3:$A$508,0)+1)/100)</f>
        <v>0.19398004229089191</v>
      </c>
    </row>
    <row r="130" spans="1:86" x14ac:dyDescent="0.2">
      <c r="A130" s="2">
        <v>42950</v>
      </c>
      <c r="B130">
        <f>'Yield Curves'!C129-'Yield Curves'!C130</f>
        <v>1.9999999999999574E-2</v>
      </c>
      <c r="C130">
        <f>'Yield Curves'!D129-'Yield Curves'!D130</f>
        <v>9.9999999999997868E-3</v>
      </c>
      <c r="D130">
        <f>'Yield Curves'!E129-'Yield Curves'!E130</f>
        <v>0</v>
      </c>
      <c r="E130">
        <f>'Yield Curves'!F129-'Yield Curves'!F130</f>
        <v>-9.9999999999980105E-3</v>
      </c>
      <c r="F130">
        <f>'Yield Curves'!G129-'Yield Curves'!G130</f>
        <v>-1.9999999999999574E-2</v>
      </c>
      <c r="G130">
        <f>'Yield Curves'!H129-'Yield Curves'!H130</f>
        <v>-5.0000000000000711E-2</v>
      </c>
      <c r="H130">
        <f>'Yield Curves'!I129-'Yield Curves'!I130</f>
        <v>-7.9999999999999183E-2</v>
      </c>
      <c r="I130">
        <f>'Yield Curves'!J129-'Yield Curves'!J130</f>
        <v>-5.9999999999998721E-2</v>
      </c>
      <c r="J130">
        <f>'Yield Curves'!K129-'Yield Curves'!K130</f>
        <v>-4.0000000000000036E-2</v>
      </c>
      <c r="K130">
        <f>'Yield Curves'!L129-'Yield Curves'!L130</f>
        <v>-4.750000000000032E-2</v>
      </c>
      <c r="L130">
        <f>'Yield Curves'!M129-'Yield Curves'!M130</f>
        <v>-5.4999999999999716E-2</v>
      </c>
      <c r="M130">
        <f>'Yield Curves'!N129-'Yield Curves'!N130</f>
        <v>-6.25E-2</v>
      </c>
      <c r="N130">
        <f>'Yield Curves'!O129-'Yield Curves'!O130</f>
        <v>-7.0000000000000284E-2</v>
      </c>
      <c r="O130">
        <f>'Yield Curves'!P129-'Yield Curves'!P130</f>
        <v>-7.7500000000000568E-2</v>
      </c>
      <c r="P130">
        <f>'Yield Curves'!Q129-'Yield Curves'!Q130</f>
        <v>-7.3750000000000426E-2</v>
      </c>
      <c r="Q130">
        <f>'Yield Curves'!R129-'Yield Curves'!R130</f>
        <v>-7.0000000000000284E-2</v>
      </c>
      <c r="R130">
        <f>'Yield Curves'!S129-'Yield Curves'!S130</f>
        <v>-6.6250000000000142E-2</v>
      </c>
      <c r="S130">
        <f>'Yield Curves'!T129-'Yield Curves'!T130</f>
        <v>-6.8125000000000213E-2</v>
      </c>
      <c r="T130">
        <f>'Yield Curves'!U129-'Yield Curves'!U130</f>
        <v>-6.9999999999999396E-2</v>
      </c>
      <c r="U130">
        <f>'Yield Curves'!V129-'Yield Curves'!V130</f>
        <v>-7.1874999999998579E-2</v>
      </c>
      <c r="V130" s="21">
        <f t="shared" si="31"/>
        <v>1.9999999999999574E-2</v>
      </c>
      <c r="W130" s="21">
        <f t="shared" si="32"/>
        <v>3.6500000000000199E-2</v>
      </c>
      <c r="X130">
        <f t="shared" si="33"/>
        <v>5.293690123201561E-2</v>
      </c>
      <c r="Y130">
        <f t="shared" si="34"/>
        <v>0.15964964763940967</v>
      </c>
      <c r="Z130" s="2">
        <v>42951</v>
      </c>
      <c r="AA130" s="28">
        <f>'Bond Valuation'!$B$12*BondVal_all!BO130</f>
        <v>93.262725606329113</v>
      </c>
      <c r="AB130" s="53">
        <f t="shared" si="36"/>
        <v>5.0012502083607302E-4</v>
      </c>
      <c r="AC130" s="12">
        <f>SUMPRODUCT('Bond Valuation'!$B$12*BondVal_all!BO130,$BO$2)/AA130</f>
        <v>1</v>
      </c>
      <c r="AD130" s="35">
        <f t="shared" si="37"/>
        <v>-1.592900153390506E-3</v>
      </c>
      <c r="AE130" s="53">
        <f t="shared" si="38"/>
        <v>-5.0371925699455823E-3</v>
      </c>
      <c r="AF130" s="53">
        <f t="shared" si="39"/>
        <v>-1.4035537791227523E-3</v>
      </c>
      <c r="AG130" s="53">
        <f t="shared" si="40"/>
        <v>-4.4384267605647836E-3</v>
      </c>
      <c r="AH130" s="28">
        <f>SUMPRODUCT('Bond Valuation'!$B$40:$D$40,BondVal_all!BO130:BQ130)</f>
        <v>83.884138947042686</v>
      </c>
      <c r="AI130" s="53">
        <f t="shared" si="41"/>
        <v>1.4648128320180476E-3</v>
      </c>
      <c r="AJ130" s="12">
        <f>SUMPRODUCT($BO$2:$BQ$2,'Bond Valuation'!$B$40:$D$40,BondVal_all!BO130:BQ130)/BondVal_all!AH130</f>
        <v>2.9356428665963574</v>
      </c>
      <c r="AK130" s="35">
        <f t="shared" si="42"/>
        <v>-4.6761859725010825E-3</v>
      </c>
      <c r="AL130" s="35">
        <f t="shared" si="43"/>
        <v>-1.4787398435632922E-2</v>
      </c>
      <c r="AM130" s="35">
        <f t="shared" si="44"/>
        <v>-1.4035537791227523E-3</v>
      </c>
      <c r="AN130" s="29">
        <f t="shared" si="45"/>
        <v>-4.4384267605647836E-3</v>
      </c>
      <c r="AO130" s="28">
        <f>SUMPRODUCT('Bond Valuation'!$B$68:$F$68,BondVal_all!BO130:BS130)</f>
        <v>77.421721299487317</v>
      </c>
      <c r="AP130" s="53">
        <f t="shared" si="46"/>
        <v>3.2645128309429783E-3</v>
      </c>
      <c r="AQ130" s="12">
        <f>SUMPRODUCT($BO$2:$BS$2,'Bond Valuation'!$B$68:$F$68,BondVal_all!BO130:BS130)/BondVal_all!AO130</f>
        <v>4.7237457555807332</v>
      </c>
      <c r="AR130" s="35">
        <f t="shared" si="47"/>
        <v>-7.5244553386423019E-3</v>
      </c>
      <c r="AS130" s="35">
        <f t="shared" si="48"/>
        <v>-2.3794417022323249E-2</v>
      </c>
      <c r="AT130" s="35">
        <f t="shared" si="49"/>
        <v>-1.4035537791227523E-3</v>
      </c>
      <c r="AU130" s="36">
        <f t="shared" si="50"/>
        <v>-4.4384267605647836E-3</v>
      </c>
      <c r="AV130" s="28">
        <f>SUMPRODUCT('Bond Valuation'!$B$96:$K$96,BondVal_all!BO130:BX130)</f>
        <v>69.412915372127969</v>
      </c>
      <c r="AW130" s="53">
        <f t="shared" si="51"/>
        <v>5.7328555674009962E-3</v>
      </c>
      <c r="AX130" s="12">
        <f>SUMPRODUCT($BO$2:$BX$2,'Bond Valuation'!$B$96:$K$96,BondVal_all!BO130:BX130)/BondVal_all!AV130</f>
        <v>8.2750433135695811</v>
      </c>
      <c r="AY130" s="35">
        <f t="shared" si="52"/>
        <v>-1.3181317763498067E-2</v>
      </c>
      <c r="AZ130" s="35">
        <f t="shared" si="60"/>
        <v>-4.1682986695090567E-2</v>
      </c>
      <c r="BA130" s="35">
        <f t="shared" si="53"/>
        <v>-1.4035537791227523E-3</v>
      </c>
      <c r="BB130" s="36">
        <f t="shared" si="54"/>
        <v>-4.4384267605647836E-3</v>
      </c>
      <c r="BC130" s="28">
        <f>SUMPRODUCT('Bond Valuation'!$B$124:$U$124,BondVal_all!BO130:CH130)</f>
        <v>58.313165864144622</v>
      </c>
      <c r="BD130" s="53">
        <f t="shared" si="55"/>
        <v>5.8955513520038139E-3</v>
      </c>
      <c r="BE130" s="12">
        <f>SUMPRODUCT($BO$2:$CH$2,'Bond Valuation'!$B$124:$U$124,BondVal_all!BO130:CH130)/BondVal_all!BC130</f>
        <v>12.008292683062052</v>
      </c>
      <c r="BF130" s="35">
        <f t="shared" si="56"/>
        <v>-1.9128011256807635E-2</v>
      </c>
      <c r="BG130" s="35">
        <f t="shared" si="57"/>
        <v>-6.0488082680852068E-2</v>
      </c>
      <c r="BH130" s="35">
        <f t="shared" si="58"/>
        <v>-1.4035537791227523E-3</v>
      </c>
      <c r="BI130" s="36">
        <f t="shared" si="59"/>
        <v>-4.4384267605647836E-3</v>
      </c>
      <c r="BJ130" s="35"/>
      <c r="BK130" s="35"/>
      <c r="BO130">
        <f>EXP(-BO$2*HLOOKUP(BO$2,'Yield Curves'!$B$2:$AP$508,MATCH($Z130,'Yield Curves'!$A$3:$A$508,0)+1)/100)</f>
        <v>0.92339332283494169</v>
      </c>
      <c r="BP130">
        <f>EXP(-BP$2*HLOOKUP(BP$2,'Yield Curves'!$B$2:$AP$508,MATCH($Z130,'Yield Curves'!$A$3:$A$508,0)+1)/100)</f>
        <v>0.8524847146623914</v>
      </c>
      <c r="BQ130">
        <f>EXP(-BQ$2*HLOOKUP(BQ$2,'Yield Curves'!$B$2:$AP$508,MATCH($Z130,'Yield Curves'!$A$3:$A$508,0)+1)/100)</f>
        <v>0.78757238109851002</v>
      </c>
      <c r="BR130">
        <f>EXP(-BR$2*HLOOKUP(BR$2,'Yield Curves'!$B$2:$AP$508,MATCH($Z130,'Yield Curves'!$A$3:$A$508,0)+1)/100)</f>
        <v>0.72905945016762375</v>
      </c>
      <c r="BS130">
        <f>EXP(-BS$2*HLOOKUP(BS$2,'Yield Curves'!$B$2:$AP$508,MATCH($Z130,'Yield Curves'!$A$3:$A$508,0)+1)/100)</f>
        <v>0.67502874758613318</v>
      </c>
      <c r="BT130">
        <f>EXP(-BT$2*HLOOKUP(BT$2,'Yield Curves'!$B$2:$AP$508,MATCH($Z130,'Yield Curves'!$A$3:$A$508,0)+1)/100)</f>
        <v>0.62569014904286857</v>
      </c>
      <c r="BU130">
        <f>EXP(-BU$2*HLOOKUP(BU$2,'Yield Curves'!$B$2:$AP$508,MATCH($Z130,'Yield Curves'!$A$3:$A$508,0)+1)/100)</f>
        <v>0.58047996023446269</v>
      </c>
      <c r="BV130">
        <f>EXP(-BV$2*HLOOKUP(BV$2,'Yield Curves'!$B$2:$AP$508,MATCH($Z130,'Yield Curves'!$A$3:$A$508,0)+1)/100)</f>
        <v>0.53778307846847528</v>
      </c>
      <c r="BW130">
        <f>EXP(-BW$2*HLOOKUP(BW$2,'Yield Curves'!$B$2:$AP$508,MATCH($Z130,'Yield Curves'!$A$3:$A$508,0)+1)/100)</f>
        <v>0.49710077840030814</v>
      </c>
      <c r="BX130">
        <f>EXP(-BX$2*HLOOKUP(BX$2,'Yield Curves'!$B$2:$AP$508,MATCH($Z130,'Yield Curves'!$A$3:$A$508,0)+1)/100)</f>
        <v>0.46070378099896581</v>
      </c>
      <c r="BY130">
        <f>EXP(-BY$2*HLOOKUP(BY$2,'Yield Curves'!$B$2:$AP$508,MATCH($Z130,'Yield Curves'!$A$3:$A$508,0)+1)/100)</f>
        <v>0.42711050727388217</v>
      </c>
      <c r="BZ130">
        <f>EXP(-BZ$2*HLOOKUP(BZ$2,'Yield Curves'!$B$2:$AP$508,MATCH($Z130,'Yield Curves'!$A$3:$A$508,0)+1)/100)</f>
        <v>0.39335707179124729</v>
      </c>
      <c r="CA130">
        <f>EXP(-CA$2*HLOOKUP(CA$2,'Yield Curves'!$B$2:$AP$508,MATCH($Z130,'Yield Curves'!$A$3:$A$508,0)+1)/100)</f>
        <v>0.35925983604866385</v>
      </c>
      <c r="CB130">
        <f>EXP(-CB$2*HLOOKUP(CB$2,'Yield Curves'!$B$2:$AP$508,MATCH($Z130,'Yield Curves'!$A$3:$A$508,0)+1)/100)</f>
        <v>0.33146663433333634</v>
      </c>
      <c r="CC130">
        <f>EXP(-CC$2*HLOOKUP(CC$2,'Yield Curves'!$B$2:$AP$508,MATCH($Z130,'Yield Curves'!$A$3:$A$508,0)+1)/100)</f>
        <v>0.30574617949871175</v>
      </c>
      <c r="CD130">
        <f>EXP(-CD$2*HLOOKUP(CD$2,'Yield Curves'!$B$2:$AP$508,MATCH($Z130,'Yield Curves'!$A$3:$A$508,0)+1)/100)</f>
        <v>0.28095539047751489</v>
      </c>
      <c r="CE130">
        <f>EXP(-CE$2*HLOOKUP(CE$2,'Yield Curves'!$B$2:$AP$508,MATCH($Z130,'Yield Curves'!$A$3:$A$508,0)+1)/100)</f>
        <v>0.25702833549697346</v>
      </c>
      <c r="CF130">
        <f>EXP(-CF$2*HLOOKUP(CF$2,'Yield Curves'!$B$2:$AP$508,MATCH($Z130,'Yield Curves'!$A$3:$A$508,0)+1)/100)</f>
        <v>0.23487184961304342</v>
      </c>
      <c r="CG130">
        <f>EXP(-CG$2*HLOOKUP(CG$2,'Yield Curves'!$B$2:$AP$508,MATCH($Z130,'Yield Curves'!$A$3:$A$508,0)+1)/100)</f>
        <v>0.21483183772038</v>
      </c>
      <c r="CH130">
        <f>EXP(-CH$2*HLOOKUP(CH$2,'Yield Curves'!$B$2:$AP$508,MATCH($Z130,'Yield Curves'!$A$3:$A$508,0)+1)/100)</f>
        <v>0.19632182539568149</v>
      </c>
    </row>
    <row r="131" spans="1:86" x14ac:dyDescent="0.2">
      <c r="A131" s="2">
        <v>42949</v>
      </c>
      <c r="B131">
        <f>'Yield Curves'!C130-'Yield Curves'!C131</f>
        <v>-1.9999999999999574E-2</v>
      </c>
      <c r="C131">
        <f>'Yield Curves'!D130-'Yield Curves'!D131</f>
        <v>-1.4999999999998792E-2</v>
      </c>
      <c r="D131">
        <f>'Yield Curves'!E130-'Yield Curves'!E131</f>
        <v>-9.9999999999997868E-3</v>
      </c>
      <c r="E131">
        <f>'Yield Curves'!F130-'Yield Curves'!F131</f>
        <v>-5.0000000000007816E-3</v>
      </c>
      <c r="F131">
        <f>'Yield Curves'!G130-'Yield Curves'!G131</f>
        <v>0</v>
      </c>
      <c r="G131">
        <f>'Yield Curves'!H130-'Yield Curves'!H131</f>
        <v>1.5000000000000568E-2</v>
      </c>
      <c r="H131">
        <f>'Yield Curves'!I130-'Yield Curves'!I131</f>
        <v>2.9999999999999361E-2</v>
      </c>
      <c r="I131">
        <f>'Yield Curves'!J130-'Yield Curves'!J131</f>
        <v>1.4999999999998792E-2</v>
      </c>
      <c r="J131">
        <f>'Yield Curves'!K130-'Yield Curves'!K131</f>
        <v>0</v>
      </c>
      <c r="K131">
        <f>'Yield Curves'!L130-'Yield Curves'!L131</f>
        <v>2.4999999999995026E-3</v>
      </c>
      <c r="L131">
        <f>'Yield Curves'!M130-'Yield Curves'!M131</f>
        <v>4.9999999999990052E-3</v>
      </c>
      <c r="M131">
        <f>'Yield Curves'!N130-'Yield Curves'!N131</f>
        <v>7.499999999999396E-3</v>
      </c>
      <c r="N131">
        <f>'Yield Curves'!O130-'Yield Curves'!O131</f>
        <v>9.9999999999997868E-3</v>
      </c>
      <c r="O131">
        <f>'Yield Curves'!P130-'Yield Curves'!P131</f>
        <v>1.2500000000000178E-2</v>
      </c>
      <c r="P131">
        <f>'Yield Curves'!Q130-'Yield Curves'!Q131</f>
        <v>1.1250000000000426E-2</v>
      </c>
      <c r="Q131">
        <f>'Yield Curves'!R130-'Yield Curves'!R131</f>
        <v>9.9999999999997868E-3</v>
      </c>
      <c r="R131">
        <f>'Yield Curves'!S130-'Yield Curves'!S131</f>
        <v>8.7499999999991473E-3</v>
      </c>
      <c r="S131">
        <f>'Yield Curves'!T130-'Yield Curves'!T131</f>
        <v>9.3750000000003553E-3</v>
      </c>
      <c r="T131">
        <f>'Yield Curves'!U130-'Yield Curves'!U131</f>
        <v>9.9999999999997868E-3</v>
      </c>
      <c r="U131">
        <f>'Yield Curves'!V130-'Yield Curves'!V131</f>
        <v>1.0624999999999218E-2</v>
      </c>
      <c r="V131" s="21">
        <f t="shared" si="31"/>
        <v>2.9999999999999361E-2</v>
      </c>
      <c r="W131" s="21">
        <f t="shared" si="32"/>
        <v>3.6300000000000207E-2</v>
      </c>
      <c r="X131">
        <f t="shared" si="33"/>
        <v>5.3055875770881812E-2</v>
      </c>
      <c r="Y131">
        <f t="shared" si="34"/>
        <v>0.15972642380496604</v>
      </c>
      <c r="Z131" s="2">
        <v>42950</v>
      </c>
      <c r="AA131" s="28">
        <f>'Bond Valuation'!$B$12*BondVal_all!BO131</f>
        <v>93.216105899423908</v>
      </c>
      <c r="AB131" s="53">
        <f t="shared" si="36"/>
        <v>-1.9998000133336635E-4</v>
      </c>
      <c r="AC131" s="12">
        <f>SUMPRODUCT('Bond Valuation'!$B$12*BondVal_all!BO131,$BO$2)/AA131</f>
        <v>1</v>
      </c>
      <c r="AD131" s="35">
        <f t="shared" si="37"/>
        <v>-1.5964964763940967E-3</v>
      </c>
      <c r="AE131" s="53">
        <f t="shared" si="38"/>
        <v>-5.0485651418385865E-3</v>
      </c>
      <c r="AF131" s="53">
        <f t="shared" si="39"/>
        <v>-1.4108818194460953E-3</v>
      </c>
      <c r="AG131" s="53">
        <f t="shared" si="40"/>
        <v>-4.461600058772104E-3</v>
      </c>
      <c r="AH131" s="28">
        <f>SUMPRODUCT('Bond Valuation'!$B$40:$D$40,BondVal_all!BO131:BQ131)</f>
        <v>83.761444108883637</v>
      </c>
      <c r="AI131" s="53">
        <f t="shared" si="41"/>
        <v>5.7031930934581254E-4</v>
      </c>
      <c r="AJ131" s="12">
        <f>SUMPRODUCT($BO$2:$BQ$2,'Bond Valuation'!$B$40:$D$40,BondVal_all!BO131:BQ131)/BondVal_all!AH131</f>
        <v>2.9355869156395351</v>
      </c>
      <c r="AK131" s="35">
        <f t="shared" si="42"/>
        <v>-4.6866541669671321E-3</v>
      </c>
      <c r="AL131" s="35">
        <f t="shared" si="43"/>
        <v>-1.4820501773135208E-2</v>
      </c>
      <c r="AM131" s="35">
        <f t="shared" si="44"/>
        <v>-1.4108818194460953E-3</v>
      </c>
      <c r="AN131" s="29">
        <f t="shared" si="45"/>
        <v>-4.461600058772104E-3</v>
      </c>
      <c r="AO131" s="28">
        <f>SUMPRODUCT('Bond Valuation'!$B$68:$F$68,BondVal_all!BO131:BS131)</f>
        <v>77.169799498861991</v>
      </c>
      <c r="AP131" s="53">
        <f t="shared" si="46"/>
        <v>1.8732302120452182E-3</v>
      </c>
      <c r="AQ131" s="12">
        <f>SUMPRODUCT($BO$2:$BS$2,'Bond Valuation'!$B$68:$F$68,BondVal_all!BO131:BS131)/BondVal_all!AO131</f>
        <v>4.7231030907698353</v>
      </c>
      <c r="AR131" s="35">
        <f t="shared" si="47"/>
        <v>-7.5404174420601088E-3</v>
      </c>
      <c r="AS131" s="35">
        <f t="shared" si="48"/>
        <v>-2.3844893625370678E-2</v>
      </c>
      <c r="AT131" s="35">
        <f t="shared" si="49"/>
        <v>-1.4108818194460953E-3</v>
      </c>
      <c r="AU131" s="36">
        <f t="shared" si="50"/>
        <v>-4.461600058772104E-3</v>
      </c>
      <c r="AV131" s="28">
        <f>SUMPRODUCT('Bond Valuation'!$B$96:$K$96,BondVal_all!BO131:BX131)</f>
        <v>69.017249449375413</v>
      </c>
      <c r="AW131" s="53">
        <f t="shared" si="51"/>
        <v>5.572854680678363E-3</v>
      </c>
      <c r="AX131" s="12">
        <f>SUMPRODUCT($BO$2:$BX$2,'Bond Valuation'!$B$96:$K$96,BondVal_all!BO131:BX131)/BondVal_all!AV131</f>
        <v>8.2686169706344668</v>
      </c>
      <c r="AY131" s="35">
        <f t="shared" si="52"/>
        <v>-1.3200817858270358E-2</v>
      </c>
      <c r="AZ131" s="35">
        <f t="shared" si="60"/>
        <v>-4.1744651409160144E-2</v>
      </c>
      <c r="BA131" s="35">
        <f t="shared" si="53"/>
        <v>-1.4108818194460953E-3</v>
      </c>
      <c r="BB131" s="36">
        <f t="shared" si="54"/>
        <v>-4.461600058772104E-3</v>
      </c>
      <c r="BC131" s="28">
        <f>SUMPRODUCT('Bond Valuation'!$B$124:$U$124,BondVal_all!BO131:CH131)</f>
        <v>57.971392542463363</v>
      </c>
      <c r="BD131" s="53">
        <f t="shared" si="55"/>
        <v>9.7771877276870978E-3</v>
      </c>
      <c r="BE131" s="12">
        <f>SUMPRODUCT($BO$2:$CH$2,'Bond Valuation'!$B$124:$U$124,BondVal_all!BO131:CH131)/BondVal_all!BC131</f>
        <v>11.989418411497304</v>
      </c>
      <c r="BF131" s="35">
        <f t="shared" si="56"/>
        <v>-1.9141064247969953E-2</v>
      </c>
      <c r="BG131" s="35">
        <f t="shared" si="57"/>
        <v>-6.0529359863203049E-2</v>
      </c>
      <c r="BH131" s="35">
        <f t="shared" si="58"/>
        <v>-1.4108818194460953E-3</v>
      </c>
      <c r="BI131" s="36">
        <f t="shared" si="59"/>
        <v>-4.461600058772104E-3</v>
      </c>
      <c r="BJ131" s="35"/>
      <c r="BK131" s="35"/>
      <c r="BO131">
        <f>EXP(-BO$2*HLOOKUP(BO$2,'Yield Curves'!$B$2:$AP$508,MATCH($Z131,'Yield Curves'!$A$3:$A$508,0)+1)/100)</f>
        <v>0.92293174157845459</v>
      </c>
      <c r="BP131">
        <f>EXP(-BP$2*HLOOKUP(BP$2,'Yield Curves'!$B$2:$AP$508,MATCH($Z131,'Yield Curves'!$A$3:$A$508,0)+1)/100)</f>
        <v>0.8518029996130394</v>
      </c>
      <c r="BQ131">
        <f>EXP(-BQ$2*HLOOKUP(BQ$2,'Yield Curves'!$B$2:$AP$508,MATCH($Z131,'Yield Curves'!$A$3:$A$508,0)+1)/100)</f>
        <v>0.78639190810294757</v>
      </c>
      <c r="BR131">
        <f>EXP(-BR$2*HLOOKUP(BR$2,'Yield Curves'!$B$2:$AP$508,MATCH($Z131,'Yield Curves'!$A$3:$A$508,0)+1)/100)</f>
        <v>0.72731180549969232</v>
      </c>
      <c r="BS131">
        <f>EXP(-BS$2*HLOOKUP(BS$2,'Yield Curves'!$B$2:$AP$508,MATCH($Z131,'Yield Curves'!$A$3:$A$508,0)+1)/100)</f>
        <v>0.67267027670123558</v>
      </c>
      <c r="BT131">
        <f>EXP(-BT$2*HLOOKUP(BT$2,'Yield Curves'!$B$2:$AP$508,MATCH($Z131,'Yield Curves'!$A$3:$A$508,0)+1)/100)</f>
        <v>0.62306776128608665</v>
      </c>
      <c r="BU131">
        <f>EXP(-BU$2*HLOOKUP(BU$2,'Yield Curves'!$B$2:$AP$508,MATCH($Z131,'Yield Curves'!$A$3:$A$508,0)+1)/100)</f>
        <v>0.5776425657230182</v>
      </c>
      <c r="BV131">
        <f>EXP(-BV$2*HLOOKUP(BV$2,'Yield Curves'!$B$2:$AP$508,MATCH($Z131,'Yield Curves'!$A$3:$A$508,0)+1)/100)</f>
        <v>0.53477990994918201</v>
      </c>
      <c r="BW131">
        <f>EXP(-BW$2*HLOOKUP(BW$2,'Yield Curves'!$B$2:$AP$508,MATCH($Z131,'Yield Curves'!$A$3:$A$508,0)+1)/100)</f>
        <v>0.49397888777749444</v>
      </c>
      <c r="BX131">
        <f>EXP(-BX$2*HLOOKUP(BX$2,'Yield Curves'!$B$2:$AP$508,MATCH($Z131,'Yield Curves'!$A$3:$A$508,0)+1)/100)</f>
        <v>0.45749011548373314</v>
      </c>
      <c r="BY131">
        <f>EXP(-BY$2*HLOOKUP(BY$2,'Yield Curves'!$B$2:$AP$508,MATCH($Z131,'Yield Curves'!$A$3:$A$508,0)+1)/100)</f>
        <v>0.42383438562298431</v>
      </c>
      <c r="BZ131">
        <f>EXP(-BZ$2*HLOOKUP(BZ$2,'Yield Curves'!$B$2:$AP$508,MATCH($Z131,'Yield Curves'!$A$3:$A$508,0)+1)/100)</f>
        <v>0.39018374881790457</v>
      </c>
      <c r="CA131">
        <f>EXP(-CA$2*HLOOKUP(CA$2,'Yield Curves'!$B$2:$AP$508,MATCH($Z131,'Yield Curves'!$A$3:$A$508,0)+1)/100)</f>
        <v>0.35635267621075684</v>
      </c>
      <c r="CB131">
        <f>EXP(-CB$2*HLOOKUP(CB$2,'Yield Curves'!$B$2:$AP$508,MATCH($Z131,'Yield Curves'!$A$3:$A$508,0)+1)/100)</f>
        <v>0.32863645965986199</v>
      </c>
      <c r="CC131">
        <f>EXP(-CC$2*HLOOKUP(CC$2,'Yield Curves'!$B$2:$AP$508,MATCH($Z131,'Yield Curves'!$A$3:$A$508,0)+1)/100)</f>
        <v>0.30300680953876541</v>
      </c>
      <c r="CD131">
        <f>EXP(-CD$2*HLOOKUP(CD$2,'Yield Curves'!$B$2:$AP$508,MATCH($Z131,'Yield Curves'!$A$3:$A$508,0)+1)/100)</f>
        <v>0.27840333400525252</v>
      </c>
      <c r="CE131">
        <f>EXP(-CE$2*HLOOKUP(CE$2,'Yield Curves'!$B$2:$AP$508,MATCH($Z131,'Yield Curves'!$A$3:$A$508,0)+1)/100)</f>
        <v>0.25475133083449419</v>
      </c>
      <c r="CF131">
        <f>EXP(-CF$2*HLOOKUP(CF$2,'Yield Curves'!$B$2:$AP$508,MATCH($Z131,'Yield Curves'!$A$3:$A$508,0)+1)/100)</f>
        <v>0.23286570630381265</v>
      </c>
      <c r="CG131">
        <f>EXP(-CG$2*HLOOKUP(CG$2,'Yield Curves'!$B$2:$AP$508,MATCH($Z131,'Yield Curves'!$A$3:$A$508,0)+1)/100)</f>
        <v>0.21305028724591418</v>
      </c>
      <c r="CH131">
        <f>EXP(-CH$2*HLOOKUP(CH$2,'Yield Curves'!$B$2:$AP$508,MATCH($Z131,'Yield Curves'!$A$3:$A$508,0)+1)/100)</f>
        <v>0.19475751637158503</v>
      </c>
    </row>
    <row r="132" spans="1:86" x14ac:dyDescent="0.2">
      <c r="A132" s="2">
        <v>42948</v>
      </c>
      <c r="B132">
        <f>'Yield Curves'!C131-'Yield Curves'!C132</f>
        <v>-1.9999999999999574E-2</v>
      </c>
      <c r="C132">
        <f>'Yield Curves'!D131-'Yield Curves'!D132</f>
        <v>-1.5000000000000568E-2</v>
      </c>
      <c r="D132">
        <f>'Yield Curves'!E131-'Yield Curves'!E132</f>
        <v>-9.9999999999997868E-3</v>
      </c>
      <c r="E132">
        <f>'Yield Curves'!F131-'Yield Curves'!F132</f>
        <v>-5.0000000000007816E-3</v>
      </c>
      <c r="F132">
        <f>'Yield Curves'!G131-'Yield Curves'!G132</f>
        <v>0</v>
      </c>
      <c r="G132">
        <f>'Yield Curves'!H131-'Yield Curves'!H132</f>
        <v>9.9999999999997868E-3</v>
      </c>
      <c r="H132">
        <f>'Yield Curves'!I131-'Yield Curves'!I132</f>
        <v>1.9999999999999574E-2</v>
      </c>
      <c r="I132">
        <f>'Yield Curves'!J131-'Yield Curves'!J132</f>
        <v>1.9999999999999574E-2</v>
      </c>
      <c r="J132">
        <f>'Yield Curves'!K131-'Yield Curves'!K132</f>
        <v>1.9999999999999574E-2</v>
      </c>
      <c r="K132">
        <f>'Yield Curves'!L131-'Yield Curves'!L132</f>
        <v>2.0000000000000462E-2</v>
      </c>
      <c r="L132">
        <f>'Yield Curves'!M131-'Yield Curves'!M132</f>
        <v>2.0000000000000462E-2</v>
      </c>
      <c r="M132">
        <f>'Yield Curves'!N131-'Yield Curves'!N132</f>
        <v>2.0000000000000462E-2</v>
      </c>
      <c r="N132">
        <f>'Yield Curves'!O131-'Yield Curves'!O132</f>
        <v>2.0000000000000462E-2</v>
      </c>
      <c r="O132">
        <f>'Yield Curves'!P131-'Yield Curves'!P132</f>
        <v>2.0000000000000462E-2</v>
      </c>
      <c r="P132">
        <f>'Yield Curves'!Q131-'Yield Curves'!Q132</f>
        <v>2.2500000000000853E-2</v>
      </c>
      <c r="Q132">
        <f>'Yield Curves'!R131-'Yield Curves'!R132</f>
        <v>2.5000000000000355E-2</v>
      </c>
      <c r="R132">
        <f>'Yield Curves'!S131-'Yield Curves'!S132</f>
        <v>2.7499999999999858E-2</v>
      </c>
      <c r="S132">
        <f>'Yield Curves'!T131-'Yield Curves'!T132</f>
        <v>2.8749999999999609E-2</v>
      </c>
      <c r="T132">
        <f>'Yield Curves'!U131-'Yield Curves'!U132</f>
        <v>3.0000000000000249E-2</v>
      </c>
      <c r="U132">
        <f>'Yield Curves'!V131-'Yield Curves'!V132</f>
        <v>3.1250000000000888E-2</v>
      </c>
      <c r="V132" s="21">
        <f t="shared" ref="V132:V195" si="61">MAX(B132:U132)</f>
        <v>3.1250000000000888E-2</v>
      </c>
      <c r="W132" s="21">
        <f t="shared" si="32"/>
        <v>3.6375000000000192E-2</v>
      </c>
      <c r="X132">
        <f t="shared" si="33"/>
        <v>5.3061960589923268E-2</v>
      </c>
      <c r="Y132">
        <f t="shared" si="34"/>
        <v>0.15981557921080705</v>
      </c>
      <c r="Z132" s="2">
        <v>42949</v>
      </c>
      <c r="AA132" s="28">
        <f>'Bond Valuation'!$B$12*BondVal_all!BO132</f>
        <v>93.234750985050212</v>
      </c>
      <c r="AB132" s="53">
        <f t="shared" si="36"/>
        <v>2.0002000133345632E-4</v>
      </c>
      <c r="AC132" s="12">
        <f>SUMPRODUCT('Bond Valuation'!$B$12*BondVal_all!BO132,$BO$2)/AA132</f>
        <v>1</v>
      </c>
      <c r="AD132" s="35">
        <f t="shared" si="37"/>
        <v>-1.5972642380496604E-3</v>
      </c>
      <c r="AE132" s="53">
        <f t="shared" si="38"/>
        <v>-5.0509930173703093E-3</v>
      </c>
      <c r="AF132" s="53">
        <f t="shared" si="39"/>
        <v>-1.4140527457745481E-3</v>
      </c>
      <c r="AG132" s="53">
        <f t="shared" si="40"/>
        <v>-4.4716274082626101E-3</v>
      </c>
      <c r="AH132" s="28">
        <f>SUMPRODUCT('Bond Valuation'!$B$40:$D$40,BondVal_all!BO132:BQ132)</f>
        <v>83.713700568992351</v>
      </c>
      <c r="AI132" s="53">
        <f t="shared" si="41"/>
        <v>8.480126449494918E-6</v>
      </c>
      <c r="AJ132" s="12">
        <f>SUMPRODUCT($BO$2:$BQ$2,'Bond Valuation'!$B$40:$D$40,BondVal_all!BO132:BQ132)/BondVal_all!AH132</f>
        <v>2.935541358844536</v>
      </c>
      <c r="AK132" s="35">
        <f t="shared" si="42"/>
        <v>-4.6888352317980822E-3</v>
      </c>
      <c r="AL132" s="35">
        <f t="shared" si="43"/>
        <v>-1.48273989057255E-2</v>
      </c>
      <c r="AM132" s="35">
        <f t="shared" si="44"/>
        <v>-1.4140527457745481E-3</v>
      </c>
      <c r="AN132" s="29">
        <f t="shared" si="45"/>
        <v>-4.4716274082626101E-3</v>
      </c>
      <c r="AO132" s="28">
        <f>SUMPRODUCT('Bond Valuation'!$B$68:$F$68,BondVal_all!BO132:BS132)</f>
        <v>77.025512980847992</v>
      </c>
      <c r="AP132" s="53">
        <f t="shared" si="46"/>
        <v>-1.6733123005874262E-5</v>
      </c>
      <c r="AQ132" s="12">
        <f>SUMPRODUCT($BO$2:$BS$2,'Bond Valuation'!$B$68:$F$68,BondVal_all!BO132:BS132)/BondVal_all!AO132</f>
        <v>4.7226664708140111</v>
      </c>
      <c r="AR132" s="35">
        <f t="shared" si="47"/>
        <v>-7.543346262067421E-3</v>
      </c>
      <c r="AS132" s="35">
        <f t="shared" si="48"/>
        <v>-2.3854155367450457E-2</v>
      </c>
      <c r="AT132" s="35">
        <f t="shared" si="49"/>
        <v>-1.4140527457745481E-3</v>
      </c>
      <c r="AU132" s="36">
        <f t="shared" si="50"/>
        <v>-4.4716274082626101E-3</v>
      </c>
      <c r="AV132" s="28">
        <f>SUMPRODUCT('Bond Valuation'!$B$96:$K$96,BondVal_all!BO132:BX132)</f>
        <v>68.634757917457875</v>
      </c>
      <c r="AW132" s="53">
        <f t="shared" si="51"/>
        <v>-7.8525644937932348E-4</v>
      </c>
      <c r="AX132" s="12">
        <f>SUMPRODUCT($BO$2:$BX$2,'Bond Valuation'!$B$96:$K$96,BondVal_all!BO132:BX132)/BondVal_all!AV132</f>
        <v>8.2614267944507844</v>
      </c>
      <c r="AY132" s="35">
        <f t="shared" si="52"/>
        <v>-1.319568157404148E-2</v>
      </c>
      <c r="AZ132" s="35">
        <f t="shared" si="60"/>
        <v>-4.1728409052286891E-2</v>
      </c>
      <c r="BA132" s="35">
        <f t="shared" si="53"/>
        <v>-1.4140527457745481E-3</v>
      </c>
      <c r="BB132" s="36">
        <f t="shared" si="54"/>
        <v>-4.4716274082626101E-3</v>
      </c>
      <c r="BC132" s="28">
        <f>SUMPRODUCT('Bond Valuation'!$B$124:$U$124,BondVal_all!BO132:CH132)</f>
        <v>57.410083379796923</v>
      </c>
      <c r="BD132" s="53">
        <f t="shared" si="55"/>
        <v>-2.9448824892122083E-3</v>
      </c>
      <c r="BE132" s="12">
        <f>SUMPRODUCT($BO$2:$CH$2,'Bond Valuation'!$B$124:$U$124,BondVal_all!BO132:CH132)/BondVal_all!BC132</f>
        <v>11.938107107491366</v>
      </c>
      <c r="BF132" s="35">
        <f t="shared" si="56"/>
        <v>-1.9068311552802433E-2</v>
      </c>
      <c r="BG132" s="35">
        <f t="shared" si="57"/>
        <v>-6.0299295640557755E-2</v>
      </c>
      <c r="BH132" s="35">
        <f t="shared" si="58"/>
        <v>-1.4140527457745481E-3</v>
      </c>
      <c r="BI132" s="36">
        <f t="shared" si="59"/>
        <v>-4.4716274082626101E-3</v>
      </c>
      <c r="BJ132" s="35"/>
      <c r="BK132" s="35"/>
      <c r="BO132">
        <f>EXP(-BO$2*HLOOKUP(BO$2,'Yield Curves'!$B$2:$AP$508,MATCH($Z132,'Yield Curves'!$A$3:$A$508,0)+1)/100)</f>
        <v>0.92311634638663576</v>
      </c>
      <c r="BP132">
        <f>EXP(-BP$2*HLOOKUP(BP$2,'Yield Curves'!$B$2:$AP$508,MATCH($Z132,'Yield Curves'!$A$3:$A$508,0)+1)/100)</f>
        <v>0.8518029996130394</v>
      </c>
      <c r="BQ132">
        <f>EXP(-BQ$2*HLOOKUP(BQ$2,'Yield Curves'!$B$2:$AP$508,MATCH($Z132,'Yield Curves'!$A$3:$A$508,0)+1)/100)</f>
        <v>0.78592021448032345</v>
      </c>
      <c r="BR132">
        <f>EXP(-BR$2*HLOOKUP(BR$2,'Yield Curves'!$B$2:$AP$508,MATCH($Z132,'Yield Curves'!$A$3:$A$508,0)+1)/100)</f>
        <v>0.72498812758962095</v>
      </c>
      <c r="BS132">
        <f>EXP(-BS$2*HLOOKUP(BS$2,'Yield Curves'!$B$2:$AP$508,MATCH($Z132,'Yield Curves'!$A$3:$A$508,0)+1)/100)</f>
        <v>0.67132628059194099</v>
      </c>
      <c r="BT132">
        <f>EXP(-BT$2*HLOOKUP(BT$2,'Yield Curves'!$B$2:$AP$508,MATCH($Z132,'Yield Curves'!$A$3:$A$508,0)+1)/100)</f>
        <v>0.62101502654901519</v>
      </c>
      <c r="BU132">
        <f>EXP(-BU$2*HLOOKUP(BU$2,'Yield Curves'!$B$2:$AP$508,MATCH($Z132,'Yield Curves'!$A$3:$A$508,0)+1)/100)</f>
        <v>0.57481904043732657</v>
      </c>
      <c r="BV132">
        <f>EXP(-BV$2*HLOOKUP(BV$2,'Yield Curves'!$B$2:$AP$508,MATCH($Z132,'Yield Curves'!$A$3:$A$508,0)+1)/100)</f>
        <v>0.53163399804635603</v>
      </c>
      <c r="BW132">
        <f>EXP(-BW$2*HLOOKUP(BW$2,'Yield Curves'!$B$2:$AP$508,MATCH($Z132,'Yield Curves'!$A$3:$A$508,0)+1)/100)</f>
        <v>0.49104230205527966</v>
      </c>
      <c r="BX132">
        <f>EXP(-BX$2*HLOOKUP(BX$2,'Yield Curves'!$B$2:$AP$508,MATCH($Z132,'Yield Curves'!$A$3:$A$508,0)+1)/100)</f>
        <v>0.45429886707569556</v>
      </c>
      <c r="BY132">
        <f>EXP(-BY$2*HLOOKUP(BY$2,'Yield Curves'!$B$2:$AP$508,MATCH($Z132,'Yield Curves'!$A$3:$A$508,0)+1)/100)</f>
        <v>0.42040993836478591</v>
      </c>
      <c r="BZ132">
        <f>EXP(-BZ$2*HLOOKUP(BZ$2,'Yield Curves'!$B$2:$AP$508,MATCH($Z132,'Yield Curves'!$A$3:$A$508,0)+1)/100)</f>
        <v>0.38667334969702322</v>
      </c>
      <c r="CA132">
        <f>EXP(-CA$2*HLOOKUP(CA$2,'Yield Curves'!$B$2:$AP$508,MATCH($Z132,'Yield Curves'!$A$3:$A$508,0)+1)/100)</f>
        <v>0.35290945724711059</v>
      </c>
      <c r="CB132">
        <f>EXP(-CB$2*HLOOKUP(CB$2,'Yield Curves'!$B$2:$AP$508,MATCH($Z132,'Yield Curves'!$A$3:$A$508,0)+1)/100)</f>
        <v>0.32509713967624049</v>
      </c>
      <c r="CC132">
        <f>EXP(-CC$2*HLOOKUP(CC$2,'Yield Curves'!$B$2:$AP$508,MATCH($Z132,'Yield Curves'!$A$3:$A$508,0)+1)/100)</f>
        <v>0.29939245730979669</v>
      </c>
      <c r="CD132">
        <f>EXP(-CD$2*HLOOKUP(CD$2,'Yield Curves'!$B$2:$AP$508,MATCH($Z132,'Yield Curves'!$A$3:$A$508,0)+1)/100)</f>
        <v>0.27476372017569756</v>
      </c>
      <c r="CE132">
        <f>EXP(-CE$2*HLOOKUP(CE$2,'Yield Curves'!$B$2:$AP$508,MATCH($Z132,'Yield Curves'!$A$3:$A$508,0)+1)/100)</f>
        <v>0.2511358306827467</v>
      </c>
      <c r="CF132">
        <f>EXP(-CF$2*HLOOKUP(CF$2,'Yield Curves'!$B$2:$AP$508,MATCH($Z132,'Yield Curves'!$A$3:$A$508,0)+1)/100)</f>
        <v>0.22929208822444344</v>
      </c>
      <c r="CG132">
        <f>EXP(-CG$2*HLOOKUP(CG$2,'Yield Curves'!$B$2:$AP$508,MATCH($Z132,'Yield Curves'!$A$3:$A$508,0)+1)/100)</f>
        <v>0.20951933393073094</v>
      </c>
      <c r="CH132">
        <f>EXP(-CH$2*HLOOKUP(CH$2,'Yield Curves'!$B$2:$AP$508,MATCH($Z132,'Yield Curves'!$A$3:$A$508,0)+1)/100)</f>
        <v>0.19128324333905466</v>
      </c>
    </row>
    <row r="133" spans="1:86" x14ac:dyDescent="0.2">
      <c r="A133" s="2">
        <v>42947</v>
      </c>
      <c r="B133">
        <f>'Yield Curves'!C132-'Yield Curves'!C133</f>
        <v>0</v>
      </c>
      <c r="C133">
        <f>'Yield Curves'!D132-'Yield Curves'!D133</f>
        <v>0</v>
      </c>
      <c r="D133">
        <f>'Yield Curves'!E132-'Yield Curves'!E133</f>
        <v>0</v>
      </c>
      <c r="E133">
        <f>'Yield Curves'!F132-'Yield Curves'!F133</f>
        <v>5.0000000000007816E-3</v>
      </c>
      <c r="F133">
        <f>'Yield Curves'!G132-'Yield Curves'!G133</f>
        <v>9.9999999999997868E-3</v>
      </c>
      <c r="G133">
        <f>'Yield Curves'!H132-'Yield Curves'!H133</f>
        <v>5.0000000000007816E-3</v>
      </c>
      <c r="H133">
        <f>'Yield Curves'!I132-'Yield Curves'!I133</f>
        <v>0</v>
      </c>
      <c r="I133">
        <f>'Yield Curves'!J132-'Yield Curves'!J133</f>
        <v>1.0000000000000675E-2</v>
      </c>
      <c r="J133">
        <f>'Yield Curves'!K132-'Yield Curves'!K133</f>
        <v>2.0000000000000462E-2</v>
      </c>
      <c r="K133">
        <f>'Yield Curves'!L132-'Yield Curves'!L133</f>
        <v>2.2499999999999964E-2</v>
      </c>
      <c r="L133">
        <f>'Yield Curves'!M132-'Yield Curves'!M133</f>
        <v>2.5000000000000355E-2</v>
      </c>
      <c r="M133">
        <f>'Yield Curves'!N132-'Yield Curves'!N133</f>
        <v>2.7500000000000746E-2</v>
      </c>
      <c r="N133">
        <f>'Yield Curves'!O132-'Yield Curves'!O133</f>
        <v>3.0000000000000249E-2</v>
      </c>
      <c r="O133">
        <f>'Yield Curves'!P132-'Yield Curves'!P133</f>
        <v>3.2499999999999751E-2</v>
      </c>
      <c r="P133">
        <f>'Yield Curves'!Q132-'Yield Curves'!Q133</f>
        <v>2.8749999999999609E-2</v>
      </c>
      <c r="Q133">
        <f>'Yield Curves'!R132-'Yield Curves'!R133</f>
        <v>2.5000000000000355E-2</v>
      </c>
      <c r="R133">
        <f>'Yield Curves'!S132-'Yield Curves'!S133</f>
        <v>2.1250000000001101E-2</v>
      </c>
      <c r="S133">
        <f>'Yield Curves'!T132-'Yield Curves'!T133</f>
        <v>2.0624999999999893E-2</v>
      </c>
      <c r="T133">
        <f>'Yield Curves'!U132-'Yield Curves'!U133</f>
        <v>1.9999999999999574E-2</v>
      </c>
      <c r="U133">
        <f>'Yield Curves'!V132-'Yield Curves'!V133</f>
        <v>1.9374999999999254E-2</v>
      </c>
      <c r="V133" s="21">
        <f t="shared" si="61"/>
        <v>3.2499999999999751E-2</v>
      </c>
      <c r="W133" s="21">
        <f t="shared" ref="W133:W196" si="62">AVERAGE(V134:V383)</f>
        <v>3.6455000000000189E-2</v>
      </c>
      <c r="X133">
        <f t="shared" ref="X133:X196" si="63">_xlfn.STDEV.S(V134:V383)</f>
        <v>5.3071170815111382E-2</v>
      </c>
      <c r="Y133">
        <f t="shared" ref="Y133:Y196" si="64">W133+X133*_xlfn.NORM.S.INV(99%)</f>
        <v>0.15991700539859285</v>
      </c>
      <c r="Z133" s="2">
        <v>42948</v>
      </c>
      <c r="AA133" s="28">
        <f>'Bond Valuation'!$B$12*BondVal_all!BO133</f>
        <v>93.216105899423908</v>
      </c>
      <c r="AB133" s="53">
        <f t="shared" si="36"/>
        <v>2.0002000133345632E-4</v>
      </c>
      <c r="AC133" s="12">
        <f>SUMPRODUCT('Bond Valuation'!$B$12*BondVal_all!BO133,$BO$2)/AA133</f>
        <v>1</v>
      </c>
      <c r="AD133" s="35">
        <f t="shared" si="37"/>
        <v>-1.5981557921080705E-3</v>
      </c>
      <c r="AE133" s="53">
        <f t="shared" si="38"/>
        <v>-5.0538123588520526E-3</v>
      </c>
      <c r="AF133" s="53">
        <f t="shared" si="39"/>
        <v>-1.4142149192369234E-3</v>
      </c>
      <c r="AG133" s="53">
        <f t="shared" si="40"/>
        <v>-4.4721402457797519E-3</v>
      </c>
      <c r="AH133" s="28">
        <f>SUMPRODUCT('Bond Valuation'!$B$40:$D$40,BondVal_all!BO133:BQ133)</f>
        <v>83.712990672245994</v>
      </c>
      <c r="AI133" s="53">
        <f t="shared" si="41"/>
        <v>8.4785024780931195E-6</v>
      </c>
      <c r="AJ133" s="12">
        <f>SUMPRODUCT($BO$2:$BQ$2,'Bond Valuation'!$B$40:$D$40,BondVal_all!BO133:BQ133)/BondVal_all!AH133</f>
        <v>2.9355537027755649</v>
      </c>
      <c r="AK133" s="35">
        <f t="shared" si="42"/>
        <v>-4.6914721531350623E-3</v>
      </c>
      <c r="AL133" s="35">
        <f t="shared" si="43"/>
        <v>-1.4835737583161054E-2</v>
      </c>
      <c r="AM133" s="35">
        <f t="shared" si="44"/>
        <v>-1.4142149192369234E-3</v>
      </c>
      <c r="AN133" s="29">
        <f t="shared" si="45"/>
        <v>-4.4721402457797519E-3</v>
      </c>
      <c r="AO133" s="28">
        <f>SUMPRODUCT('Bond Valuation'!$B$68:$F$68,BondVal_all!BO133:BS133)</f>
        <v>77.026801879798597</v>
      </c>
      <c r="AP133" s="53">
        <f t="shared" si="46"/>
        <v>-9.003096679970346E-4</v>
      </c>
      <c r="AQ133" s="12">
        <f>SUMPRODUCT($BO$2:$BS$2,'Bond Valuation'!$B$68:$F$68,BondVal_all!BO133:BS133)/BondVal_all!AO133</f>
        <v>4.7226834104999211</v>
      </c>
      <c r="AR133" s="35">
        <f t="shared" si="47"/>
        <v>-7.5475838467831454E-3</v>
      </c>
      <c r="AS133" s="35">
        <f t="shared" si="48"/>
        <v>-2.3867555786930061E-2</v>
      </c>
      <c r="AT133" s="35">
        <f t="shared" si="49"/>
        <v>-1.4142149192369234E-3</v>
      </c>
      <c r="AU133" s="36">
        <f t="shared" si="50"/>
        <v>-4.4721402457797519E-3</v>
      </c>
      <c r="AV133" s="28">
        <f>SUMPRODUCT('Bond Valuation'!$B$96:$K$96,BondVal_all!BO133:BX133)</f>
        <v>68.688696159116276</v>
      </c>
      <c r="AW133" s="53">
        <f t="shared" si="51"/>
        <v>-2.289210654663032E-3</v>
      </c>
      <c r="AX133" s="12">
        <f>SUMPRODUCT($BO$2:$BX$2,'Bond Valuation'!$B$96:$K$96,BondVal_all!BO133:BX133)/BondVal_all!AV133</f>
        <v>8.2625119768242872</v>
      </c>
      <c r="AY133" s="35">
        <f t="shared" si="52"/>
        <v>-1.3204781373124039E-2</v>
      </c>
      <c r="AZ133" s="35">
        <f t="shared" ref="AZ133:AZ164" si="65">AY133*SQRT(10)</f>
        <v>-4.1757185143637687E-2</v>
      </c>
      <c r="BA133" s="35">
        <f t="shared" si="53"/>
        <v>-1.4142149192369234E-3</v>
      </c>
      <c r="BB133" s="36">
        <f t="shared" si="54"/>
        <v>-4.4721402457797519E-3</v>
      </c>
      <c r="BC133" s="28">
        <f>SUMPRODUCT('Bond Valuation'!$B$124:$U$124,BondVal_all!BO133:CH133)</f>
        <v>57.579648678926482</v>
      </c>
      <c r="BD133" s="53">
        <f t="shared" si="55"/>
        <v>-2.4309330048003508E-3</v>
      </c>
      <c r="BE133" s="12">
        <f>SUMPRODUCT($BO$2:$CH$2,'Bond Valuation'!$B$124:$U$124,BondVal_all!BO133:CH133)/BondVal_all!BC133</f>
        <v>11.9566200684362</v>
      </c>
      <c r="BF133" s="35">
        <f t="shared" si="56"/>
        <v>-1.9108541616406908E-2</v>
      </c>
      <c r="BG133" s="35">
        <f t="shared" si="57"/>
        <v>-6.0426514271961343E-2</v>
      </c>
      <c r="BH133" s="35">
        <f t="shared" si="58"/>
        <v>-1.4142149192369234E-3</v>
      </c>
      <c r="BI133" s="36">
        <f t="shared" si="59"/>
        <v>-4.4721402457797519E-3</v>
      </c>
      <c r="BJ133" s="35"/>
      <c r="BK133" s="35"/>
      <c r="BO133">
        <f>EXP(-BO$2*HLOOKUP(BO$2,'Yield Curves'!$B$2:$AP$508,MATCH($Z133,'Yield Curves'!$A$3:$A$508,0)+1)/100)</f>
        <v>0.92293174157845459</v>
      </c>
      <c r="BP133">
        <f>EXP(-BP$2*HLOOKUP(BP$2,'Yield Curves'!$B$2:$AP$508,MATCH($Z133,'Yield Curves'!$A$3:$A$508,0)+1)/100)</f>
        <v>0.85163265604804106</v>
      </c>
      <c r="BQ133">
        <f>EXP(-BQ$2*HLOOKUP(BQ$2,'Yield Curves'!$B$2:$AP$508,MATCH($Z133,'Yield Curves'!$A$3:$A$508,0)+1)/100)</f>
        <v>0.78592021448032345</v>
      </c>
      <c r="BR133">
        <f>EXP(-BR$2*HLOOKUP(BR$2,'Yield Curves'!$B$2:$AP$508,MATCH($Z133,'Yield Curves'!$A$3:$A$508,0)+1)/100)</f>
        <v>0.72585863554303953</v>
      </c>
      <c r="BS133">
        <f>EXP(-BS$2*HLOOKUP(BS$2,'Yield Curves'!$B$2:$AP$508,MATCH($Z133,'Yield Curves'!$A$3:$A$508,0)+1)/100)</f>
        <v>0.67132628059194099</v>
      </c>
      <c r="BT133">
        <f>EXP(-BT$2*HLOOKUP(BT$2,'Yield Curves'!$B$2:$AP$508,MATCH($Z133,'Yield Curves'!$A$3:$A$508,0)+1)/100)</f>
        <v>0.62120135900545081</v>
      </c>
      <c r="BU133">
        <f>EXP(-BU$2*HLOOKUP(BU$2,'Yield Curves'!$B$2:$AP$508,MATCH($Z133,'Yield Curves'!$A$3:$A$508,0)+1)/100)</f>
        <v>0.5752215546291638</v>
      </c>
      <c r="BV133">
        <f>EXP(-BV$2*HLOOKUP(BV$2,'Yield Curves'!$B$2:$AP$508,MATCH($Z133,'Yield Curves'!$A$3:$A$508,0)+1)/100)</f>
        <v>0.532112684020975</v>
      </c>
      <c r="BW133">
        <f>EXP(-BW$2*HLOOKUP(BW$2,'Yield Curves'!$B$2:$AP$508,MATCH($Z133,'Yield Curves'!$A$3:$A$508,0)+1)/100)</f>
        <v>0.49142915016960098</v>
      </c>
      <c r="BX133">
        <f>EXP(-BX$2*HLOOKUP(BX$2,'Yield Curves'!$B$2:$AP$508,MATCH($Z133,'Yield Curves'!$A$3:$A$508,0)+1)/100)</f>
        <v>0.45475339316794022</v>
      </c>
      <c r="BY133">
        <f>EXP(-BY$2*HLOOKUP(BY$2,'Yield Curves'!$B$2:$AP$508,MATCH($Z133,'Yield Curves'!$A$3:$A$508,0)+1)/100)</f>
        <v>0.42093051770554452</v>
      </c>
      <c r="BZ133">
        <f>EXP(-BZ$2*HLOOKUP(BZ$2,'Yield Curves'!$B$2:$AP$508,MATCH($Z133,'Yield Curves'!$A$3:$A$508,0)+1)/100)</f>
        <v>0.3874135700884454</v>
      </c>
      <c r="CA133">
        <f>EXP(-CA$2*HLOOKUP(CA$2,'Yield Curves'!$B$2:$AP$508,MATCH($Z133,'Yield Curves'!$A$3:$A$508,0)+1)/100)</f>
        <v>0.35401513058366502</v>
      </c>
      <c r="CB133">
        <f>EXP(-CB$2*HLOOKUP(CB$2,'Yield Curves'!$B$2:$AP$508,MATCH($Z133,'Yield Curves'!$A$3:$A$508,0)+1)/100)</f>
        <v>0.32632976004197084</v>
      </c>
      <c r="CC133">
        <f>EXP(-CC$2*HLOOKUP(CC$2,'Yield Curves'!$B$2:$AP$508,MATCH($Z133,'Yield Curves'!$A$3:$A$508,0)+1)/100)</f>
        <v>0.30074275926846394</v>
      </c>
      <c r="CD133">
        <f>EXP(-CD$2*HLOOKUP(CD$2,'Yield Curves'!$B$2:$AP$508,MATCH($Z133,'Yield Curves'!$A$3:$A$508,0)+1)/100)</f>
        <v>0.27613493853663651</v>
      </c>
      <c r="CE133">
        <f>EXP(-CE$2*HLOOKUP(CE$2,'Yield Curves'!$B$2:$AP$508,MATCH($Z133,'Yield Curves'!$A$3:$A$508,0)+1)/100)</f>
        <v>0.25243581964805456</v>
      </c>
      <c r="CF133">
        <f>EXP(-CF$2*HLOOKUP(CF$2,'Yield Curves'!$B$2:$AP$508,MATCH($Z133,'Yield Curves'!$A$3:$A$508,0)+1)/100)</f>
        <v>0.23051821619442625</v>
      </c>
      <c r="CG133">
        <f>EXP(-CG$2*HLOOKUP(CG$2,'Yield Curves'!$B$2:$AP$508,MATCH($Z133,'Yield Curves'!$A$3:$A$508,0)+1)/100)</f>
        <v>0.21070957578528962</v>
      </c>
      <c r="CH133">
        <f>EXP(-CH$2*HLOOKUP(CH$2,'Yield Curves'!$B$2:$AP$508,MATCH($Z133,'Yield Curves'!$A$3:$A$508,0)+1)/100)</f>
        <v>0.19243439279400748</v>
      </c>
    </row>
    <row r="134" spans="1:86" x14ac:dyDescent="0.2">
      <c r="A134" s="2">
        <v>42944</v>
      </c>
      <c r="B134">
        <f>'Yield Curves'!C133-'Yield Curves'!C134</f>
        <v>0</v>
      </c>
      <c r="C134">
        <f>'Yield Curves'!D133-'Yield Curves'!D134</f>
        <v>9.9999999999997868E-3</v>
      </c>
      <c r="D134">
        <f>'Yield Curves'!E133-'Yield Curves'!E134</f>
        <v>1.9999999999999574E-2</v>
      </c>
      <c r="E134">
        <f>'Yield Curves'!F133-'Yield Curves'!F134</f>
        <v>1.9999999999999574E-2</v>
      </c>
      <c r="F134">
        <f>'Yield Curves'!G133-'Yield Curves'!G134</f>
        <v>1.9999999999999574E-2</v>
      </c>
      <c r="G134">
        <f>'Yield Curves'!H133-'Yield Curves'!H134</f>
        <v>4.9999999999990052E-3</v>
      </c>
      <c r="H134">
        <f>'Yield Curves'!I133-'Yield Curves'!I134</f>
        <v>-9.9999999999997868E-3</v>
      </c>
      <c r="I134">
        <f>'Yield Curves'!J133-'Yield Curves'!J134</f>
        <v>9.9999999999997868E-3</v>
      </c>
      <c r="J134">
        <f>'Yield Curves'!K133-'Yield Curves'!K134</f>
        <v>2.9999999999999361E-2</v>
      </c>
      <c r="K134">
        <f>'Yield Curves'!L133-'Yield Curves'!L134</f>
        <v>2.9999999999999361E-2</v>
      </c>
      <c r="L134">
        <f>'Yield Curves'!M133-'Yield Curves'!M134</f>
        <v>2.9999999999999361E-2</v>
      </c>
      <c r="M134">
        <f>'Yield Curves'!N133-'Yield Curves'!N134</f>
        <v>2.9999999999999361E-2</v>
      </c>
      <c r="N134">
        <f>'Yield Curves'!O133-'Yield Curves'!O134</f>
        <v>2.9999999999999361E-2</v>
      </c>
      <c r="O134">
        <f>'Yield Curves'!P133-'Yield Curves'!P134</f>
        <v>2.9999999999999361E-2</v>
      </c>
      <c r="P134">
        <f>'Yield Curves'!Q133-'Yield Curves'!Q134</f>
        <v>2.4999999999999467E-2</v>
      </c>
      <c r="Q134">
        <f>'Yield Curves'!R133-'Yield Curves'!R134</f>
        <v>1.9999999999999574E-2</v>
      </c>
      <c r="R134">
        <f>'Yield Curves'!S133-'Yield Curves'!S134</f>
        <v>1.499999999999968E-2</v>
      </c>
      <c r="S134">
        <f>'Yield Curves'!T133-'Yield Curves'!T134</f>
        <v>1.2500000000000178E-2</v>
      </c>
      <c r="T134">
        <f>'Yield Curves'!U133-'Yield Curves'!U134</f>
        <v>9.9999999999997868E-3</v>
      </c>
      <c r="U134">
        <f>'Yield Curves'!V133-'Yield Curves'!V134</f>
        <v>7.499999999999396E-3</v>
      </c>
      <c r="V134" s="21">
        <f t="shared" si="61"/>
        <v>2.9999999999999361E-2</v>
      </c>
      <c r="W134" s="21">
        <f t="shared" si="62"/>
        <v>3.6575000000000205E-2</v>
      </c>
      <c r="X134">
        <f t="shared" si="63"/>
        <v>5.3090429928566052E-2</v>
      </c>
      <c r="Y134">
        <f t="shared" si="64"/>
        <v>0.16008180879623407</v>
      </c>
      <c r="Z134" s="2">
        <v>42947</v>
      </c>
      <c r="AA134" s="28">
        <f>'Bond Valuation'!$B$12*BondVal_all!BO134</f>
        <v>93.197464542441864</v>
      </c>
      <c r="AB134" s="53">
        <f t="shared" ref="AB134:AB197" si="66">AA134/AA135-1</f>
        <v>0</v>
      </c>
      <c r="AC134" s="12">
        <f>SUMPRODUCT('Bond Valuation'!$B$12*BondVal_all!BO134,$BO$2)/AA134</f>
        <v>1</v>
      </c>
      <c r="AD134" s="35">
        <f t="shared" ref="AD134:AD197" si="67">-AC134*Y133/100</f>
        <v>-1.5991700539859286E-3</v>
      </c>
      <c r="AE134" s="53">
        <f t="shared" ref="AE134:AE197" si="68">AD134*SQRT(10)</f>
        <v>-5.0570197365299632E-3</v>
      </c>
      <c r="AF134" s="53">
        <f t="shared" ref="AF134:AF197" si="69">$AC$1*X133/100</f>
        <v>-1.4144603914683629E-3</v>
      </c>
      <c r="AG134" s="53">
        <f t="shared" ref="AG134:AG197" si="70">AF134*SQRT(10)</f>
        <v>-4.4729164971334251E-3</v>
      </c>
      <c r="AH134" s="28">
        <f>SUMPRODUCT('Bond Valuation'!$B$40:$D$40,BondVal_all!BO134:BQ134)</f>
        <v>83.712280917464781</v>
      </c>
      <c r="AI134" s="53">
        <f t="shared" ref="AI134:AI197" si="71">AH134/AH135-1</f>
        <v>-2.8724408198332885E-4</v>
      </c>
      <c r="AJ134" s="12">
        <f>SUMPRODUCT($BO$2:$BQ$2,'Bond Valuation'!$B$40:$D$40,BondVal_all!BO134:BQ134)/BondVal_all!AH134</f>
        <v>2.9355660444473499</v>
      </c>
      <c r="AK134" s="35">
        <f t="shared" ref="AK134:AK197" si="72">-AJ134*Y133/100</f>
        <v>-4.6944693097781274E-3</v>
      </c>
      <c r="AL134" s="35">
        <f t="shared" ref="AL134:AL197" si="73">AK134*SQRT(10)</f>
        <v>-1.4845215424657445E-2</v>
      </c>
      <c r="AM134" s="35">
        <f t="shared" ref="AM134:AM197" si="74">$AC$1*X133/100</f>
        <v>-1.4144603914683629E-3</v>
      </c>
      <c r="AN134" s="29">
        <f t="shared" ref="AN134:AN197" si="75">AM134*SQRT(10)</f>
        <v>-4.4729164971334251E-3</v>
      </c>
      <c r="AO134" s="28">
        <f>SUMPRODUCT('Bond Valuation'!$B$68:$F$68,BondVal_all!BO134:BS134)</f>
        <v>77.096212345138881</v>
      </c>
      <c r="AP134" s="53">
        <f t="shared" ref="AP134:AP197" si="76">AO134/AO135-1</f>
        <v>-9.0070788666873902E-4</v>
      </c>
      <c r="AQ134" s="12">
        <f>SUMPRODUCT($BO$2:$BS$2,'Bond Valuation'!$B$68:$F$68,BondVal_all!BO134:BS134)/BondVal_all!AO134</f>
        <v>4.7229547516583432</v>
      </c>
      <c r="AR134" s="35">
        <f t="shared" ref="AR134:AR197" si="77">-AQ134*Y133/100</f>
        <v>-7.5528078051825707E-3</v>
      </c>
      <c r="AS134" s="35">
        <f t="shared" ref="AS134:AS197" si="78">AR134*SQRT(10)</f>
        <v>-2.3884075393874212E-2</v>
      </c>
      <c r="AT134" s="35">
        <f t="shared" ref="AT134:AT197" si="79">$AC$1*X133/100</f>
        <v>-1.4144603914683629E-3</v>
      </c>
      <c r="AU134" s="36">
        <f t="shared" ref="AU134:AU197" si="80">AT134*SQRT(10)</f>
        <v>-4.4729164971334251E-3</v>
      </c>
      <c r="AV134" s="28">
        <f>SUMPRODUCT('Bond Valuation'!$B$96:$K$96,BondVal_all!BO134:BX134)</f>
        <v>68.84629984224928</v>
      </c>
      <c r="AW134" s="53">
        <f t="shared" ref="AW134:AW197" si="81">AV134/AV135-1</f>
        <v>-1.6356460107406212E-3</v>
      </c>
      <c r="AX134" s="12">
        <f>SUMPRODUCT($BO$2:$BX$2,'Bond Valuation'!$B$96:$K$96,BondVal_all!BO134:BX134)/BondVal_all!AV134</f>
        <v>8.2658612725179772</v>
      </c>
      <c r="AY134" s="35">
        <f t="shared" ref="AY134:AY197" si="82">-AX134*Y133/100</f>
        <v>-1.3218517817412768E-2</v>
      </c>
      <c r="AZ134" s="35">
        <f t="shared" si="65"/>
        <v>-4.1800623594542084E-2</v>
      </c>
      <c r="BA134" s="35">
        <f t="shared" ref="BA134:BA197" si="83">$AC$1*X133/100</f>
        <v>-1.4144603914683629E-3</v>
      </c>
      <c r="BB134" s="36">
        <f t="shared" ref="BB134:BB197" si="84">BA134*SQRT(10)</f>
        <v>-4.4729164971334251E-3</v>
      </c>
      <c r="BC134" s="28">
        <f>SUMPRODUCT('Bond Valuation'!$B$124:$U$124,BondVal_all!BO134:CH134)</f>
        <v>57.719962039684575</v>
      </c>
      <c r="BD134" s="53">
        <f t="shared" ref="BD134:BD197" si="85">BC134/BC135-1</f>
        <v>1.6954448714305848E-3</v>
      </c>
      <c r="BE134" s="12">
        <f>SUMPRODUCT($BO$2:$CH$2,'Bond Valuation'!$B$124:$U$124,BondVal_all!BO134:CH134)/BondVal_all!BC134</f>
        <v>11.967711396533348</v>
      </c>
      <c r="BF134" s="35">
        <f t="shared" ref="BF134:BF197" si="86">-BE134*Y133/100</f>
        <v>-1.9138405680082248E-2</v>
      </c>
      <c r="BG134" s="35">
        <f t="shared" ref="BG134:BG197" si="87">BF134*SQRT(10)</f>
        <v>-6.0520952733363713E-2</v>
      </c>
      <c r="BH134" s="35">
        <f t="shared" ref="BH134:BH197" si="88">$AC$1*X133/100</f>
        <v>-1.4144603914683629E-3</v>
      </c>
      <c r="BI134" s="36">
        <f t="shared" ref="BI134:BI197" si="89">BH134*SQRT(10)</f>
        <v>-4.4729164971334251E-3</v>
      </c>
      <c r="BJ134" s="35"/>
      <c r="BK134" s="35"/>
      <c r="BO134">
        <f>EXP(-BO$2*HLOOKUP(BO$2,'Yield Curves'!$B$2:$AP$508,MATCH($Z134,'Yield Curves'!$A$3:$A$508,0)+1)/100)</f>
        <v>0.92274717368754322</v>
      </c>
      <c r="BP134">
        <f>EXP(-BP$2*HLOOKUP(BP$2,'Yield Curves'!$B$2:$AP$508,MATCH($Z134,'Yield Curves'!$A$3:$A$508,0)+1)/100)</f>
        <v>0.85146234654834918</v>
      </c>
      <c r="BQ134">
        <f>EXP(-BQ$2*HLOOKUP(BQ$2,'Yield Curves'!$B$2:$AP$508,MATCH($Z134,'Yield Curves'!$A$3:$A$508,0)+1)/100)</f>
        <v>0.78592021448032345</v>
      </c>
      <c r="BR134">
        <f>EXP(-BR$2*HLOOKUP(BR$2,'Yield Curves'!$B$2:$AP$508,MATCH($Z134,'Yield Curves'!$A$3:$A$508,0)+1)/100)</f>
        <v>0.72643955478818978</v>
      </c>
      <c r="BS134">
        <f>EXP(-BS$2*HLOOKUP(BS$2,'Yield Curves'!$B$2:$AP$508,MATCH($Z134,'Yield Curves'!$A$3:$A$508,0)+1)/100)</f>
        <v>0.67199794264758894</v>
      </c>
      <c r="BT134">
        <f>EXP(-BT$2*HLOOKUP(BT$2,'Yield Curves'!$B$2:$AP$508,MATCH($Z134,'Yield Curves'!$A$3:$A$508,0)+1)/100)</f>
        <v>0.62194724808019552</v>
      </c>
      <c r="BU134">
        <f>EXP(-BU$2*HLOOKUP(BU$2,'Yield Curves'!$B$2:$AP$508,MATCH($Z134,'Yield Curves'!$A$3:$A$508,0)+1)/100)</f>
        <v>0.57602742878592827</v>
      </c>
      <c r="BV134">
        <f>EXP(-BV$2*HLOOKUP(BV$2,'Yield Curves'!$B$2:$AP$508,MATCH($Z134,'Yield Curves'!$A$3:$A$508,0)+1)/100)</f>
        <v>0.53307134939220724</v>
      </c>
      <c r="BW134">
        <f>EXP(-BW$2*HLOOKUP(BW$2,'Yield Curves'!$B$2:$AP$508,MATCH($Z134,'Yield Curves'!$A$3:$A$508,0)+1)/100)</f>
        <v>0.49264694371413659</v>
      </c>
      <c r="BX134">
        <f>EXP(-BX$2*HLOOKUP(BX$2,'Yield Curves'!$B$2:$AP$508,MATCH($Z134,'Yield Curves'!$A$3:$A$508,0)+1)/100)</f>
        <v>0.45611970178563921</v>
      </c>
      <c r="BY134">
        <f>EXP(-BY$2*HLOOKUP(BY$2,'Yield Curves'!$B$2:$AP$508,MATCH($Z134,'Yield Curves'!$A$3:$A$508,0)+1)/100)</f>
        <v>0.4224380373921951</v>
      </c>
      <c r="BZ134">
        <f>EXP(-BZ$2*HLOOKUP(BZ$2,'Yield Curves'!$B$2:$AP$508,MATCH($Z134,'Yield Curves'!$A$3:$A$508,0)+1)/100)</f>
        <v>0.38878161268151246</v>
      </c>
      <c r="CA134">
        <f>EXP(-CA$2*HLOOKUP(CA$2,'Yield Curves'!$B$2:$AP$508,MATCH($Z134,'Yield Curves'!$A$3:$A$508,0)+1)/100)</f>
        <v>0.35496560731598897</v>
      </c>
      <c r="CB134">
        <f>EXP(-CB$2*HLOOKUP(CB$2,'Yield Curves'!$B$2:$AP$508,MATCH($Z134,'Yield Curves'!$A$3:$A$508,0)+1)/100)</f>
        <v>0.3272590810491191</v>
      </c>
      <c r="CC134">
        <f>EXP(-CC$2*HLOOKUP(CC$2,'Yield Curves'!$B$2:$AP$508,MATCH($Z134,'Yield Curves'!$A$3:$A$508,0)+1)/100)</f>
        <v>0.30164634224304404</v>
      </c>
      <c r="CD134">
        <f>EXP(-CD$2*HLOOKUP(CD$2,'Yield Curves'!$B$2:$AP$508,MATCH($Z134,'Yield Curves'!$A$3:$A$508,0)+1)/100)</f>
        <v>0.2770147915840746</v>
      </c>
      <c r="CE134">
        <f>EXP(-CE$2*HLOOKUP(CE$2,'Yield Curves'!$B$2:$AP$508,MATCH($Z134,'Yield Curves'!$A$3:$A$508,0)+1)/100)</f>
        <v>0.25329388013366727</v>
      </c>
      <c r="CF134">
        <f>EXP(-CF$2*HLOOKUP(CF$2,'Yield Curves'!$B$2:$AP$508,MATCH($Z134,'Yield Curves'!$A$3:$A$508,0)+1)/100)</f>
        <v>0.23135120400732559</v>
      </c>
      <c r="CG134">
        <f>EXP(-CG$2*HLOOKUP(CG$2,'Yield Curves'!$B$2:$AP$508,MATCH($Z134,'Yield Curves'!$A$3:$A$508,0)+1)/100)</f>
        <v>0.21151258033376194</v>
      </c>
      <c r="CH134">
        <f>EXP(-CH$2*HLOOKUP(CH$2,'Yield Curves'!$B$2:$AP$508,MATCH($Z134,'Yield Curves'!$A$3:$A$508,0)+1)/100)</f>
        <v>0.19320567189501364</v>
      </c>
    </row>
    <row r="135" spans="1:86" x14ac:dyDescent="0.2">
      <c r="A135" s="2">
        <v>42943</v>
      </c>
      <c r="B135">
        <f>'Yield Curves'!C134-'Yield Curves'!C135</f>
        <v>1.9999999999999574E-2</v>
      </c>
      <c r="C135">
        <f>'Yield Curves'!D134-'Yield Curves'!D135</f>
        <v>-1.5000000000000568E-2</v>
      </c>
      <c r="D135">
        <f>'Yield Curves'!E134-'Yield Curves'!E135</f>
        <v>-5.0000000000000711E-2</v>
      </c>
      <c r="E135">
        <f>'Yield Curves'!F134-'Yield Curves'!F135</f>
        <v>-5.5000000000001492E-2</v>
      </c>
      <c r="F135">
        <f>'Yield Curves'!G134-'Yield Curves'!G135</f>
        <v>-6.0000000000000497E-2</v>
      </c>
      <c r="G135">
        <f>'Yield Curves'!H134-'Yield Curves'!H135</f>
        <v>-7.0000000000000284E-2</v>
      </c>
      <c r="H135">
        <f>'Yield Curves'!I134-'Yield Curves'!I135</f>
        <v>-8.0000000000000071E-2</v>
      </c>
      <c r="I135">
        <f>'Yield Curves'!J134-'Yield Curves'!J135</f>
        <v>-7.5000000000000178E-2</v>
      </c>
      <c r="J135">
        <f>'Yield Curves'!K134-'Yield Curves'!K135</f>
        <v>-6.9999999999999396E-2</v>
      </c>
      <c r="K135">
        <f>'Yield Curves'!L134-'Yield Curves'!L135</f>
        <v>-6.9999999999998508E-2</v>
      </c>
      <c r="L135">
        <f>'Yield Curves'!M134-'Yield Curves'!M135</f>
        <v>-6.9999999999999396E-2</v>
      </c>
      <c r="M135">
        <f>'Yield Curves'!N134-'Yield Curves'!N135</f>
        <v>-7.0000000000000284E-2</v>
      </c>
      <c r="N135">
        <f>'Yield Curves'!O134-'Yield Curves'!O135</f>
        <v>-6.9999999999999396E-2</v>
      </c>
      <c r="O135">
        <f>'Yield Curves'!P134-'Yield Curves'!P135</f>
        <v>-6.9999999999998508E-2</v>
      </c>
      <c r="P135">
        <f>'Yield Curves'!Q134-'Yield Curves'!Q135</f>
        <v>-7.2499999999998899E-2</v>
      </c>
      <c r="Q135">
        <f>'Yield Curves'!R134-'Yield Curves'!R135</f>
        <v>-7.4999999999999289E-2</v>
      </c>
      <c r="R135">
        <f>'Yield Curves'!S134-'Yield Curves'!S135</f>
        <v>-7.749999999999968E-2</v>
      </c>
      <c r="S135">
        <f>'Yield Curves'!T134-'Yield Curves'!T135</f>
        <v>-7.875000000000032E-2</v>
      </c>
      <c r="T135">
        <f>'Yield Curves'!U134-'Yield Curves'!U135</f>
        <v>-8.0000000000000071E-2</v>
      </c>
      <c r="U135">
        <f>'Yield Curves'!V134-'Yield Curves'!V135</f>
        <v>-8.1249999999999822E-2</v>
      </c>
      <c r="V135" s="21">
        <f t="shared" si="61"/>
        <v>1.9999999999999574E-2</v>
      </c>
      <c r="W135" s="21">
        <f t="shared" si="62"/>
        <v>3.6335000000000207E-2</v>
      </c>
      <c r="X135">
        <f t="shared" si="63"/>
        <v>5.3300860235152021E-2</v>
      </c>
      <c r="Y135">
        <f t="shared" si="64"/>
        <v>0.1603313428925941</v>
      </c>
      <c r="Z135" s="2">
        <v>42944</v>
      </c>
      <c r="AA135" s="28">
        <f>'Bond Valuation'!$B$12*BondVal_all!BO135</f>
        <v>93.197464542441864</v>
      </c>
      <c r="AB135" s="53">
        <f t="shared" si="66"/>
        <v>0</v>
      </c>
      <c r="AC135" s="12">
        <f>SUMPRODUCT('Bond Valuation'!$B$12*BondVal_all!BO135,$BO$2)/AA135</f>
        <v>1</v>
      </c>
      <c r="AD135" s="35">
        <f t="shared" si="67"/>
        <v>-1.6008180879623407E-3</v>
      </c>
      <c r="AE135" s="53">
        <f t="shared" si="68"/>
        <v>-5.0622312775567696E-3</v>
      </c>
      <c r="AF135" s="53">
        <f t="shared" si="69"/>
        <v>-1.4149736880988693E-3</v>
      </c>
      <c r="AG135" s="53">
        <f t="shared" si="70"/>
        <v>-4.4745396836011146E-3</v>
      </c>
      <c r="AH135" s="28">
        <f>SUMPRODUCT('Bond Valuation'!$B$40:$D$40,BondVal_all!BO135:BQ135)</f>
        <v>83.736333683762425</v>
      </c>
      <c r="AI135" s="53">
        <f t="shared" si="71"/>
        <v>-5.8254351976905205E-4</v>
      </c>
      <c r="AJ135" s="12">
        <f>SUMPRODUCT($BO$2:$BQ$2,'Bond Valuation'!$B$40:$D$40,BondVal_all!BO135:BQ135)/BondVal_all!AH135</f>
        <v>2.9355845527197615</v>
      </c>
      <c r="AK135" s="35">
        <f t="shared" si="72"/>
        <v>-4.6993368507366315E-3</v>
      </c>
      <c r="AL135" s="35">
        <f t="shared" si="73"/>
        <v>-1.4860607940690477E-2</v>
      </c>
      <c r="AM135" s="35">
        <f t="shared" si="74"/>
        <v>-1.4149736880988693E-3</v>
      </c>
      <c r="AN135" s="29">
        <f t="shared" si="75"/>
        <v>-4.4745396836011146E-3</v>
      </c>
      <c r="AO135" s="28">
        <f>SUMPRODUCT('Bond Valuation'!$B$68:$F$68,BondVal_all!BO135:BS135)</f>
        <v>77.1657161142234</v>
      </c>
      <c r="AP135" s="53">
        <f t="shared" si="76"/>
        <v>-1.356346315252277E-3</v>
      </c>
      <c r="AQ135" s="12">
        <f>SUMPRODUCT($BO$2:$BS$2,'Bond Valuation'!$B$68:$F$68,BondVal_all!BO135:BS135)/BondVal_all!AO135</f>
        <v>4.7231890089516773</v>
      </c>
      <c r="AR135" s="35">
        <f t="shared" si="77"/>
        <v>-7.5609663983947674E-3</v>
      </c>
      <c r="AS135" s="35">
        <f t="shared" si="78"/>
        <v>-2.3909875130927544E-2</v>
      </c>
      <c r="AT135" s="35">
        <f t="shared" si="79"/>
        <v>-1.4149736880988693E-3</v>
      </c>
      <c r="AU135" s="36">
        <f t="shared" si="80"/>
        <v>-4.4745396836011146E-3</v>
      </c>
      <c r="AV135" s="28">
        <f>SUMPRODUCT('Bond Valuation'!$B$96:$K$96,BondVal_all!BO135:BX135)</f>
        <v>68.95909250681234</v>
      </c>
      <c r="AW135" s="53">
        <f t="shared" si="81"/>
        <v>-9.69780361284589E-4</v>
      </c>
      <c r="AX135" s="12">
        <f>SUMPRODUCT($BO$2:$BX$2,'Bond Valuation'!$B$96:$K$96,BondVal_all!BO135:BX135)/BondVal_all!AV135</f>
        <v>8.2678969188153371</v>
      </c>
      <c r="AY135" s="35">
        <f t="shared" si="82"/>
        <v>-1.3235398937047695E-2</v>
      </c>
      <c r="AZ135" s="35">
        <f t="shared" si="65"/>
        <v>-4.1854006382042244E-2</v>
      </c>
      <c r="BA135" s="35">
        <f t="shared" si="83"/>
        <v>-1.4149736880988693E-3</v>
      </c>
      <c r="BB135" s="36">
        <f t="shared" si="84"/>
        <v>-4.4745396836011146E-3</v>
      </c>
      <c r="BC135" s="28">
        <f>SUMPRODUCT('Bond Valuation'!$B$124:$U$124,BondVal_all!BO135:CH135)</f>
        <v>57.622266663190267</v>
      </c>
      <c r="BD135" s="53">
        <f t="shared" si="85"/>
        <v>1.1742689081115643E-3</v>
      </c>
      <c r="BE135" s="12">
        <f>SUMPRODUCT($BO$2:$CH$2,'Bond Valuation'!$B$124:$U$124,BondVal_all!BO135:CH135)/BondVal_all!BC135</f>
        <v>11.947976040598599</v>
      </c>
      <c r="BF135" s="35">
        <f t="shared" si="86"/>
        <v>-1.9126536160330908E-2</v>
      </c>
      <c r="BG135" s="35">
        <f t="shared" si="87"/>
        <v>-6.0483418016217122E-2</v>
      </c>
      <c r="BH135" s="35">
        <f t="shared" si="88"/>
        <v>-1.4149736880988693E-3</v>
      </c>
      <c r="BI135" s="36">
        <f t="shared" si="89"/>
        <v>-4.4745396836011146E-3</v>
      </c>
      <c r="BJ135" s="35"/>
      <c r="BK135" s="35"/>
      <c r="BO135">
        <f>EXP(-BO$2*HLOOKUP(BO$2,'Yield Curves'!$B$2:$AP$508,MATCH($Z135,'Yield Curves'!$A$3:$A$508,0)+1)/100)</f>
        <v>0.92274717368754322</v>
      </c>
      <c r="BP135">
        <f>EXP(-BP$2*HLOOKUP(BP$2,'Yield Curves'!$B$2:$AP$508,MATCH($Z135,'Yield Curves'!$A$3:$A$508,0)+1)/100)</f>
        <v>0.85146234654834918</v>
      </c>
      <c r="BQ135">
        <f>EXP(-BQ$2*HLOOKUP(BQ$2,'Yield Curves'!$B$2:$AP$508,MATCH($Z135,'Yield Curves'!$A$3:$A$508,0)+1)/100)</f>
        <v>0.78615602591461409</v>
      </c>
      <c r="BR135">
        <f>EXP(-BR$2*HLOOKUP(BR$2,'Yield Curves'!$B$2:$AP$508,MATCH($Z135,'Yield Curves'!$A$3:$A$508,0)+1)/100)</f>
        <v>0.72643955478818978</v>
      </c>
      <c r="BS135">
        <f>EXP(-BS$2*HLOOKUP(BS$2,'Yield Curves'!$B$2:$AP$508,MATCH($Z135,'Yield Curves'!$A$3:$A$508,0)+1)/100)</f>
        <v>0.67267027670123558</v>
      </c>
      <c r="BT135">
        <f>EXP(-BT$2*HLOOKUP(BT$2,'Yield Curves'!$B$2:$AP$508,MATCH($Z135,'Yield Curves'!$A$3:$A$508,0)+1)/100)</f>
        <v>0.62288086899294648</v>
      </c>
      <c r="BU135">
        <f>EXP(-BU$2*HLOOKUP(BU$2,'Yield Curves'!$B$2:$AP$508,MATCH($Z135,'Yield Curves'!$A$3:$A$508,0)+1)/100)</f>
        <v>0.57723835741642449</v>
      </c>
      <c r="BV135">
        <f>EXP(-BV$2*HLOOKUP(BV$2,'Yield Curves'!$B$2:$AP$508,MATCH($Z135,'Yield Curves'!$A$3:$A$508,0)+1)/100)</f>
        <v>0.5342988245511302</v>
      </c>
      <c r="BW135">
        <f>EXP(-BW$2*HLOOKUP(BW$2,'Yield Curves'!$B$2:$AP$508,MATCH($Z135,'Yield Curves'!$A$3:$A$508,0)+1)/100)</f>
        <v>0.49359003253521722</v>
      </c>
      <c r="BX135">
        <f>EXP(-BX$2*HLOOKUP(BX$2,'Yield Curves'!$B$2:$AP$508,MATCH($Z135,'Yield Curves'!$A$3:$A$508,0)+1)/100)</f>
        <v>0.45703285403707794</v>
      </c>
      <c r="BY135">
        <f>EXP(-BY$2*HLOOKUP(BY$2,'Yield Curves'!$B$2:$AP$508,MATCH($Z135,'Yield Curves'!$A$3:$A$508,0)+1)/100)</f>
        <v>0.42331021496826171</v>
      </c>
      <c r="BZ135">
        <f>EXP(-BZ$2*HLOOKUP(BZ$2,'Yield Curves'!$B$2:$AP$508,MATCH($Z135,'Yield Curves'!$A$3:$A$508,0)+1)/100)</f>
        <v>0.38943823552261497</v>
      </c>
      <c r="CA135">
        <f>EXP(-CA$2*HLOOKUP(CA$2,'Yield Curves'!$B$2:$AP$508,MATCH($Z135,'Yield Curves'!$A$3:$A$508,0)+1)/100)</f>
        <v>0.35523970216400785</v>
      </c>
      <c r="CB135">
        <f>EXP(-CB$2*HLOOKUP(CB$2,'Yield Curves'!$B$2:$AP$508,MATCH($Z135,'Yield Curves'!$A$3:$A$508,0)+1)/100)</f>
        <v>0.32739512637464091</v>
      </c>
      <c r="CC135">
        <f>EXP(-CC$2*HLOOKUP(CC$2,'Yield Curves'!$B$2:$AP$508,MATCH($Z135,'Yield Curves'!$A$3:$A$508,0)+1)/100)</f>
        <v>0.30164634224304404</v>
      </c>
      <c r="CD135">
        <f>EXP(-CD$2*HLOOKUP(CD$2,'Yield Curves'!$B$2:$AP$508,MATCH($Z135,'Yield Curves'!$A$3:$A$508,0)+1)/100)</f>
        <v>0.27679932329087797</v>
      </c>
      <c r="CE135">
        <f>EXP(-CE$2*HLOOKUP(CE$2,'Yield Curves'!$B$2:$AP$508,MATCH($Z135,'Yield Curves'!$A$3:$A$508,0)+1)/100)</f>
        <v>0.25279397027605599</v>
      </c>
      <c r="CF135">
        <f>EXP(-CF$2*HLOOKUP(CF$2,'Yield Curves'!$B$2:$AP$508,MATCH($Z135,'Yield Curves'!$A$3:$A$508,0)+1)/100)</f>
        <v>0.23058711181421171</v>
      </c>
      <c r="CG135">
        <f>EXP(-CG$2*HLOOKUP(CG$2,'Yield Curves'!$B$2:$AP$508,MATCH($Z135,'Yield Curves'!$A$3:$A$508,0)+1)/100)</f>
        <v>0.21054269983151486</v>
      </c>
      <c r="CH135">
        <f>EXP(-CH$2*HLOOKUP(CH$2,'Yield Curves'!$B$2:$AP$508,MATCH($Z135,'Yield Curves'!$A$3:$A$508,0)+1)/100)</f>
        <v>0.19204990862075413</v>
      </c>
    </row>
    <row r="136" spans="1:86" x14ac:dyDescent="0.2">
      <c r="A136" s="2">
        <v>42942</v>
      </c>
      <c r="B136">
        <f>'Yield Curves'!C135-'Yield Curves'!C136</f>
        <v>-3.0000000000001137E-2</v>
      </c>
      <c r="C136">
        <f>'Yield Curves'!D135-'Yield Curves'!D136</f>
        <v>-2.000000000000135E-2</v>
      </c>
      <c r="D136">
        <f>'Yield Curves'!E135-'Yield Curves'!E136</f>
        <v>-9.9999999999997868E-3</v>
      </c>
      <c r="E136">
        <f>'Yield Curves'!F135-'Yield Curves'!F136</f>
        <v>-1.9999999999999574E-2</v>
      </c>
      <c r="F136">
        <f>'Yield Curves'!G135-'Yield Curves'!G136</f>
        <v>-2.9999999999999361E-2</v>
      </c>
      <c r="G136">
        <f>'Yield Curves'!H135-'Yield Curves'!H136</f>
        <v>-1.5000000000000568E-2</v>
      </c>
      <c r="H136">
        <f>'Yield Curves'!I135-'Yield Curves'!I136</f>
        <v>0</v>
      </c>
      <c r="I136">
        <f>'Yield Curves'!J135-'Yield Curves'!J136</f>
        <v>-1.9999999999999574E-2</v>
      </c>
      <c r="J136">
        <f>'Yield Curves'!K135-'Yield Curves'!K136</f>
        <v>-4.0000000000000036E-2</v>
      </c>
      <c r="K136">
        <f>'Yield Curves'!L135-'Yield Curves'!L136</f>
        <v>-4.2500000000000426E-2</v>
      </c>
      <c r="L136">
        <f>'Yield Curves'!M135-'Yield Curves'!M136</f>
        <v>-4.4999999999999929E-2</v>
      </c>
      <c r="M136">
        <f>'Yield Curves'!N135-'Yield Curves'!N136</f>
        <v>-4.7499999999999432E-2</v>
      </c>
      <c r="N136">
        <f>'Yield Curves'!O135-'Yield Curves'!O136</f>
        <v>-5.0000000000000711E-2</v>
      </c>
      <c r="O136">
        <f>'Yield Curves'!P135-'Yield Curves'!P136</f>
        <v>-5.250000000000199E-2</v>
      </c>
      <c r="P136">
        <f>'Yield Curves'!Q135-'Yield Curves'!Q136</f>
        <v>-4.3750000000001066E-2</v>
      </c>
      <c r="Q136">
        <f>'Yield Curves'!R135-'Yield Curves'!R136</f>
        <v>-3.5000000000000142E-2</v>
      </c>
      <c r="R136">
        <f>'Yield Curves'!S135-'Yield Curves'!S136</f>
        <v>-2.6249999999999218E-2</v>
      </c>
      <c r="S136">
        <f>'Yield Curves'!T135-'Yield Curves'!T136</f>
        <v>-2.3124999999998508E-2</v>
      </c>
      <c r="T136">
        <f>'Yield Curves'!U135-'Yield Curves'!U136</f>
        <v>-1.9999999999999574E-2</v>
      </c>
      <c r="U136">
        <f>'Yield Curves'!V135-'Yield Curves'!V136</f>
        <v>-1.6875000000000639E-2</v>
      </c>
      <c r="V136" s="21">
        <f t="shared" si="61"/>
        <v>0</v>
      </c>
      <c r="W136" s="21">
        <f t="shared" si="62"/>
        <v>3.6295000000000209E-2</v>
      </c>
      <c r="X136">
        <f t="shared" si="63"/>
        <v>5.3331980796730141E-2</v>
      </c>
      <c r="Y136">
        <f t="shared" si="64"/>
        <v>0.16036374014486032</v>
      </c>
      <c r="Z136" s="2">
        <v>42943</v>
      </c>
      <c r="AA136" s="28">
        <f>'Bond Valuation'!$B$12*BondVal_all!BO136</f>
        <v>93.197464542441864</v>
      </c>
      <c r="AB136" s="53">
        <f t="shared" si="66"/>
        <v>-1.9998000133325533E-4</v>
      </c>
      <c r="AC136" s="12">
        <f>SUMPRODUCT('Bond Valuation'!$B$12*BondVal_all!BO136,$BO$2)/AA136</f>
        <v>1</v>
      </c>
      <c r="AD136" s="35">
        <f t="shared" si="67"/>
        <v>-1.6033134289259411E-3</v>
      </c>
      <c r="AE136" s="53">
        <f t="shared" si="68"/>
        <v>-5.0701222385404667E-3</v>
      </c>
      <c r="AF136" s="53">
        <f t="shared" si="69"/>
        <v>-1.4205821065539157E-3</v>
      </c>
      <c r="AG136" s="53">
        <f t="shared" si="70"/>
        <v>-4.4922750599903846E-3</v>
      </c>
      <c r="AH136" s="28">
        <f>SUMPRODUCT('Bond Valuation'!$B$40:$D$40,BondVal_all!BO136:BQ136)</f>
        <v>83.785142175389623</v>
      </c>
      <c r="AI136" s="53">
        <f t="shared" si="71"/>
        <v>1.7411458210745412E-3</v>
      </c>
      <c r="AJ136" s="12">
        <f>SUMPRODUCT($BO$2:$BQ$2,'Bond Valuation'!$B$40:$D$40,BondVal_all!BO136:BQ136)/BondVal_all!AH136</f>
        <v>2.9356139459346671</v>
      </c>
      <c r="AK136" s="35">
        <f t="shared" si="72"/>
        <v>-4.7067092616593234E-3</v>
      </c>
      <c r="AL136" s="35">
        <f t="shared" si="73"/>
        <v>-1.4883921551052887E-2</v>
      </c>
      <c r="AM136" s="35">
        <f t="shared" si="74"/>
        <v>-1.4205821065539157E-3</v>
      </c>
      <c r="AN136" s="29">
        <f t="shared" si="75"/>
        <v>-4.4922750599903846E-3</v>
      </c>
      <c r="AO136" s="28">
        <f>SUMPRODUCT('Bond Valuation'!$B$68:$F$68,BondVal_all!BO136:BS136)</f>
        <v>77.270521701611003</v>
      </c>
      <c r="AP136" s="53">
        <f t="shared" si="76"/>
        <v>3.2753770551590122E-3</v>
      </c>
      <c r="AQ136" s="12">
        <f>SUMPRODUCT($BO$2:$BS$2,'Bond Valuation'!$B$68:$F$68,BondVal_all!BO136:BS136)/BondVal_all!AO136</f>
        <v>4.7235102641795059</v>
      </c>
      <c r="AR136" s="35">
        <f t="shared" si="77"/>
        <v>-7.573267438228521E-3</v>
      </c>
      <c r="AS136" s="35">
        <f t="shared" si="78"/>
        <v>-2.3948774434390665E-2</v>
      </c>
      <c r="AT136" s="35">
        <f t="shared" si="79"/>
        <v>-1.4205821065539157E-3</v>
      </c>
      <c r="AU136" s="36">
        <f t="shared" si="80"/>
        <v>-4.4922750599903846E-3</v>
      </c>
      <c r="AV136" s="28">
        <f>SUMPRODUCT('Bond Valuation'!$B$96:$K$96,BondVal_all!BO136:BX136)</f>
        <v>69.026032597642924</v>
      </c>
      <c r="AW136" s="53">
        <f t="shared" si="81"/>
        <v>6.4570368671332812E-3</v>
      </c>
      <c r="AX136" s="12">
        <f>SUMPRODUCT($BO$2:$BX$2,'Bond Valuation'!$B$96:$K$96,BondVal_all!BO136:BX136)/BondVal_all!AV136</f>
        <v>8.268548922801866</v>
      </c>
      <c r="AY136" s="35">
        <f t="shared" si="82"/>
        <v>-1.3257075525659356E-2</v>
      </c>
      <c r="AZ136" s="35">
        <f t="shared" si="65"/>
        <v>-4.1922553773957559E-2</v>
      </c>
      <c r="BA136" s="35">
        <f t="shared" si="83"/>
        <v>-1.4205821065539157E-3</v>
      </c>
      <c r="BB136" s="36">
        <f t="shared" si="84"/>
        <v>-4.4922750599903846E-3</v>
      </c>
      <c r="BC136" s="28">
        <f>SUMPRODUCT('Bond Valuation'!$B$124:$U$124,BondVal_all!BO136:CH136)</f>
        <v>57.554681989613613</v>
      </c>
      <c r="BD136" s="53">
        <f t="shared" si="85"/>
        <v>9.3379884529392054E-3</v>
      </c>
      <c r="BE136" s="12">
        <f>SUMPRODUCT($BO$2:$CH$2,'Bond Valuation'!$B$124:$U$124,BondVal_all!BO136:CH136)/BondVal_all!BC136</f>
        <v>11.933440702364397</v>
      </c>
      <c r="BF136" s="35">
        <f t="shared" si="86"/>
        <v>-1.913304573139225E-2</v>
      </c>
      <c r="BG136" s="35">
        <f t="shared" si="87"/>
        <v>-6.0504003087361688E-2</v>
      </c>
      <c r="BH136" s="35">
        <f t="shared" si="88"/>
        <v>-1.4205821065539157E-3</v>
      </c>
      <c r="BI136" s="36">
        <f t="shared" si="89"/>
        <v>-4.4922750599903846E-3</v>
      </c>
      <c r="BJ136" s="35"/>
      <c r="BK136" s="35"/>
      <c r="BO136">
        <f>EXP(-BO$2*HLOOKUP(BO$2,'Yield Curves'!$B$2:$AP$508,MATCH($Z136,'Yield Curves'!$A$3:$A$508,0)+1)/100)</f>
        <v>0.92274717368754322</v>
      </c>
      <c r="BP136">
        <f>EXP(-BP$2*HLOOKUP(BP$2,'Yield Curves'!$B$2:$AP$508,MATCH($Z136,'Yield Curves'!$A$3:$A$508,0)+1)/100)</f>
        <v>0.8518029996130394</v>
      </c>
      <c r="BQ136">
        <f>EXP(-BQ$2*HLOOKUP(BQ$2,'Yield Curves'!$B$2:$AP$508,MATCH($Z136,'Yield Curves'!$A$3:$A$508,0)+1)/100)</f>
        <v>0.78662786106655347</v>
      </c>
      <c r="BR136">
        <f>EXP(-BR$2*HLOOKUP(BR$2,'Yield Curves'!$B$2:$AP$508,MATCH($Z136,'Yield Curves'!$A$3:$A$508,0)+1)/100)</f>
        <v>0.72614903707369094</v>
      </c>
      <c r="BS136">
        <f>EXP(-BS$2*HLOOKUP(BS$2,'Yield Curves'!$B$2:$AP$508,MATCH($Z136,'Yield Curves'!$A$3:$A$508,0)+1)/100)</f>
        <v>0.67368003924886766</v>
      </c>
      <c r="BT136">
        <f>EXP(-BT$2*HLOOKUP(BT$2,'Yield Curves'!$B$2:$AP$508,MATCH($Z136,'Yield Curves'!$A$3:$A$508,0)+1)/100)</f>
        <v>0.6240030642298543</v>
      </c>
      <c r="BU136">
        <f>EXP(-BU$2*HLOOKUP(BU$2,'Yield Curves'!$B$2:$AP$508,MATCH($Z136,'Yield Curves'!$A$3:$A$508,0)+1)/100)</f>
        <v>0.57845183166901248</v>
      </c>
      <c r="BV136">
        <f>EXP(-BV$2*HLOOKUP(BV$2,'Yield Curves'!$B$2:$AP$508,MATCH($Z136,'Yield Curves'!$A$3:$A$508,0)+1)/100)</f>
        <v>0.53536849151063637</v>
      </c>
      <c r="BW136">
        <f>EXP(-BW$2*HLOOKUP(BW$2,'Yield Curves'!$B$2:$AP$508,MATCH($Z136,'Yield Curves'!$A$3:$A$508,0)+1)/100)</f>
        <v>0.49425682906552804</v>
      </c>
      <c r="BX136">
        <f>EXP(-BX$2*HLOOKUP(BX$2,'Yield Curves'!$B$2:$AP$508,MATCH($Z136,'Yield Curves'!$A$3:$A$508,0)+1)/100)</f>
        <v>0.45749011548373314</v>
      </c>
      <c r="BY136">
        <f>EXP(-BY$2*HLOOKUP(BY$2,'Yield Curves'!$B$2:$AP$508,MATCH($Z136,'Yield Curves'!$A$3:$A$508,0)+1)/100)</f>
        <v>0.42354309962390385</v>
      </c>
      <c r="BZ136">
        <f>EXP(-BZ$2*HLOOKUP(BZ$2,'Yield Curves'!$B$2:$AP$508,MATCH($Z136,'Yield Curves'!$A$3:$A$508,0)+1)/100)</f>
        <v>0.38949665563934255</v>
      </c>
      <c r="CA136">
        <f>EXP(-CA$2*HLOOKUP(CA$2,'Yield Curves'!$B$2:$AP$508,MATCH($Z136,'Yield Curves'!$A$3:$A$508,0)+1)/100)</f>
        <v>0.35518198040242632</v>
      </c>
      <c r="CB136">
        <f>EXP(-CB$2*HLOOKUP(CB$2,'Yield Curves'!$B$2:$AP$508,MATCH($Z136,'Yield Curves'!$A$3:$A$508,0)+1)/100)</f>
        <v>0.32713740420404458</v>
      </c>
      <c r="CC136">
        <f>EXP(-CC$2*HLOOKUP(CC$2,'Yield Curves'!$B$2:$AP$508,MATCH($Z136,'Yield Curves'!$A$3:$A$508,0)+1)/100)</f>
        <v>0.30119421191220214</v>
      </c>
      <c r="CD136">
        <f>EXP(-CD$2*HLOOKUP(CD$2,'Yield Curves'!$B$2:$AP$508,MATCH($Z136,'Yield Curves'!$A$3:$A$508,0)+1)/100)</f>
        <v>0.27622901302122654</v>
      </c>
      <c r="CE136">
        <f>EXP(-CE$2*HLOOKUP(CE$2,'Yield Curves'!$B$2:$AP$508,MATCH($Z136,'Yield Curves'!$A$3:$A$508,0)+1)/100)</f>
        <v>0.25218030847610967</v>
      </c>
      <c r="CF136">
        <f>EXP(-CF$2*HLOOKUP(CF$2,'Yield Curves'!$B$2:$AP$508,MATCH($Z136,'Yield Curves'!$A$3:$A$508,0)+1)/100)</f>
        <v>0.22993626319644966</v>
      </c>
      <c r="CG136">
        <f>EXP(-CG$2*HLOOKUP(CG$2,'Yield Curves'!$B$2:$AP$508,MATCH($Z136,'Yield Curves'!$A$3:$A$508,0)+1)/100)</f>
        <v>0.20982979146381756</v>
      </c>
      <c r="CH136">
        <f>EXP(-CH$2*HLOOKUP(CH$2,'Yield Curves'!$B$2:$AP$508,MATCH($Z136,'Yield Curves'!$A$3:$A$508,0)+1)/100)</f>
        <v>0.19128324333905466</v>
      </c>
    </row>
    <row r="137" spans="1:86" x14ac:dyDescent="0.2">
      <c r="A137" s="2">
        <v>42941</v>
      </c>
      <c r="B137">
        <f>'Yield Curves'!C136-'Yield Curves'!C137</f>
        <v>0</v>
      </c>
      <c r="C137">
        <f>'Yield Curves'!D136-'Yield Curves'!D137</f>
        <v>-4.9999999999990052E-3</v>
      </c>
      <c r="D137">
        <f>'Yield Curves'!E136-'Yield Curves'!E137</f>
        <v>-9.9999999999997868E-3</v>
      </c>
      <c r="E137">
        <f>'Yield Curves'!F136-'Yield Curves'!F137</f>
        <v>-4.9999999999990052E-3</v>
      </c>
      <c r="F137">
        <f>'Yield Curves'!G136-'Yield Curves'!G137</f>
        <v>0</v>
      </c>
      <c r="G137">
        <f>'Yield Curves'!H136-'Yield Curves'!H137</f>
        <v>-1.4999999999998792E-2</v>
      </c>
      <c r="H137">
        <f>'Yield Curves'!I136-'Yield Curves'!I137</f>
        <v>-2.9999999999999361E-2</v>
      </c>
      <c r="I137">
        <f>'Yield Curves'!J136-'Yield Curves'!J137</f>
        <v>-1.9999999999999574E-2</v>
      </c>
      <c r="J137">
        <f>'Yield Curves'!K136-'Yield Curves'!K137</f>
        <v>-9.9999999999997868E-3</v>
      </c>
      <c r="K137">
        <f>'Yield Curves'!L136-'Yield Curves'!L137</f>
        <v>-7.5000000000002842E-3</v>
      </c>
      <c r="L137">
        <f>'Yield Curves'!M136-'Yield Curves'!M137</f>
        <v>-5.0000000000007816E-3</v>
      </c>
      <c r="M137">
        <f>'Yield Curves'!N136-'Yield Curves'!N137</f>
        <v>-2.500000000001279E-3</v>
      </c>
      <c r="N137">
        <f>'Yield Curves'!O136-'Yield Curves'!O137</f>
        <v>0</v>
      </c>
      <c r="O137">
        <f>'Yield Curves'!P136-'Yield Curves'!P137</f>
        <v>2.500000000001279E-3</v>
      </c>
      <c r="P137">
        <f>'Yield Curves'!Q136-'Yield Curves'!Q137</f>
        <v>1.2500000000006395E-3</v>
      </c>
      <c r="Q137">
        <f>'Yield Curves'!R136-'Yield Curves'!R137</f>
        <v>0</v>
      </c>
      <c r="R137">
        <f>'Yield Curves'!S136-'Yield Curves'!S137</f>
        <v>-1.2500000000006395E-3</v>
      </c>
      <c r="S137">
        <f>'Yield Curves'!T136-'Yield Curves'!T137</f>
        <v>-6.2500000000120792E-4</v>
      </c>
      <c r="T137">
        <f>'Yield Curves'!U136-'Yield Curves'!U137</f>
        <v>0</v>
      </c>
      <c r="U137">
        <f>'Yield Curves'!V136-'Yield Curves'!V137</f>
        <v>6.2500000000120792E-4</v>
      </c>
      <c r="V137" s="21">
        <f t="shared" si="61"/>
        <v>2.500000000001279E-3</v>
      </c>
      <c r="W137" s="21">
        <f t="shared" si="62"/>
        <v>3.6205000000000202E-2</v>
      </c>
      <c r="X137">
        <f t="shared" si="63"/>
        <v>5.3408170777730954E-2</v>
      </c>
      <c r="Y137">
        <f t="shared" si="64"/>
        <v>0.16045098454518478</v>
      </c>
      <c r="Z137" s="2">
        <v>42942</v>
      </c>
      <c r="AA137" s="28">
        <f>'Bond Valuation'!$B$12*BondVal_all!BO137</f>
        <v>93.216105899423908</v>
      </c>
      <c r="AB137" s="53">
        <f t="shared" si="66"/>
        <v>3.0004500450009353E-4</v>
      </c>
      <c r="AC137" s="12">
        <f>SUMPRODUCT('Bond Valuation'!$B$12*BondVal_all!BO137,$BO$2)/AA137</f>
        <v>1</v>
      </c>
      <c r="AD137" s="35">
        <f t="shared" si="67"/>
        <v>-1.6036374014486033E-3</v>
      </c>
      <c r="AE137" s="53">
        <f t="shared" si="68"/>
        <v>-5.0711467296113899E-3</v>
      </c>
      <c r="AF137" s="53">
        <f t="shared" si="69"/>
        <v>-1.4214115361865472E-3</v>
      </c>
      <c r="AG137" s="53">
        <f t="shared" si="70"/>
        <v>-4.4948979467883364E-3</v>
      </c>
      <c r="AH137" s="28">
        <f>SUMPRODUCT('Bond Valuation'!$B$40:$D$40,BondVal_all!BO137:BQ137)</f>
        <v>83.639513585832944</v>
      </c>
      <c r="AI137" s="53">
        <f t="shared" si="71"/>
        <v>8.7288694335274641E-4</v>
      </c>
      <c r="AJ137" s="12">
        <f>SUMPRODUCT($BO$2:$BQ$2,'Bond Valuation'!$B$40:$D$40,BondVal_all!BO137:BQ137)/BondVal_all!AH137</f>
        <v>2.9355133718523514</v>
      </c>
      <c r="AK137" s="35">
        <f t="shared" si="72"/>
        <v>-4.7074990355549327E-3</v>
      </c>
      <c r="AL137" s="35">
        <f t="shared" si="73"/>
        <v>-1.4886419035399556E-2</v>
      </c>
      <c r="AM137" s="35">
        <f t="shared" si="74"/>
        <v>-1.4214115361865472E-3</v>
      </c>
      <c r="AN137" s="29">
        <f t="shared" si="75"/>
        <v>-4.4948979467883364E-3</v>
      </c>
      <c r="AO137" s="28">
        <f>SUMPRODUCT('Bond Valuation'!$B$68:$F$68,BondVal_all!BO137:BS137)</f>
        <v>77.018257866965229</v>
      </c>
      <c r="AP137" s="53">
        <f t="shared" si="76"/>
        <v>1.8258542270661593E-3</v>
      </c>
      <c r="AQ137" s="12">
        <f>SUMPRODUCT($BO$2:$BS$2,'Bond Valuation'!$B$68:$F$68,BondVal_all!BO137:BS137)/BondVal_all!AO137</f>
        <v>4.7228307432233594</v>
      </c>
      <c r="AR137" s="35">
        <f t="shared" si="77"/>
        <v>-7.5737080205442835E-3</v>
      </c>
      <c r="AS137" s="35">
        <f t="shared" si="78"/>
        <v>-2.3950167678005264E-2</v>
      </c>
      <c r="AT137" s="35">
        <f t="shared" si="79"/>
        <v>-1.4214115361865472E-3</v>
      </c>
      <c r="AU137" s="36">
        <f t="shared" si="80"/>
        <v>-4.4948979467883364E-3</v>
      </c>
      <c r="AV137" s="28">
        <f>SUMPRODUCT('Bond Valuation'!$B$96:$K$96,BondVal_all!BO137:BX137)</f>
        <v>68.583188421539489</v>
      </c>
      <c r="AW137" s="53">
        <f t="shared" si="81"/>
        <v>1.8412881677807302E-3</v>
      </c>
      <c r="AX137" s="12">
        <f>SUMPRODUCT($BO$2:$BX$2,'Bond Valuation'!$B$96:$K$96,BondVal_all!BO137:BX137)/BondVal_all!AV137</f>
        <v>8.2609060998113257</v>
      </c>
      <c r="AY137" s="35">
        <f t="shared" si="82"/>
        <v>-1.3247497991512348E-2</v>
      </c>
      <c r="AZ137" s="35">
        <f t="shared" si="65"/>
        <v>-4.1892266951684978E-2</v>
      </c>
      <c r="BA137" s="35">
        <f t="shared" si="83"/>
        <v>-1.4214115361865472E-3</v>
      </c>
      <c r="BB137" s="36">
        <f t="shared" si="84"/>
        <v>-4.4948979467883364E-3</v>
      </c>
      <c r="BC137" s="28">
        <f>SUMPRODUCT('Bond Valuation'!$B$124:$U$124,BondVal_all!BO137:CH137)</f>
        <v>57.022209258001311</v>
      </c>
      <c r="BD137" s="53">
        <f t="shared" si="85"/>
        <v>8.5915774631795117E-5</v>
      </c>
      <c r="BE137" s="12">
        <f>SUMPRODUCT($BO$2:$CH$2,'Bond Valuation'!$B$124:$U$124,BondVal_all!BO137:CH137)/BondVal_all!BC137</f>
        <v>11.890154166821775</v>
      </c>
      <c r="BF137" s="35">
        <f t="shared" si="86"/>
        <v>-1.9067495930905353E-2</v>
      </c>
      <c r="BG137" s="35">
        <f t="shared" si="87"/>
        <v>-6.0296716417653475E-2</v>
      </c>
      <c r="BH137" s="35">
        <f t="shared" si="88"/>
        <v>-1.4214115361865472E-3</v>
      </c>
      <c r="BI137" s="36">
        <f t="shared" si="89"/>
        <v>-4.4948979467883364E-3</v>
      </c>
      <c r="BJ137" s="35"/>
      <c r="BK137" s="35"/>
      <c r="BO137">
        <f>EXP(-BO$2*HLOOKUP(BO$2,'Yield Curves'!$B$2:$AP$508,MATCH($Z137,'Yield Curves'!$A$3:$A$508,0)+1)/100)</f>
        <v>0.92293174157845459</v>
      </c>
      <c r="BP137">
        <f>EXP(-BP$2*HLOOKUP(BP$2,'Yield Curves'!$B$2:$AP$508,MATCH($Z137,'Yield Curves'!$A$3:$A$508,0)+1)/100)</f>
        <v>0.85095162237299438</v>
      </c>
      <c r="BQ137">
        <f>EXP(-BQ$2*HLOOKUP(BQ$2,'Yield Curves'!$B$2:$AP$508,MATCH($Z137,'Yield Curves'!$A$3:$A$508,0)+1)/100)</f>
        <v>0.78521320448951026</v>
      </c>
      <c r="BR137">
        <f>EXP(-BR$2*HLOOKUP(BR$2,'Yield Curves'!$B$2:$AP$508,MATCH($Z137,'Yield Curves'!$A$3:$A$508,0)+1)/100)</f>
        <v>0.72382907407555352</v>
      </c>
      <c r="BS137">
        <f>EXP(-BS$2*HLOOKUP(BS$2,'Yield Curves'!$B$2:$AP$508,MATCH($Z137,'Yield Curves'!$A$3:$A$508,0)+1)/100)</f>
        <v>0.67132628059194099</v>
      </c>
      <c r="BT137">
        <f>EXP(-BT$2*HLOOKUP(BT$2,'Yield Curves'!$B$2:$AP$508,MATCH($Z137,'Yield Curves'!$A$3:$A$508,0)+1)/100)</f>
        <v>0.62138774737000924</v>
      </c>
      <c r="BU137">
        <f>EXP(-BU$2*HLOOKUP(BU$2,'Yield Curves'!$B$2:$AP$508,MATCH($Z137,'Yield Curves'!$A$3:$A$508,0)+1)/100)</f>
        <v>0.5756243506795744</v>
      </c>
      <c r="BV137">
        <f>EXP(-BV$2*HLOOKUP(BV$2,'Yield Curves'!$B$2:$AP$508,MATCH($Z137,'Yield Curves'!$A$3:$A$508,0)+1)/100)</f>
        <v>0.5322723417736468</v>
      </c>
      <c r="BW137">
        <f>EXP(-BW$2*HLOOKUP(BW$2,'Yield Curves'!$B$2:$AP$508,MATCH($Z137,'Yield Curves'!$A$3:$A$508,0)+1)/100)</f>
        <v>0.49082138272993098</v>
      </c>
      <c r="BX137">
        <f>EXP(-BX$2*HLOOKUP(BX$2,'Yield Curves'!$B$2:$AP$508,MATCH($Z137,'Yield Curves'!$A$3:$A$508,0)+1)/100)</f>
        <v>0.45384479528235583</v>
      </c>
      <c r="BY137">
        <f>EXP(-BY$2*HLOOKUP(BY$2,'Yield Curves'!$B$2:$AP$508,MATCH($Z137,'Yield Curves'!$A$3:$A$508,0)+1)/100)</f>
        <v>0.41971683393488673</v>
      </c>
      <c r="BZ137">
        <f>EXP(-BZ$2*HLOOKUP(BZ$2,'Yield Curves'!$B$2:$AP$508,MATCH($Z137,'Yield Curves'!$A$3:$A$508,0)+1)/100)</f>
        <v>0.38568858875910883</v>
      </c>
      <c r="CA137">
        <f>EXP(-CA$2*HLOOKUP(CA$2,'Yield Curves'!$B$2:$AP$508,MATCH($Z137,'Yield Curves'!$A$3:$A$508,0)+1)/100)</f>
        <v>0.35159291996224912</v>
      </c>
      <c r="CB137">
        <f>EXP(-CB$2*HLOOKUP(CB$2,'Yield Curves'!$B$2:$AP$508,MATCH($Z137,'Yield Curves'!$A$3:$A$508,0)+1)/100)</f>
        <v>0.32353636830995658</v>
      </c>
      <c r="CC137">
        <f>EXP(-CC$2*HLOOKUP(CC$2,'Yield Curves'!$B$2:$AP$508,MATCH($Z137,'Yield Curves'!$A$3:$A$508,0)+1)/100)</f>
        <v>0.29760148086818883</v>
      </c>
      <c r="CD137">
        <f>EXP(-CD$2*HLOOKUP(CD$2,'Yield Curves'!$B$2:$AP$508,MATCH($Z137,'Yield Curves'!$A$3:$A$508,0)+1)/100)</f>
        <v>0.27270047426132538</v>
      </c>
      <c r="CE137">
        <f>EXP(-CE$2*HLOOKUP(CE$2,'Yield Curves'!$B$2:$AP$508,MATCH($Z137,'Yield Curves'!$A$3:$A$508,0)+1)/100)</f>
        <v>0.24876891655688035</v>
      </c>
      <c r="CF137">
        <f>EXP(-CF$2*HLOOKUP(CF$2,'Yield Curves'!$B$2:$AP$508,MATCH($Z137,'Yield Curves'!$A$3:$A$508,0)+1)/100)</f>
        <v>0.22665368770375743</v>
      </c>
      <c r="CG137">
        <f>EXP(-CG$2*HLOOKUP(CG$2,'Yield Curves'!$B$2:$AP$508,MATCH($Z137,'Yield Curves'!$A$3:$A$508,0)+1)/100)</f>
        <v>0.20666679659258683</v>
      </c>
      <c r="CH137">
        <f>EXP(-CH$2*HLOOKUP(CH$2,'Yield Curves'!$B$2:$AP$508,MATCH($Z137,'Yield Curves'!$A$3:$A$508,0)+1)/100)</f>
        <v>0.1882470656387468</v>
      </c>
    </row>
    <row r="138" spans="1:86" x14ac:dyDescent="0.2">
      <c r="A138" s="2">
        <v>42940</v>
      </c>
      <c r="B138">
        <f>'Yield Curves'!C137-'Yield Curves'!C138</f>
        <v>2.000000000000135E-2</v>
      </c>
      <c r="C138">
        <f>'Yield Curves'!D137-'Yield Curves'!D138</f>
        <v>4.5000000000001705E-2</v>
      </c>
      <c r="D138">
        <f>'Yield Curves'!E137-'Yield Curves'!E138</f>
        <v>7.0000000000000284E-2</v>
      </c>
      <c r="E138">
        <f>'Yield Curves'!F137-'Yield Curves'!F138</f>
        <v>7.4999999999999289E-2</v>
      </c>
      <c r="F138">
        <f>'Yield Curves'!G137-'Yield Curves'!G138</f>
        <v>8.0000000000000071E-2</v>
      </c>
      <c r="G138">
        <f>'Yield Curves'!H137-'Yield Curves'!H138</f>
        <v>6.4999999999999503E-2</v>
      </c>
      <c r="H138">
        <f>'Yield Curves'!I137-'Yield Curves'!I138</f>
        <v>4.9999999999998934E-2</v>
      </c>
      <c r="I138">
        <f>'Yield Curves'!J137-'Yield Curves'!J138</f>
        <v>7.9999999999999183E-2</v>
      </c>
      <c r="J138">
        <f>'Yield Curves'!K137-'Yield Curves'!K138</f>
        <v>0.10999999999999943</v>
      </c>
      <c r="K138">
        <f>'Yield Curves'!L137-'Yield Curves'!L138</f>
        <v>0.10999999999999943</v>
      </c>
      <c r="L138">
        <f>'Yield Curves'!M137-'Yield Curves'!M138</f>
        <v>0.11000000000000032</v>
      </c>
      <c r="M138">
        <f>'Yield Curves'!N137-'Yield Curves'!N138</f>
        <v>0.11000000000000121</v>
      </c>
      <c r="N138">
        <f>'Yield Curves'!O137-'Yield Curves'!O138</f>
        <v>0.11000000000000032</v>
      </c>
      <c r="O138">
        <f>'Yield Curves'!P137-'Yield Curves'!P138</f>
        <v>0.10999999999999943</v>
      </c>
      <c r="P138">
        <f>'Yield Curves'!Q137-'Yield Curves'!Q138</f>
        <v>0.10250000000000004</v>
      </c>
      <c r="Q138">
        <f>'Yield Curves'!R137-'Yield Curves'!R138</f>
        <v>9.4999999999999751E-2</v>
      </c>
      <c r="R138">
        <f>'Yield Curves'!S137-'Yield Curves'!S138</f>
        <v>8.7499999999999467E-2</v>
      </c>
      <c r="S138">
        <f>'Yield Curves'!T137-'Yield Curves'!T138</f>
        <v>8.3750000000000213E-2</v>
      </c>
      <c r="T138">
        <f>'Yield Curves'!U137-'Yield Curves'!U138</f>
        <v>8.0000000000000071E-2</v>
      </c>
      <c r="U138">
        <f>'Yield Curves'!V137-'Yield Curves'!V138</f>
        <v>7.6249999999999929E-2</v>
      </c>
      <c r="V138" s="21">
        <f t="shared" si="61"/>
        <v>0.11000000000000121</v>
      </c>
      <c r="W138" s="21">
        <f t="shared" si="62"/>
        <v>3.5967500000000194E-2</v>
      </c>
      <c r="X138">
        <f t="shared" si="63"/>
        <v>5.3210345514090561E-2</v>
      </c>
      <c r="Y138">
        <f t="shared" si="64"/>
        <v>0.15975327416368335</v>
      </c>
      <c r="Z138" s="2">
        <v>42941</v>
      </c>
      <c r="AA138" s="28">
        <f>'Bond Valuation'!$B$12*BondVal_all!BO138</f>
        <v>93.18814526195942</v>
      </c>
      <c r="AB138" s="53">
        <f t="shared" si="66"/>
        <v>0</v>
      </c>
      <c r="AC138" s="12">
        <f>SUMPRODUCT('Bond Valuation'!$B$12*BondVal_all!BO138,$BO$2)/AA138</f>
        <v>1</v>
      </c>
      <c r="AD138" s="35">
        <f t="shared" si="67"/>
        <v>-1.6045098454518477E-3</v>
      </c>
      <c r="AE138" s="53">
        <f t="shared" si="68"/>
        <v>-5.0739056397925975E-3</v>
      </c>
      <c r="AF138" s="53">
        <f t="shared" si="69"/>
        <v>-1.4234421623946598E-3</v>
      </c>
      <c r="AG138" s="53">
        <f t="shared" si="70"/>
        <v>-4.5013193506824034E-3</v>
      </c>
      <c r="AH138" s="28">
        <f>SUMPRODUCT('Bond Valuation'!$B$40:$D$40,BondVal_all!BO138:BQ138)</f>
        <v>83.566569418486765</v>
      </c>
      <c r="AI138" s="53">
        <f t="shared" si="71"/>
        <v>4.0719624918583719E-6</v>
      </c>
      <c r="AJ138" s="12">
        <f>SUMPRODUCT($BO$2:$BQ$2,'Bond Valuation'!$B$40:$D$40,BondVal_all!BO138:BQ138)/BondVal_all!AH138</f>
        <v>2.9354744062130314</v>
      </c>
      <c r="AK138" s="35">
        <f t="shared" si="72"/>
        <v>-4.7099975858407254E-3</v>
      </c>
      <c r="AL138" s="35">
        <f t="shared" si="73"/>
        <v>-1.4894320145151125E-2</v>
      </c>
      <c r="AM138" s="35">
        <f t="shared" si="74"/>
        <v>-1.4234421623946598E-3</v>
      </c>
      <c r="AN138" s="29">
        <f t="shared" si="75"/>
        <v>-4.5013193506824034E-3</v>
      </c>
      <c r="AO138" s="28">
        <f>SUMPRODUCT('Bond Valuation'!$B$68:$F$68,BondVal_all!BO138:BS138)</f>
        <v>76.877890046455974</v>
      </c>
      <c r="AP138" s="53">
        <f t="shared" si="76"/>
        <v>4.8052076561422297E-4</v>
      </c>
      <c r="AQ138" s="12">
        <f>SUMPRODUCT($BO$2:$BS$2,'Bond Valuation'!$B$68:$F$68,BondVal_all!BO138:BS138)/BondVal_all!AO138</f>
        <v>4.7224232256018377</v>
      </c>
      <c r="AR138" s="35">
        <f t="shared" si="77"/>
        <v>-7.577174559868621E-3</v>
      </c>
      <c r="AS138" s="35">
        <f t="shared" si="78"/>
        <v>-2.3961129837868713E-2</v>
      </c>
      <c r="AT138" s="35">
        <f t="shared" si="79"/>
        <v>-1.4234421623946598E-3</v>
      </c>
      <c r="AU138" s="36">
        <f t="shared" si="80"/>
        <v>-4.5013193506824034E-3</v>
      </c>
      <c r="AV138" s="28">
        <f>SUMPRODUCT('Bond Valuation'!$B$96:$K$96,BondVal_all!BO138:BX138)</f>
        <v>68.457139101312123</v>
      </c>
      <c r="AW138" s="53">
        <f t="shared" si="81"/>
        <v>7.9817878170684864E-5</v>
      </c>
      <c r="AX138" s="12">
        <f>SUMPRODUCT($BO$2:$BX$2,'Bond Valuation'!$B$96:$K$96,BondVal_all!BO138:BX138)/BondVal_all!AV138</f>
        <v>8.2593971017193581</v>
      </c>
      <c r="AY138" s="35">
        <f t="shared" si="82"/>
        <v>-1.3252283967205167E-2</v>
      </c>
      <c r="AZ138" s="35">
        <f t="shared" si="65"/>
        <v>-4.1907401535700488E-2</v>
      </c>
      <c r="BA138" s="35">
        <f t="shared" si="83"/>
        <v>-1.4234421623946598E-3</v>
      </c>
      <c r="BB138" s="36">
        <f t="shared" si="84"/>
        <v>-4.5013193506824034E-3</v>
      </c>
      <c r="BC138" s="28">
        <f>SUMPRODUCT('Bond Valuation'!$B$124:$U$124,BondVal_all!BO138:CH138)</f>
        <v>57.017310571596127</v>
      </c>
      <c r="BD138" s="53">
        <f t="shared" si="85"/>
        <v>4.2835800811176217E-3</v>
      </c>
      <c r="BE138" s="12">
        <f>SUMPRODUCT($BO$2:$CH$2,'Bond Valuation'!$B$124:$U$124,BondVal_all!BO138:CH138)/BondVal_all!BC138</f>
        <v>11.899718116423953</v>
      </c>
      <c r="BF138" s="35">
        <f t="shared" si="86"/>
        <v>-1.9093214875903951E-2</v>
      </c>
      <c r="BG138" s="35">
        <f t="shared" si="87"/>
        <v>-6.0378046862865645E-2</v>
      </c>
      <c r="BH138" s="35">
        <f t="shared" si="88"/>
        <v>-1.4234421623946598E-3</v>
      </c>
      <c r="BI138" s="36">
        <f t="shared" si="89"/>
        <v>-4.5013193506824034E-3</v>
      </c>
      <c r="BJ138" s="35"/>
      <c r="BK138" s="35"/>
      <c r="BO138">
        <f>EXP(-BO$2*HLOOKUP(BO$2,'Yield Curves'!$B$2:$AP$508,MATCH($Z138,'Yield Curves'!$A$3:$A$508,0)+1)/100)</f>
        <v>0.92265490358375657</v>
      </c>
      <c r="BP138">
        <f>EXP(-BP$2*HLOOKUP(BP$2,'Yield Curves'!$B$2:$AP$508,MATCH($Z138,'Yield Curves'!$A$3:$A$508,0)+1)/100)</f>
        <v>0.85078144906641773</v>
      </c>
      <c r="BQ138">
        <f>EXP(-BQ$2*HLOOKUP(BQ$2,'Yield Curves'!$B$2:$AP$508,MATCH($Z138,'Yield Curves'!$A$3:$A$508,0)+1)/100)</f>
        <v>0.78450683052143555</v>
      </c>
      <c r="BR138">
        <f>EXP(-BR$2*HLOOKUP(BR$2,'Yield Curves'!$B$2:$AP$508,MATCH($Z138,'Yield Curves'!$A$3:$A$508,0)+1)/100)</f>
        <v>0.72382907407555352</v>
      </c>
      <c r="BS138">
        <f>EXP(-BS$2*HLOOKUP(BS$2,'Yield Curves'!$B$2:$AP$508,MATCH($Z138,'Yield Curves'!$A$3:$A$508,0)+1)/100)</f>
        <v>0.66998496978866395</v>
      </c>
      <c r="BT138">
        <f>EXP(-BT$2*HLOOKUP(BT$2,'Yield Curves'!$B$2:$AP$508,MATCH($Z138,'Yield Curves'!$A$3:$A$508,0)+1)/100)</f>
        <v>0.61971226337336216</v>
      </c>
      <c r="BU138">
        <f>EXP(-BU$2*HLOOKUP(BU$2,'Yield Curves'!$B$2:$AP$508,MATCH($Z138,'Yield Curves'!$A$3:$A$508,0)+1)/100)</f>
        <v>0.57361318704162467</v>
      </c>
      <c r="BV138">
        <f>EXP(-BV$2*HLOOKUP(BV$2,'Yield Curves'!$B$2:$AP$508,MATCH($Z138,'Yield Curves'!$A$3:$A$508,0)+1)/100)</f>
        <v>0.53041264494532869</v>
      </c>
      <c r="BW138">
        <f>EXP(-BW$2*HLOOKUP(BW$2,'Yield Curves'!$B$2:$AP$508,MATCH($Z138,'Yield Curves'!$A$3:$A$508,0)+1)/100)</f>
        <v>0.48966318587196728</v>
      </c>
      <c r="BX138">
        <f>EXP(-BX$2*HLOOKUP(BX$2,'Yield Curves'!$B$2:$AP$508,MATCH($Z138,'Yield Curves'!$A$3:$A$508,0)+1)/100)</f>
        <v>0.45293801277655771</v>
      </c>
      <c r="BY138">
        <f>EXP(-BY$2*HLOOKUP(BY$2,'Yield Curves'!$B$2:$AP$508,MATCH($Z138,'Yield Curves'!$A$3:$A$508,0)+1)/100)</f>
        <v>0.4190824920655285</v>
      </c>
      <c r="BZ138">
        <f>EXP(-BZ$2*HLOOKUP(BZ$2,'Yield Curves'!$B$2:$AP$508,MATCH($Z138,'Yield Curves'!$A$3:$A$508,0)+1)/100)</f>
        <v>0.38521159433169411</v>
      </c>
      <c r="CA138">
        <f>EXP(-CA$2*HLOOKUP(CA$2,'Yield Curves'!$B$2:$AP$508,MATCH($Z138,'Yield Curves'!$A$3:$A$508,0)+1)/100)</f>
        <v>0.3511504113293123</v>
      </c>
      <c r="CB138">
        <f>EXP(-CB$2*HLOOKUP(CB$2,'Yield Curves'!$B$2:$AP$508,MATCH($Z138,'Yield Curves'!$A$3:$A$508,0)+1)/100)</f>
        <v>0.32331704458305227</v>
      </c>
      <c r="CC138">
        <f>EXP(-CC$2*HLOOKUP(CC$2,'Yield Curves'!$B$2:$AP$508,MATCH($Z138,'Yield Curves'!$A$3:$A$508,0)+1)/100)</f>
        <v>0.29760148086818883</v>
      </c>
      <c r="CD138">
        <f>EXP(-CD$2*HLOOKUP(CD$2,'Yield Curves'!$B$2:$AP$508,MATCH($Z138,'Yield Curves'!$A$3:$A$508,0)+1)/100)</f>
        <v>0.27283430075813786</v>
      </c>
      <c r="CE138">
        <f>EXP(-CE$2*HLOOKUP(CE$2,'Yield Curves'!$B$2:$AP$508,MATCH($Z138,'Yield Curves'!$A$3:$A$508,0)+1)/100)</f>
        <v>0.24895318065691288</v>
      </c>
      <c r="CF138">
        <f>EXP(-CF$2*HLOOKUP(CF$2,'Yield Curves'!$B$2:$AP$508,MATCH($Z138,'Yield Curves'!$A$3:$A$508,0)+1)/100)</f>
        <v>0.22688408841747087</v>
      </c>
      <c r="CG138">
        <f>EXP(-CG$2*HLOOKUP(CG$2,'Yield Curves'!$B$2:$AP$508,MATCH($Z138,'Yield Curves'!$A$3:$A$508,0)+1)/100)</f>
        <v>0.20697417944686242</v>
      </c>
      <c r="CH138">
        <f>EXP(-CH$2*HLOOKUP(CH$2,'Yield Curves'!$B$2:$AP$508,MATCH($Z138,'Yield Curves'!$A$3:$A$508,0)+1)/100)</f>
        <v>0.18862393651527715</v>
      </c>
    </row>
    <row r="139" spans="1:86" x14ac:dyDescent="0.2">
      <c r="A139" s="2">
        <v>42937</v>
      </c>
      <c r="B139">
        <f>'Yield Curves'!C138-'Yield Curves'!C139</f>
        <v>-4.0000000000000924E-2</v>
      </c>
      <c r="C139">
        <f>'Yield Curves'!D138-'Yield Curves'!D139</f>
        <v>-3.0000000000001137E-2</v>
      </c>
      <c r="D139">
        <f>'Yield Curves'!E138-'Yield Curves'!E139</f>
        <v>-1.9999999999999574E-2</v>
      </c>
      <c r="E139">
        <f>'Yield Curves'!F138-'Yield Curves'!F139</f>
        <v>-4.9999999999990052E-3</v>
      </c>
      <c r="F139">
        <f>'Yield Curves'!G138-'Yield Curves'!G139</f>
        <v>9.9999999999997868E-3</v>
      </c>
      <c r="G139">
        <f>'Yield Curves'!H138-'Yield Curves'!H139</f>
        <v>9.9999999999997868E-3</v>
      </c>
      <c r="H139">
        <f>'Yield Curves'!I138-'Yield Curves'!I139</f>
        <v>9.9999999999997868E-3</v>
      </c>
      <c r="I139">
        <f>'Yield Curves'!J138-'Yield Curves'!J139</f>
        <v>1.499999999999968E-2</v>
      </c>
      <c r="J139">
        <f>'Yield Curves'!K138-'Yield Curves'!K139</f>
        <v>2.0000000000000462E-2</v>
      </c>
      <c r="K139">
        <f>'Yield Curves'!L138-'Yield Curves'!L139</f>
        <v>2.000000000000135E-2</v>
      </c>
      <c r="L139">
        <f>'Yield Curves'!M138-'Yield Curves'!M139</f>
        <v>2.0000000000000462E-2</v>
      </c>
      <c r="M139">
        <f>'Yield Curves'!N138-'Yield Curves'!N139</f>
        <v>1.9999999999999574E-2</v>
      </c>
      <c r="N139">
        <f>'Yield Curves'!O138-'Yield Curves'!O139</f>
        <v>2.0000000000000462E-2</v>
      </c>
      <c r="O139">
        <f>'Yield Curves'!P138-'Yield Curves'!P139</f>
        <v>2.000000000000135E-2</v>
      </c>
      <c r="P139">
        <f>'Yield Curves'!Q138-'Yield Curves'!Q139</f>
        <v>1.7500000000000071E-2</v>
      </c>
      <c r="Q139">
        <f>'Yield Curves'!R138-'Yield Curves'!R139</f>
        <v>1.499999999999968E-2</v>
      </c>
      <c r="R139">
        <f>'Yield Curves'!S138-'Yield Curves'!S139</f>
        <v>1.2499999999999289E-2</v>
      </c>
      <c r="S139">
        <f>'Yield Curves'!T138-'Yield Curves'!T139</f>
        <v>1.1249999999999538E-2</v>
      </c>
      <c r="T139">
        <f>'Yield Curves'!U138-'Yield Curves'!U139</f>
        <v>9.9999999999997868E-3</v>
      </c>
      <c r="U139">
        <f>'Yield Curves'!V138-'Yield Curves'!V139</f>
        <v>8.7500000000000355E-3</v>
      </c>
      <c r="V139" s="21">
        <f t="shared" si="61"/>
        <v>2.000000000000135E-2</v>
      </c>
      <c r="W139" s="21">
        <f t="shared" si="62"/>
        <v>3.5967500000000194E-2</v>
      </c>
      <c r="X139">
        <f t="shared" si="63"/>
        <v>5.3210345514090561E-2</v>
      </c>
      <c r="Y139">
        <f t="shared" si="64"/>
        <v>0.15975327416368335</v>
      </c>
      <c r="Z139" s="2">
        <v>42940</v>
      </c>
      <c r="AA139" s="28">
        <f>'Bond Valuation'!$B$12*BondVal_all!BO139</f>
        <v>93.18814526195942</v>
      </c>
      <c r="AB139" s="53">
        <f t="shared" si="66"/>
        <v>-1.9998000133314431E-4</v>
      </c>
      <c r="AC139" s="12">
        <f>SUMPRODUCT('Bond Valuation'!$B$12*BondVal_all!BO139,$BO$2)/AA139</f>
        <v>1</v>
      </c>
      <c r="AD139" s="35">
        <f t="shared" si="67"/>
        <v>-1.5975327416368334E-3</v>
      </c>
      <c r="AE139" s="53">
        <f t="shared" si="68"/>
        <v>-5.051842100265702E-3</v>
      </c>
      <c r="AF139" s="53">
        <f t="shared" si="69"/>
        <v>-1.4181696953366792E-3</v>
      </c>
      <c r="AG139" s="53">
        <f t="shared" si="70"/>
        <v>-4.4846463458909774E-3</v>
      </c>
      <c r="AH139" s="28">
        <f>SUMPRODUCT('Bond Valuation'!$B$40:$D$40,BondVal_all!BO139:BQ139)</f>
        <v>83.566229139936127</v>
      </c>
      <c r="AI139" s="53">
        <f t="shared" si="71"/>
        <v>-2.3284080602230528E-3</v>
      </c>
      <c r="AJ139" s="12">
        <f>SUMPRODUCT($BO$2:$BQ$2,'Bond Valuation'!$B$40:$D$40,BondVal_all!BO139:BQ139)/BondVal_all!AH139</f>
        <v>2.9354782154297254</v>
      </c>
      <c r="AK139" s="35">
        <f t="shared" si="72"/>
        <v>-4.6895225615106485E-3</v>
      </c>
      <c r="AL139" s="35">
        <f t="shared" si="73"/>
        <v>-1.4829572433120719E-2</v>
      </c>
      <c r="AM139" s="35">
        <f t="shared" si="74"/>
        <v>-1.4181696953366792E-3</v>
      </c>
      <c r="AN139" s="29">
        <f t="shared" si="75"/>
        <v>-4.4846463458909774E-3</v>
      </c>
      <c r="AO139" s="28">
        <f>SUMPRODUCT('Bond Valuation'!$B$68:$F$68,BondVal_all!BO139:BS139)</f>
        <v>76.840966366467015</v>
      </c>
      <c r="AP139" s="53">
        <f t="shared" si="76"/>
        <v>-5.0540006770515289E-3</v>
      </c>
      <c r="AQ139" s="12">
        <f>SUMPRODUCT($BO$2:$BS$2,'Bond Valuation'!$B$68:$F$68,BondVal_all!BO139:BS139)/BondVal_all!AO139</f>
        <v>4.7223346930534316</v>
      </c>
      <c r="AR139" s="35">
        <f t="shared" si="77"/>
        <v>-7.5440842891203834E-3</v>
      </c>
      <c r="AS139" s="35">
        <f t="shared" si="78"/>
        <v>-2.3856489213912639E-2</v>
      </c>
      <c r="AT139" s="35">
        <f t="shared" si="79"/>
        <v>-1.4181696953366792E-3</v>
      </c>
      <c r="AU139" s="36">
        <f t="shared" si="80"/>
        <v>-4.4846463458909774E-3</v>
      </c>
      <c r="AV139" s="28">
        <f>SUMPRODUCT('Bond Valuation'!$B$96:$K$96,BondVal_all!BO139:BX139)</f>
        <v>68.451675433821762</v>
      </c>
      <c r="AW139" s="53">
        <f t="shared" si="81"/>
        <v>-6.7423131197508201E-3</v>
      </c>
      <c r="AX139" s="12">
        <f>SUMPRODUCT($BO$2:$BX$2,'Bond Valuation'!$B$96:$K$96,BondVal_all!BO139:BX139)/BondVal_all!AV139</f>
        <v>8.2597151095362893</v>
      </c>
      <c r="AY139" s="35">
        <f t="shared" si="82"/>
        <v>-1.3195165324076686E-2</v>
      </c>
      <c r="AZ139" s="35">
        <f t="shared" si="65"/>
        <v>-4.172677652655616E-2</v>
      </c>
      <c r="BA139" s="35">
        <f t="shared" si="83"/>
        <v>-1.4181696953366792E-3</v>
      </c>
      <c r="BB139" s="36">
        <f t="shared" si="84"/>
        <v>-4.4846463458909774E-3</v>
      </c>
      <c r="BC139" s="28">
        <f>SUMPRODUCT('Bond Valuation'!$B$124:$U$124,BondVal_all!BO139:CH139)</f>
        <v>56.774114107283076</v>
      </c>
      <c r="BD139" s="53">
        <f t="shared" si="85"/>
        <v>-4.7846555657413692E-3</v>
      </c>
      <c r="BE139" s="12">
        <f>SUMPRODUCT($BO$2:$CH$2,'Bond Valuation'!$B$124:$U$124,BondVal_all!BO139:CH139)/BondVal_all!BC139</f>
        <v>11.869511791503859</v>
      </c>
      <c r="BF139" s="35">
        <f t="shared" si="86"/>
        <v>-1.8961933714171885E-2</v>
      </c>
      <c r="BG139" s="35">
        <f t="shared" si="87"/>
        <v>-5.9962899377919376E-2</v>
      </c>
      <c r="BH139" s="35">
        <f t="shared" si="88"/>
        <v>-1.4181696953366792E-3</v>
      </c>
      <c r="BI139" s="36">
        <f t="shared" si="89"/>
        <v>-4.4846463458909774E-3</v>
      </c>
      <c r="BJ139" s="35"/>
      <c r="BK139" s="35"/>
      <c r="BO139">
        <f>EXP(-BO$2*HLOOKUP(BO$2,'Yield Curves'!$B$2:$AP$508,MATCH($Z139,'Yield Curves'!$A$3:$A$508,0)+1)/100)</f>
        <v>0.92265490358375657</v>
      </c>
      <c r="BP139">
        <f>EXP(-BP$2*HLOOKUP(BP$2,'Yield Curves'!$B$2:$AP$508,MATCH($Z139,'Yield Curves'!$A$3:$A$508,0)+1)/100)</f>
        <v>0.85061130979109911</v>
      </c>
      <c r="BQ139">
        <f>EXP(-BQ$2*HLOOKUP(BQ$2,'Yield Curves'!$B$2:$AP$508,MATCH($Z139,'Yield Curves'!$A$3:$A$508,0)+1)/100)</f>
        <v>0.78450683052143555</v>
      </c>
      <c r="BR139">
        <f>EXP(-BR$2*HLOOKUP(BR$2,'Yield Curves'!$B$2:$AP$508,MATCH($Z139,'Yield Curves'!$A$3:$A$508,0)+1)/100)</f>
        <v>0.72296100013519604</v>
      </c>
      <c r="BS139">
        <f>EXP(-BS$2*HLOOKUP(BS$2,'Yield Curves'!$B$2:$AP$508,MATCH($Z139,'Yield Curves'!$A$3:$A$508,0)+1)/100)</f>
        <v>0.66965006103793456</v>
      </c>
      <c r="BT139">
        <f>EXP(-BT$2*HLOOKUP(BT$2,'Yield Curves'!$B$2:$AP$508,MATCH($Z139,'Yield Curves'!$A$3:$A$508,0)+1)/100)</f>
        <v>0.6195263775786134</v>
      </c>
      <c r="BU139">
        <f>EXP(-BU$2*HLOOKUP(BU$2,'Yield Curves'!$B$2:$AP$508,MATCH($Z139,'Yield Curves'!$A$3:$A$508,0)+1)/100)</f>
        <v>0.57361318704162467</v>
      </c>
      <c r="BV139">
        <f>EXP(-BV$2*HLOOKUP(BV$2,'Yield Curves'!$B$2:$AP$508,MATCH($Z139,'Yield Curves'!$A$3:$A$508,0)+1)/100)</f>
        <v>0.53046568886197487</v>
      </c>
      <c r="BW139">
        <f>EXP(-BW$2*HLOOKUP(BW$2,'Yield Curves'!$B$2:$AP$508,MATCH($Z139,'Yield Curves'!$A$3:$A$508,0)+1)/100)</f>
        <v>0.48960810186209031</v>
      </c>
      <c r="BX139">
        <f>EXP(-BX$2*HLOOKUP(BX$2,'Yield Curves'!$B$2:$AP$508,MATCH($Z139,'Yield Curves'!$A$3:$A$508,0)+1)/100)</f>
        <v>0.45293801277655771</v>
      </c>
      <c r="BY139">
        <f>EXP(-BY$2*HLOOKUP(BY$2,'Yield Curves'!$B$2:$AP$508,MATCH($Z139,'Yield Curves'!$A$3:$A$508,0)+1)/100)</f>
        <v>0.41914011987000838</v>
      </c>
      <c r="BZ139">
        <f>EXP(-BZ$2*HLOOKUP(BZ$2,'Yield Curves'!$B$2:$AP$508,MATCH($Z139,'Yield Curves'!$A$3:$A$508,0)+1)/100)</f>
        <v>0.38490835961549846</v>
      </c>
      <c r="CA139">
        <f>EXP(-CA$2*HLOOKUP(CA$2,'Yield Curves'!$B$2:$AP$508,MATCH($Z139,'Yield Curves'!$A$3:$A$508,0)+1)/100)</f>
        <v>0.3500821282088053</v>
      </c>
      <c r="CB139">
        <f>EXP(-CB$2*HLOOKUP(CB$2,'Yield Curves'!$B$2:$AP$508,MATCH($Z139,'Yield Curves'!$A$3:$A$508,0)+1)/100)</f>
        <v>0.32210989591596295</v>
      </c>
      <c r="CC139">
        <f>EXP(-CC$2*HLOOKUP(CC$2,'Yield Curves'!$B$2:$AP$508,MATCH($Z139,'Yield Curves'!$A$3:$A$508,0)+1)/100)</f>
        <v>0.29626528290453352</v>
      </c>
      <c r="CD139">
        <f>EXP(-CD$2*HLOOKUP(CD$2,'Yield Curves'!$B$2:$AP$508,MATCH($Z139,'Yield Curves'!$A$3:$A$508,0)+1)/100)</f>
        <v>0.27136581432438633</v>
      </c>
      <c r="CE139">
        <f>EXP(-CE$2*HLOOKUP(CE$2,'Yield Curves'!$B$2:$AP$508,MATCH($Z139,'Yield Curves'!$A$3:$A$508,0)+1)/100)</f>
        <v>0.24735390446501604</v>
      </c>
      <c r="CF139">
        <f>EXP(-CF$2*HLOOKUP(CF$2,'Yield Curves'!$B$2:$AP$508,MATCH($Z139,'Yield Curves'!$A$3:$A$508,0)+1)/100)</f>
        <v>0.22517167054480655</v>
      </c>
      <c r="CG139">
        <f>EXP(-CG$2*HLOOKUP(CG$2,'Yield Curves'!$B$2:$AP$508,MATCH($Z139,'Yield Curves'!$A$3:$A$508,0)+1)/100)</f>
        <v>0.20517135609180967</v>
      </c>
      <c r="CH139">
        <f>EXP(-CH$2*HLOOKUP(CH$2,'Yield Curves'!$B$2:$AP$508,MATCH($Z139,'Yield Curves'!$A$3:$A$508,0)+1)/100)</f>
        <v>0.18674709698806377</v>
      </c>
    </row>
    <row r="140" spans="1:86" x14ac:dyDescent="0.2">
      <c r="A140" s="2">
        <v>42936</v>
      </c>
      <c r="B140">
        <f>'Yield Curves'!C139-'Yield Curves'!C140</f>
        <v>3.0000000000001137E-2</v>
      </c>
      <c r="C140">
        <f>'Yield Curves'!D139-'Yield Curves'!D140</f>
        <v>1.9999999999999574E-2</v>
      </c>
      <c r="D140">
        <f>'Yield Curves'!E139-'Yield Curves'!E140</f>
        <v>9.9999999999997868E-3</v>
      </c>
      <c r="E140">
        <f>'Yield Curves'!F139-'Yield Curves'!F140</f>
        <v>4.9999999999990052E-3</v>
      </c>
      <c r="F140">
        <f>'Yield Curves'!G139-'Yield Curves'!G140</f>
        <v>0</v>
      </c>
      <c r="G140">
        <f>'Yield Curves'!H139-'Yield Curves'!H140</f>
        <v>0</v>
      </c>
      <c r="H140">
        <f>'Yield Curves'!I139-'Yield Curves'!I140</f>
        <v>0</v>
      </c>
      <c r="I140">
        <f>'Yield Curves'!J139-'Yield Curves'!J140</f>
        <v>-4.9999999999998934E-3</v>
      </c>
      <c r="J140">
        <f>'Yield Curves'!K139-'Yield Curves'!K140</f>
        <v>-1.0000000000000675E-2</v>
      </c>
      <c r="K140">
        <f>'Yield Curves'!L139-'Yield Curves'!L140</f>
        <v>-1.5000000000000568E-2</v>
      </c>
      <c r="L140">
        <f>'Yield Curves'!M139-'Yield Curves'!M140</f>
        <v>-2.0000000000000462E-2</v>
      </c>
      <c r="M140">
        <f>'Yield Curves'!N139-'Yield Curves'!N140</f>
        <v>-2.5000000000000355E-2</v>
      </c>
      <c r="N140">
        <f>'Yield Curves'!O139-'Yield Curves'!O140</f>
        <v>-3.0000000000000249E-2</v>
      </c>
      <c r="O140">
        <f>'Yield Curves'!P139-'Yield Curves'!P140</f>
        <v>-3.5000000000000142E-2</v>
      </c>
      <c r="P140">
        <f>'Yield Curves'!Q139-'Yield Curves'!Q140</f>
        <v>-2.7499999999999858E-2</v>
      </c>
      <c r="Q140">
        <f>'Yield Curves'!R139-'Yield Curves'!R140</f>
        <v>-1.9999999999999574E-2</v>
      </c>
      <c r="R140">
        <f>'Yield Curves'!S139-'Yield Curves'!S140</f>
        <v>-1.2499999999999289E-2</v>
      </c>
      <c r="S140">
        <f>'Yield Curves'!T139-'Yield Curves'!T140</f>
        <v>-1.1249999999999538E-2</v>
      </c>
      <c r="T140">
        <f>'Yield Curves'!U139-'Yield Curves'!U140</f>
        <v>-9.9999999999997868E-3</v>
      </c>
      <c r="U140">
        <f>'Yield Curves'!V139-'Yield Curves'!V140</f>
        <v>-8.7500000000000355E-3</v>
      </c>
      <c r="V140" s="21">
        <f t="shared" si="61"/>
        <v>3.0000000000001137E-2</v>
      </c>
      <c r="W140" s="21">
        <f t="shared" si="62"/>
        <v>3.6097500000000185E-2</v>
      </c>
      <c r="X140">
        <f t="shared" si="63"/>
        <v>5.3235402587041632E-2</v>
      </c>
      <c r="Y140">
        <f t="shared" si="64"/>
        <v>0.15994156563207276</v>
      </c>
      <c r="Z140" s="2">
        <v>42937</v>
      </c>
      <c r="AA140" s="28">
        <f>'Bond Valuation'!$B$12*BondVal_all!BO140</f>
        <v>93.206784754898962</v>
      </c>
      <c r="AB140" s="53">
        <f t="shared" si="66"/>
        <v>4.0008001066782484E-4</v>
      </c>
      <c r="AC140" s="12">
        <f>SUMPRODUCT('Bond Valuation'!$B$12*BondVal_all!BO140,$BO$2)/AA140</f>
        <v>1</v>
      </c>
      <c r="AD140" s="35">
        <f t="shared" si="67"/>
        <v>-1.5975327416368334E-3</v>
      </c>
      <c r="AE140" s="53">
        <f t="shared" si="68"/>
        <v>-5.051842100265702E-3</v>
      </c>
      <c r="AF140" s="53">
        <f t="shared" si="69"/>
        <v>-1.4181696953366792E-3</v>
      </c>
      <c r="AG140" s="53">
        <f t="shared" si="70"/>
        <v>-4.4846463458909774E-3</v>
      </c>
      <c r="AH140" s="28">
        <f>SUMPRODUCT('Bond Valuation'!$B$40:$D$40,BondVal_all!BO140:BQ140)</f>
        <v>83.761259531764324</v>
      </c>
      <c r="AI140" s="53">
        <f t="shared" si="71"/>
        <v>-2.7031172165881134E-4</v>
      </c>
      <c r="AJ140" s="12">
        <f>SUMPRODUCT($BO$2:$BQ$2,'Bond Valuation'!$B$40:$D$40,BondVal_all!BO140:BQ140)/BondVal_all!AH140</f>
        <v>2.9355911809175295</v>
      </c>
      <c r="AK140" s="35">
        <f t="shared" si="72"/>
        <v>-4.6897030275760906E-3</v>
      </c>
      <c r="AL140" s="35">
        <f t="shared" si="73"/>
        <v>-1.4830143116927885E-2</v>
      </c>
      <c r="AM140" s="35">
        <f t="shared" si="74"/>
        <v>-1.4181696953366792E-3</v>
      </c>
      <c r="AN140" s="29">
        <f t="shared" si="75"/>
        <v>-4.4846463458909774E-3</v>
      </c>
      <c r="AO140" s="28">
        <f>SUMPRODUCT('Bond Valuation'!$B$68:$F$68,BondVal_all!BO140:BS140)</f>
        <v>77.231293375476241</v>
      </c>
      <c r="AP140" s="53">
        <f t="shared" si="76"/>
        <v>-8.8735389916239082E-4</v>
      </c>
      <c r="AQ140" s="12">
        <f>SUMPRODUCT($BO$2:$BS$2,'Bond Valuation'!$B$68:$F$68,BondVal_all!BO140:BS140)/BondVal_all!AO140</f>
        <v>4.7234294991473256</v>
      </c>
      <c r="AR140" s="35">
        <f t="shared" si="77"/>
        <v>-7.5458332777011217E-3</v>
      </c>
      <c r="AS140" s="35">
        <f t="shared" si="78"/>
        <v>-2.3862020001429396E-2</v>
      </c>
      <c r="AT140" s="35">
        <f t="shared" si="79"/>
        <v>-1.4181696953366792E-3</v>
      </c>
      <c r="AU140" s="36">
        <f t="shared" si="80"/>
        <v>-4.4846463458909774E-3</v>
      </c>
      <c r="AV140" s="28">
        <f>SUMPRODUCT('Bond Valuation'!$B$96:$K$96,BondVal_all!BO140:BX140)</f>
        <v>68.916330915921264</v>
      </c>
      <c r="AW140" s="53">
        <f t="shared" si="81"/>
        <v>-8.5559929407430513E-4</v>
      </c>
      <c r="AX140" s="12">
        <f>SUMPRODUCT($BO$2:$BX$2,'Bond Valuation'!$B$96:$K$96,BondVal_all!BO140:BX140)/BondVal_all!AV140</f>
        <v>8.2666819712500796</v>
      </c>
      <c r="AY140" s="35">
        <f t="shared" si="82"/>
        <v>-1.3206295113770923E-2</v>
      </c>
      <c r="AZ140" s="35">
        <f t="shared" si="65"/>
        <v>-4.1761972011868619E-2</v>
      </c>
      <c r="BA140" s="35">
        <f t="shared" si="83"/>
        <v>-1.4181696953366792E-3</v>
      </c>
      <c r="BB140" s="36">
        <f t="shared" si="84"/>
        <v>-4.4846463458909774E-3</v>
      </c>
      <c r="BC140" s="28">
        <f>SUMPRODUCT('Bond Valuation'!$B$124:$U$124,BondVal_all!BO140:CH140)</f>
        <v>57.047064662730818</v>
      </c>
      <c r="BD140" s="53">
        <f t="shared" si="85"/>
        <v>-2.6985960592482705E-3</v>
      </c>
      <c r="BE140" s="12">
        <f>SUMPRODUCT($BO$2:$CH$2,'Bond Valuation'!$B$124:$U$124,BondVal_all!BO140:CH140)/BondVal_all!BC140</f>
        <v>11.873369571550178</v>
      </c>
      <c r="BF140" s="35">
        <f t="shared" si="86"/>
        <v>-1.8968096644105911E-2</v>
      </c>
      <c r="BG140" s="35">
        <f t="shared" si="87"/>
        <v>-5.9982388273570934E-2</v>
      </c>
      <c r="BH140" s="35">
        <f t="shared" si="88"/>
        <v>-1.4181696953366792E-3</v>
      </c>
      <c r="BI140" s="36">
        <f t="shared" si="89"/>
        <v>-4.4846463458909774E-3</v>
      </c>
      <c r="BJ140" s="35"/>
      <c r="BK140" s="35"/>
      <c r="BO140">
        <f>EXP(-BO$2*HLOOKUP(BO$2,'Yield Curves'!$B$2:$AP$508,MATCH($Z140,'Yield Curves'!$A$3:$A$508,0)+1)/100)</f>
        <v>0.92283945301880166</v>
      </c>
      <c r="BP140">
        <f>EXP(-BP$2*HLOOKUP(BP$2,'Yield Curves'!$B$2:$AP$508,MATCH($Z140,'Yield Curves'!$A$3:$A$508,0)+1)/100)</f>
        <v>0.8518029996130394</v>
      </c>
      <c r="BQ140">
        <f>EXP(-BQ$2*HLOOKUP(BQ$2,'Yield Curves'!$B$2:$AP$508,MATCH($Z140,'Yield Curves'!$A$3:$A$508,0)+1)/100)</f>
        <v>0.78639190810294757</v>
      </c>
      <c r="BR140">
        <f>EXP(-BR$2*HLOOKUP(BR$2,'Yield Curves'!$B$2:$AP$508,MATCH($Z140,'Yield Curves'!$A$3:$A$508,0)+1)/100)</f>
        <v>0.72440836902189676</v>
      </c>
      <c r="BS140">
        <f>EXP(-BS$2*HLOOKUP(BS$2,'Yield Curves'!$B$2:$AP$508,MATCH($Z140,'Yield Curves'!$A$3:$A$508,0)+1)/100)</f>
        <v>0.67334328342521488</v>
      </c>
      <c r="BT140">
        <f>EXP(-BT$2*HLOOKUP(BT$2,'Yield Curves'!$B$2:$AP$508,MATCH($Z140,'Yield Curves'!$A$3:$A$508,0)+1)/100)</f>
        <v>0.62362877468940714</v>
      </c>
      <c r="BU140">
        <f>EXP(-BU$2*HLOOKUP(BU$2,'Yield Curves'!$B$2:$AP$508,MATCH($Z140,'Yield Curves'!$A$3:$A$508,0)+1)/100)</f>
        <v>0.57804705707448056</v>
      </c>
      <c r="BV140">
        <f>EXP(-BV$2*HLOOKUP(BV$2,'Yield Curves'!$B$2:$AP$508,MATCH($Z140,'Yield Curves'!$A$3:$A$508,0)+1)/100)</f>
        <v>0.53483339061416568</v>
      </c>
      <c r="BW140">
        <f>EXP(-BW$2*HLOOKUP(BW$2,'Yield Curves'!$B$2:$AP$508,MATCH($Z140,'Yield Curves'!$A$3:$A$508,0)+1)/100)</f>
        <v>0.49347898727095751</v>
      </c>
      <c r="BX140">
        <f>EXP(-BX$2*HLOOKUP(BX$2,'Yield Curves'!$B$2:$AP$508,MATCH($Z140,'Yield Curves'!$A$3:$A$508,0)+1)/100)</f>
        <v>0.45657604962331472</v>
      </c>
      <c r="BY140">
        <f>EXP(-BY$2*HLOOKUP(BY$2,'Yield Curves'!$B$2:$AP$508,MATCH($Z140,'Yield Curves'!$A$3:$A$508,0)+1)/100)</f>
        <v>0.4224961266158791</v>
      </c>
      <c r="BZ140">
        <f>EXP(-BZ$2*HLOOKUP(BZ$2,'Yield Curves'!$B$2:$AP$508,MATCH($Z140,'Yield Curves'!$A$3:$A$508,0)+1)/100)</f>
        <v>0.38800967659190266</v>
      </c>
      <c r="CA140">
        <f>EXP(-CA$2*HLOOKUP(CA$2,'Yield Curves'!$B$2:$AP$508,MATCH($Z140,'Yield Curves'!$A$3:$A$508,0)+1)/100)</f>
        <v>0.35296680969367328</v>
      </c>
      <c r="CB140">
        <f>EXP(-CB$2*HLOOKUP(CB$2,'Yield Curves'!$B$2:$AP$508,MATCH($Z140,'Yield Curves'!$A$3:$A$508,0)+1)/100)</f>
        <v>0.32467072957325865</v>
      </c>
      <c r="CC140">
        <f>EXP(-CC$2*HLOOKUP(CC$2,'Yield Curves'!$B$2:$AP$508,MATCH($Z140,'Yield Curves'!$A$3:$A$508,0)+1)/100)</f>
        <v>0.29849562585766892</v>
      </c>
      <c r="CD140">
        <f>EXP(-CD$2*HLOOKUP(CD$2,'Yield Curves'!$B$2:$AP$508,MATCH($Z140,'Yield Curves'!$A$3:$A$508,0)+1)/100)</f>
        <v>0.27327374698295415</v>
      </c>
      <c r="CE140">
        <f>EXP(-CE$2*HLOOKUP(CE$2,'Yield Curves'!$B$2:$AP$508,MATCH($Z140,'Yield Curves'!$A$3:$A$508,0)+1)/100)</f>
        <v>0.24895400726064282</v>
      </c>
      <c r="CF140">
        <f>EXP(-CF$2*HLOOKUP(CF$2,'Yield Curves'!$B$2:$AP$508,MATCH($Z140,'Yield Curves'!$A$3:$A$508,0)+1)/100)</f>
        <v>0.22647526818659633</v>
      </c>
      <c r="CG140">
        <f>EXP(-CG$2*HLOOKUP(CG$2,'Yield Curves'!$B$2:$AP$508,MATCH($Z140,'Yield Curves'!$A$3:$A$508,0)+1)/100)</f>
        <v>0.20618878745028238</v>
      </c>
      <c r="CH140">
        <f>EXP(-CH$2*HLOOKUP(CH$2,'Yield Curves'!$B$2:$AP$508,MATCH($Z140,'Yield Curves'!$A$3:$A$508,0)+1)/100)</f>
        <v>0.18749558134675462</v>
      </c>
    </row>
    <row r="141" spans="1:86" x14ac:dyDescent="0.2">
      <c r="A141" s="2">
        <v>42935</v>
      </c>
      <c r="B141">
        <f>'Yield Curves'!C140-'Yield Curves'!C141</f>
        <v>-1.0000000000001563E-2</v>
      </c>
      <c r="C141">
        <f>'Yield Curves'!D140-'Yield Curves'!D141</f>
        <v>0</v>
      </c>
      <c r="D141">
        <f>'Yield Curves'!E140-'Yield Curves'!E141</f>
        <v>9.9999999999997868E-3</v>
      </c>
      <c r="E141">
        <f>'Yield Curves'!F140-'Yield Curves'!F141</f>
        <v>1.0000000000001563E-2</v>
      </c>
      <c r="F141">
        <f>'Yield Curves'!G140-'Yield Curves'!G141</f>
        <v>9.9999999999997868E-3</v>
      </c>
      <c r="G141">
        <f>'Yield Curves'!H140-'Yield Curves'!H141</f>
        <v>5.0000000000007816E-3</v>
      </c>
      <c r="H141">
        <f>'Yield Curves'!I140-'Yield Curves'!I141</f>
        <v>0</v>
      </c>
      <c r="I141">
        <f>'Yield Curves'!J140-'Yield Curves'!J141</f>
        <v>4.9999999999998934E-3</v>
      </c>
      <c r="J141">
        <f>'Yield Curves'!K140-'Yield Curves'!K141</f>
        <v>1.0000000000000675E-2</v>
      </c>
      <c r="K141">
        <f>'Yield Curves'!L140-'Yield Curves'!L141</f>
        <v>1.2499999999999289E-2</v>
      </c>
      <c r="L141">
        <f>'Yield Curves'!M140-'Yield Curves'!M141</f>
        <v>1.499999999999968E-2</v>
      </c>
      <c r="M141">
        <f>'Yield Curves'!N140-'Yield Curves'!N141</f>
        <v>1.7500000000000071E-2</v>
      </c>
      <c r="N141">
        <f>'Yield Curves'!O140-'Yield Curves'!O141</f>
        <v>1.9999999999999574E-2</v>
      </c>
      <c r="O141">
        <f>'Yield Curves'!P140-'Yield Curves'!P141</f>
        <v>2.2499999999999076E-2</v>
      </c>
      <c r="P141">
        <f>'Yield Curves'!Q140-'Yield Curves'!Q141</f>
        <v>1.6249999999999432E-2</v>
      </c>
      <c r="Q141">
        <f>'Yield Curves'!R140-'Yield Curves'!R141</f>
        <v>9.9999999999997868E-3</v>
      </c>
      <c r="R141">
        <f>'Yield Curves'!S140-'Yield Curves'!S141</f>
        <v>3.7500000000001421E-3</v>
      </c>
      <c r="S141">
        <f>'Yield Curves'!T140-'Yield Curves'!T141</f>
        <v>1.8750000000000711E-3</v>
      </c>
      <c r="T141">
        <f>'Yield Curves'!U140-'Yield Curves'!U141</f>
        <v>0</v>
      </c>
      <c r="U141">
        <f>'Yield Curves'!V140-'Yield Curves'!V141</f>
        <v>-1.8750000000000711E-3</v>
      </c>
      <c r="V141" s="21">
        <f t="shared" si="61"/>
        <v>2.2499999999999076E-2</v>
      </c>
      <c r="W141" s="21">
        <f t="shared" si="62"/>
        <v>3.6207500000000191E-2</v>
      </c>
      <c r="X141">
        <f t="shared" si="63"/>
        <v>5.3235604859426348E-2</v>
      </c>
      <c r="Y141">
        <f t="shared" si="64"/>
        <v>0.16005203618800493</v>
      </c>
      <c r="Z141" s="2">
        <v>42936</v>
      </c>
      <c r="AA141" s="28">
        <f>'Bond Valuation'!$B$12*BondVal_all!BO141</f>
        <v>93.169509496545672</v>
      </c>
      <c r="AB141" s="53">
        <f t="shared" si="66"/>
        <v>-2.9995500449975232E-4</v>
      </c>
      <c r="AC141" s="12">
        <f>SUMPRODUCT('Bond Valuation'!$B$12*BondVal_all!BO141,$BO$2)/AA141</f>
        <v>1</v>
      </c>
      <c r="AD141" s="35">
        <f t="shared" si="67"/>
        <v>-1.5994156563207277E-3</v>
      </c>
      <c r="AE141" s="53">
        <f t="shared" si="68"/>
        <v>-5.0577963993065841E-3</v>
      </c>
      <c r="AF141" s="53">
        <f t="shared" si="69"/>
        <v>-1.4188375200081737E-3</v>
      </c>
      <c r="AG141" s="53">
        <f t="shared" si="70"/>
        <v>-4.4867581929305539E-3</v>
      </c>
      <c r="AH141" s="28">
        <f>SUMPRODUCT('Bond Valuation'!$B$40:$D$40,BondVal_all!BO141:BQ141)</f>
        <v>83.783907303994965</v>
      </c>
      <c r="AI141" s="53">
        <f t="shared" si="71"/>
        <v>-1.0672392233179728E-5</v>
      </c>
      <c r="AJ141" s="12">
        <f>SUMPRODUCT($BO$2:$BQ$2,'Bond Valuation'!$B$40:$D$40,BondVal_all!BO141:BQ141)/BondVal_all!AH141</f>
        <v>2.9356343427891289</v>
      </c>
      <c r="AK141" s="35">
        <f t="shared" si="72"/>
        <v>-4.6952995290897425E-3</v>
      </c>
      <c r="AL141" s="35">
        <f t="shared" si="73"/>
        <v>-1.4847840808639606E-2</v>
      </c>
      <c r="AM141" s="35">
        <f t="shared" si="74"/>
        <v>-1.4188375200081737E-3</v>
      </c>
      <c r="AN141" s="29">
        <f t="shared" si="75"/>
        <v>-4.4867581929305539E-3</v>
      </c>
      <c r="AO141" s="28">
        <f>SUMPRODUCT('Bond Valuation'!$B$68:$F$68,BondVal_all!BO141:BS141)</f>
        <v>77.299885730483993</v>
      </c>
      <c r="AP141" s="53">
        <f t="shared" si="76"/>
        <v>4.3249038290493758E-4</v>
      </c>
      <c r="AQ141" s="12">
        <f>SUMPRODUCT($BO$2:$BS$2,'Bond Valuation'!$B$68:$F$68,BondVal_all!BO141:BS141)/BondVal_all!AO141</f>
        <v>4.7237310755506394</v>
      </c>
      <c r="AR141" s="35">
        <f t="shared" si="77"/>
        <v>-7.5552094384844426E-3</v>
      </c>
      <c r="AS141" s="35">
        <f t="shared" si="78"/>
        <v>-2.3891670025212638E-2</v>
      </c>
      <c r="AT141" s="35">
        <f t="shared" si="79"/>
        <v>-1.4188375200081737E-3</v>
      </c>
      <c r="AU141" s="36">
        <f t="shared" si="80"/>
        <v>-4.4867581929305539E-3</v>
      </c>
      <c r="AV141" s="28">
        <f>SUMPRODUCT('Bond Valuation'!$B$96:$K$96,BondVal_all!BO141:BX141)</f>
        <v>68.975346173415772</v>
      </c>
      <c r="AW141" s="53">
        <f t="shared" si="81"/>
        <v>8.681388235816101E-4</v>
      </c>
      <c r="AX141" s="12">
        <f>SUMPRODUCT($BO$2:$BX$2,'Bond Valuation'!$B$96:$K$96,BondVal_all!BO141:BX141)/BondVal_all!AV141</f>
        <v>8.267749363525196</v>
      </c>
      <c r="AY141" s="35">
        <f t="shared" si="82"/>
        <v>-1.322356777455793E-2</v>
      </c>
      <c r="AZ141" s="35">
        <f t="shared" si="65"/>
        <v>-4.1816592961207037E-2</v>
      </c>
      <c r="BA141" s="35">
        <f t="shared" si="83"/>
        <v>-1.4188375200081737E-3</v>
      </c>
      <c r="BB141" s="36">
        <f t="shared" si="84"/>
        <v>-4.4867581929305539E-3</v>
      </c>
      <c r="BC141" s="28">
        <f>SUMPRODUCT('Bond Valuation'!$B$124:$U$124,BondVal_all!BO141:CH141)</f>
        <v>57.201428211485705</v>
      </c>
      <c r="BD141" s="53">
        <f t="shared" si="85"/>
        <v>1.0857977646145933E-3</v>
      </c>
      <c r="BE141" s="12">
        <f>SUMPRODUCT($BO$2:$CH$2,'Bond Valuation'!$B$124:$U$124,BondVal_all!BO141:CH141)/BondVal_all!BC141</f>
        <v>11.890494757511165</v>
      </c>
      <c r="BF141" s="35">
        <f t="shared" si="86"/>
        <v>-1.9017843476562893E-2</v>
      </c>
      <c r="BG141" s="35">
        <f t="shared" si="87"/>
        <v>-6.0139701570513786E-2</v>
      </c>
      <c r="BH141" s="35">
        <f t="shared" si="88"/>
        <v>-1.4188375200081737E-3</v>
      </c>
      <c r="BI141" s="36">
        <f t="shared" si="89"/>
        <v>-4.4867581929305539E-3</v>
      </c>
      <c r="BJ141" s="35"/>
      <c r="BK141" s="35"/>
      <c r="BO141">
        <f>EXP(-BO$2*HLOOKUP(BO$2,'Yield Curves'!$B$2:$AP$508,MATCH($Z141,'Yield Curves'!$A$3:$A$508,0)+1)/100)</f>
        <v>0.92247039105490769</v>
      </c>
      <c r="BP141">
        <f>EXP(-BP$2*HLOOKUP(BP$2,'Yield Curves'!$B$2:$AP$508,MATCH($Z141,'Yield Curves'!$A$3:$A$508,0)+1)/100)</f>
        <v>0.85146234654834918</v>
      </c>
      <c r="BQ141">
        <f>EXP(-BQ$2*HLOOKUP(BQ$2,'Yield Curves'!$B$2:$AP$508,MATCH($Z141,'Yield Curves'!$A$3:$A$508,0)+1)/100)</f>
        <v>0.78662786106655347</v>
      </c>
      <c r="BR141">
        <f>EXP(-BR$2*HLOOKUP(BR$2,'Yield Curves'!$B$2:$AP$508,MATCH($Z141,'Yield Curves'!$A$3:$A$508,0)+1)/100)</f>
        <v>0.7246981903299029</v>
      </c>
      <c r="BS141">
        <f>EXP(-BS$2*HLOOKUP(BS$2,'Yield Curves'!$B$2:$AP$508,MATCH($Z141,'Yield Curves'!$A$3:$A$508,0)+1)/100)</f>
        <v>0.6740169634925337</v>
      </c>
      <c r="BT141">
        <f>EXP(-BT$2*HLOOKUP(BT$2,'Yield Curves'!$B$2:$AP$508,MATCH($Z141,'Yield Curves'!$A$3:$A$508,0)+1)/100)</f>
        <v>0.62437757841141128</v>
      </c>
      <c r="BU141">
        <f>EXP(-BU$2*HLOOKUP(BU$2,'Yield Curves'!$B$2:$AP$508,MATCH($Z141,'Yield Curves'!$A$3:$A$508,0)+1)/100)</f>
        <v>0.57885688970495353</v>
      </c>
      <c r="BV141">
        <f>EXP(-BV$2*HLOOKUP(BV$2,'Yield Curves'!$B$2:$AP$508,MATCH($Z141,'Yield Curves'!$A$3:$A$508,0)+1)/100)</f>
        <v>0.53558268174243107</v>
      </c>
      <c r="BW141">
        <f>EXP(-BW$2*HLOOKUP(BW$2,'Yield Curves'!$B$2:$AP$508,MATCH($Z141,'Yield Curves'!$A$3:$A$508,0)+1)/100)</f>
        <v>0.49403446352844671</v>
      </c>
      <c r="BX141">
        <f>EXP(-BX$2*HLOOKUP(BX$2,'Yield Curves'!$B$2:$AP$508,MATCH($Z141,'Yield Curves'!$A$3:$A$508,0)+1)/100)</f>
        <v>0.45703285403707794</v>
      </c>
      <c r="BY141">
        <f>EXP(-BY$2*HLOOKUP(BY$2,'Yield Curves'!$B$2:$AP$508,MATCH($Z141,'Yield Curves'!$A$3:$A$508,0)+1)/100)</f>
        <v>0.42284482974059817</v>
      </c>
      <c r="BZ141">
        <f>EXP(-BZ$2*HLOOKUP(BZ$2,'Yield Curves'!$B$2:$AP$508,MATCH($Z141,'Yield Curves'!$A$3:$A$508,0)+1)/100)</f>
        <v>0.38838817051238217</v>
      </c>
      <c r="CA141">
        <f>EXP(-CA$2*HLOOKUP(CA$2,'Yield Curves'!$B$2:$AP$508,MATCH($Z141,'Yield Curves'!$A$3:$A$508,0)+1)/100)</f>
        <v>0.35351212301155754</v>
      </c>
      <c r="CB141">
        <f>EXP(-CB$2*HLOOKUP(CB$2,'Yield Curves'!$B$2:$AP$508,MATCH($Z141,'Yield Curves'!$A$3:$A$508,0)+1)/100)</f>
        <v>0.32516826245431479</v>
      </c>
      <c r="CC141">
        <f>EXP(-CC$2*HLOOKUP(CC$2,'Yield Curves'!$B$2:$AP$508,MATCH($Z141,'Yield Curves'!$A$3:$A$508,0)+1)/100)</f>
        <v>0.29894370527200126</v>
      </c>
      <c r="CD141">
        <f>EXP(-CD$2*HLOOKUP(CD$2,'Yield Curves'!$B$2:$AP$508,MATCH($Z141,'Yield Curves'!$A$3:$A$508,0)+1)/100)</f>
        <v>0.27380543939981822</v>
      </c>
      <c r="CE141">
        <f>EXP(-CE$2*HLOOKUP(CE$2,'Yield Curves'!$B$2:$AP$508,MATCH($Z141,'Yield Curves'!$A$3:$A$508,0)+1)/100)</f>
        <v>0.24969077386692029</v>
      </c>
      <c r="CF141">
        <f>EXP(-CF$2*HLOOKUP(CF$2,'Yield Curves'!$B$2:$AP$508,MATCH($Z141,'Yield Curves'!$A$3:$A$508,0)+1)/100)</f>
        <v>0.2273991495632707</v>
      </c>
      <c r="CG141">
        <f>EXP(-CG$2*HLOOKUP(CG$2,'Yield Curves'!$B$2:$AP$508,MATCH($Z141,'Yield Curves'!$A$3:$A$508,0)+1)/100)</f>
        <v>0.20722202973678905</v>
      </c>
      <c r="CH141">
        <f>EXP(-CH$2*HLOOKUP(CH$2,'Yield Curves'!$B$2:$AP$508,MATCH($Z141,'Yield Curves'!$A$3:$A$508,0)+1)/100)</f>
        <v>0.18862393651527715</v>
      </c>
    </row>
    <row r="142" spans="1:86" x14ac:dyDescent="0.2">
      <c r="A142" s="2">
        <v>42934</v>
      </c>
      <c r="B142">
        <f>'Yield Curves'!C141-'Yield Curves'!C142</f>
        <v>-9.9999999999997868E-3</v>
      </c>
      <c r="C142">
        <f>'Yield Curves'!D141-'Yield Curves'!D142</f>
        <v>-9.9999999999997868E-3</v>
      </c>
      <c r="D142">
        <f>'Yield Curves'!E141-'Yield Curves'!E142</f>
        <v>-9.9999999999997868E-3</v>
      </c>
      <c r="E142">
        <f>'Yield Curves'!F141-'Yield Curves'!F142</f>
        <v>-5.0000000000007816E-3</v>
      </c>
      <c r="F142">
        <f>'Yield Curves'!G141-'Yield Curves'!G142</f>
        <v>0</v>
      </c>
      <c r="G142">
        <f>'Yield Curves'!H141-'Yield Curves'!H142</f>
        <v>1.9999999999999574E-2</v>
      </c>
      <c r="H142">
        <f>'Yield Curves'!I141-'Yield Curves'!I142</f>
        <v>4.0000000000000924E-2</v>
      </c>
      <c r="I142">
        <f>'Yield Curves'!J141-'Yield Curves'!J142</f>
        <v>2.000000000000135E-2</v>
      </c>
      <c r="J142">
        <f>'Yield Curves'!K141-'Yield Curves'!K142</f>
        <v>0</v>
      </c>
      <c r="K142">
        <f>'Yield Curves'!L141-'Yield Curves'!L142</f>
        <v>-2.4999999999995026E-3</v>
      </c>
      <c r="L142">
        <f>'Yield Curves'!M141-'Yield Curves'!M142</f>
        <v>-4.9999999999990052E-3</v>
      </c>
      <c r="M142">
        <f>'Yield Curves'!N141-'Yield Curves'!N142</f>
        <v>-7.499999999999396E-3</v>
      </c>
      <c r="N142">
        <f>'Yield Curves'!O141-'Yield Curves'!O142</f>
        <v>-9.9999999999997868E-3</v>
      </c>
      <c r="O142">
        <f>'Yield Curves'!P141-'Yield Curves'!P142</f>
        <v>-1.2500000000000178E-2</v>
      </c>
      <c r="P142">
        <f>'Yield Curves'!Q141-'Yield Curves'!Q142</f>
        <v>-6.2499999999996447E-3</v>
      </c>
      <c r="Q142">
        <f>'Yield Curves'!R141-'Yield Curves'!R142</f>
        <v>0</v>
      </c>
      <c r="R142">
        <f>'Yield Curves'!S141-'Yield Curves'!S142</f>
        <v>6.2499999999996447E-3</v>
      </c>
      <c r="S142">
        <f>'Yield Curves'!T141-'Yield Curves'!T142</f>
        <v>8.1249999999997158E-3</v>
      </c>
      <c r="T142">
        <f>'Yield Curves'!U141-'Yield Curves'!U142</f>
        <v>9.9999999999997868E-3</v>
      </c>
      <c r="U142">
        <f>'Yield Curves'!V141-'Yield Curves'!V142</f>
        <v>1.1874999999999858E-2</v>
      </c>
      <c r="V142" s="21">
        <f t="shared" si="61"/>
        <v>4.0000000000000924E-2</v>
      </c>
      <c r="W142" s="21">
        <f t="shared" si="62"/>
        <v>3.61750000000002E-2</v>
      </c>
      <c r="X142">
        <f t="shared" si="63"/>
        <v>5.3235760394108558E-2</v>
      </c>
      <c r="Y142">
        <f t="shared" si="64"/>
        <v>0.16001989801578223</v>
      </c>
      <c r="Z142" s="2">
        <v>42935</v>
      </c>
      <c r="AA142" s="28">
        <f>'Bond Valuation'!$B$12*BondVal_all!BO142</f>
        <v>93.197464542441864</v>
      </c>
      <c r="AB142" s="53">
        <f t="shared" si="66"/>
        <v>1.0000500016649205E-4</v>
      </c>
      <c r="AC142" s="12">
        <f>SUMPRODUCT('Bond Valuation'!$B$12*BondVal_all!BO142,$BO$2)/AA142</f>
        <v>1</v>
      </c>
      <c r="AD142" s="35">
        <f t="shared" si="67"/>
        <v>-1.6005203618800492E-3</v>
      </c>
      <c r="AE142" s="53">
        <f t="shared" si="68"/>
        <v>-5.0612897850178902E-3</v>
      </c>
      <c r="AF142" s="53">
        <f t="shared" si="69"/>
        <v>-1.4188429110005352E-3</v>
      </c>
      <c r="AG142" s="53">
        <f t="shared" si="70"/>
        <v>-4.486775240745265E-3</v>
      </c>
      <c r="AH142" s="28">
        <f>SUMPRODUCT('Bond Valuation'!$B$40:$D$40,BondVal_all!BO142:BQ142)</f>
        <v>83.784801488259632</v>
      </c>
      <c r="AI142" s="53">
        <f t="shared" si="71"/>
        <v>-2.8911645748452841E-4</v>
      </c>
      <c r="AJ142" s="12">
        <f>SUMPRODUCT($BO$2:$BQ$2,'Bond Valuation'!$B$40:$D$40,BondVal_all!BO142:BQ142)/BondVal_all!AH142</f>
        <v>2.9356177503433942</v>
      </c>
      <c r="AK142" s="35">
        <f t="shared" si="72"/>
        <v>-4.6985159841211053E-3</v>
      </c>
      <c r="AL142" s="35">
        <f t="shared" si="73"/>
        <v>-1.485801213253022E-2</v>
      </c>
      <c r="AM142" s="35">
        <f t="shared" si="74"/>
        <v>-1.4188429110005352E-3</v>
      </c>
      <c r="AN142" s="29">
        <f t="shared" si="75"/>
        <v>-4.486775240745265E-3</v>
      </c>
      <c r="AO142" s="28">
        <f>SUMPRODUCT('Bond Valuation'!$B$68:$F$68,BondVal_all!BO142:BS142)</f>
        <v>77.266468725839047</v>
      </c>
      <c r="AP142" s="53">
        <f t="shared" si="76"/>
        <v>-4.5691022965033135E-4</v>
      </c>
      <c r="AQ142" s="12">
        <f>SUMPRODUCT($BO$2:$BS$2,'Bond Valuation'!$B$68:$F$68,BondVal_all!BO142:BS142)/BondVal_all!AO142</f>
        <v>4.723559238688873</v>
      </c>
      <c r="AR142" s="35">
        <f t="shared" si="77"/>
        <v>-7.5601527420681644E-3</v>
      </c>
      <c r="AS142" s="35">
        <f t="shared" si="78"/>
        <v>-2.3907302123702873E-2</v>
      </c>
      <c r="AT142" s="35">
        <f t="shared" si="79"/>
        <v>-1.4188429110005352E-3</v>
      </c>
      <c r="AU142" s="36">
        <f t="shared" si="80"/>
        <v>-4.486775240745265E-3</v>
      </c>
      <c r="AV142" s="28">
        <f>SUMPRODUCT('Bond Valuation'!$B$96:$K$96,BondVal_all!BO142:BX142)</f>
        <v>68.915517936747648</v>
      </c>
      <c r="AW142" s="53">
        <f t="shared" si="81"/>
        <v>-1.4642552040589063E-4</v>
      </c>
      <c r="AX142" s="12">
        <f>SUMPRODUCT($BO$2:$BX$2,'Bond Valuation'!$B$96:$K$96,BondVal_all!BO142:BX142)/BondVal_all!AV142</f>
        <v>8.2666202721385957</v>
      </c>
      <c r="AY142" s="35">
        <f t="shared" si="82"/>
        <v>-1.3230894069488217E-2</v>
      </c>
      <c r="AZ142" s="35">
        <f t="shared" si="65"/>
        <v>-4.1839760739996887E-2</v>
      </c>
      <c r="BA142" s="35">
        <f t="shared" si="83"/>
        <v>-1.4188429110005352E-3</v>
      </c>
      <c r="BB142" s="36">
        <f t="shared" si="84"/>
        <v>-4.486775240745265E-3</v>
      </c>
      <c r="BC142" s="28">
        <f>SUMPRODUCT('Bond Valuation'!$B$124:$U$124,BondVal_all!BO142:CH142)</f>
        <v>57.139386393468229</v>
      </c>
      <c r="BD142" s="53">
        <f t="shared" si="85"/>
        <v>-9.3295024201800469E-4</v>
      </c>
      <c r="BE142" s="12">
        <f>SUMPRODUCT($BO$2:$CH$2,'Bond Valuation'!$B$124:$U$124,BondVal_all!BO142:CH142)/BondVal_all!BC142</f>
        <v>11.885638902956098</v>
      </c>
      <c r="BF142" s="35">
        <f t="shared" si="86"/>
        <v>-1.9023207078134884E-2</v>
      </c>
      <c r="BG142" s="35">
        <f t="shared" si="87"/>
        <v>-6.0156662767942938E-2</v>
      </c>
      <c r="BH142" s="35">
        <f t="shared" si="88"/>
        <v>-1.4188429110005352E-3</v>
      </c>
      <c r="BI142" s="36">
        <f t="shared" si="89"/>
        <v>-4.486775240745265E-3</v>
      </c>
      <c r="BJ142" s="35"/>
      <c r="BK142" s="35"/>
      <c r="BO142">
        <f>EXP(-BO$2*HLOOKUP(BO$2,'Yield Curves'!$B$2:$AP$508,MATCH($Z142,'Yield Curves'!$A$3:$A$508,0)+1)/100)</f>
        <v>0.92274717368754322</v>
      </c>
      <c r="BP142">
        <f>EXP(-BP$2*HLOOKUP(BP$2,'Yield Curves'!$B$2:$AP$508,MATCH($Z142,'Yield Curves'!$A$3:$A$508,0)+1)/100)</f>
        <v>0.85163265604804106</v>
      </c>
      <c r="BQ142">
        <f>EXP(-BQ$2*HLOOKUP(BQ$2,'Yield Curves'!$B$2:$AP$508,MATCH($Z142,'Yield Curves'!$A$3:$A$508,0)+1)/100)</f>
        <v>0.78662786106655347</v>
      </c>
      <c r="BR142">
        <f>EXP(-BR$2*HLOOKUP(BR$2,'Yield Curves'!$B$2:$AP$508,MATCH($Z142,'Yield Curves'!$A$3:$A$508,0)+1)/100)</f>
        <v>0.7246981903299029</v>
      </c>
      <c r="BS142">
        <f>EXP(-BS$2*HLOOKUP(BS$2,'Yield Curves'!$B$2:$AP$508,MATCH($Z142,'Yield Curves'!$A$3:$A$508,0)+1)/100)</f>
        <v>0.67368003924886766</v>
      </c>
      <c r="BT142">
        <f>EXP(-BT$2*HLOOKUP(BT$2,'Yield Curves'!$B$2:$AP$508,MATCH($Z142,'Yield Curves'!$A$3:$A$508,0)+1)/100)</f>
        <v>0.62362877468940714</v>
      </c>
      <c r="BU142">
        <f>EXP(-BU$2*HLOOKUP(BU$2,'Yield Curves'!$B$2:$AP$508,MATCH($Z142,'Yield Curves'!$A$3:$A$508,0)+1)/100)</f>
        <v>0.5776425657230182</v>
      </c>
      <c r="BV142">
        <f>EXP(-BV$2*HLOOKUP(BV$2,'Yield Curves'!$B$2:$AP$508,MATCH($Z142,'Yield Curves'!$A$3:$A$508,0)+1)/100)</f>
        <v>0.53440569500272939</v>
      </c>
      <c r="BW142">
        <f>EXP(-BW$2*HLOOKUP(BW$2,'Yield Curves'!$B$2:$AP$508,MATCH($Z142,'Yield Curves'!$A$3:$A$508,0)+1)/100)</f>
        <v>0.49347898727095751</v>
      </c>
      <c r="BX142">
        <f>EXP(-BX$2*HLOOKUP(BX$2,'Yield Curves'!$B$2:$AP$508,MATCH($Z142,'Yield Curves'!$A$3:$A$508,0)+1)/100)</f>
        <v>0.45657604962331472</v>
      </c>
      <c r="BY142">
        <f>EXP(-BY$2*HLOOKUP(BY$2,'Yield Curves'!$B$2:$AP$508,MATCH($Z142,'Yield Curves'!$A$3:$A$508,0)+1)/100)</f>
        <v>0.4224961266158791</v>
      </c>
      <c r="BZ142">
        <f>EXP(-BZ$2*HLOOKUP(BZ$2,'Yield Curves'!$B$2:$AP$508,MATCH($Z142,'Yield Curves'!$A$3:$A$508,0)+1)/100)</f>
        <v>0.38812609695706179</v>
      </c>
      <c r="CA142">
        <f>EXP(-CA$2*HLOOKUP(CA$2,'Yield Curves'!$B$2:$AP$508,MATCH($Z142,'Yield Curves'!$A$3:$A$508,0)+1)/100)</f>
        <v>0.35331112015719979</v>
      </c>
      <c r="CB142">
        <f>EXP(-CB$2*HLOOKUP(CB$2,'Yield Curves'!$B$2:$AP$508,MATCH($Z142,'Yield Curves'!$A$3:$A$508,0)+1)/100)</f>
        <v>0.32506869492099494</v>
      </c>
      <c r="CC142">
        <f>EXP(-CC$2*HLOOKUP(CC$2,'Yield Curves'!$B$2:$AP$508,MATCH($Z142,'Yield Curves'!$A$3:$A$508,0)+1)/100)</f>
        <v>0.29894370527200126</v>
      </c>
      <c r="CD142">
        <f>EXP(-CD$2*HLOOKUP(CD$2,'Yield Curves'!$B$2:$AP$508,MATCH($Z142,'Yield Curves'!$A$3:$A$508,0)+1)/100)</f>
        <v>0.27378661592292391</v>
      </c>
      <c r="CE142">
        <f>EXP(-CE$2*HLOOKUP(CE$2,'Yield Curves'!$B$2:$AP$508,MATCH($Z142,'Yield Curves'!$A$3:$A$508,0)+1)/100)</f>
        <v>0.24954324631798414</v>
      </c>
      <c r="CF142">
        <f>EXP(-CF$2*HLOOKUP(CF$2,'Yield Curves'!$B$2:$AP$508,MATCH($Z142,'Yield Curves'!$A$3:$A$508,0)+1)/100)</f>
        <v>0.22713228992457715</v>
      </c>
      <c r="CG142">
        <f>EXP(-CG$2*HLOOKUP(CG$2,'Yield Curves'!$B$2:$AP$508,MATCH($Z142,'Yield Curves'!$A$3:$A$508,0)+1)/100)</f>
        <v>0.20689700298068231</v>
      </c>
      <c r="CH142">
        <f>EXP(-CH$2*HLOOKUP(CH$2,'Yield Curves'!$B$2:$AP$508,MATCH($Z142,'Yield Curves'!$A$3:$A$508,0)+1)/100)</f>
        <v>0.1882470656387468</v>
      </c>
    </row>
    <row r="143" spans="1:86" x14ac:dyDescent="0.2">
      <c r="A143" s="2">
        <v>42933</v>
      </c>
      <c r="B143">
        <f>'Yield Curves'!C142-'Yield Curves'!C143</f>
        <v>-1.9999999999999574E-2</v>
      </c>
      <c r="C143">
        <f>'Yield Curves'!D142-'Yield Curves'!D143</f>
        <v>-2.000000000000135E-2</v>
      </c>
      <c r="D143">
        <f>'Yield Curves'!E142-'Yield Curves'!E143</f>
        <v>-2.000000000000135E-2</v>
      </c>
      <c r="E143">
        <f>'Yield Curves'!F142-'Yield Curves'!F143</f>
        <v>-1.5000000000000568E-2</v>
      </c>
      <c r="F143">
        <f>'Yield Curves'!G142-'Yield Curves'!G143</f>
        <v>-9.9999999999997868E-3</v>
      </c>
      <c r="G143">
        <f>'Yield Curves'!H142-'Yield Curves'!H143</f>
        <v>4.9999999999998934E-3</v>
      </c>
      <c r="H143">
        <f>'Yield Curves'!I142-'Yield Curves'!I143</f>
        <v>1.9999999999999574E-2</v>
      </c>
      <c r="I143">
        <f>'Yield Curves'!J142-'Yield Curves'!J143</f>
        <v>9.9999999999997868E-3</v>
      </c>
      <c r="J143">
        <f>'Yield Curves'!K142-'Yield Curves'!K143</f>
        <v>0</v>
      </c>
      <c r="K143">
        <f>'Yield Curves'!L142-'Yield Curves'!L143</f>
        <v>5.0000000000007816E-3</v>
      </c>
      <c r="L143">
        <f>'Yield Curves'!M142-'Yield Curves'!M143</f>
        <v>9.9999999999997868E-3</v>
      </c>
      <c r="M143">
        <f>'Yield Curves'!N142-'Yield Curves'!N143</f>
        <v>1.499999999999968E-2</v>
      </c>
      <c r="N143">
        <f>'Yield Curves'!O142-'Yield Curves'!O143</f>
        <v>2.0000000000000462E-2</v>
      </c>
      <c r="O143">
        <f>'Yield Curves'!P142-'Yield Curves'!P143</f>
        <v>2.5000000000001243E-2</v>
      </c>
      <c r="P143">
        <f>'Yield Curves'!Q142-'Yield Curves'!Q143</f>
        <v>2.2500000000000853E-2</v>
      </c>
      <c r="Q143">
        <f>'Yield Curves'!R142-'Yield Curves'!R143</f>
        <v>2.0000000000000462E-2</v>
      </c>
      <c r="R143">
        <f>'Yield Curves'!S142-'Yield Curves'!S143</f>
        <v>1.7500000000000071E-2</v>
      </c>
      <c r="S143">
        <f>'Yield Curves'!T142-'Yield Curves'!T143</f>
        <v>1.8750000000000711E-2</v>
      </c>
      <c r="T143">
        <f>'Yield Curves'!U142-'Yield Curves'!U143</f>
        <v>2.0000000000000462E-2</v>
      </c>
      <c r="U143">
        <f>'Yield Curves'!V142-'Yield Curves'!V143</f>
        <v>2.1250000000000213E-2</v>
      </c>
      <c r="V143" s="21">
        <f t="shared" si="61"/>
        <v>2.5000000000001243E-2</v>
      </c>
      <c r="W143" s="21">
        <f t="shared" si="62"/>
        <v>3.6395000000000198E-2</v>
      </c>
      <c r="X143">
        <f t="shared" si="63"/>
        <v>5.3302996517559736E-2</v>
      </c>
      <c r="Y143">
        <f t="shared" si="64"/>
        <v>0.16039631262863163</v>
      </c>
      <c r="Z143" s="2">
        <v>42934</v>
      </c>
      <c r="AA143" s="28">
        <f>'Bond Valuation'!$B$12*BondVal_all!BO143</f>
        <v>93.18814526195942</v>
      </c>
      <c r="AB143" s="53">
        <f t="shared" si="66"/>
        <v>1.000050001667141E-4</v>
      </c>
      <c r="AC143" s="12">
        <f>SUMPRODUCT('Bond Valuation'!$B$12*BondVal_all!BO143,$BO$2)/AA143</f>
        <v>1</v>
      </c>
      <c r="AD143" s="35">
        <f t="shared" si="67"/>
        <v>-1.6001989801578223E-3</v>
      </c>
      <c r="AE143" s="53">
        <f t="shared" si="68"/>
        <v>-5.0602734867773056E-3</v>
      </c>
      <c r="AF143" s="53">
        <f t="shared" si="69"/>
        <v>-1.4188470563330027E-3</v>
      </c>
      <c r="AG143" s="53">
        <f t="shared" si="70"/>
        <v>-4.4867883494375208E-3</v>
      </c>
      <c r="AH143" s="28">
        <f>SUMPRODUCT('Bond Valuation'!$B$40:$D$40,BondVal_all!BO143:BQ143)</f>
        <v>83.809032058713655</v>
      </c>
      <c r="AI143" s="53">
        <f t="shared" si="71"/>
        <v>6.2667729590071275E-6</v>
      </c>
      <c r="AJ143" s="12">
        <f>SUMPRODUCT($BO$2:$BQ$2,'Bond Valuation'!$B$40:$D$40,BondVal_all!BO143:BQ143)/BondVal_all!AH143</f>
        <v>2.9356367030968435</v>
      </c>
      <c r="AK143" s="35">
        <f t="shared" si="72"/>
        <v>-4.6976028584094411E-3</v>
      </c>
      <c r="AL143" s="35">
        <f t="shared" si="73"/>
        <v>-1.48551245754913E-2</v>
      </c>
      <c r="AM143" s="35">
        <f t="shared" si="74"/>
        <v>-1.4188470563330027E-3</v>
      </c>
      <c r="AN143" s="29">
        <f t="shared" si="75"/>
        <v>-4.4867883494375208E-3</v>
      </c>
      <c r="AO143" s="28">
        <f>SUMPRODUCT('Bond Valuation'!$B$68:$F$68,BondVal_all!BO143:BS143)</f>
        <v>77.301788703868112</v>
      </c>
      <c r="AP143" s="53">
        <f t="shared" si="76"/>
        <v>-2.9036026081286082E-5</v>
      </c>
      <c r="AQ143" s="12">
        <f>SUMPRODUCT($BO$2:$BS$2,'Bond Valuation'!$B$68:$F$68,BondVal_all!BO143:BS143)/BondVal_all!AO143</f>
        <v>4.7236656901339655</v>
      </c>
      <c r="AR143" s="35">
        <f t="shared" si="77"/>
        <v>-7.5588050199588671E-3</v>
      </c>
      <c r="AS143" s="35">
        <f t="shared" si="78"/>
        <v>-2.3903040252184527E-2</v>
      </c>
      <c r="AT143" s="35">
        <f t="shared" si="79"/>
        <v>-1.4188470563330027E-3</v>
      </c>
      <c r="AU143" s="36">
        <f t="shared" si="80"/>
        <v>-4.4867883494375208E-3</v>
      </c>
      <c r="AV143" s="28">
        <f>SUMPRODUCT('Bond Valuation'!$B$96:$K$96,BondVal_all!BO143:BX143)</f>
        <v>68.925610405120509</v>
      </c>
      <c r="AW143" s="53">
        <f t="shared" si="81"/>
        <v>-7.0150542733227184E-4</v>
      </c>
      <c r="AX143" s="12">
        <f>SUMPRODUCT($BO$2:$BX$2,'Bond Valuation'!$B$96:$K$96,BondVal_all!BO143:BX143)/BondVal_all!AV143</f>
        <v>8.266361215825297</v>
      </c>
      <c r="AY143" s="35">
        <f t="shared" si="82"/>
        <v>-1.3227822787179816E-2</v>
      </c>
      <c r="AZ143" s="35">
        <f t="shared" si="65"/>
        <v>-4.1830048492564963E-2</v>
      </c>
      <c r="BA143" s="35">
        <f t="shared" si="83"/>
        <v>-1.4188470563330027E-3</v>
      </c>
      <c r="BB143" s="36">
        <f t="shared" si="84"/>
        <v>-4.4867883494375208E-3</v>
      </c>
      <c r="BC143" s="28">
        <f>SUMPRODUCT('Bond Valuation'!$B$124:$U$124,BondVal_all!BO143:CH143)</f>
        <v>57.192744378177522</v>
      </c>
      <c r="BD143" s="53">
        <f t="shared" si="85"/>
        <v>-5.1953272853164645E-3</v>
      </c>
      <c r="BE143" s="12">
        <f>SUMPRODUCT($BO$2:$CH$2,'Bond Valuation'!$B$124:$U$124,BondVal_all!BO143:CH143)/BondVal_all!BC143</f>
        <v>11.890478886244399</v>
      </c>
      <c r="BF143" s="35">
        <f t="shared" si="86"/>
        <v>-1.9027132187356407E-2</v>
      </c>
      <c r="BG143" s="35">
        <f t="shared" si="87"/>
        <v>-6.0169075053147877E-2</v>
      </c>
      <c r="BH143" s="35">
        <f t="shared" si="88"/>
        <v>-1.4188470563330027E-3</v>
      </c>
      <c r="BI143" s="36">
        <f t="shared" si="89"/>
        <v>-4.4867883494375208E-3</v>
      </c>
      <c r="BJ143" s="35"/>
      <c r="BK143" s="35"/>
      <c r="BO143">
        <f>EXP(-BO$2*HLOOKUP(BO$2,'Yield Curves'!$B$2:$AP$508,MATCH($Z143,'Yield Curves'!$A$3:$A$508,0)+1)/100)</f>
        <v>0.92265490358375657</v>
      </c>
      <c r="BP143">
        <f>EXP(-BP$2*HLOOKUP(BP$2,'Yield Curves'!$B$2:$AP$508,MATCH($Z143,'Yield Curves'!$A$3:$A$508,0)+1)/100)</f>
        <v>0.8518029996130394</v>
      </c>
      <c r="BQ143">
        <f>EXP(-BQ$2*HLOOKUP(BQ$2,'Yield Curves'!$B$2:$AP$508,MATCH($Z143,'Yield Curves'!$A$3:$A$508,0)+1)/100)</f>
        <v>0.78686388482666725</v>
      </c>
      <c r="BR143">
        <f>EXP(-BR$2*HLOOKUP(BR$2,'Yield Curves'!$B$2:$AP$508,MATCH($Z143,'Yield Curves'!$A$3:$A$508,0)+1)/100)</f>
        <v>0.7246981903299029</v>
      </c>
      <c r="BS143">
        <f>EXP(-BS$2*HLOOKUP(BS$2,'Yield Curves'!$B$2:$AP$508,MATCH($Z143,'Yield Curves'!$A$3:$A$508,0)+1)/100)</f>
        <v>0.6740169634925337</v>
      </c>
      <c r="BT143">
        <f>EXP(-BT$2*HLOOKUP(BT$2,'Yield Curves'!$B$2:$AP$508,MATCH($Z143,'Yield Curves'!$A$3:$A$508,0)+1)/100)</f>
        <v>0.62419029323206932</v>
      </c>
      <c r="BU143">
        <f>EXP(-BU$2*HLOOKUP(BU$2,'Yield Curves'!$B$2:$AP$508,MATCH($Z143,'Yield Curves'!$A$3:$A$508,0)+1)/100)</f>
        <v>0.57845183166901248</v>
      </c>
      <c r="BV143">
        <f>EXP(-BV$2*HLOOKUP(BV$2,'Yield Curves'!$B$2:$AP$508,MATCH($Z143,'Yield Curves'!$A$3:$A$508,0)+1)/100)</f>
        <v>0.53510087417479035</v>
      </c>
      <c r="BW143">
        <f>EXP(-BW$2*HLOOKUP(BW$2,'Yield Curves'!$B$2:$AP$508,MATCH($Z143,'Yield Curves'!$A$3:$A$508,0)+1)/100)</f>
        <v>0.49364556453749403</v>
      </c>
      <c r="BX143">
        <f>EXP(-BX$2*HLOOKUP(BX$2,'Yield Curves'!$B$2:$AP$508,MATCH($Z143,'Yield Curves'!$A$3:$A$508,0)+1)/100)</f>
        <v>0.45657604962331472</v>
      </c>
      <c r="BY143">
        <f>EXP(-BY$2*HLOOKUP(BY$2,'Yield Curves'!$B$2:$AP$508,MATCH($Z143,'Yield Curves'!$A$3:$A$508,0)+1)/100)</f>
        <v>0.42232188290388639</v>
      </c>
      <c r="BZ143">
        <f>EXP(-BZ$2*HLOOKUP(BZ$2,'Yield Curves'!$B$2:$AP$508,MATCH($Z143,'Yield Curves'!$A$3:$A$508,0)+1)/100)</f>
        <v>0.38799512650184631</v>
      </c>
      <c r="CA143">
        <f>EXP(-CA$2*HLOOKUP(CA$2,'Yield Curves'!$B$2:$AP$508,MATCH($Z143,'Yield Curves'!$A$3:$A$508,0)+1)/100)</f>
        <v>0.35344032315399077</v>
      </c>
      <c r="CB143">
        <f>EXP(-CB$2*HLOOKUP(CB$2,'Yield Curves'!$B$2:$AP$508,MATCH($Z143,'Yield Curves'!$A$3:$A$508,0)+1)/100)</f>
        <v>0.32513269912051418</v>
      </c>
      <c r="CC143">
        <f>EXP(-CC$2*HLOOKUP(CC$2,'Yield Curves'!$B$2:$AP$508,MATCH($Z143,'Yield Curves'!$A$3:$A$508,0)+1)/100)</f>
        <v>0.29894370527200126</v>
      </c>
      <c r="CD143">
        <f>EXP(-CD$2*HLOOKUP(CD$2,'Yield Curves'!$B$2:$AP$508,MATCH($Z143,'Yield Curves'!$A$3:$A$508,0)+1)/100)</f>
        <v>0.2738182743306064</v>
      </c>
      <c r="CE143">
        <f>EXP(-CE$2*HLOOKUP(CE$2,'Yield Curves'!$B$2:$AP$508,MATCH($Z143,'Yield Curves'!$A$3:$A$508,0)+1)/100)</f>
        <v>0.24969491915831732</v>
      </c>
      <c r="CF143">
        <f>EXP(-CF$2*HLOOKUP(CF$2,'Yield Curves'!$B$2:$AP$508,MATCH($Z143,'Yield Curves'!$A$3:$A$508,0)+1)/100)</f>
        <v>0.22739515234772675</v>
      </c>
      <c r="CG143">
        <f>EXP(-CG$2*HLOOKUP(CG$2,'Yield Curves'!$B$2:$AP$508,MATCH($Z143,'Yield Curves'!$A$3:$A$508,0)+1)/100)</f>
        <v>0.20722010727570431</v>
      </c>
      <c r="CH143">
        <f>EXP(-CH$2*HLOOKUP(CH$2,'Yield Curves'!$B$2:$AP$508,MATCH($Z143,'Yield Curves'!$A$3:$A$508,0)+1)/100)</f>
        <v>0.18862393651527715</v>
      </c>
    </row>
    <row r="144" spans="1:86" x14ac:dyDescent="0.2">
      <c r="A144" s="2">
        <v>42930</v>
      </c>
      <c r="B144">
        <f>'Yield Curves'!C143-'Yield Curves'!C144</f>
        <v>-1.9999999999999574E-2</v>
      </c>
      <c r="C144">
        <f>'Yield Curves'!D143-'Yield Curves'!D144</f>
        <v>-2.9999999999997584E-2</v>
      </c>
      <c r="D144">
        <f>'Yield Curves'!E143-'Yield Curves'!E144</f>
        <v>-3.9999999999999147E-2</v>
      </c>
      <c r="E144">
        <f>'Yield Curves'!F143-'Yield Curves'!F144</f>
        <v>-4.9999999999998934E-2</v>
      </c>
      <c r="F144">
        <f>'Yield Curves'!G143-'Yield Curves'!G144</f>
        <v>-6.0000000000000497E-2</v>
      </c>
      <c r="G144">
        <f>'Yield Curves'!H143-'Yield Curves'!H144</f>
        <v>-3.500000000000103E-2</v>
      </c>
      <c r="H144">
        <f>'Yield Curves'!I143-'Yield Curves'!I144</f>
        <v>-9.9999999999997868E-3</v>
      </c>
      <c r="I144">
        <f>'Yield Curves'!J143-'Yield Curves'!J144</f>
        <v>-4.0000000000000924E-2</v>
      </c>
      <c r="J144">
        <f>'Yield Curves'!K143-'Yield Curves'!K144</f>
        <v>-7.0000000000000284E-2</v>
      </c>
      <c r="K144">
        <f>'Yield Curves'!L143-'Yield Curves'!L144</f>
        <v>-7.0000000000000284E-2</v>
      </c>
      <c r="L144">
        <f>'Yield Curves'!M143-'Yield Curves'!M144</f>
        <v>-7.0000000000000284E-2</v>
      </c>
      <c r="M144">
        <f>'Yield Curves'!N143-'Yield Curves'!N144</f>
        <v>-7.0000000000000284E-2</v>
      </c>
      <c r="N144">
        <f>'Yield Curves'!O143-'Yield Curves'!O144</f>
        <v>-7.0000000000000284E-2</v>
      </c>
      <c r="O144">
        <f>'Yield Curves'!P143-'Yield Curves'!P144</f>
        <v>-7.0000000000000284E-2</v>
      </c>
      <c r="P144">
        <f>'Yield Curves'!Q143-'Yield Curves'!Q144</f>
        <v>-6.2500000000000888E-2</v>
      </c>
      <c r="Q144">
        <f>'Yield Curves'!R143-'Yield Curves'!R144</f>
        <v>-5.5000000000000604E-2</v>
      </c>
      <c r="R144">
        <f>'Yield Curves'!S143-'Yield Curves'!S144</f>
        <v>-4.750000000000032E-2</v>
      </c>
      <c r="S144">
        <f>'Yield Curves'!T143-'Yield Curves'!T144</f>
        <v>-4.3750000000001066E-2</v>
      </c>
      <c r="T144">
        <f>'Yield Curves'!U143-'Yield Curves'!U144</f>
        <v>-4.0000000000000036E-2</v>
      </c>
      <c r="U144">
        <f>'Yield Curves'!V143-'Yield Curves'!V144</f>
        <v>-3.6249999999999005E-2</v>
      </c>
      <c r="V144" s="21">
        <f t="shared" si="61"/>
        <v>-9.9999999999997868E-3</v>
      </c>
      <c r="W144" s="21">
        <f t="shared" si="62"/>
        <v>3.6835000000000187E-2</v>
      </c>
      <c r="X144">
        <f t="shared" si="63"/>
        <v>5.3372444870793824E-2</v>
      </c>
      <c r="Y144">
        <f t="shared" si="64"/>
        <v>0.16099787365753337</v>
      </c>
      <c r="Z144" s="2">
        <v>42933</v>
      </c>
      <c r="AA144" s="28">
        <f>'Bond Valuation'!$B$12*BondVal_all!BO144</f>
        <v>93.178826913358407</v>
      </c>
      <c r="AB144" s="53">
        <f t="shared" si="66"/>
        <v>2.0002000133323428E-4</v>
      </c>
      <c r="AC144" s="12">
        <f>SUMPRODUCT('Bond Valuation'!$B$12*BondVal_all!BO144,$BO$2)/AA144</f>
        <v>1</v>
      </c>
      <c r="AD144" s="35">
        <f t="shared" si="67"/>
        <v>-1.6039631262863164E-3</v>
      </c>
      <c r="AE144" s="53">
        <f t="shared" si="68"/>
        <v>-5.072176761989052E-3</v>
      </c>
      <c r="AF144" s="53">
        <f t="shared" si="69"/>
        <v>-1.4206390430564328E-3</v>
      </c>
      <c r="AG144" s="53">
        <f t="shared" si="70"/>
        <v>-4.4924551090203425E-3</v>
      </c>
      <c r="AH144" s="28">
        <f>SUMPRODUCT('Bond Valuation'!$B$40:$D$40,BondVal_all!BO144:BQ144)</f>
        <v>83.808506849829186</v>
      </c>
      <c r="AI144" s="53">
        <f t="shared" si="71"/>
        <v>2.9987547518639524E-4</v>
      </c>
      <c r="AJ144" s="12">
        <f>SUMPRODUCT($BO$2:$BQ$2,'Bond Valuation'!$B$40:$D$40,BondVal_all!BO144:BQ144)/BondVal_all!AH144</f>
        <v>2.9356447682263749</v>
      </c>
      <c r="AK144" s="35">
        <f t="shared" si="72"/>
        <v>-4.708665960110445E-3</v>
      </c>
      <c r="AL144" s="35">
        <f t="shared" si="73"/>
        <v>-1.4890109174852555E-2</v>
      </c>
      <c r="AM144" s="35">
        <f t="shared" si="74"/>
        <v>-1.4206390430564328E-3</v>
      </c>
      <c r="AN144" s="29">
        <f t="shared" si="75"/>
        <v>-4.4924551090203425E-3</v>
      </c>
      <c r="AO144" s="28">
        <f>SUMPRODUCT('Bond Valuation'!$B$68:$F$68,BondVal_all!BO144:BS144)</f>
        <v>77.304033305795372</v>
      </c>
      <c r="AP144" s="53">
        <f t="shared" si="76"/>
        <v>5.8271404679288707E-6</v>
      </c>
      <c r="AQ144" s="12">
        <f>SUMPRODUCT($BO$2:$BS$2,'Bond Valuation'!$B$68:$F$68,BondVal_all!BO144:BS144)/BondVal_all!AO144</f>
        <v>4.7236646466308629</v>
      </c>
      <c r="AR144" s="35">
        <f t="shared" si="77"/>
        <v>-7.5765839141381866E-3</v>
      </c>
      <c r="AS144" s="35">
        <f t="shared" si="78"/>
        <v>-2.3959262052070288E-2</v>
      </c>
      <c r="AT144" s="35">
        <f t="shared" si="79"/>
        <v>-1.4206390430564328E-3</v>
      </c>
      <c r="AU144" s="36">
        <f t="shared" si="80"/>
        <v>-4.4924551090203425E-3</v>
      </c>
      <c r="AV144" s="28">
        <f>SUMPRODUCT('Bond Valuation'!$B$96:$K$96,BondVal_all!BO144:BX144)</f>
        <v>68.973996037685737</v>
      </c>
      <c r="AW144" s="53">
        <f t="shared" si="81"/>
        <v>-1.510060477105446E-3</v>
      </c>
      <c r="AX144" s="12">
        <f>SUMPRODUCT($BO$2:$BX$2,'Bond Valuation'!$B$96:$K$96,BondVal_all!BO144:BX144)/BondVal_all!AV144</f>
        <v>8.2674480208184793</v>
      </c>
      <c r="AY144" s="35">
        <f t="shared" si="82"/>
        <v>-1.3260681773881627E-2</v>
      </c>
      <c r="AZ144" s="35">
        <f t="shared" si="65"/>
        <v>-4.1933957732147871E-2</v>
      </c>
      <c r="BA144" s="35">
        <f t="shared" si="83"/>
        <v>-1.4206390430564328E-3</v>
      </c>
      <c r="BB144" s="36">
        <f t="shared" si="84"/>
        <v>-4.4924551090203425E-3</v>
      </c>
      <c r="BC144" s="28">
        <f>SUMPRODUCT('Bond Valuation'!$B$124:$U$124,BondVal_all!BO144:CH144)</f>
        <v>57.491431179255002</v>
      </c>
      <c r="BD144" s="53">
        <f t="shared" si="85"/>
        <v>-2.1950590988161212E-3</v>
      </c>
      <c r="BE144" s="12">
        <f>SUMPRODUCT($BO$2:$CH$2,'Bond Valuation'!$B$124:$U$124,BondVal_all!BO144:CH144)/BondVal_all!BC144</f>
        <v>11.927590114100594</v>
      </c>
      <c r="BF144" s="35">
        <f t="shared" si="86"/>
        <v>-1.9131414728474551E-2</v>
      </c>
      <c r="BG144" s="35">
        <f t="shared" si="87"/>
        <v>-6.0498845403271377E-2</v>
      </c>
      <c r="BH144" s="35">
        <f t="shared" si="88"/>
        <v>-1.4206390430564328E-3</v>
      </c>
      <c r="BI144" s="36">
        <f t="shared" si="89"/>
        <v>-4.4924551090203425E-3</v>
      </c>
      <c r="BJ144" s="35"/>
      <c r="BK144" s="35"/>
      <c r="BO144">
        <f>EXP(-BO$2*HLOOKUP(BO$2,'Yield Curves'!$B$2:$AP$508,MATCH($Z144,'Yield Curves'!$A$3:$A$508,0)+1)/100)</f>
        <v>0.92256264270651889</v>
      </c>
      <c r="BP144">
        <f>EXP(-BP$2*HLOOKUP(BP$2,'Yield Curves'!$B$2:$AP$508,MATCH($Z144,'Yield Curves'!$A$3:$A$508,0)+1)/100)</f>
        <v>0.85163265604804106</v>
      </c>
      <c r="BQ144">
        <f>EXP(-BQ$2*HLOOKUP(BQ$2,'Yield Curves'!$B$2:$AP$508,MATCH($Z144,'Yield Curves'!$A$3:$A$508,0)+1)/100)</f>
        <v>0.78686388482666725</v>
      </c>
      <c r="BR144">
        <f>EXP(-BR$2*HLOOKUP(BR$2,'Yield Curves'!$B$2:$AP$508,MATCH($Z144,'Yield Curves'!$A$3:$A$508,0)+1)/100)</f>
        <v>0.72585863554303953</v>
      </c>
      <c r="BS144">
        <f>EXP(-BS$2*HLOOKUP(BS$2,'Yield Curves'!$B$2:$AP$508,MATCH($Z144,'Yield Curves'!$A$3:$A$508,0)+1)/100)</f>
        <v>0.6740169634925337</v>
      </c>
      <c r="BT144">
        <f>EXP(-BT$2*HLOOKUP(BT$2,'Yield Curves'!$B$2:$AP$508,MATCH($Z144,'Yield Curves'!$A$3:$A$508,0)+1)/100)</f>
        <v>0.6240030642298543</v>
      </c>
      <c r="BU144">
        <f>EXP(-BU$2*HLOOKUP(BU$2,'Yield Curves'!$B$2:$AP$508,MATCH($Z144,'Yield Curves'!$A$3:$A$508,0)+1)/100)</f>
        <v>0.57804705707448056</v>
      </c>
      <c r="BV144">
        <f>EXP(-BV$2*HLOOKUP(BV$2,'Yield Curves'!$B$2:$AP$508,MATCH($Z144,'Yield Curves'!$A$3:$A$508,0)+1)/100)</f>
        <v>0.53483339061416568</v>
      </c>
      <c r="BW144">
        <f>EXP(-BW$2*HLOOKUP(BW$2,'Yield Curves'!$B$2:$AP$508,MATCH($Z144,'Yield Curves'!$A$3:$A$508,0)+1)/100)</f>
        <v>0.49392331827846236</v>
      </c>
      <c r="BX144">
        <f>EXP(-BX$2*HLOOKUP(BX$2,'Yield Curves'!$B$2:$AP$508,MATCH($Z144,'Yield Curves'!$A$3:$A$508,0)+1)/100)</f>
        <v>0.45703285403707794</v>
      </c>
      <c r="BY144">
        <f>EXP(-BY$2*HLOOKUP(BY$2,'Yield Curves'!$B$2:$AP$508,MATCH($Z144,'Yield Curves'!$A$3:$A$508,0)+1)/100)</f>
        <v>0.42296112805906266</v>
      </c>
      <c r="BZ144">
        <f>EXP(-BZ$2*HLOOKUP(BZ$2,'Yield Curves'!$B$2:$AP$508,MATCH($Z144,'Yield Curves'!$A$3:$A$508,0)+1)/100)</f>
        <v>0.38894201817810264</v>
      </c>
      <c r="CA144">
        <f>EXP(-CA$2*HLOOKUP(CA$2,'Yield Curves'!$B$2:$AP$508,MATCH($Z144,'Yield Curves'!$A$3:$A$508,0)+1)/100)</f>
        <v>0.35480701749777133</v>
      </c>
      <c r="CB144">
        <f>EXP(-CB$2*HLOOKUP(CB$2,'Yield Curves'!$B$2:$AP$508,MATCH($Z144,'Yield Curves'!$A$3:$A$508,0)+1)/100)</f>
        <v>0.32672261181202628</v>
      </c>
      <c r="CC144">
        <f>EXP(-CC$2*HLOOKUP(CC$2,'Yield Curves'!$B$2:$AP$508,MATCH($Z144,'Yield Curves'!$A$3:$A$508,0)+1)/100)</f>
        <v>0.30074275926846394</v>
      </c>
      <c r="CD144">
        <f>EXP(-CD$2*HLOOKUP(CD$2,'Yield Curves'!$B$2:$AP$508,MATCH($Z144,'Yield Curves'!$A$3:$A$508,0)+1)/100)</f>
        <v>0.27577188738007929</v>
      </c>
      <c r="CE144">
        <f>EXP(-CE$2*HLOOKUP(CE$2,'Yield Curves'!$B$2:$AP$508,MATCH($Z144,'Yield Curves'!$A$3:$A$508,0)+1)/100)</f>
        <v>0.25174695082459703</v>
      </c>
      <c r="CF144">
        <f>EXP(-CF$2*HLOOKUP(CF$2,'Yield Curves'!$B$2:$AP$508,MATCH($Z144,'Yield Curves'!$A$3:$A$508,0)+1)/100)</f>
        <v>0.22952759174261977</v>
      </c>
      <c r="CG144">
        <f>EXP(-CG$2*HLOOKUP(CG$2,'Yield Curves'!$B$2:$AP$508,MATCH($Z144,'Yield Curves'!$A$3:$A$508,0)+1)/100)</f>
        <v>0.20943382493757903</v>
      </c>
      <c r="CH144">
        <f>EXP(-CH$2*HLOOKUP(CH$2,'Yield Curves'!$B$2:$AP$508,MATCH($Z144,'Yield Curves'!$A$3:$A$508,0)+1)/100)</f>
        <v>0.19090105916394634</v>
      </c>
    </row>
    <row r="145" spans="1:86" x14ac:dyDescent="0.2">
      <c r="A145" s="2">
        <v>42929</v>
      </c>
      <c r="B145">
        <f>'Yield Curves'!C144-'Yield Curves'!C145</f>
        <v>0</v>
      </c>
      <c r="C145">
        <f>'Yield Curves'!D144-'Yield Curves'!D145</f>
        <v>-1.0000000000001563E-2</v>
      </c>
      <c r="D145">
        <f>'Yield Curves'!E144-'Yield Curves'!E145</f>
        <v>-1.9999999999999574E-2</v>
      </c>
      <c r="E145">
        <f>'Yield Curves'!F144-'Yield Curves'!F145</f>
        <v>-2.5000000000000355E-2</v>
      </c>
      <c r="F145">
        <f>'Yield Curves'!G144-'Yield Curves'!G145</f>
        <v>-2.9999999999999361E-2</v>
      </c>
      <c r="G145">
        <f>'Yield Curves'!H144-'Yield Curves'!H145</f>
        <v>-4.4999999999998153E-2</v>
      </c>
      <c r="H145">
        <f>'Yield Curves'!I144-'Yield Curves'!I145</f>
        <v>-6.0000000000000497E-2</v>
      </c>
      <c r="I145">
        <f>'Yield Curves'!J144-'Yield Curves'!J145</f>
        <v>-4.4999999999999929E-2</v>
      </c>
      <c r="J145">
        <f>'Yield Curves'!K144-'Yield Curves'!K145</f>
        <v>-3.0000000000000249E-2</v>
      </c>
      <c r="K145">
        <f>'Yield Curves'!L144-'Yield Curves'!L145</f>
        <v>-3.0000000000001137E-2</v>
      </c>
      <c r="L145">
        <f>'Yield Curves'!M144-'Yield Curves'!M145</f>
        <v>-3.0000000000000249E-2</v>
      </c>
      <c r="M145">
        <f>'Yield Curves'!N144-'Yield Curves'!N145</f>
        <v>-2.9999999999999361E-2</v>
      </c>
      <c r="N145">
        <f>'Yield Curves'!O144-'Yield Curves'!O145</f>
        <v>-3.0000000000000249E-2</v>
      </c>
      <c r="O145">
        <f>'Yield Curves'!P144-'Yield Curves'!P145</f>
        <v>-3.0000000000001137E-2</v>
      </c>
      <c r="P145">
        <f>'Yield Curves'!Q144-'Yield Curves'!Q145</f>
        <v>-3.500000000000103E-2</v>
      </c>
      <c r="Q145">
        <f>'Yield Curves'!R144-'Yield Curves'!R145</f>
        <v>-4.0000000000000036E-2</v>
      </c>
      <c r="R145">
        <f>'Yield Curves'!S144-'Yield Curves'!S145</f>
        <v>-4.4999999999999041E-2</v>
      </c>
      <c r="S145">
        <f>'Yield Curves'!T144-'Yield Curves'!T145</f>
        <v>-4.7499999999999432E-2</v>
      </c>
      <c r="T145">
        <f>'Yield Curves'!U144-'Yield Curves'!U145</f>
        <v>-5.0000000000000711E-2</v>
      </c>
      <c r="U145">
        <f>'Yield Curves'!V144-'Yield Curves'!V145</f>
        <v>-5.250000000000199E-2</v>
      </c>
      <c r="V145" s="21">
        <f t="shared" si="61"/>
        <v>0</v>
      </c>
      <c r="W145" s="21">
        <f t="shared" si="62"/>
        <v>3.6995000000000187E-2</v>
      </c>
      <c r="X145">
        <f t="shared" si="63"/>
        <v>5.3321509105925681E-2</v>
      </c>
      <c r="Y145">
        <f t="shared" si="64"/>
        <v>0.16103937934921972</v>
      </c>
      <c r="Z145" s="2">
        <v>42930</v>
      </c>
      <c r="AA145" s="28">
        <f>'Bond Valuation'!$B$12*BondVal_all!BO145</f>
        <v>93.160193011428049</v>
      </c>
      <c r="AB145" s="53">
        <f t="shared" si="66"/>
        <v>2.0002000133345632E-4</v>
      </c>
      <c r="AC145" s="12">
        <f>SUMPRODUCT('Bond Valuation'!$B$12*BondVal_all!BO145,$BO$2)/AA145</f>
        <v>1</v>
      </c>
      <c r="AD145" s="35">
        <f t="shared" si="67"/>
        <v>-1.6099787365753337E-3</v>
      </c>
      <c r="AE145" s="53">
        <f t="shared" si="68"/>
        <v>-5.0911997920182897E-3</v>
      </c>
      <c r="AF145" s="53">
        <f t="shared" si="69"/>
        <v>-1.4224899904426238E-3</v>
      </c>
      <c r="AG145" s="53">
        <f t="shared" si="70"/>
        <v>-4.4983083185898415E-3</v>
      </c>
      <c r="AH145" s="28">
        <f>SUMPRODUCT('Bond Valuation'!$B$40:$D$40,BondVal_all!BO145:BQ145)</f>
        <v>83.783382268258762</v>
      </c>
      <c r="AI145" s="53">
        <f t="shared" si="71"/>
        <v>1.7459352296489428E-3</v>
      </c>
      <c r="AJ145" s="12">
        <f>SUMPRODUCT($BO$2:$BQ$2,'Bond Valuation'!$B$40:$D$40,BondVal_all!BO145:BQ145)/BondVal_all!AH145</f>
        <v>2.9356424079483707</v>
      </c>
      <c r="AK145" s="35">
        <f t="shared" si="72"/>
        <v>-4.7263218549856885E-3</v>
      </c>
      <c r="AL145" s="35">
        <f t="shared" si="73"/>
        <v>-1.4945942016786819E-2</v>
      </c>
      <c r="AM145" s="35">
        <f t="shared" si="74"/>
        <v>-1.4224899904426238E-3</v>
      </c>
      <c r="AN145" s="29">
        <f t="shared" si="75"/>
        <v>-4.4983083185898415E-3</v>
      </c>
      <c r="AO145" s="28">
        <f>SUMPRODUCT('Bond Valuation'!$B$68:$F$68,BondVal_all!BO145:BS145)</f>
        <v>77.303582846959443</v>
      </c>
      <c r="AP145" s="53">
        <f t="shared" si="76"/>
        <v>3.2159419793731381E-3</v>
      </c>
      <c r="AQ145" s="12">
        <f>SUMPRODUCT($BO$2:$BS$2,'Bond Valuation'!$B$68:$F$68,BondVal_all!BO145:BS145)/BondVal_all!AO145</f>
        <v>4.7237164252248247</v>
      </c>
      <c r="AR145" s="35">
        <f t="shared" si="77"/>
        <v>-7.6050830022236149E-3</v>
      </c>
      <c r="AS145" s="35">
        <f t="shared" si="78"/>
        <v>-2.4049384081658007E-2</v>
      </c>
      <c r="AT145" s="35">
        <f t="shared" si="79"/>
        <v>-1.4224899904426238E-3</v>
      </c>
      <c r="AU145" s="36">
        <f t="shared" si="80"/>
        <v>-4.4983083185898415E-3</v>
      </c>
      <c r="AV145" s="28">
        <f>SUMPRODUCT('Bond Valuation'!$B$96:$K$96,BondVal_all!BO145:BX145)</f>
        <v>69.078308461118169</v>
      </c>
      <c r="AW145" s="53">
        <f t="shared" si="81"/>
        <v>3.5192576068361348E-3</v>
      </c>
      <c r="AX145" s="12">
        <f>SUMPRODUCT($BO$2:$BX$2,'Bond Valuation'!$B$96:$K$96,BondVal_all!BO145:BX145)/BondVal_all!AV145</f>
        <v>8.2698574835145333</v>
      </c>
      <c r="AY145" s="35">
        <f t="shared" si="82"/>
        <v>-1.3314294702966798E-2</v>
      </c>
      <c r="AZ145" s="35">
        <f t="shared" si="65"/>
        <v>-4.2103496700090094E-2</v>
      </c>
      <c r="BA145" s="35">
        <f t="shared" si="83"/>
        <v>-1.4224899904426238E-3</v>
      </c>
      <c r="BB145" s="36">
        <f t="shared" si="84"/>
        <v>-4.4983083185898415E-3</v>
      </c>
      <c r="BC145" s="28">
        <f>SUMPRODUCT('Bond Valuation'!$B$124:$U$124,BondVal_all!BO145:CH145)</f>
        <v>57.617905887828812</v>
      </c>
      <c r="BD145" s="53">
        <f t="shared" si="85"/>
        <v>8.6617908779285102E-5</v>
      </c>
      <c r="BE145" s="12">
        <f>SUMPRODUCT($BO$2:$CH$2,'Bond Valuation'!$B$124:$U$124,BondVal_all!BO145:CH145)/BondVal_all!BC145</f>
        <v>11.939578873509328</v>
      </c>
      <c r="BF145" s="35">
        <f t="shared" si="86"/>
        <v>-1.9222468110014095E-2</v>
      </c>
      <c r="BG145" s="35">
        <f t="shared" si="87"/>
        <v>-6.0786781477596662E-2</v>
      </c>
      <c r="BH145" s="35">
        <f t="shared" si="88"/>
        <v>-1.4224899904426238E-3</v>
      </c>
      <c r="BI145" s="36">
        <f t="shared" si="89"/>
        <v>-4.4983083185898415E-3</v>
      </c>
      <c r="BJ145" s="35"/>
      <c r="BK145" s="35"/>
      <c r="BO145">
        <f>EXP(-BO$2*HLOOKUP(BO$2,'Yield Curves'!$B$2:$AP$508,MATCH($Z145,'Yield Curves'!$A$3:$A$508,0)+1)/100)</f>
        <v>0.92237814862800049</v>
      </c>
      <c r="BP145">
        <f>EXP(-BP$2*HLOOKUP(BP$2,'Yield Curves'!$B$2:$AP$508,MATCH($Z145,'Yield Curves'!$A$3:$A$508,0)+1)/100)</f>
        <v>0.8512920711071511</v>
      </c>
      <c r="BQ145">
        <f>EXP(-BQ$2*HLOOKUP(BQ$2,'Yield Curves'!$B$2:$AP$508,MATCH($Z145,'Yield Curves'!$A$3:$A$508,0)+1)/100)</f>
        <v>0.78662786106655347</v>
      </c>
      <c r="BR145">
        <f>EXP(-BR$2*HLOOKUP(BR$2,'Yield Curves'!$B$2:$AP$508,MATCH($Z145,'Yield Curves'!$A$3:$A$508,0)+1)/100)</f>
        <v>0.72643955478818978</v>
      </c>
      <c r="BS145">
        <f>EXP(-BS$2*HLOOKUP(BS$2,'Yield Curves'!$B$2:$AP$508,MATCH($Z145,'Yield Curves'!$A$3:$A$508,0)+1)/100)</f>
        <v>0.6740169634925337</v>
      </c>
      <c r="BT145">
        <f>EXP(-BT$2*HLOOKUP(BT$2,'Yield Curves'!$B$2:$AP$508,MATCH($Z145,'Yield Curves'!$A$3:$A$508,0)+1)/100)</f>
        <v>0.62437757841141128</v>
      </c>
      <c r="BU145">
        <f>EXP(-BU$2*HLOOKUP(BU$2,'Yield Curves'!$B$2:$AP$508,MATCH($Z145,'Yield Curves'!$A$3:$A$508,0)+1)/100)</f>
        <v>0.57885688970495353</v>
      </c>
      <c r="BV145">
        <f>EXP(-BV$2*HLOOKUP(BV$2,'Yield Curves'!$B$2:$AP$508,MATCH($Z145,'Yield Curves'!$A$3:$A$508,0)+1)/100)</f>
        <v>0.53579695766745605</v>
      </c>
      <c r="BW145">
        <f>EXP(-BW$2*HLOOKUP(BW$2,'Yield Curves'!$B$2:$AP$508,MATCH($Z145,'Yield Curves'!$A$3:$A$508,0)+1)/100)</f>
        <v>0.49470186044576853</v>
      </c>
      <c r="BX145">
        <f>EXP(-BX$2*HLOOKUP(BX$2,'Yield Curves'!$B$2:$AP$508,MATCH($Z145,'Yield Curves'!$A$3:$A$508,0)+1)/100)</f>
        <v>0.4579478344205421</v>
      </c>
      <c r="BY145">
        <f>EXP(-BY$2*HLOOKUP(BY$2,'Yield Curves'!$B$2:$AP$508,MATCH($Z145,'Yield Curves'!$A$3:$A$508,0)+1)/100)</f>
        <v>0.42400925337104728</v>
      </c>
      <c r="BZ145">
        <f>EXP(-BZ$2*HLOOKUP(BZ$2,'Yield Curves'!$B$2:$AP$508,MATCH($Z145,'Yield Curves'!$A$3:$A$508,0)+1)/100)</f>
        <v>0.38996433217591053</v>
      </c>
      <c r="CA145">
        <f>EXP(-CA$2*HLOOKUP(CA$2,'Yield Curves'!$B$2:$AP$508,MATCH($Z145,'Yield Curves'!$A$3:$A$508,0)+1)/100)</f>
        <v>0.35564401723582101</v>
      </c>
      <c r="CB145">
        <f>EXP(-CB$2*HLOOKUP(CB$2,'Yield Curves'!$B$2:$AP$508,MATCH($Z145,'Yield Curves'!$A$3:$A$508,0)+1)/100)</f>
        <v>0.32759571731424952</v>
      </c>
      <c r="CC145">
        <f>EXP(-CC$2*HLOOKUP(CC$2,'Yield Curves'!$B$2:$AP$508,MATCH($Z145,'Yield Curves'!$A$3:$A$508,0)+1)/100)</f>
        <v>0.30164634224304404</v>
      </c>
      <c r="CD145">
        <f>EXP(-CD$2*HLOOKUP(CD$2,'Yield Curves'!$B$2:$AP$508,MATCH($Z145,'Yield Curves'!$A$3:$A$508,0)+1)/100)</f>
        <v>0.27667133320384496</v>
      </c>
      <c r="CE145">
        <f>EXP(-CE$2*HLOOKUP(CE$2,'Yield Curves'!$B$2:$AP$508,MATCH($Z145,'Yield Curves'!$A$3:$A$508,0)+1)/100)</f>
        <v>0.25260937960764618</v>
      </c>
      <c r="CF145">
        <f>EXP(-CF$2*HLOOKUP(CF$2,'Yield Curves'!$B$2:$AP$508,MATCH($Z145,'Yield Curves'!$A$3:$A$508,0)+1)/100)</f>
        <v>0.23035052119054825</v>
      </c>
      <c r="CG145">
        <f>EXP(-CG$2*HLOOKUP(CG$2,'Yield Curves'!$B$2:$AP$508,MATCH($Z145,'Yield Curves'!$A$3:$A$508,0)+1)/100)</f>
        <v>0.21022884705035672</v>
      </c>
      <c r="CH145">
        <f>EXP(-CH$2*HLOOKUP(CH$2,'Yield Curves'!$B$2:$AP$508,MATCH($Z145,'Yield Curves'!$A$3:$A$508,0)+1)/100)</f>
        <v>0.19166619264739129</v>
      </c>
    </row>
    <row r="146" spans="1:86" x14ac:dyDescent="0.2">
      <c r="A146" s="2">
        <v>42928</v>
      </c>
      <c r="B146">
        <f>'Yield Curves'!C145-'Yield Curves'!C146</f>
        <v>-1.9999999999999574E-2</v>
      </c>
      <c r="C146">
        <f>'Yield Curves'!D145-'Yield Curves'!D146</f>
        <v>-1.4999999999998792E-2</v>
      </c>
      <c r="D146">
        <f>'Yield Curves'!E145-'Yield Curves'!E146</f>
        <v>-9.9999999999997868E-3</v>
      </c>
      <c r="E146">
        <f>'Yield Curves'!F145-'Yield Curves'!F146</f>
        <v>-1.9999999999999574E-2</v>
      </c>
      <c r="F146">
        <f>'Yield Curves'!G145-'Yield Curves'!G146</f>
        <v>-2.9999999999999361E-2</v>
      </c>
      <c r="G146">
        <f>'Yield Curves'!H145-'Yield Curves'!H146</f>
        <v>-3.5000000000000142E-2</v>
      </c>
      <c r="H146">
        <f>'Yield Curves'!I145-'Yield Curves'!I146</f>
        <v>-3.9999999999999147E-2</v>
      </c>
      <c r="I146">
        <f>'Yield Curves'!J145-'Yield Curves'!J146</f>
        <v>-4.9999999999998934E-2</v>
      </c>
      <c r="J146">
        <f>'Yield Curves'!K145-'Yield Curves'!K146</f>
        <v>-6.0000000000000497E-2</v>
      </c>
      <c r="K146">
        <f>'Yield Curves'!L145-'Yield Curves'!L146</f>
        <v>-6.25E-2</v>
      </c>
      <c r="L146">
        <f>'Yield Curves'!M145-'Yield Curves'!M146</f>
        <v>-6.5000000000000391E-2</v>
      </c>
      <c r="M146">
        <f>'Yield Curves'!N145-'Yield Curves'!N146</f>
        <v>-6.7500000000000782E-2</v>
      </c>
      <c r="N146">
        <f>'Yield Curves'!O145-'Yield Curves'!O146</f>
        <v>-7.0000000000000284E-2</v>
      </c>
      <c r="O146">
        <f>'Yield Curves'!P145-'Yield Curves'!P146</f>
        <v>-7.2499999999999787E-2</v>
      </c>
      <c r="P146">
        <f>'Yield Curves'!Q145-'Yield Curves'!Q146</f>
        <v>-6.8749999999999645E-2</v>
      </c>
      <c r="Q146">
        <f>'Yield Curves'!R145-'Yield Curves'!R146</f>
        <v>-6.5000000000000391E-2</v>
      </c>
      <c r="R146">
        <f>'Yield Curves'!S145-'Yield Curves'!S146</f>
        <v>-6.1250000000001137E-2</v>
      </c>
      <c r="S146">
        <f>'Yield Curves'!T145-'Yield Curves'!T146</f>
        <v>-6.0624999999999929E-2</v>
      </c>
      <c r="T146">
        <f>'Yield Curves'!U145-'Yield Curves'!U146</f>
        <v>-5.9999999999999609E-2</v>
      </c>
      <c r="U146">
        <f>'Yield Curves'!V145-'Yield Curves'!V146</f>
        <v>-5.9374999999999289E-2</v>
      </c>
      <c r="V146" s="21">
        <f t="shared" si="61"/>
        <v>-9.9999999999997868E-3</v>
      </c>
      <c r="W146" s="21">
        <f t="shared" si="62"/>
        <v>3.7235000000000198E-2</v>
      </c>
      <c r="X146">
        <f t="shared" si="63"/>
        <v>5.3244108975193029E-2</v>
      </c>
      <c r="Y146">
        <f t="shared" si="64"/>
        <v>0.16109931971963937</v>
      </c>
      <c r="Z146" s="2">
        <v>42929</v>
      </c>
      <c r="AA146" s="28">
        <f>'Bond Valuation'!$B$12*BondVal_all!BO146</f>
        <v>93.141562835905418</v>
      </c>
      <c r="AB146" s="53">
        <f t="shared" si="66"/>
        <v>0</v>
      </c>
      <c r="AC146" s="12">
        <f>SUMPRODUCT('Bond Valuation'!$B$12*BondVal_all!BO146,$BO$2)/AA146</f>
        <v>1</v>
      </c>
      <c r="AD146" s="35">
        <f t="shared" si="67"/>
        <v>-1.6103937934921972E-3</v>
      </c>
      <c r="AE146" s="53">
        <f t="shared" si="68"/>
        <v>-5.0925123172341855E-3</v>
      </c>
      <c r="AF146" s="53">
        <f t="shared" si="69"/>
        <v>-1.421132443194116E-3</v>
      </c>
      <c r="AG146" s="53">
        <f t="shared" si="70"/>
        <v>-4.4940153772532621E-3</v>
      </c>
      <c r="AH146" s="28">
        <f>SUMPRODUCT('Bond Valuation'!$B$40:$D$40,BondVal_all!BO146:BQ146)</f>
        <v>83.637356860401468</v>
      </c>
      <c r="AI146" s="53">
        <f t="shared" si="71"/>
        <v>8.7035030104876121E-4</v>
      </c>
      <c r="AJ146" s="12">
        <f>SUMPRODUCT($BO$2:$BQ$2,'Bond Valuation'!$B$40:$D$40,BondVal_all!BO146:BQ146)/BondVal_all!AH146</f>
        <v>2.935555144403271</v>
      </c>
      <c r="AK146" s="35">
        <f t="shared" si="72"/>
        <v>-4.7273997850011181E-3</v>
      </c>
      <c r="AL146" s="35">
        <f t="shared" si="73"/>
        <v>-1.4949350730793837E-2</v>
      </c>
      <c r="AM146" s="35">
        <f t="shared" si="74"/>
        <v>-1.421132443194116E-3</v>
      </c>
      <c r="AN146" s="29">
        <f t="shared" si="75"/>
        <v>-4.4940153772532621E-3</v>
      </c>
      <c r="AO146" s="28">
        <f>SUMPRODUCT('Bond Valuation'!$B$68:$F$68,BondVal_all!BO146:BS146)</f>
        <v>77.055775942353264</v>
      </c>
      <c r="AP146" s="53">
        <f t="shared" si="76"/>
        <v>1.4316432124708012E-3</v>
      </c>
      <c r="AQ146" s="12">
        <f>SUMPRODUCT($BO$2:$BS$2,'Bond Valuation'!$B$68:$F$68,BondVal_all!BO146:BS146)/BondVal_all!AO146</f>
        <v>4.7230193312312094</v>
      </c>
      <c r="AR146" s="35">
        <f t="shared" si="77"/>
        <v>-7.6059210175584077E-3</v>
      </c>
      <c r="AS146" s="35">
        <f t="shared" si="78"/>
        <v>-2.4052034118830102E-2</v>
      </c>
      <c r="AT146" s="35">
        <f t="shared" si="79"/>
        <v>-1.421132443194116E-3</v>
      </c>
      <c r="AU146" s="36">
        <f t="shared" si="80"/>
        <v>-4.4940153772532621E-3</v>
      </c>
      <c r="AV146" s="28">
        <f>SUMPRODUCT('Bond Valuation'!$B$96:$K$96,BondVal_all!BO146:BX146)</f>
        <v>68.836056645145135</v>
      </c>
      <c r="AW146" s="53">
        <f t="shared" si="81"/>
        <v>3.924049340283009E-3</v>
      </c>
      <c r="AX146" s="12">
        <f>SUMPRODUCT($BO$2:$BX$2,'Bond Valuation'!$B$96:$K$96,BondVal_all!BO146:BX146)/BondVal_all!AV146</f>
        <v>8.2666636762821906</v>
      </c>
      <c r="AY146" s="35">
        <f t="shared" si="82"/>
        <v>-1.331258387717223E-2</v>
      </c>
      <c r="AZ146" s="35">
        <f t="shared" si="65"/>
        <v>-4.2098086593899492E-2</v>
      </c>
      <c r="BA146" s="35">
        <f t="shared" si="83"/>
        <v>-1.421132443194116E-3</v>
      </c>
      <c r="BB146" s="36">
        <f t="shared" si="84"/>
        <v>-4.4940153772532621E-3</v>
      </c>
      <c r="BC146" s="28">
        <f>SUMPRODUCT('Bond Valuation'!$B$124:$U$124,BondVal_all!BO146:CH146)</f>
        <v>57.612915577562802</v>
      </c>
      <c r="BD146" s="53">
        <f t="shared" si="85"/>
        <v>7.3624439098647354E-3</v>
      </c>
      <c r="BE146" s="12">
        <f>SUMPRODUCT($BO$2:$CH$2,'Bond Valuation'!$B$124:$U$124,BondVal_all!BO146:CH146)/BondVal_all!BC146</f>
        <v>11.957202849164045</v>
      </c>
      <c r="BF146" s="35">
        <f t="shared" si="86"/>
        <v>-1.9255805255820994E-2</v>
      </c>
      <c r="BG146" s="35">
        <f t="shared" si="87"/>
        <v>-6.0892202789035593E-2</v>
      </c>
      <c r="BH146" s="35">
        <f t="shared" si="88"/>
        <v>-1.421132443194116E-3</v>
      </c>
      <c r="BI146" s="36">
        <f t="shared" si="89"/>
        <v>-4.4940153772532621E-3</v>
      </c>
      <c r="BJ146" s="35"/>
      <c r="BK146" s="35"/>
      <c r="BO146">
        <f>EXP(-BO$2*HLOOKUP(BO$2,'Yield Curves'!$B$2:$AP$508,MATCH($Z146,'Yield Curves'!$A$3:$A$508,0)+1)/100)</f>
        <v>0.92219369144460805</v>
      </c>
      <c r="BP146">
        <f>EXP(-BP$2*HLOOKUP(BP$2,'Yield Curves'!$B$2:$AP$508,MATCH($Z146,'Yield Curves'!$A$3:$A$508,0)+1)/100)</f>
        <v>0.85061130979109911</v>
      </c>
      <c r="BQ146">
        <f>EXP(-BQ$2*HLOOKUP(BQ$2,'Yield Curves'!$B$2:$AP$508,MATCH($Z146,'Yield Curves'!$A$3:$A$508,0)+1)/100)</f>
        <v>0.78521320448951026</v>
      </c>
      <c r="BR146">
        <f>EXP(-BR$2*HLOOKUP(BR$2,'Yield Curves'!$B$2:$AP$508,MATCH($Z146,'Yield Curves'!$A$3:$A$508,0)+1)/100)</f>
        <v>0.72614903707369094</v>
      </c>
      <c r="BS146">
        <f>EXP(-BS$2*HLOOKUP(BS$2,'Yield Curves'!$B$2:$AP$508,MATCH($Z146,'Yield Curves'!$A$3:$A$508,0)+1)/100)</f>
        <v>0.67166202766200978</v>
      </c>
      <c r="BT146">
        <f>EXP(-BT$2*HLOOKUP(BT$2,'Yield Curves'!$B$2:$AP$508,MATCH($Z146,'Yield Curves'!$A$3:$A$508,0)+1)/100)</f>
        <v>0.62176069189059913</v>
      </c>
      <c r="BU146">
        <f>EXP(-BU$2*HLOOKUP(BU$2,'Yield Curves'!$B$2:$AP$508,MATCH($Z146,'Yield Curves'!$A$3:$A$508,0)+1)/100)</f>
        <v>0.57602742878592827</v>
      </c>
      <c r="BV146">
        <f>EXP(-BV$2*HLOOKUP(BV$2,'Yield Curves'!$B$2:$AP$508,MATCH($Z146,'Yield Curves'!$A$3:$A$508,0)+1)/100)</f>
        <v>0.53312465919259211</v>
      </c>
      <c r="BW146">
        <f>EXP(-BW$2*HLOOKUP(BW$2,'Yield Curves'!$B$2:$AP$508,MATCH($Z146,'Yield Curves'!$A$3:$A$508,0)+1)/100)</f>
        <v>0.49259152405038337</v>
      </c>
      <c r="BX146">
        <f>EXP(-BX$2*HLOOKUP(BX$2,'Yield Curves'!$B$2:$AP$508,MATCH($Z146,'Yield Curves'!$A$3:$A$508,0)+1)/100)</f>
        <v>0.45611970178563921</v>
      </c>
      <c r="BY146">
        <f>EXP(-BY$2*HLOOKUP(BY$2,'Yield Curves'!$B$2:$AP$508,MATCH($Z146,'Yield Curves'!$A$3:$A$508,0)+1)/100)</f>
        <v>0.42249612661587921</v>
      </c>
      <c r="BZ146">
        <f>EXP(-BZ$2*HLOOKUP(BZ$2,'Yield Curves'!$B$2:$AP$508,MATCH($Z146,'Yield Curves'!$A$3:$A$508,0)+1)/100)</f>
        <v>0.38870872296275932</v>
      </c>
      <c r="CA146">
        <f>EXP(-CA$2*HLOOKUP(CA$2,'Yield Curves'!$B$2:$AP$508,MATCH($Z146,'Yield Curves'!$A$3:$A$508,0)+1)/100)</f>
        <v>0.35457646787314306</v>
      </c>
      <c r="CB146">
        <f>EXP(-CB$2*HLOOKUP(CB$2,'Yield Curves'!$B$2:$AP$508,MATCH($Z146,'Yield Curves'!$A$3:$A$508,0)+1)/100)</f>
        <v>0.3268369847402553</v>
      </c>
      <c r="CC146">
        <f>EXP(-CC$2*HLOOKUP(CC$2,'Yield Curves'!$B$2:$AP$508,MATCH($Z146,'Yield Curves'!$A$3:$A$508,0)+1)/100)</f>
        <v>0.30119421191220214</v>
      </c>
      <c r="CD146">
        <f>EXP(-CD$2*HLOOKUP(CD$2,'Yield Curves'!$B$2:$AP$508,MATCH($Z146,'Yield Curves'!$A$3:$A$508,0)+1)/100)</f>
        <v>0.27650365204157817</v>
      </c>
      <c r="CE146">
        <f>EXP(-CE$2*HLOOKUP(CE$2,'Yield Curves'!$B$2:$AP$508,MATCH($Z146,'Yield Curves'!$A$3:$A$508,0)+1)/100)</f>
        <v>0.2526983019155275</v>
      </c>
      <c r="CF146">
        <f>EXP(-CF$2*HLOOKUP(CF$2,'Yield Curves'!$B$2:$AP$508,MATCH($Z146,'Yield Curves'!$A$3:$A$508,0)+1)/100)</f>
        <v>0.23067954532669055</v>
      </c>
      <c r="CG146">
        <f>EXP(-CG$2*HLOOKUP(CG$2,'Yield Curves'!$B$2:$AP$508,MATCH($Z146,'Yield Curves'!$A$3:$A$508,0)+1)/100)</f>
        <v>0.21078739219240944</v>
      </c>
      <c r="CH146">
        <f>EXP(-CH$2*HLOOKUP(CH$2,'Yield Curves'!$B$2:$AP$508,MATCH($Z146,'Yield Curves'!$A$3:$A$508,0)+1)/100)</f>
        <v>0.19243439279400748</v>
      </c>
    </row>
    <row r="147" spans="1:86" x14ac:dyDescent="0.2">
      <c r="A147" s="2">
        <v>42927</v>
      </c>
      <c r="B147">
        <f>'Yield Curves'!C146-'Yield Curves'!C147</f>
        <v>1.9999999999999574E-2</v>
      </c>
      <c r="C147">
        <f>'Yield Curves'!D146-'Yield Curves'!D147</f>
        <v>2.9999999999999361E-2</v>
      </c>
      <c r="D147">
        <f>'Yield Curves'!E146-'Yield Curves'!E147</f>
        <v>3.9999999999999147E-2</v>
      </c>
      <c r="E147">
        <f>'Yield Curves'!F146-'Yield Curves'!F147</f>
        <v>4.4999999999999929E-2</v>
      </c>
      <c r="F147">
        <f>'Yield Curves'!G146-'Yield Curves'!G147</f>
        <v>4.9999999999998934E-2</v>
      </c>
      <c r="G147">
        <f>'Yield Curves'!H146-'Yield Curves'!H147</f>
        <v>4.4999999999998153E-2</v>
      </c>
      <c r="H147">
        <f>'Yield Curves'!I146-'Yield Curves'!I147</f>
        <v>3.9999999999999147E-2</v>
      </c>
      <c r="I147">
        <f>'Yield Curves'!J146-'Yield Curves'!J147</f>
        <v>4.9999999999998934E-2</v>
      </c>
      <c r="J147">
        <f>'Yield Curves'!K146-'Yield Curves'!K147</f>
        <v>6.0000000000000497E-2</v>
      </c>
      <c r="K147">
        <f>'Yield Curves'!L146-'Yield Curves'!L147</f>
        <v>5.7500000000000995E-2</v>
      </c>
      <c r="L147">
        <f>'Yield Curves'!M146-'Yield Curves'!M147</f>
        <v>5.5000000000000604E-2</v>
      </c>
      <c r="M147">
        <f>'Yield Curves'!N146-'Yield Curves'!N147</f>
        <v>5.2500000000000213E-2</v>
      </c>
      <c r="N147">
        <f>'Yield Curves'!O146-'Yield Curves'!O147</f>
        <v>5.0000000000000711E-2</v>
      </c>
      <c r="O147">
        <f>'Yield Curves'!P146-'Yield Curves'!P147</f>
        <v>4.7500000000001208E-2</v>
      </c>
      <c r="P147">
        <f>'Yield Curves'!Q146-'Yield Curves'!Q147</f>
        <v>4.6250000000000568E-2</v>
      </c>
      <c r="Q147">
        <f>'Yield Curves'!R146-'Yield Curves'!R147</f>
        <v>4.5000000000000817E-2</v>
      </c>
      <c r="R147">
        <f>'Yield Curves'!S146-'Yield Curves'!S147</f>
        <v>4.3750000000001066E-2</v>
      </c>
      <c r="S147">
        <f>'Yield Curves'!T146-'Yield Curves'!T147</f>
        <v>4.1875000000000107E-2</v>
      </c>
      <c r="T147">
        <f>'Yield Curves'!U146-'Yield Curves'!U147</f>
        <v>4.0000000000000036E-2</v>
      </c>
      <c r="U147">
        <f>'Yield Curves'!V146-'Yield Curves'!V147</f>
        <v>3.8124999999999964E-2</v>
      </c>
      <c r="V147" s="21">
        <f t="shared" si="61"/>
        <v>6.0000000000000497E-2</v>
      </c>
      <c r="W147" s="21">
        <f t="shared" si="62"/>
        <v>3.727500000000019E-2</v>
      </c>
      <c r="X147">
        <f t="shared" si="63"/>
        <v>5.3265032193911765E-2</v>
      </c>
      <c r="Y147">
        <f t="shared" si="64"/>
        <v>0.16118799440502377</v>
      </c>
      <c r="Z147" s="2">
        <v>42928</v>
      </c>
      <c r="AA147" s="28">
        <f>'Bond Valuation'!$B$12*BondVal_all!BO147</f>
        <v>93.141562835905418</v>
      </c>
      <c r="AB147" s="53">
        <f t="shared" si="66"/>
        <v>2.0002000133345632E-4</v>
      </c>
      <c r="AC147" s="12">
        <f>SUMPRODUCT('Bond Valuation'!$B$12*BondVal_all!BO147,$BO$2)/AA147</f>
        <v>1</v>
      </c>
      <c r="AD147" s="35">
        <f t="shared" si="67"/>
        <v>-1.6109931971963936E-3</v>
      </c>
      <c r="AE147" s="53">
        <f t="shared" si="68"/>
        <v>-5.0944077981773883E-3</v>
      </c>
      <c r="AF147" s="53">
        <f t="shared" si="69"/>
        <v>-1.4190695639032633E-3</v>
      </c>
      <c r="AG147" s="53">
        <f t="shared" si="70"/>
        <v>-4.4874919801561738E-3</v>
      </c>
      <c r="AH147" s="28">
        <f>SUMPRODUCT('Bond Valuation'!$B$40:$D$40,BondVal_all!BO147:BQ147)</f>
        <v>83.564626362689665</v>
      </c>
      <c r="AI147" s="53">
        <f t="shared" si="71"/>
        <v>8.706738720267726E-4</v>
      </c>
      <c r="AJ147" s="12">
        <f>SUMPRODUCT($BO$2:$BQ$2,'Bond Valuation'!$B$40:$D$40,BondVal_all!BO147:BQ147)/BondVal_all!AH147</f>
        <v>2.93550719644217</v>
      </c>
      <c r="AK147" s="35">
        <f t="shared" si="72"/>
        <v>-4.7290821237893936E-3</v>
      </c>
      <c r="AL147" s="35">
        <f t="shared" si="73"/>
        <v>-1.4954670753160834E-2</v>
      </c>
      <c r="AM147" s="35">
        <f t="shared" si="74"/>
        <v>-1.4190695639032633E-3</v>
      </c>
      <c r="AN147" s="29">
        <f t="shared" si="75"/>
        <v>-4.4874919801561738E-3</v>
      </c>
      <c r="AO147" s="28">
        <f>SUMPRODUCT('Bond Valuation'!$B$68:$F$68,BondVal_all!BO147:BS147)</f>
        <v>76.945617271656914</v>
      </c>
      <c r="AP147" s="53">
        <f t="shared" si="76"/>
        <v>2.7557908268425191E-3</v>
      </c>
      <c r="AQ147" s="12">
        <f>SUMPRODUCT($BO$2:$BS$2,'Bond Valuation'!$B$68:$F$68,BondVal_all!BO147:BS147)/BondVal_all!AO147</f>
        <v>4.7227584072255082</v>
      </c>
      <c r="AR147" s="35">
        <f t="shared" si="77"/>
        <v>-7.6083316660423691E-3</v>
      </c>
      <c r="AS147" s="35">
        <f t="shared" si="78"/>
        <v>-2.4059657258677453E-2</v>
      </c>
      <c r="AT147" s="35">
        <f t="shared" si="79"/>
        <v>-1.4190695639032633E-3</v>
      </c>
      <c r="AU147" s="36">
        <f t="shared" si="80"/>
        <v>-4.4874919801561738E-3</v>
      </c>
      <c r="AV147" s="28">
        <f>SUMPRODUCT('Bond Valuation'!$B$96:$K$96,BondVal_all!BO147:BX147)</f>
        <v>68.566996368280996</v>
      </c>
      <c r="AW147" s="53">
        <f t="shared" si="81"/>
        <v>4.8909262351435334E-3</v>
      </c>
      <c r="AX147" s="12">
        <f>SUMPRODUCT($BO$2:$BX$2,'Bond Valuation'!$B$96:$K$96,BondVal_all!BO147:BX147)/BondVal_all!AV147</f>
        <v>8.261710512539242</v>
      </c>
      <c r="AY147" s="35">
        <f t="shared" si="82"/>
        <v>-1.330955943290665E-2</v>
      </c>
      <c r="AZ147" s="35">
        <f t="shared" si="65"/>
        <v>-4.2088522461364027E-2</v>
      </c>
      <c r="BA147" s="35">
        <f t="shared" si="83"/>
        <v>-1.4190695639032633E-3</v>
      </c>
      <c r="BB147" s="36">
        <f t="shared" si="84"/>
        <v>-4.4874919801561738E-3</v>
      </c>
      <c r="BC147" s="28">
        <f>SUMPRODUCT('Bond Valuation'!$B$124:$U$124,BondVal_all!BO147:CH147)</f>
        <v>57.191843835224219</v>
      </c>
      <c r="BD147" s="53">
        <f t="shared" si="85"/>
        <v>4.5065974133982056E-3</v>
      </c>
      <c r="BE147" s="12">
        <f>SUMPRODUCT($BO$2:$CH$2,'Bond Valuation'!$B$124:$U$124,BondVal_all!BO147:CH147)/BondVal_all!BC147</f>
        <v>11.9170482850448</v>
      </c>
      <c r="BF147" s="35">
        <f t="shared" si="86"/>
        <v>-1.9198283717868123E-2</v>
      </c>
      <c r="BG147" s="35">
        <f t="shared" si="87"/>
        <v>-6.0710303714588708E-2</v>
      </c>
      <c r="BH147" s="35">
        <f t="shared" si="88"/>
        <v>-1.4190695639032633E-3</v>
      </c>
      <c r="BI147" s="36">
        <f t="shared" si="89"/>
        <v>-4.4874919801561738E-3</v>
      </c>
      <c r="BJ147" s="35"/>
      <c r="BK147" s="35"/>
      <c r="BO147">
        <f>EXP(-BO$2*HLOOKUP(BO$2,'Yield Curves'!$B$2:$AP$508,MATCH($Z147,'Yield Curves'!$A$3:$A$508,0)+1)/100)</f>
        <v>0.92219369144460805</v>
      </c>
      <c r="BP147">
        <f>EXP(-BP$2*HLOOKUP(BP$2,'Yield Curves'!$B$2:$AP$508,MATCH($Z147,'Yield Curves'!$A$3:$A$508,0)+1)/100)</f>
        <v>0.8502711333070152</v>
      </c>
      <c r="BQ147">
        <f>EXP(-BQ$2*HLOOKUP(BQ$2,'Yield Curves'!$B$2:$AP$508,MATCH($Z147,'Yield Curves'!$A$3:$A$508,0)+1)/100)</f>
        <v>0.78450683052143555</v>
      </c>
      <c r="BR147">
        <f>EXP(-BR$2*HLOOKUP(BR$2,'Yield Curves'!$B$2:$AP$508,MATCH($Z147,'Yield Curves'!$A$3:$A$508,0)+1)/100)</f>
        <v>0.72440836902189676</v>
      </c>
      <c r="BS147">
        <f>EXP(-BS$2*HLOOKUP(BS$2,'Yield Curves'!$B$2:$AP$508,MATCH($Z147,'Yield Curves'!$A$3:$A$508,0)+1)/100)</f>
        <v>0.67065528986262957</v>
      </c>
      <c r="BT147">
        <f>EXP(-BT$2*HLOOKUP(BT$2,'Yield Curves'!$B$2:$AP$508,MATCH($Z147,'Yield Curves'!$A$3:$A$508,0)+1)/100)</f>
        <v>0.62064252929343733</v>
      </c>
      <c r="BU147">
        <f>EXP(-BU$2*HLOOKUP(BU$2,'Yield Curves'!$B$2:$AP$508,MATCH($Z147,'Yield Curves'!$A$3:$A$508,0)+1)/100)</f>
        <v>0.57481904043732657</v>
      </c>
      <c r="BV147">
        <f>EXP(-BV$2*HLOOKUP(BV$2,'Yield Curves'!$B$2:$AP$508,MATCH($Z147,'Yield Curves'!$A$3:$A$508,0)+1)/100)</f>
        <v>0.53163399804635603</v>
      </c>
      <c r="BW147">
        <f>EXP(-BW$2*HLOOKUP(BW$2,'Yield Curves'!$B$2:$AP$508,MATCH($Z147,'Yield Curves'!$A$3:$A$508,0)+1)/100)</f>
        <v>0.49060056279591407</v>
      </c>
      <c r="BX147">
        <f>EXP(-BX$2*HLOOKUP(BX$2,'Yield Curves'!$B$2:$AP$508,MATCH($Z147,'Yield Curves'!$A$3:$A$508,0)+1)/100)</f>
        <v>0.45384479528235583</v>
      </c>
      <c r="BY147">
        <f>EXP(-BY$2*HLOOKUP(BY$2,'Yield Curves'!$B$2:$AP$508,MATCH($Z147,'Yield Curves'!$A$3:$A$508,0)+1)/100)</f>
        <v>0.41994774168736193</v>
      </c>
      <c r="BZ147">
        <f>EXP(-BZ$2*HLOOKUP(BZ$2,'Yield Curves'!$B$2:$AP$508,MATCH($Z147,'Yield Curves'!$A$3:$A$508,0)+1)/100)</f>
        <v>0.38609377446257376</v>
      </c>
      <c r="CA147">
        <f>EXP(-CA$2*HLOOKUP(CA$2,'Yield Curves'!$B$2:$AP$508,MATCH($Z147,'Yield Curves'!$A$3:$A$508,0)+1)/100)</f>
        <v>0.35210750080321379</v>
      </c>
      <c r="CB147">
        <f>EXP(-CB$2*HLOOKUP(CB$2,'Yield Curves'!$B$2:$AP$508,MATCH($Z147,'Yield Curves'!$A$3:$A$508,0)+1)/100)</f>
        <v>0.32424487876641861</v>
      </c>
      <c r="CC147">
        <f>EXP(-CC$2*HLOOKUP(CC$2,'Yield Curves'!$B$2:$AP$508,MATCH($Z147,'Yield Curves'!$A$3:$A$508,0)+1)/100)</f>
        <v>0.29849562585766892</v>
      </c>
      <c r="CD147">
        <f>EXP(-CD$2*HLOOKUP(CD$2,'Yield Curves'!$B$2:$AP$508,MATCH($Z147,'Yield Curves'!$A$3:$A$508,0)+1)/100)</f>
        <v>0.27375581666112353</v>
      </c>
      <c r="CE147">
        <f>EXP(-CE$2*HLOOKUP(CE$2,'Yield Curves'!$B$2:$AP$508,MATCH($Z147,'Yield Curves'!$A$3:$A$508,0)+1)/100)</f>
        <v>0.24995787117379742</v>
      </c>
      <c r="CF147">
        <f>EXP(-CF$2*HLOOKUP(CF$2,'Yield Curves'!$B$2:$AP$508,MATCH($Z147,'Yield Curves'!$A$3:$A$508,0)+1)/100)</f>
        <v>0.22796105665753547</v>
      </c>
      <c r="CG147">
        <f>EXP(-CG$2*HLOOKUP(CG$2,'Yield Curves'!$B$2:$AP$508,MATCH($Z147,'Yield Curves'!$A$3:$A$508,0)+1)/100)</f>
        <v>0.20808431641035363</v>
      </c>
      <c r="CH147">
        <f>EXP(-CH$2*HLOOKUP(CH$2,'Yield Curves'!$B$2:$AP$508,MATCH($Z147,'Yield Curves'!$A$3:$A$508,0)+1)/100)</f>
        <v>0.18975908216588572</v>
      </c>
    </row>
    <row r="148" spans="1:86" x14ac:dyDescent="0.2">
      <c r="A148" s="2">
        <v>42926</v>
      </c>
      <c r="B148">
        <f>'Yield Curves'!C147-'Yield Curves'!C148</f>
        <v>-6.0000000000000497E-2</v>
      </c>
      <c r="C148">
        <f>'Yield Curves'!D147-'Yield Curves'!D148</f>
        <v>-5.0000000000000711E-2</v>
      </c>
      <c r="D148">
        <f>'Yield Curves'!E147-'Yield Curves'!E148</f>
        <v>-3.9999999999999147E-2</v>
      </c>
      <c r="E148">
        <f>'Yield Curves'!F147-'Yield Curves'!F148</f>
        <v>-3.0000000000001137E-2</v>
      </c>
      <c r="F148">
        <f>'Yield Curves'!G147-'Yield Curves'!G148</f>
        <v>-1.9999999999999574E-2</v>
      </c>
      <c r="G148">
        <f>'Yield Curves'!H147-'Yield Curves'!H148</f>
        <v>-4.9999999999998934E-2</v>
      </c>
      <c r="H148">
        <f>'Yield Curves'!I147-'Yield Curves'!I148</f>
        <v>-8.0000000000000071E-2</v>
      </c>
      <c r="I148">
        <f>'Yield Curves'!J147-'Yield Curves'!J148</f>
        <v>-6.0000000000000497E-2</v>
      </c>
      <c r="J148">
        <f>'Yield Curves'!K147-'Yield Curves'!K148</f>
        <v>-3.9999999999999147E-2</v>
      </c>
      <c r="K148">
        <f>'Yield Curves'!L147-'Yield Curves'!L148</f>
        <v>-4.4999999999999929E-2</v>
      </c>
      <c r="L148">
        <f>'Yield Curves'!M147-'Yield Curves'!M148</f>
        <v>-4.9999999999999822E-2</v>
      </c>
      <c r="M148">
        <f>'Yield Curves'!N147-'Yield Curves'!N148</f>
        <v>-5.4999999999999716E-2</v>
      </c>
      <c r="N148">
        <f>'Yield Curves'!O147-'Yield Curves'!O148</f>
        <v>-6.0000000000000497E-2</v>
      </c>
      <c r="O148">
        <f>'Yield Curves'!P147-'Yield Curves'!P148</f>
        <v>-6.5000000000001279E-2</v>
      </c>
      <c r="P148">
        <f>'Yield Curves'!Q147-'Yield Curves'!Q148</f>
        <v>-6.5000000000000391E-2</v>
      </c>
      <c r="Q148">
        <f>'Yield Curves'!R147-'Yield Curves'!R148</f>
        <v>-6.5000000000000391E-2</v>
      </c>
      <c r="R148">
        <f>'Yield Curves'!S147-'Yield Curves'!S148</f>
        <v>-6.5000000000000391E-2</v>
      </c>
      <c r="S148">
        <f>'Yield Curves'!T147-'Yield Curves'!T148</f>
        <v>-6.7499999999999893E-2</v>
      </c>
      <c r="T148">
        <f>'Yield Curves'!U147-'Yield Curves'!U148</f>
        <v>-7.0000000000000284E-2</v>
      </c>
      <c r="U148">
        <f>'Yield Curves'!V147-'Yield Curves'!V148</f>
        <v>-7.2500000000000675E-2</v>
      </c>
      <c r="V148" s="21">
        <f t="shared" si="61"/>
        <v>-1.9999999999999574E-2</v>
      </c>
      <c r="W148" s="21">
        <f t="shared" si="62"/>
        <v>3.7475000000000189E-2</v>
      </c>
      <c r="X148">
        <f t="shared" si="63"/>
        <v>5.3142841912964423E-2</v>
      </c>
      <c r="Y148">
        <f t="shared" si="64"/>
        <v>0.16110373730471345</v>
      </c>
      <c r="Z148" s="2">
        <v>42927</v>
      </c>
      <c r="AA148" s="28">
        <f>'Bond Valuation'!$B$12*BondVal_all!BO148</f>
        <v>93.122936386045311</v>
      </c>
      <c r="AB148" s="53">
        <f t="shared" si="66"/>
        <v>-1.9998000133325533E-4</v>
      </c>
      <c r="AC148" s="12">
        <f>SUMPRODUCT('Bond Valuation'!$B$12*BondVal_all!BO148,$BO$2)/AA148</f>
        <v>1</v>
      </c>
      <c r="AD148" s="35">
        <f t="shared" si="67"/>
        <v>-1.6118799440502376E-3</v>
      </c>
      <c r="AE148" s="53">
        <f t="shared" si="68"/>
        <v>-5.097211937943524E-3</v>
      </c>
      <c r="AF148" s="53">
        <f t="shared" si="69"/>
        <v>-1.4196272125039091E-3</v>
      </c>
      <c r="AG148" s="53">
        <f t="shared" si="70"/>
        <v>-4.4892554198682211E-3</v>
      </c>
      <c r="AH148" s="28">
        <f>SUMPRODUCT('Bond Valuation'!$B$40:$D$40,BondVal_all!BO148:BQ148)</f>
        <v>83.491932118868732</v>
      </c>
      <c r="AI148" s="53">
        <f t="shared" si="71"/>
        <v>-1.4559951154858863E-3</v>
      </c>
      <c r="AJ148" s="12">
        <f>SUMPRODUCT($BO$2:$BQ$2,'Bond Valuation'!$B$40:$D$40,BondVal_all!BO148:BQ148)/BondVal_all!AH148</f>
        <v>2.9354639527434361</v>
      </c>
      <c r="AK148" s="35">
        <f t="shared" si="72"/>
        <v>-4.7316154719095789E-3</v>
      </c>
      <c r="AL148" s="35">
        <f t="shared" si="73"/>
        <v>-1.4962681903326726E-2</v>
      </c>
      <c r="AM148" s="35">
        <f t="shared" si="74"/>
        <v>-1.4196272125039091E-3</v>
      </c>
      <c r="AN148" s="29">
        <f t="shared" si="75"/>
        <v>-4.4892554198682211E-3</v>
      </c>
      <c r="AO148" s="28">
        <f>SUMPRODUCT('Bond Valuation'!$B$68:$F$68,BondVal_all!BO148:BS148)</f>
        <v>76.7341539939748</v>
      </c>
      <c r="AP148" s="53">
        <f t="shared" si="76"/>
        <v>-2.7800070871207838E-3</v>
      </c>
      <c r="AQ148" s="12">
        <f>SUMPRODUCT($BO$2:$BS$2,'Bond Valuation'!$B$68:$F$68,BondVal_all!BO148:BS148)/BondVal_all!AO148</f>
        <v>4.7221187582289881</v>
      </c>
      <c r="AR148" s="35">
        <f t="shared" si="77"/>
        <v>-7.6114885198127194E-3</v>
      </c>
      <c r="AS148" s="35">
        <f t="shared" si="78"/>
        <v>-2.4069640106831849E-2</v>
      </c>
      <c r="AT148" s="35">
        <f t="shared" si="79"/>
        <v>-1.4196272125039091E-3</v>
      </c>
      <c r="AU148" s="36">
        <f t="shared" si="80"/>
        <v>-4.4892554198682211E-3</v>
      </c>
      <c r="AV148" s="28">
        <f>SUMPRODUCT('Bond Valuation'!$B$96:$K$96,BondVal_all!BO148:BX148)</f>
        <v>68.233272465867984</v>
      </c>
      <c r="AW148" s="53">
        <f t="shared" si="81"/>
        <v>-3.4051702090014402E-3</v>
      </c>
      <c r="AX148" s="12">
        <f>SUMPRODUCT($BO$2:$BX$2,'Bond Valuation'!$B$96:$K$96,BondVal_all!BO148:BX148)/BondVal_all!AV148</f>
        <v>8.2558541881416527</v>
      </c>
      <c r="AY148" s="35">
        <f t="shared" si="82"/>
        <v>-1.3307445786868688E-2</v>
      </c>
      <c r="AZ148" s="35">
        <f t="shared" si="65"/>
        <v>-4.2081838525716675E-2</v>
      </c>
      <c r="BA148" s="35">
        <f t="shared" si="83"/>
        <v>-1.4196272125039091E-3</v>
      </c>
      <c r="BB148" s="36">
        <f t="shared" si="84"/>
        <v>-4.4892554198682211E-3</v>
      </c>
      <c r="BC148" s="28">
        <f>SUMPRODUCT('Bond Valuation'!$B$124:$U$124,BondVal_all!BO148:CH148)</f>
        <v>56.935259541841802</v>
      </c>
      <c r="BD148" s="53">
        <f t="shared" si="85"/>
        <v>-4.1491884221512843E-3</v>
      </c>
      <c r="BE148" s="12">
        <f>SUMPRODUCT($BO$2:$CH$2,'Bond Valuation'!$B$124:$U$124,BondVal_all!BO148:CH148)/BondVal_all!BC148</f>
        <v>11.903395781863283</v>
      </c>
      <c r="BF148" s="35">
        <f t="shared" si="86"/>
        <v>-1.9186844926877625E-2</v>
      </c>
      <c r="BG148" s="35">
        <f t="shared" si="87"/>
        <v>-6.0674131081380117E-2</v>
      </c>
      <c r="BH148" s="35">
        <f t="shared" si="88"/>
        <v>-1.4196272125039091E-3</v>
      </c>
      <c r="BI148" s="36">
        <f t="shared" si="89"/>
        <v>-4.4892554198682211E-3</v>
      </c>
      <c r="BJ148" s="35"/>
      <c r="BK148" s="35"/>
      <c r="BO148">
        <f>EXP(-BO$2*HLOOKUP(BO$2,'Yield Curves'!$B$2:$AP$508,MATCH($Z148,'Yield Curves'!$A$3:$A$508,0)+1)/100)</f>
        <v>0.92200927114896347</v>
      </c>
      <c r="BP148">
        <f>EXP(-BP$2*HLOOKUP(BP$2,'Yield Curves'!$B$2:$AP$508,MATCH($Z148,'Yield Curves'!$A$3:$A$508,0)+1)/100)</f>
        <v>0.85010109608464279</v>
      </c>
      <c r="BQ148">
        <f>EXP(-BQ$2*HLOOKUP(BQ$2,'Yield Curves'!$B$2:$AP$508,MATCH($Z148,'Yield Curves'!$A$3:$A$508,0)+1)/100)</f>
        <v>0.78380109200393644</v>
      </c>
      <c r="BR148">
        <f>EXP(-BR$2*HLOOKUP(BR$2,'Yield Curves'!$B$2:$AP$508,MATCH($Z148,'Yield Curves'!$A$3:$A$508,0)+1)/100)</f>
        <v>0.72325024237984237</v>
      </c>
      <c r="BS148">
        <f>EXP(-BS$2*HLOOKUP(BS$2,'Yield Curves'!$B$2:$AP$508,MATCH($Z148,'Yield Curves'!$A$3:$A$508,0)+1)/100)</f>
        <v>0.66864633892615943</v>
      </c>
      <c r="BT148">
        <f>EXP(-BT$2*HLOOKUP(BT$2,'Yield Curves'!$B$2:$AP$508,MATCH($Z148,'Yield Curves'!$A$3:$A$508,0)+1)/100)</f>
        <v>0.61822673728562372</v>
      </c>
      <c r="BU148">
        <f>EXP(-BU$2*HLOOKUP(BU$2,'Yield Curves'!$B$2:$AP$508,MATCH($Z148,'Yield Curves'!$A$3:$A$508,0)+1)/100)</f>
        <v>0.57200931658441023</v>
      </c>
      <c r="BV148">
        <f>EXP(-BV$2*HLOOKUP(BV$2,'Yield Curves'!$B$2:$AP$508,MATCH($Z148,'Yield Curves'!$A$3:$A$508,0)+1)/100)</f>
        <v>0.52871803729980138</v>
      </c>
      <c r="BW148">
        <f>EXP(-BW$2*HLOOKUP(BW$2,'Yield Curves'!$B$2:$AP$508,MATCH($Z148,'Yield Curves'!$A$3:$A$508,0)+1)/100)</f>
        <v>0.48790356761607606</v>
      </c>
      <c r="BX148">
        <f>EXP(-BX$2*HLOOKUP(BX$2,'Yield Curves'!$B$2:$AP$508,MATCH($Z148,'Yield Curves'!$A$3:$A$508,0)+1)/100)</f>
        <v>0.45112987940304239</v>
      </c>
      <c r="BY148">
        <f>EXP(-BY$2*HLOOKUP(BY$2,'Yield Curves'!$B$2:$AP$508,MATCH($Z148,'Yield Curves'!$A$3:$A$508,0)+1)/100)</f>
        <v>0.41724257987564867</v>
      </c>
      <c r="BZ148">
        <f>EXP(-BZ$2*HLOOKUP(BZ$2,'Yield Curves'!$B$2:$AP$508,MATCH($Z148,'Yield Curves'!$A$3:$A$508,0)+1)/100)</f>
        <v>0.38359709845016049</v>
      </c>
      <c r="CA148">
        <f>EXP(-CA$2*HLOOKUP(CA$2,'Yield Curves'!$B$2:$AP$508,MATCH($Z148,'Yield Curves'!$A$3:$A$508,0)+1)/100)</f>
        <v>0.35001102499817732</v>
      </c>
      <c r="CB148">
        <f>EXP(-CB$2*HLOOKUP(CB$2,'Yield Curves'!$B$2:$AP$508,MATCH($Z148,'Yield Curves'!$A$3:$A$508,0)+1)/100)</f>
        <v>0.32230019826636913</v>
      </c>
      <c r="CC148">
        <f>EXP(-CC$2*HLOOKUP(CC$2,'Yield Curves'!$B$2:$AP$508,MATCH($Z148,'Yield Curves'!$A$3:$A$508,0)+1)/100)</f>
        <v>0.29671001429404525</v>
      </c>
      <c r="CD148">
        <f>EXP(-CD$2*HLOOKUP(CD$2,'Yield Curves'!$B$2:$AP$508,MATCH($Z148,'Yield Curves'!$A$3:$A$508,0)+1)/100)</f>
        <v>0.27211224700490366</v>
      </c>
      <c r="CE148">
        <f>EXP(-CE$2*HLOOKUP(CE$2,'Yield Curves'!$B$2:$AP$508,MATCH($Z148,'Yield Curves'!$A$3:$A$508,0)+1)/100)</f>
        <v>0.24843791475333335</v>
      </c>
      <c r="CF148">
        <f>EXP(-CF$2*HLOOKUP(CF$2,'Yield Curves'!$B$2:$AP$508,MATCH($Z148,'Yield Curves'!$A$3:$A$508,0)+1)/100)</f>
        <v>0.22656525689908713</v>
      </c>
      <c r="CG148">
        <f>EXP(-CG$2*HLOOKUP(CG$2,'Yield Curves'!$B$2:$AP$508,MATCH($Z148,'Yield Curves'!$A$3:$A$508,0)+1)/100)</f>
        <v>0.20682062278901905</v>
      </c>
      <c r="CH148">
        <f>EXP(-CH$2*HLOOKUP(CH$2,'Yield Curves'!$B$2:$AP$508,MATCH($Z148,'Yield Curves'!$A$3:$A$508,0)+1)/100)</f>
        <v>0.18862393651527715</v>
      </c>
    </row>
    <row r="149" spans="1:86" x14ac:dyDescent="0.2">
      <c r="A149" s="2">
        <v>42923</v>
      </c>
      <c r="B149">
        <f>'Yield Curves'!C148-'Yield Curves'!C149</f>
        <v>9.9999999999997868E-3</v>
      </c>
      <c r="C149">
        <f>'Yield Curves'!D148-'Yield Curves'!D149</f>
        <v>1.5000000000000568E-2</v>
      </c>
      <c r="D149">
        <f>'Yield Curves'!E148-'Yield Curves'!E149</f>
        <v>1.9999999999999574E-2</v>
      </c>
      <c r="E149">
        <f>'Yield Curves'!F148-'Yield Curves'!F149</f>
        <v>2.5000000000000355E-2</v>
      </c>
      <c r="F149">
        <f>'Yield Curves'!G148-'Yield Curves'!G149</f>
        <v>2.9999999999999361E-2</v>
      </c>
      <c r="G149">
        <f>'Yield Curves'!H148-'Yield Curves'!H149</f>
        <v>4.9999999999998934E-2</v>
      </c>
      <c r="H149">
        <f>'Yield Curves'!I148-'Yield Curves'!I149</f>
        <v>7.0000000000000284E-2</v>
      </c>
      <c r="I149">
        <f>'Yield Curves'!J148-'Yield Curves'!J149</f>
        <v>6.0000000000000497E-2</v>
      </c>
      <c r="J149">
        <f>'Yield Curves'!K148-'Yield Curves'!K149</f>
        <v>4.9999999999998934E-2</v>
      </c>
      <c r="K149">
        <f>'Yield Curves'!L148-'Yield Curves'!L149</f>
        <v>5.2499999999999325E-2</v>
      </c>
      <c r="L149">
        <f>'Yield Curves'!M148-'Yield Curves'!M149</f>
        <v>5.4999999999999716E-2</v>
      </c>
      <c r="M149">
        <f>'Yield Curves'!N148-'Yield Curves'!N149</f>
        <v>5.7500000000000107E-2</v>
      </c>
      <c r="N149">
        <f>'Yield Curves'!O148-'Yield Curves'!O149</f>
        <v>6.0000000000000497E-2</v>
      </c>
      <c r="O149">
        <f>'Yield Curves'!P148-'Yield Curves'!P149</f>
        <v>6.2500000000000888E-2</v>
      </c>
      <c r="P149">
        <f>'Yield Curves'!Q148-'Yield Curves'!Q149</f>
        <v>6.1250000000000249E-2</v>
      </c>
      <c r="Q149">
        <f>'Yield Curves'!R148-'Yield Curves'!R149</f>
        <v>6.0000000000000497E-2</v>
      </c>
      <c r="R149">
        <f>'Yield Curves'!S148-'Yield Curves'!S149</f>
        <v>5.8750000000000746E-2</v>
      </c>
      <c r="S149">
        <f>'Yield Curves'!T148-'Yield Curves'!T149</f>
        <v>5.9375000000000178E-2</v>
      </c>
      <c r="T149">
        <f>'Yield Curves'!U148-'Yield Curves'!U149</f>
        <v>6.0000000000000497E-2</v>
      </c>
      <c r="U149">
        <f>'Yield Curves'!V148-'Yield Curves'!V149</f>
        <v>6.0625000000000817E-2</v>
      </c>
      <c r="V149" s="21">
        <f t="shared" si="61"/>
        <v>7.0000000000000284E-2</v>
      </c>
      <c r="W149" s="21">
        <f t="shared" si="62"/>
        <v>3.7155000000000188E-2</v>
      </c>
      <c r="X149">
        <f t="shared" si="63"/>
        <v>5.3187047748420424E-2</v>
      </c>
      <c r="Y149">
        <f t="shared" si="64"/>
        <v>0.16088657545604673</v>
      </c>
      <c r="Z149" s="2">
        <v>42926</v>
      </c>
      <c r="AA149" s="28">
        <f>'Bond Valuation'!$B$12*BondVal_all!BO149</f>
        <v>93.141562835905418</v>
      </c>
      <c r="AB149" s="53">
        <f t="shared" si="66"/>
        <v>6.0018003600537106E-4</v>
      </c>
      <c r="AC149" s="12">
        <f>SUMPRODUCT('Bond Valuation'!$B$12*BondVal_all!BO149,$BO$2)/AA149</f>
        <v>1</v>
      </c>
      <c r="AD149" s="35">
        <f t="shared" si="67"/>
        <v>-1.6110373730471345E-3</v>
      </c>
      <c r="AE149" s="53">
        <f t="shared" si="68"/>
        <v>-5.0945474944833055E-3</v>
      </c>
      <c r="AF149" s="53">
        <f t="shared" si="69"/>
        <v>-1.41637057976022E-3</v>
      </c>
      <c r="AG149" s="53">
        <f t="shared" si="70"/>
        <v>-4.4789570428954793E-3</v>
      </c>
      <c r="AH149" s="28">
        <f>SUMPRODUCT('Bond Valuation'!$B$40:$D$40,BondVal_all!BO149:BQ149)</f>
        <v>83.613673218662939</v>
      </c>
      <c r="AI149" s="53">
        <f t="shared" si="71"/>
        <v>6.0425214707993113E-4</v>
      </c>
      <c r="AJ149" s="12">
        <f>SUMPRODUCT($BO$2:$BQ$2,'Bond Valuation'!$B$40:$D$40,BondVal_all!BO149:BQ149)/BondVal_all!AH149</f>
        <v>2.9355328206929183</v>
      </c>
      <c r="AK149" s="35">
        <f t="shared" si="72"/>
        <v>-4.7292530839427634E-3</v>
      </c>
      <c r="AL149" s="35">
        <f t="shared" si="73"/>
        <v>-1.4955211376634615E-2</v>
      </c>
      <c r="AM149" s="35">
        <f t="shared" si="74"/>
        <v>-1.41637057976022E-3</v>
      </c>
      <c r="AN149" s="29">
        <f t="shared" si="75"/>
        <v>-4.4789570428954793E-3</v>
      </c>
      <c r="AO149" s="28">
        <f>SUMPRODUCT('Bond Valuation'!$B$68:$F$68,BondVal_all!BO149:BS149)</f>
        <v>76.948070174399902</v>
      </c>
      <c r="AP149" s="53">
        <f t="shared" si="76"/>
        <v>1.9191734308767749E-3</v>
      </c>
      <c r="AQ149" s="12">
        <f>SUMPRODUCT($BO$2:$BS$2,'Bond Valuation'!$B$68:$F$68,BondVal_all!BO149:BS149)/BondVal_all!AO149</f>
        <v>4.7226869103288527</v>
      </c>
      <c r="AR149" s="35">
        <f t="shared" si="77"/>
        <v>-7.6084251137402822E-3</v>
      </c>
      <c r="AS149" s="35">
        <f t="shared" si="78"/>
        <v>-2.4059952766244955E-2</v>
      </c>
      <c r="AT149" s="35">
        <f t="shared" si="79"/>
        <v>-1.41637057976022E-3</v>
      </c>
      <c r="AU149" s="36">
        <f t="shared" si="80"/>
        <v>-4.4789570428954793E-3</v>
      </c>
      <c r="AV149" s="28">
        <f>SUMPRODUCT('Bond Valuation'!$B$96:$K$96,BondVal_all!BO149:BX149)</f>
        <v>68.466412253189759</v>
      </c>
      <c r="AW149" s="53">
        <f t="shared" si="81"/>
        <v>5.5858673550861493E-3</v>
      </c>
      <c r="AX149" s="12">
        <f>SUMPRODUCT($BO$2:$BX$2,'Bond Valuation'!$B$96:$K$96,BondVal_all!BO149:BX149)/BondVal_all!AV149</f>
        <v>8.2591162736340848</v>
      </c>
      <c r="AY149" s="35">
        <f t="shared" si="82"/>
        <v>-1.3305744985166295E-2</v>
      </c>
      <c r="AZ149" s="35">
        <f t="shared" si="65"/>
        <v>-4.2076460118488819E-2</v>
      </c>
      <c r="BA149" s="35">
        <f t="shared" si="83"/>
        <v>-1.41637057976022E-3</v>
      </c>
      <c r="BB149" s="36">
        <f t="shared" si="84"/>
        <v>-4.4789570428954793E-3</v>
      </c>
      <c r="BC149" s="28">
        <f>SUMPRODUCT('Bond Valuation'!$B$124:$U$124,BondVal_all!BO149:CH149)</f>
        <v>57.172478929481699</v>
      </c>
      <c r="BD149" s="53">
        <f t="shared" si="85"/>
        <v>8.2420987454303596E-3</v>
      </c>
      <c r="BE149" s="12">
        <f>SUMPRODUCT($BO$2:$CH$2,'Bond Valuation'!$B$124:$U$124,BondVal_all!BO149:CH149)/BondVal_all!BC149</f>
        <v>11.917418297781417</v>
      </c>
      <c r="BF149" s="35">
        <f t="shared" si="86"/>
        <v>-1.9199406267961627E-2</v>
      </c>
      <c r="BG149" s="35">
        <f t="shared" si="87"/>
        <v>-6.0713853529671812E-2</v>
      </c>
      <c r="BH149" s="35">
        <f t="shared" si="88"/>
        <v>-1.41637057976022E-3</v>
      </c>
      <c r="BI149" s="36">
        <f t="shared" si="89"/>
        <v>-4.4789570428954793E-3</v>
      </c>
      <c r="BJ149" s="35"/>
      <c r="BK149" s="35"/>
      <c r="BO149">
        <f>EXP(-BO$2*HLOOKUP(BO$2,'Yield Curves'!$B$2:$AP$508,MATCH($Z149,'Yield Curves'!$A$3:$A$508,0)+1)/100)</f>
        <v>0.92219369144460805</v>
      </c>
      <c r="BP149">
        <f>EXP(-BP$2*HLOOKUP(BP$2,'Yield Curves'!$B$2:$AP$508,MATCH($Z149,'Yield Curves'!$A$3:$A$508,0)+1)/100)</f>
        <v>0.85078144906641773</v>
      </c>
      <c r="BQ149">
        <f>EXP(-BQ$2*HLOOKUP(BQ$2,'Yield Curves'!$B$2:$AP$508,MATCH($Z149,'Yield Curves'!$A$3:$A$508,0)+1)/100)</f>
        <v>0.7849776758592244</v>
      </c>
      <c r="BR149">
        <f>EXP(-BR$2*HLOOKUP(BR$2,'Yield Curves'!$B$2:$AP$508,MATCH($Z149,'Yield Curves'!$A$3:$A$508,0)+1)/100)</f>
        <v>0.72440836902189676</v>
      </c>
      <c r="BS149">
        <f>EXP(-BS$2*HLOOKUP(BS$2,'Yield Curves'!$B$2:$AP$508,MATCH($Z149,'Yield Curves'!$A$3:$A$508,0)+1)/100)</f>
        <v>0.67065528986262957</v>
      </c>
      <c r="BT149">
        <f>EXP(-BT$2*HLOOKUP(BT$2,'Yield Curves'!$B$2:$AP$508,MATCH($Z149,'Yield Curves'!$A$3:$A$508,0)+1)/100)</f>
        <v>0.6202702554691768</v>
      </c>
      <c r="BU149">
        <f>EXP(-BU$2*HLOOKUP(BU$2,'Yield Curves'!$B$2:$AP$508,MATCH($Z149,'Yield Curves'!$A$3:$A$508,0)+1)/100)</f>
        <v>0.57401485684058207</v>
      </c>
      <c r="BV149">
        <f>EXP(-BV$2*HLOOKUP(BV$2,'Yield Curves'!$B$2:$AP$508,MATCH($Z149,'Yield Curves'!$A$3:$A$508,0)+1)/100)</f>
        <v>0.5306779175804337</v>
      </c>
      <c r="BW149">
        <f>EXP(-BW$2*HLOOKUP(BW$2,'Yield Curves'!$B$2:$AP$508,MATCH($Z149,'Yield Curves'!$A$3:$A$508,0)+1)/100)</f>
        <v>0.48982847508818533</v>
      </c>
      <c r="BX149">
        <f>EXP(-BX$2*HLOOKUP(BX$2,'Yield Curves'!$B$2:$AP$508,MATCH($Z149,'Yield Curves'!$A$3:$A$508,0)+1)/100)</f>
        <v>0.45293801277655771</v>
      </c>
      <c r="BY149">
        <f>EXP(-BY$2*HLOOKUP(BY$2,'Yield Curves'!$B$2:$AP$508,MATCH($Z149,'Yield Curves'!$A$3:$A$508,0)+1)/100)</f>
        <v>0.41890965618740211</v>
      </c>
      <c r="BZ149">
        <f>EXP(-BZ$2*HLOOKUP(BZ$2,'Yield Curves'!$B$2:$AP$508,MATCH($Z149,'Yield Curves'!$A$3:$A$508,0)+1)/100)</f>
        <v>0.38531272564811075</v>
      </c>
      <c r="CA149">
        <f>EXP(-CA$2*HLOOKUP(CA$2,'Yield Curves'!$B$2:$AP$508,MATCH($Z149,'Yield Curves'!$A$3:$A$508,0)+1)/100)</f>
        <v>0.35196448618282411</v>
      </c>
      <c r="CB149">
        <f>EXP(-CB$2*HLOOKUP(CB$2,'Yield Curves'!$B$2:$AP$508,MATCH($Z149,'Yield Curves'!$A$3:$A$508,0)+1)/100)</f>
        <v>0.32417395795643478</v>
      </c>
      <c r="CC149">
        <f>EXP(-CC$2*HLOOKUP(CC$2,'Yield Curves'!$B$2:$AP$508,MATCH($Z149,'Yield Curves'!$A$3:$A$508,0)+1)/100)</f>
        <v>0.29849562585766892</v>
      </c>
      <c r="CD149">
        <f>EXP(-CD$2*HLOOKUP(CD$2,'Yield Curves'!$B$2:$AP$508,MATCH($Z149,'Yield Curves'!$A$3:$A$508,0)+1)/100)</f>
        <v>0.27378148247200168</v>
      </c>
      <c r="CE149">
        <f>EXP(-CE$2*HLOOKUP(CE$2,'Yield Curves'!$B$2:$AP$508,MATCH($Z149,'Yield Curves'!$A$3:$A$508,0)+1)/100)</f>
        <v>0.24996617069402299</v>
      </c>
      <c r="CF149">
        <f>EXP(-CF$2*HLOOKUP(CF$2,'Yield Curves'!$B$2:$AP$508,MATCH($Z149,'Yield Curves'!$A$3:$A$508,0)+1)/100)</f>
        <v>0.22795304254251128</v>
      </c>
      <c r="CG149">
        <f>EXP(-CG$2*HLOOKUP(CG$2,'Yield Curves'!$B$2:$AP$508,MATCH($Z149,'Yield Curves'!$A$3:$A$508,0)+1)/100)</f>
        <v>0.20808045550670798</v>
      </c>
      <c r="CH149">
        <f>EXP(-CH$2*HLOOKUP(CH$2,'Yield Curves'!$B$2:$AP$508,MATCH($Z149,'Yield Curves'!$A$3:$A$508,0)+1)/100)</f>
        <v>0.18975908216588572</v>
      </c>
    </row>
    <row r="150" spans="1:86" x14ac:dyDescent="0.2">
      <c r="A150" s="2">
        <v>42922</v>
      </c>
      <c r="B150">
        <f>'Yield Curves'!C149-'Yield Curves'!C150</f>
        <v>3.0000000000001137E-2</v>
      </c>
      <c r="C150">
        <f>'Yield Curves'!D149-'Yield Curves'!D150</f>
        <v>3.5000000000000142E-2</v>
      </c>
      <c r="D150">
        <f>'Yield Curves'!E149-'Yield Curves'!E150</f>
        <v>3.9999999999999147E-2</v>
      </c>
      <c r="E150">
        <f>'Yield Curves'!F149-'Yield Curves'!F150</f>
        <v>4.4999999999999929E-2</v>
      </c>
      <c r="F150">
        <f>'Yield Curves'!G149-'Yield Curves'!G150</f>
        <v>5.0000000000000711E-2</v>
      </c>
      <c r="G150">
        <f>'Yield Curves'!H149-'Yield Curves'!H150</f>
        <v>3.0000000000001137E-2</v>
      </c>
      <c r="H150">
        <f>'Yield Curves'!I149-'Yield Curves'!I150</f>
        <v>9.9999999999997868E-3</v>
      </c>
      <c r="I150">
        <f>'Yield Curves'!J149-'Yield Curves'!J150</f>
        <v>3.5000000000000142E-2</v>
      </c>
      <c r="J150">
        <f>'Yield Curves'!K149-'Yield Curves'!K150</f>
        <v>6.0000000000000497E-2</v>
      </c>
      <c r="K150">
        <f>'Yield Curves'!L149-'Yield Curves'!L150</f>
        <v>5.7500000000000107E-2</v>
      </c>
      <c r="L150">
        <f>'Yield Curves'!M149-'Yield Curves'!M150</f>
        <v>5.4999999999999716E-2</v>
      </c>
      <c r="M150">
        <f>'Yield Curves'!N149-'Yield Curves'!N150</f>
        <v>5.2499999999999325E-2</v>
      </c>
      <c r="N150">
        <f>'Yield Curves'!O149-'Yield Curves'!O150</f>
        <v>4.9999999999999822E-2</v>
      </c>
      <c r="O150">
        <f>'Yield Curves'!P149-'Yield Curves'!P150</f>
        <v>4.750000000000032E-2</v>
      </c>
      <c r="P150">
        <f>'Yield Curves'!Q149-'Yield Curves'!Q150</f>
        <v>4.6250000000000568E-2</v>
      </c>
      <c r="Q150">
        <f>'Yield Curves'!R149-'Yield Curves'!R150</f>
        <v>4.4999999999999929E-2</v>
      </c>
      <c r="R150">
        <f>'Yield Curves'!S149-'Yield Curves'!S150</f>
        <v>4.3749999999999289E-2</v>
      </c>
      <c r="S150">
        <f>'Yield Curves'!T149-'Yield Curves'!T150</f>
        <v>4.1875000000000107E-2</v>
      </c>
      <c r="T150">
        <f>'Yield Curves'!U149-'Yield Curves'!U150</f>
        <v>4.0000000000000036E-2</v>
      </c>
      <c r="U150">
        <f>'Yield Curves'!V149-'Yield Curves'!V150</f>
        <v>3.8124999999999964E-2</v>
      </c>
      <c r="V150" s="21">
        <f t="shared" si="61"/>
        <v>6.0000000000000497E-2</v>
      </c>
      <c r="W150" s="21">
        <f t="shared" si="62"/>
        <v>3.7235000000000192E-2</v>
      </c>
      <c r="X150">
        <f t="shared" si="63"/>
        <v>5.3236565701694404E-2</v>
      </c>
      <c r="Y150">
        <f t="shared" si="64"/>
        <v>0.16108177144137251</v>
      </c>
      <c r="Z150" s="2">
        <v>42923</v>
      </c>
      <c r="AA150" s="28">
        <f>'Bond Valuation'!$B$12*BondVal_all!BO150</f>
        <v>93.085694660332592</v>
      </c>
      <c r="AB150" s="53">
        <f t="shared" si="66"/>
        <v>-9.999500016666385E-5</v>
      </c>
      <c r="AC150" s="12">
        <f>SUMPRODUCT('Bond Valuation'!$B$12*BondVal_all!BO150,$BO$2)/AA150</f>
        <v>1</v>
      </c>
      <c r="AD150" s="35">
        <f t="shared" si="67"/>
        <v>-1.6088657545604674E-3</v>
      </c>
      <c r="AE150" s="53">
        <f t="shared" si="68"/>
        <v>-5.0876802338565095E-3</v>
      </c>
      <c r="AF150" s="53">
        <f t="shared" si="69"/>
        <v>-1.417548759973016E-3</v>
      </c>
      <c r="AG150" s="53">
        <f t="shared" si="70"/>
        <v>-4.4826827758620569E-3</v>
      </c>
      <c r="AH150" s="28">
        <f>SUMPRODUCT('Bond Valuation'!$B$40:$D$40,BondVal_all!BO150:BQ150)</f>
        <v>83.563179987738522</v>
      </c>
      <c r="AI150" s="53">
        <f t="shared" si="71"/>
        <v>-8.7180898693195452E-4</v>
      </c>
      <c r="AJ150" s="12">
        <f>SUMPRODUCT($BO$2:$BQ$2,'Bond Valuation'!$B$40:$D$40,BondVal_all!BO150:BQ150)/BondVal_all!AH150</f>
        <v>2.9355366280014081</v>
      </c>
      <c r="AK150" s="35">
        <f t="shared" si="72"/>
        <v>-4.722884352049375E-3</v>
      </c>
      <c r="AL150" s="35">
        <f t="shared" si="73"/>
        <v>-1.493507167804455E-2</v>
      </c>
      <c r="AM150" s="35">
        <f t="shared" si="74"/>
        <v>-1.417548759973016E-3</v>
      </c>
      <c r="AN150" s="29">
        <f t="shared" si="75"/>
        <v>-4.4826827758620569E-3</v>
      </c>
      <c r="AO150" s="28">
        <f>SUMPRODUCT('Bond Valuation'!$B$68:$F$68,BondVal_all!BO150:BS150)</f>
        <v>76.800676356862454</v>
      </c>
      <c r="AP150" s="53">
        <f t="shared" si="76"/>
        <v>-2.3335185969548533E-3</v>
      </c>
      <c r="AQ150" s="12">
        <f>SUMPRODUCT($BO$2:$BS$2,'Bond Valuation'!$B$68:$F$68,BondVal_all!BO150:BS150)/BondVal_all!AO150</f>
        <v>4.7223991543480972</v>
      </c>
      <c r="AR150" s="35">
        <f t="shared" si="77"/>
        <v>-7.5977062787959638E-3</v>
      </c>
      <c r="AS150" s="35">
        <f t="shared" si="78"/>
        <v>-2.4026056833957508E-2</v>
      </c>
      <c r="AT150" s="35">
        <f t="shared" si="79"/>
        <v>-1.417548759973016E-3</v>
      </c>
      <c r="AU150" s="36">
        <f t="shared" si="80"/>
        <v>-4.4826827758620569E-3</v>
      </c>
      <c r="AV150" s="28">
        <f>SUMPRODUCT('Bond Valuation'!$B$96:$K$96,BondVal_all!BO150:BX150)</f>
        <v>68.086092372471001</v>
      </c>
      <c r="AW150" s="53">
        <f t="shared" si="81"/>
        <v>-4.8346913308200401E-3</v>
      </c>
      <c r="AX150" s="12">
        <f>SUMPRODUCT($BO$2:$BX$2,'Bond Valuation'!$B$96:$K$96,BondVal_all!BO150:BX150)/BondVal_all!AV150</f>
        <v>8.252338220278661</v>
      </c>
      <c r="AY150" s="35">
        <f t="shared" si="82"/>
        <v>-1.3276904357656811E-2</v>
      </c>
      <c r="AZ150" s="35">
        <f t="shared" si="65"/>
        <v>-4.1985258046410345E-2</v>
      </c>
      <c r="BA150" s="35">
        <f t="shared" si="83"/>
        <v>-1.417548759973016E-3</v>
      </c>
      <c r="BB150" s="36">
        <f t="shared" si="84"/>
        <v>-4.4826827758620569E-3</v>
      </c>
      <c r="BC150" s="28">
        <f>SUMPRODUCT('Bond Valuation'!$B$124:$U$124,BondVal_all!BO150:CH150)</f>
        <v>56.705109815015859</v>
      </c>
      <c r="BD150" s="53">
        <f t="shared" si="85"/>
        <v>-7.1218417860183791E-3</v>
      </c>
      <c r="BE150" s="12">
        <f>SUMPRODUCT($BO$2:$CH$2,'Bond Valuation'!$B$124:$U$124,BondVal_all!BO150:CH150)/BondVal_all!BC150</f>
        <v>11.878652441216543</v>
      </c>
      <c r="BF150" s="35">
        <f t="shared" si="86"/>
        <v>-1.9111157122999392E-2</v>
      </c>
      <c r="BG150" s="35">
        <f t="shared" si="87"/>
        <v>-6.0434785230028779E-2</v>
      </c>
      <c r="BH150" s="35">
        <f t="shared" si="88"/>
        <v>-1.417548759973016E-3</v>
      </c>
      <c r="BI150" s="36">
        <f t="shared" si="89"/>
        <v>-4.4826827758620569E-3</v>
      </c>
      <c r="BJ150" s="35"/>
      <c r="BK150" s="35"/>
      <c r="BO150">
        <f>EXP(-BO$2*HLOOKUP(BO$2,'Yield Curves'!$B$2:$AP$508,MATCH($Z150,'Yield Curves'!$A$3:$A$508,0)+1)/100)</f>
        <v>0.92164054119141181</v>
      </c>
      <c r="BP150">
        <f>EXP(-BP$2*HLOOKUP(BP$2,'Yield Curves'!$B$2:$AP$508,MATCH($Z150,'Yield Curves'!$A$3:$A$508,0)+1)/100)</f>
        <v>0.85010109608464279</v>
      </c>
      <c r="BQ150">
        <f>EXP(-BQ$2*HLOOKUP(BQ$2,'Yield Curves'!$B$2:$AP$508,MATCH($Z150,'Yield Curves'!$A$3:$A$508,0)+1)/100)</f>
        <v>0.78450683052143555</v>
      </c>
      <c r="BR150">
        <f>EXP(-BR$2*HLOOKUP(BR$2,'Yield Curves'!$B$2:$AP$508,MATCH($Z150,'Yield Curves'!$A$3:$A$508,0)+1)/100)</f>
        <v>0.72209396725880348</v>
      </c>
      <c r="BS150">
        <f>EXP(-BS$2*HLOOKUP(BS$2,'Yield Curves'!$B$2:$AP$508,MATCH($Z150,'Yield Curves'!$A$3:$A$508,0)+1)/100)</f>
        <v>0.66931531969972402</v>
      </c>
      <c r="BT150">
        <f>EXP(-BT$2*HLOOKUP(BT$2,'Yield Curves'!$B$2:$AP$508,MATCH($Z150,'Yield Curves'!$A$3:$A$508,0)+1)/100)</f>
        <v>0.61841223312979476</v>
      </c>
      <c r="BU150">
        <f>EXP(-BU$2*HLOOKUP(BU$2,'Yield Curves'!$B$2:$AP$508,MATCH($Z150,'Yield Curves'!$A$3:$A$508,0)+1)/100)</f>
        <v>0.5716090501723895</v>
      </c>
      <c r="BV150">
        <f>EXP(-BV$2*HLOOKUP(BV$2,'Yield Curves'!$B$2:$AP$508,MATCH($Z150,'Yield Curves'!$A$3:$A$508,0)+1)/100)</f>
        <v>0.52792555475435132</v>
      </c>
      <c r="BW150">
        <f>EXP(-BW$2*HLOOKUP(BW$2,'Yield Curves'!$B$2:$AP$508,MATCH($Z150,'Yield Curves'!$A$3:$A$508,0)+1)/100)</f>
        <v>0.48697134376621293</v>
      </c>
      <c r="BX150">
        <f>EXP(-BX$2*HLOOKUP(BX$2,'Yield Curves'!$B$2:$AP$508,MATCH($Z150,'Yield Curves'!$A$3:$A$508,0)+1)/100)</f>
        <v>0.44977851782072775</v>
      </c>
      <c r="BY150">
        <f>EXP(-BY$2*HLOOKUP(BY$2,'Yield Curves'!$B$2:$AP$508,MATCH($Z150,'Yield Curves'!$A$3:$A$508,0)+1)/100)</f>
        <v>0.41546786841976541</v>
      </c>
      <c r="BZ150">
        <f>EXP(-BZ$2*HLOOKUP(BZ$2,'Yield Curves'!$B$2:$AP$508,MATCH($Z150,'Yield Curves'!$A$3:$A$508,0)+1)/100)</f>
        <v>0.38180319479759545</v>
      </c>
      <c r="CA150">
        <f>EXP(-CA$2*HLOOKUP(CA$2,'Yield Curves'!$B$2:$AP$508,MATCH($Z150,'Yield Curves'!$A$3:$A$508,0)+1)/100)</f>
        <v>0.3486061514136945</v>
      </c>
      <c r="CB150">
        <f>EXP(-CB$2*HLOOKUP(CB$2,'Yield Curves'!$B$2:$AP$508,MATCH($Z150,'Yield Curves'!$A$3:$A$508,0)+1)/100)</f>
        <v>0.32070374332301343</v>
      </c>
      <c r="CC150">
        <f>EXP(-CC$2*HLOOKUP(CC$2,'Yield Curves'!$B$2:$AP$508,MATCH($Z150,'Yield Curves'!$A$3:$A$508,0)+1)/100)</f>
        <v>0.29493508432298088</v>
      </c>
      <c r="CD150">
        <f>EXP(-CD$2*HLOOKUP(CD$2,'Yield Curves'!$B$2:$AP$508,MATCH($Z150,'Yield Curves'!$A$3:$A$508,0)+1)/100)</f>
        <v>0.2703027910510481</v>
      </c>
      <c r="CE150">
        <f>EXP(-CE$2*HLOOKUP(CE$2,'Yield Curves'!$B$2:$AP$508,MATCH($Z150,'Yield Curves'!$A$3:$A$508,0)+1)/100)</f>
        <v>0.24673050922697951</v>
      </c>
      <c r="CF150">
        <f>EXP(-CF$2*HLOOKUP(CF$2,'Yield Curves'!$B$2:$AP$508,MATCH($Z150,'Yield Curves'!$A$3:$A$508,0)+1)/100)</f>
        <v>0.22496278004132647</v>
      </c>
      <c r="CG150">
        <f>EXP(-CG$2*HLOOKUP(CG$2,'Yield Curves'!$B$2:$AP$508,MATCH($Z150,'Yield Curves'!$A$3:$A$508,0)+1)/100)</f>
        <v>0.20526578869884707</v>
      </c>
      <c r="CH150">
        <f>EXP(-CH$2*HLOOKUP(CH$2,'Yield Curves'!$B$2:$AP$508,MATCH($Z150,'Yield Curves'!$A$3:$A$508,0)+1)/100)</f>
        <v>0.18712096492535454</v>
      </c>
    </row>
    <row r="151" spans="1:86" x14ac:dyDescent="0.2">
      <c r="A151" s="2">
        <v>42921</v>
      </c>
      <c r="B151">
        <f>'Yield Curves'!C150-'Yield Curves'!C151</f>
        <v>4.9999999999998934E-2</v>
      </c>
      <c r="C151">
        <f>'Yield Curves'!D150-'Yield Curves'!D151</f>
        <v>5.0000000000000711E-2</v>
      </c>
      <c r="D151">
        <f>'Yield Curves'!E150-'Yield Curves'!E151</f>
        <v>5.0000000000000711E-2</v>
      </c>
      <c r="E151">
        <f>'Yield Curves'!F150-'Yield Curves'!F151</f>
        <v>5.0000000000000711E-2</v>
      </c>
      <c r="F151">
        <f>'Yield Curves'!G150-'Yield Curves'!G151</f>
        <v>4.9999999999999822E-2</v>
      </c>
      <c r="G151">
        <f>'Yield Curves'!H150-'Yield Curves'!H151</f>
        <v>6.4999999999999503E-2</v>
      </c>
      <c r="H151">
        <f>'Yield Curves'!I150-'Yield Curves'!I151</f>
        <v>8.0000000000000071E-2</v>
      </c>
      <c r="I151">
        <f>'Yield Curves'!J150-'Yield Curves'!J151</f>
        <v>7.5000000000000178E-2</v>
      </c>
      <c r="J151">
        <f>'Yield Curves'!K150-'Yield Curves'!K151</f>
        <v>7.0000000000000284E-2</v>
      </c>
      <c r="K151">
        <f>'Yield Curves'!L150-'Yield Curves'!L151</f>
        <v>7.7500000000000568E-2</v>
      </c>
      <c r="L151">
        <f>'Yield Curves'!M150-'Yield Curves'!M151</f>
        <v>8.5000000000000853E-2</v>
      </c>
      <c r="M151">
        <f>'Yield Curves'!N150-'Yield Curves'!N151</f>
        <v>9.2500000000001137E-2</v>
      </c>
      <c r="N151">
        <f>'Yield Curves'!O150-'Yield Curves'!O151</f>
        <v>9.9999999999999645E-2</v>
      </c>
      <c r="O151">
        <f>'Yield Curves'!P150-'Yield Curves'!P151</f>
        <v>0.10749999999999815</v>
      </c>
      <c r="P151">
        <f>'Yield Curves'!Q150-'Yield Curves'!Q151</f>
        <v>0.1037499999999989</v>
      </c>
      <c r="Q151">
        <f>'Yield Curves'!R150-'Yield Curves'!R151</f>
        <v>9.9999999999999645E-2</v>
      </c>
      <c r="R151">
        <f>'Yield Curves'!S150-'Yield Curves'!S151</f>
        <v>9.6250000000000391E-2</v>
      </c>
      <c r="S151">
        <f>'Yield Curves'!T150-'Yield Curves'!T151</f>
        <v>9.8124999999999574E-2</v>
      </c>
      <c r="T151">
        <f>'Yield Curves'!U150-'Yield Curves'!U151</f>
        <v>9.9999999999999645E-2</v>
      </c>
      <c r="U151">
        <f>'Yield Curves'!V150-'Yield Curves'!V151</f>
        <v>0.10187499999999972</v>
      </c>
      <c r="V151" s="21">
        <f t="shared" si="61"/>
        <v>0.10749999999999815</v>
      </c>
      <c r="W151" s="21">
        <f t="shared" si="62"/>
        <v>3.7085000000000194E-2</v>
      </c>
      <c r="X151">
        <f t="shared" si="63"/>
        <v>5.3090420709242074E-2</v>
      </c>
      <c r="Y151">
        <f t="shared" si="64"/>
        <v>0.16059178734887933</v>
      </c>
      <c r="Z151" s="2">
        <v>42922</v>
      </c>
      <c r="AA151" s="28">
        <f>'Bond Valuation'!$B$12*BondVal_all!BO151</f>
        <v>93.09500369524261</v>
      </c>
      <c r="AB151" s="53">
        <f t="shared" si="66"/>
        <v>-2.999550044996413E-4</v>
      </c>
      <c r="AC151" s="12">
        <f>SUMPRODUCT('Bond Valuation'!$B$12*BondVal_all!BO151,$BO$2)/AA151</f>
        <v>1</v>
      </c>
      <c r="AD151" s="35">
        <f t="shared" si="67"/>
        <v>-1.6108177144137251E-3</v>
      </c>
      <c r="AE151" s="53">
        <f t="shared" si="68"/>
        <v>-5.0938528728940117E-3</v>
      </c>
      <c r="AF151" s="53">
        <f t="shared" si="69"/>
        <v>-1.4188685195052984E-3</v>
      </c>
      <c r="AG151" s="53">
        <f t="shared" si="70"/>
        <v>-4.4868562219477874E-3</v>
      </c>
      <c r="AH151" s="28">
        <f>SUMPRODUCT('Bond Valuation'!$B$40:$D$40,BondVal_all!BO151:BQ151)</f>
        <v>83.636094686718295</v>
      </c>
      <c r="AI151" s="53">
        <f t="shared" si="71"/>
        <v>-1.4582702088874466E-3</v>
      </c>
      <c r="AJ151" s="12">
        <f>SUMPRODUCT($BO$2:$BQ$2,'Bond Valuation'!$B$40:$D$40,BondVal_all!BO151:BQ151)/BondVal_all!AH151</f>
        <v>2.9355802866133627</v>
      </c>
      <c r="AK151" s="35">
        <f t="shared" si="72"/>
        <v>-4.7286847277605249E-3</v>
      </c>
      <c r="AL151" s="35">
        <f t="shared" si="73"/>
        <v>-1.4953414076576504E-2</v>
      </c>
      <c r="AM151" s="35">
        <f t="shared" si="74"/>
        <v>-1.4188685195052984E-3</v>
      </c>
      <c r="AN151" s="29">
        <f t="shared" si="75"/>
        <v>-4.4868562219477874E-3</v>
      </c>
      <c r="AO151" s="28">
        <f>SUMPRODUCT('Bond Valuation'!$B$68:$F$68,BondVal_all!BO151:BS151)</f>
        <v>76.980311344985353</v>
      </c>
      <c r="AP151" s="53">
        <f t="shared" si="76"/>
        <v>-2.7554751448110038E-3</v>
      </c>
      <c r="AQ151" s="12">
        <f>SUMPRODUCT($BO$2:$BS$2,'Bond Valuation'!$B$68:$F$68,BondVal_all!BO151:BS151)/BondVal_all!AO151</f>
        <v>4.7228901982678737</v>
      </c>
      <c r="AR151" s="35">
        <f t="shared" si="77"/>
        <v>-7.6077151946008417E-3</v>
      </c>
      <c r="AS151" s="35">
        <f t="shared" si="78"/>
        <v>-2.4057707804809779E-2</v>
      </c>
      <c r="AT151" s="35">
        <f t="shared" si="79"/>
        <v>-1.4188685195052984E-3</v>
      </c>
      <c r="AU151" s="36">
        <f t="shared" si="80"/>
        <v>-4.4868562219477874E-3</v>
      </c>
      <c r="AV151" s="28">
        <f>SUMPRODUCT('Bond Valuation'!$B$96:$K$96,BondVal_all!BO151:BX151)</f>
        <v>68.416866805296436</v>
      </c>
      <c r="AW151" s="53">
        <f t="shared" si="81"/>
        <v>-3.3666633584372718E-3</v>
      </c>
      <c r="AX151" s="12">
        <f>SUMPRODUCT($BO$2:$BX$2,'Bond Valuation'!$B$96:$K$96,BondVal_all!BO151:BX151)/BondVal_all!AV151</f>
        <v>8.2581181480235344</v>
      </c>
      <c r="AY151" s="35">
        <f t="shared" si="82"/>
        <v>-1.3302323000557774E-2</v>
      </c>
      <c r="AZ151" s="35">
        <f t="shared" si="65"/>
        <v>-4.2065638853007854E-2</v>
      </c>
      <c r="BA151" s="35">
        <f t="shared" si="83"/>
        <v>-1.4188685195052984E-3</v>
      </c>
      <c r="BB151" s="36">
        <f t="shared" si="84"/>
        <v>-4.4868562219477874E-3</v>
      </c>
      <c r="BC151" s="28">
        <f>SUMPRODUCT('Bond Valuation'!$B$124:$U$124,BondVal_all!BO151:CH151)</f>
        <v>57.111851384684172</v>
      </c>
      <c r="BD151" s="53">
        <f t="shared" si="85"/>
        <v>-1.4077881422682736E-3</v>
      </c>
      <c r="BE151" s="12">
        <f>SUMPRODUCT($BO$2:$CH$2,'Bond Valuation'!$B$124:$U$124,BondVal_all!BO151:CH151)/BondVal_all!BC151</f>
        <v>11.911569062729761</v>
      </c>
      <c r="BF151" s="35">
        <f t="shared" si="86"/>
        <v>-1.9187366452707591E-2</v>
      </c>
      <c r="BG151" s="35">
        <f t="shared" si="87"/>
        <v>-6.0675780290861424E-2</v>
      </c>
      <c r="BH151" s="35">
        <f t="shared" si="88"/>
        <v>-1.4188685195052984E-3</v>
      </c>
      <c r="BI151" s="36">
        <f t="shared" si="89"/>
        <v>-4.4868562219477874E-3</v>
      </c>
      <c r="BJ151" s="35"/>
      <c r="BK151" s="35"/>
      <c r="BO151">
        <f>EXP(-BO$2*HLOOKUP(BO$2,'Yield Curves'!$B$2:$AP$508,MATCH($Z151,'Yield Curves'!$A$3:$A$508,0)+1)/100)</f>
        <v>0.92173270985388722</v>
      </c>
      <c r="BP151">
        <f>EXP(-BP$2*HLOOKUP(BP$2,'Yield Curves'!$B$2:$AP$508,MATCH($Z151,'Yield Curves'!$A$3:$A$508,0)+1)/100)</f>
        <v>0.85044120454023298</v>
      </c>
      <c r="BQ151">
        <f>EXP(-BQ$2*HLOOKUP(BQ$2,'Yield Curves'!$B$2:$AP$508,MATCH($Z151,'Yield Curves'!$A$3:$A$508,0)+1)/100)</f>
        <v>0.78521320448951026</v>
      </c>
      <c r="BR151">
        <f>EXP(-BR$2*HLOOKUP(BR$2,'Yield Curves'!$B$2:$AP$508,MATCH($Z151,'Yield Curves'!$A$3:$A$508,0)+1)/100)</f>
        <v>0.72411866361923127</v>
      </c>
      <c r="BS151">
        <f>EXP(-BS$2*HLOOKUP(BS$2,'Yield Curves'!$B$2:$AP$508,MATCH($Z151,'Yield Curves'!$A$3:$A$508,0)+1)/100)</f>
        <v>0.67099070135344585</v>
      </c>
      <c r="BT151">
        <f>EXP(-BT$2*HLOOKUP(BT$2,'Yield Curves'!$B$2:$AP$508,MATCH($Z151,'Yield Curves'!$A$3:$A$508,0)+1)/100)</f>
        <v>0.62045636446077035</v>
      </c>
      <c r="BU151">
        <f>EXP(-BU$2*HLOOKUP(BU$2,'Yield Curves'!$B$2:$AP$508,MATCH($Z151,'Yield Curves'!$A$3:$A$508,0)+1)/100)</f>
        <v>0.57401485684058207</v>
      </c>
      <c r="BV151">
        <f>EXP(-BV$2*HLOOKUP(BV$2,'Yield Curves'!$B$2:$AP$508,MATCH($Z151,'Yield Curves'!$A$3:$A$508,0)+1)/100)</f>
        <v>0.53051873808327787</v>
      </c>
      <c r="BW151">
        <f>EXP(-BW$2*HLOOKUP(BW$2,'Yield Curves'!$B$2:$AP$508,MATCH($Z151,'Yield Curves'!$A$3:$A$508,0)+1)/100)</f>
        <v>0.48955302404881595</v>
      </c>
      <c r="BX151">
        <f>EXP(-BX$2*HLOOKUP(BX$2,'Yield Curves'!$B$2:$AP$508,MATCH($Z151,'Yield Curves'!$A$3:$A$508,0)+1)/100)</f>
        <v>0.45248530115731678</v>
      </c>
      <c r="BY151">
        <f>EXP(-BY$2*HLOOKUP(BY$2,'Yield Curves'!$B$2:$AP$508,MATCH($Z151,'Yield Curves'!$A$3:$A$508,0)+1)/100)</f>
        <v>0.41827653425157979</v>
      </c>
      <c r="BZ151">
        <f>EXP(-BZ$2*HLOOKUP(BZ$2,'Yield Curves'!$B$2:$AP$508,MATCH($Z151,'Yield Curves'!$A$3:$A$508,0)+1)/100)</f>
        <v>0.38472076252069304</v>
      </c>
      <c r="CA151">
        <f>EXP(-CA$2*HLOOKUP(CA$2,'Yield Curves'!$B$2:$AP$508,MATCH($Z151,'Yield Curves'!$A$3:$A$508,0)+1)/100)</f>
        <v>0.35163577296067106</v>
      </c>
      <c r="CB151">
        <f>EXP(-CB$2*HLOOKUP(CB$2,'Yield Curves'!$B$2:$AP$508,MATCH($Z151,'Yield Curves'!$A$3:$A$508,0)+1)/100)</f>
        <v>0.32378417069168841</v>
      </c>
      <c r="CC151">
        <f>EXP(-CC$2*HLOOKUP(CC$2,'Yield Curves'!$B$2:$AP$508,MATCH($Z151,'Yield Curves'!$A$3:$A$508,0)+1)/100)</f>
        <v>0.29804821805862064</v>
      </c>
      <c r="CD151">
        <f>EXP(-CD$2*HLOOKUP(CD$2,'Yield Curves'!$B$2:$AP$508,MATCH($Z151,'Yield Curves'!$A$3:$A$508,0)+1)/100)</f>
        <v>0.2733207199448402</v>
      </c>
      <c r="CE151">
        <f>EXP(-CE$2*HLOOKUP(CE$2,'Yield Curves'!$B$2:$AP$508,MATCH($Z151,'Yield Curves'!$A$3:$A$508,0)+1)/100)</f>
        <v>0.24953413230726218</v>
      </c>
      <c r="CF151">
        <f>EXP(-CF$2*HLOOKUP(CF$2,'Yield Curves'!$B$2:$AP$508,MATCH($Z151,'Yield Curves'!$A$3:$A$508,0)+1)/100)</f>
        <v>0.22755029584807016</v>
      </c>
      <c r="CG151">
        <f>EXP(-CG$2*HLOOKUP(CG$2,'Yield Curves'!$B$2:$AP$508,MATCH($Z151,'Yield Curves'!$A$3:$A$508,0)+1)/100)</f>
        <v>0.20768894620289607</v>
      </c>
      <c r="CH151">
        <f>EXP(-CH$2*HLOOKUP(CH$2,'Yield Curves'!$B$2:$AP$508,MATCH($Z151,'Yield Curves'!$A$3:$A$508,0)+1)/100)</f>
        <v>0.18937994326683263</v>
      </c>
    </row>
    <row r="152" spans="1:86" x14ac:dyDescent="0.2">
      <c r="A152" s="2">
        <v>42920</v>
      </c>
      <c r="B152">
        <f>'Yield Curves'!C151-'Yield Curves'!C152</f>
        <v>0</v>
      </c>
      <c r="C152">
        <f>'Yield Curves'!D151-'Yield Curves'!D152</f>
        <v>0</v>
      </c>
      <c r="D152">
        <f>'Yield Curves'!E151-'Yield Curves'!E152</f>
        <v>0</v>
      </c>
      <c r="E152">
        <f>'Yield Curves'!F151-'Yield Curves'!F152</f>
        <v>0</v>
      </c>
      <c r="F152">
        <f>'Yield Curves'!G151-'Yield Curves'!G152</f>
        <v>0</v>
      </c>
      <c r="G152">
        <f>'Yield Curves'!H151-'Yield Curves'!H152</f>
        <v>-4.9999999999990052E-3</v>
      </c>
      <c r="H152">
        <f>'Yield Curves'!I151-'Yield Curves'!I152</f>
        <v>-9.9999999999997868E-3</v>
      </c>
      <c r="I152">
        <f>'Yield Curves'!J151-'Yield Curves'!J152</f>
        <v>-4.9999999999998934E-3</v>
      </c>
      <c r="J152">
        <f>'Yield Curves'!K151-'Yield Curves'!K152</f>
        <v>0</v>
      </c>
      <c r="K152">
        <f>'Yield Curves'!L151-'Yield Curves'!L152</f>
        <v>0</v>
      </c>
      <c r="L152">
        <f>'Yield Curves'!M151-'Yield Curves'!M152</f>
        <v>0</v>
      </c>
      <c r="M152">
        <f>'Yield Curves'!N151-'Yield Curves'!N152</f>
        <v>0</v>
      </c>
      <c r="N152">
        <f>'Yield Curves'!O151-'Yield Curves'!O152</f>
        <v>0</v>
      </c>
      <c r="O152">
        <f>'Yield Curves'!P151-'Yield Curves'!P152</f>
        <v>0</v>
      </c>
      <c r="P152">
        <f>'Yield Curves'!Q151-'Yield Curves'!Q152</f>
        <v>0</v>
      </c>
      <c r="Q152">
        <f>'Yield Curves'!R151-'Yield Curves'!R152</f>
        <v>0</v>
      </c>
      <c r="R152">
        <f>'Yield Curves'!S151-'Yield Curves'!S152</f>
        <v>0</v>
      </c>
      <c r="S152">
        <f>'Yield Curves'!T151-'Yield Curves'!T152</f>
        <v>0</v>
      </c>
      <c r="T152">
        <f>'Yield Curves'!U151-'Yield Curves'!U152</f>
        <v>0</v>
      </c>
      <c r="U152">
        <f>'Yield Curves'!V151-'Yield Curves'!V152</f>
        <v>0</v>
      </c>
      <c r="V152" s="21">
        <f t="shared" si="61"/>
        <v>0</v>
      </c>
      <c r="W152" s="21">
        <f t="shared" si="62"/>
        <v>3.7365000000000197E-2</v>
      </c>
      <c r="X152">
        <f t="shared" si="63"/>
        <v>5.3078637577355502E-2</v>
      </c>
      <c r="Y152">
        <f t="shared" si="64"/>
        <v>0.16084437568506546</v>
      </c>
      <c r="Z152" s="2">
        <v>42921</v>
      </c>
      <c r="AA152" s="28">
        <f>'Bond Valuation'!$B$12*BondVal_all!BO152</f>
        <v>93.122936386045311</v>
      </c>
      <c r="AB152" s="53">
        <f t="shared" si="66"/>
        <v>-4.9987502083059798E-4</v>
      </c>
      <c r="AC152" s="12">
        <f>SUMPRODUCT('Bond Valuation'!$B$12*BondVal_all!BO152,$BO$2)/AA152</f>
        <v>1</v>
      </c>
      <c r="AD152" s="35">
        <f t="shared" si="67"/>
        <v>-1.6059178734887933E-3</v>
      </c>
      <c r="AE152" s="53">
        <f t="shared" si="68"/>
        <v>-5.0783582153987213E-3</v>
      </c>
      <c r="AF152" s="53">
        <f t="shared" si="69"/>
        <v>-1.4149734423841355E-3</v>
      </c>
      <c r="AG152" s="53">
        <f t="shared" si="70"/>
        <v>-4.4745389065829018E-3</v>
      </c>
      <c r="AH152" s="28">
        <f>SUMPRODUCT('Bond Valuation'!$B$40:$D$40,BondVal_all!BO152:BQ152)</f>
        <v>83.758236828233848</v>
      </c>
      <c r="AI152" s="53">
        <f t="shared" si="71"/>
        <v>-1.4667586676369027E-3</v>
      </c>
      <c r="AJ152" s="12">
        <f>SUMPRODUCT($BO$2:$BQ$2,'Bond Valuation'!$B$40:$D$40,BondVal_all!BO152:BQ152)/BondVal_all!AH152</f>
        <v>2.9356447682263753</v>
      </c>
      <c r="AK152" s="35">
        <f t="shared" si="72"/>
        <v>-4.7144044035086017E-3</v>
      </c>
      <c r="AL152" s="35">
        <f t="shared" si="73"/>
        <v>-1.4908255726214686E-2</v>
      </c>
      <c r="AM152" s="35">
        <f t="shared" si="74"/>
        <v>-1.4149734423841355E-3</v>
      </c>
      <c r="AN152" s="29">
        <f t="shared" si="75"/>
        <v>-4.4745389065829018E-3</v>
      </c>
      <c r="AO152" s="28">
        <f>SUMPRODUCT('Bond Valuation'!$B$68:$F$68,BondVal_all!BO152:BS152)</f>
        <v>77.193014778560709</v>
      </c>
      <c r="AP152" s="53">
        <f t="shared" si="76"/>
        <v>-3.2783948012182762E-3</v>
      </c>
      <c r="AQ152" s="12">
        <f>SUMPRODUCT($BO$2:$BS$2,'Bond Valuation'!$B$68:$F$68,BondVal_all!BO152:BS152)/BondVal_all!AO152</f>
        <v>4.7234660809831457</v>
      </c>
      <c r="AR152" s="35">
        <f t="shared" si="77"/>
        <v>-7.5854986042688975E-3</v>
      </c>
      <c r="AS152" s="35">
        <f t="shared" si="78"/>
        <v>-2.3987452777517959E-2</v>
      </c>
      <c r="AT152" s="35">
        <f t="shared" si="79"/>
        <v>-1.4149734423841355E-3</v>
      </c>
      <c r="AU152" s="36">
        <f t="shared" si="80"/>
        <v>-4.4745389065829018E-3</v>
      </c>
      <c r="AV152" s="28">
        <f>SUMPRODUCT('Bond Valuation'!$B$96:$K$96,BondVal_all!BO152:BX152)</f>
        <v>68.647981449071708</v>
      </c>
      <c r="AW152" s="53">
        <f t="shared" si="81"/>
        <v>-7.9979626496748946E-3</v>
      </c>
      <c r="AX152" s="12">
        <f>SUMPRODUCT($BO$2:$BX$2,'Bond Valuation'!$B$96:$K$96,BondVal_all!BO152:BX152)/BondVal_all!AV152</f>
        <v>8.2615296537641001</v>
      </c>
      <c r="AY152" s="35">
        <f t="shared" si="82"/>
        <v>-1.3267338133337449E-2</v>
      </c>
      <c r="AZ152" s="35">
        <f t="shared" si="65"/>
        <v>-4.1955006988953061E-2</v>
      </c>
      <c r="BA152" s="35">
        <f t="shared" si="83"/>
        <v>-1.4149734423841355E-3</v>
      </c>
      <c r="BB152" s="36">
        <f t="shared" si="84"/>
        <v>-4.4745389065829018E-3</v>
      </c>
      <c r="BC152" s="28">
        <f>SUMPRODUCT('Bond Valuation'!$B$124:$U$124,BondVal_all!BO152:CH152)</f>
        <v>57.192366119535521</v>
      </c>
      <c r="BD152" s="53">
        <f t="shared" si="85"/>
        <v>-8.2824142736173112E-3</v>
      </c>
      <c r="BE152" s="12">
        <f>SUMPRODUCT($BO$2:$CH$2,'Bond Valuation'!$B$124:$U$124,BondVal_all!BO152:CH152)/BondVal_all!BC152</f>
        <v>11.906763116453497</v>
      </c>
      <c r="BF152" s="35">
        <f t="shared" si="86"/>
        <v>-1.9121283704109798E-2</v>
      </c>
      <c r="BG152" s="35">
        <f t="shared" si="87"/>
        <v>-6.0466808291248099E-2</v>
      </c>
      <c r="BH152" s="35">
        <f t="shared" si="88"/>
        <v>-1.4149734423841355E-3</v>
      </c>
      <c r="BI152" s="36">
        <f t="shared" si="89"/>
        <v>-4.4745389065829018E-3</v>
      </c>
      <c r="BJ152" s="35"/>
      <c r="BK152" s="35"/>
      <c r="BO152">
        <f>EXP(-BO$2*HLOOKUP(BO$2,'Yield Curves'!$B$2:$AP$508,MATCH($Z152,'Yield Curves'!$A$3:$A$508,0)+1)/100)</f>
        <v>0.92200927114896347</v>
      </c>
      <c r="BP152">
        <f>EXP(-BP$2*HLOOKUP(BP$2,'Yield Curves'!$B$2:$AP$508,MATCH($Z152,'Yield Curves'!$A$3:$A$508,0)+1)/100)</f>
        <v>0.85112182971763617</v>
      </c>
      <c r="BQ152">
        <f>EXP(-BQ$2*HLOOKUP(BQ$2,'Yield Curves'!$B$2:$AP$508,MATCH($Z152,'Yield Curves'!$A$3:$A$508,0)+1)/100)</f>
        <v>0.78639190810294757</v>
      </c>
      <c r="BR152">
        <f>EXP(-BR$2*HLOOKUP(BR$2,'Yield Curves'!$B$2:$AP$508,MATCH($Z152,'Yield Curves'!$A$3:$A$508,0)+1)/100)</f>
        <v>0.72440836902189676</v>
      </c>
      <c r="BS152">
        <f>EXP(-BS$2*HLOOKUP(BS$2,'Yield Curves'!$B$2:$AP$508,MATCH($Z152,'Yield Curves'!$A$3:$A$508,0)+1)/100)</f>
        <v>0.67300669593738638</v>
      </c>
      <c r="BT152">
        <f>EXP(-BT$2*HLOOKUP(BT$2,'Yield Curves'!$B$2:$AP$508,MATCH($Z152,'Yield Curves'!$A$3:$A$508,0)+1)/100)</f>
        <v>0.62250725256768669</v>
      </c>
      <c r="BU152">
        <f>EXP(-BU$2*HLOOKUP(BU$2,'Yield Curves'!$B$2:$AP$508,MATCH($Z152,'Yield Curves'!$A$3:$A$508,0)+1)/100)</f>
        <v>0.57602742878592827</v>
      </c>
      <c r="BV152">
        <f>EXP(-BV$2*HLOOKUP(BV$2,'Yield Curves'!$B$2:$AP$508,MATCH($Z152,'Yield Curves'!$A$3:$A$508,0)+1)/100)</f>
        <v>0.53248529329782179</v>
      </c>
      <c r="BW152">
        <f>EXP(-BW$2*HLOOKUP(BW$2,'Yield Curves'!$B$2:$AP$508,MATCH($Z152,'Yield Curves'!$A$3:$A$508,0)+1)/100)</f>
        <v>0.49148443905893685</v>
      </c>
      <c r="BX152">
        <f>EXP(-BX$2*HLOOKUP(BX$2,'Yield Curves'!$B$2:$AP$508,MATCH($Z152,'Yield Curves'!$A$3:$A$508,0)+1)/100)</f>
        <v>0.45429886707569556</v>
      </c>
      <c r="BY152">
        <f>EXP(-BY$2*HLOOKUP(BY$2,'Yield Curves'!$B$2:$AP$508,MATCH($Z152,'Yield Curves'!$A$3:$A$508,0)+1)/100)</f>
        <v>0.41994774168736204</v>
      </c>
      <c r="BZ152">
        <f>EXP(-BZ$2*HLOOKUP(BZ$2,'Yield Curves'!$B$2:$AP$508,MATCH($Z152,'Yield Curves'!$A$3:$A$508,0)+1)/100)</f>
        <v>0.38609377446257381</v>
      </c>
      <c r="CA152">
        <f>EXP(-CA$2*HLOOKUP(CA$2,'Yield Curves'!$B$2:$AP$508,MATCH($Z152,'Yield Curves'!$A$3:$A$508,0)+1)/100)</f>
        <v>0.35256553821406811</v>
      </c>
      <c r="CB152">
        <f>EXP(-CB$2*HLOOKUP(CB$2,'Yield Curves'!$B$2:$AP$508,MATCH($Z152,'Yield Curves'!$A$3:$A$508,0)+1)/100)</f>
        <v>0.3244719296400897</v>
      </c>
      <c r="CC152">
        <f>EXP(-CC$2*HLOOKUP(CC$2,'Yield Curves'!$B$2:$AP$508,MATCH($Z152,'Yield Curves'!$A$3:$A$508,0)+1)/100)</f>
        <v>0.29849562585766892</v>
      </c>
      <c r="CD152">
        <f>EXP(-CD$2*HLOOKUP(CD$2,'Yield Curves'!$B$2:$AP$508,MATCH($Z152,'Yield Curves'!$A$3:$A$508,0)+1)/100)</f>
        <v>0.27361897296656756</v>
      </c>
      <c r="CE152">
        <f>EXP(-CE$2*HLOOKUP(CE$2,'Yield Curves'!$B$2:$AP$508,MATCH($Z152,'Yield Curves'!$A$3:$A$508,0)+1)/100)</f>
        <v>0.24977203412383142</v>
      </c>
      <c r="CF152">
        <f>EXP(-CF$2*HLOOKUP(CF$2,'Yield Curves'!$B$2:$AP$508,MATCH($Z152,'Yield Curves'!$A$3:$A$508,0)+1)/100)</f>
        <v>0.22773036289609441</v>
      </c>
      <c r="CG152">
        <f>EXP(-CG$2*HLOOKUP(CG$2,'Yield Curves'!$B$2:$AP$508,MATCH($Z152,'Yield Curves'!$A$3:$A$508,0)+1)/100)</f>
        <v>0.20777567038307709</v>
      </c>
      <c r="CH152">
        <f>EXP(-CH$2*HLOOKUP(CH$2,'Yield Curves'!$B$2:$AP$508,MATCH($Z152,'Yield Curves'!$A$3:$A$508,0)+1)/100)</f>
        <v>0.18937994326683263</v>
      </c>
    </row>
    <row r="153" spans="1:86" x14ac:dyDescent="0.2">
      <c r="A153" s="2">
        <v>42919</v>
      </c>
      <c r="B153">
        <f>'Yield Curves'!C152-'Yield Curves'!C153</f>
        <v>9.9999999999997868E-3</v>
      </c>
      <c r="C153">
        <f>'Yield Curves'!D152-'Yield Curves'!D153</f>
        <v>4.9999999999990052E-3</v>
      </c>
      <c r="D153">
        <f>'Yield Curves'!E152-'Yield Curves'!E153</f>
        <v>0</v>
      </c>
      <c r="E153">
        <f>'Yield Curves'!F152-'Yield Curves'!F153</f>
        <v>0</v>
      </c>
      <c r="F153">
        <f>'Yield Curves'!G152-'Yield Curves'!G153</f>
        <v>0</v>
      </c>
      <c r="G153">
        <f>'Yield Curves'!H152-'Yield Curves'!H153</f>
        <v>4.9999999999990052E-3</v>
      </c>
      <c r="H153">
        <f>'Yield Curves'!I152-'Yield Curves'!I153</f>
        <v>9.9999999999997868E-3</v>
      </c>
      <c r="I153">
        <f>'Yield Curves'!J152-'Yield Curves'!J153</f>
        <v>4.9999999999998934E-3</v>
      </c>
      <c r="J153">
        <f>'Yield Curves'!K152-'Yield Curves'!K153</f>
        <v>0</v>
      </c>
      <c r="K153">
        <f>'Yield Curves'!L152-'Yield Curves'!L153</f>
        <v>0</v>
      </c>
      <c r="L153">
        <f>'Yield Curves'!M152-'Yield Curves'!M153</f>
        <v>0</v>
      </c>
      <c r="M153">
        <f>'Yield Curves'!N152-'Yield Curves'!N153</f>
        <v>0</v>
      </c>
      <c r="N153">
        <f>'Yield Curves'!O152-'Yield Curves'!O153</f>
        <v>0</v>
      </c>
      <c r="O153">
        <f>'Yield Curves'!P152-'Yield Curves'!P153</f>
        <v>0</v>
      </c>
      <c r="P153">
        <f>'Yield Curves'!Q152-'Yield Curves'!Q153</f>
        <v>2.5000000000003908E-3</v>
      </c>
      <c r="Q153">
        <f>'Yield Curves'!R152-'Yield Curves'!R153</f>
        <v>4.9999999999998934E-3</v>
      </c>
      <c r="R153">
        <f>'Yield Curves'!S152-'Yield Curves'!S153</f>
        <v>7.499999999999396E-3</v>
      </c>
      <c r="S153">
        <f>'Yield Curves'!T152-'Yield Curves'!T153</f>
        <v>8.7499999999991473E-3</v>
      </c>
      <c r="T153">
        <f>'Yield Curves'!U152-'Yield Curves'!U153</f>
        <v>9.9999999999997868E-3</v>
      </c>
      <c r="U153">
        <f>'Yield Curves'!V152-'Yield Curves'!V153</f>
        <v>1.1250000000000426E-2</v>
      </c>
      <c r="V153" s="21">
        <f t="shared" si="61"/>
        <v>1.1250000000000426E-2</v>
      </c>
      <c r="W153" s="21">
        <f t="shared" si="62"/>
        <v>3.7880000000000191E-2</v>
      </c>
      <c r="X153">
        <f t="shared" si="63"/>
        <v>5.3447558795183911E-2</v>
      </c>
      <c r="Y153">
        <f t="shared" si="64"/>
        <v>0.16221761477584912</v>
      </c>
      <c r="Z153" s="2">
        <v>42920</v>
      </c>
      <c r="AA153" s="28">
        <f>'Bond Valuation'!$B$12*BondVal_all!BO153</f>
        <v>93.169509496545672</v>
      </c>
      <c r="AB153" s="53">
        <f t="shared" si="66"/>
        <v>0</v>
      </c>
      <c r="AC153" s="12">
        <f>SUMPRODUCT('Bond Valuation'!$B$12*BondVal_all!BO153,$BO$2)/AA153</f>
        <v>1</v>
      </c>
      <c r="AD153" s="35">
        <f t="shared" si="67"/>
        <v>-1.6084437568506546E-3</v>
      </c>
      <c r="AE153" s="53">
        <f t="shared" si="68"/>
        <v>-5.0863457599261263E-3</v>
      </c>
      <c r="AF153" s="53">
        <f t="shared" si="69"/>
        <v>-1.4146593966774925E-3</v>
      </c>
      <c r="AG153" s="53">
        <f t="shared" si="70"/>
        <v>-4.4735458068605122E-3</v>
      </c>
      <c r="AH153" s="28">
        <f>SUMPRODUCT('Bond Valuation'!$B$40:$D$40,BondVal_all!BO153:BQ153)</f>
        <v>83.881270408658139</v>
      </c>
      <c r="AI153" s="53">
        <f t="shared" si="71"/>
        <v>0</v>
      </c>
      <c r="AJ153" s="12">
        <f>SUMPRODUCT($BO$2:$BQ$2,'Bond Valuation'!$B$40:$D$40,BondVal_all!BO153:BQ153)/BondVal_all!AH153</f>
        <v>2.9356968690097096</v>
      </c>
      <c r="AK153" s="35">
        <f t="shared" si="72"/>
        <v>-4.7219033009646815E-3</v>
      </c>
      <c r="AL153" s="35">
        <f t="shared" si="73"/>
        <v>-1.4931969322115941E-2</v>
      </c>
      <c r="AM153" s="35">
        <f t="shared" si="74"/>
        <v>-1.4146593966774925E-3</v>
      </c>
      <c r="AN153" s="29">
        <f t="shared" si="75"/>
        <v>-4.4735458068605122E-3</v>
      </c>
      <c r="AO153" s="28">
        <f>SUMPRODUCT('Bond Valuation'!$B$68:$F$68,BondVal_all!BO153:BS153)</f>
        <v>77.446916346481402</v>
      </c>
      <c r="AP153" s="53">
        <f t="shared" si="76"/>
        <v>9.3818025690417528E-6</v>
      </c>
      <c r="AQ153" s="12">
        <f>SUMPRODUCT($BO$2:$BS$2,'Bond Valuation'!$B$68:$F$68,BondVal_all!BO153:BS153)/BondVal_all!AO153</f>
        <v>4.7240795034156164</v>
      </c>
      <c r="AR153" s="35">
        <f t="shared" si="77"/>
        <v>-7.5984161841349887E-3</v>
      </c>
      <c r="AS153" s="35">
        <f t="shared" si="78"/>
        <v>-2.402830175175194E-2</v>
      </c>
      <c r="AT153" s="35">
        <f t="shared" si="79"/>
        <v>-1.4146593966774925E-3</v>
      </c>
      <c r="AU153" s="36">
        <f t="shared" si="80"/>
        <v>-4.4735458068605122E-3</v>
      </c>
      <c r="AV153" s="28">
        <f>SUMPRODUCT('Bond Valuation'!$B$96:$K$96,BondVal_all!BO153:BX153)</f>
        <v>69.201452078095585</v>
      </c>
      <c r="AW153" s="53">
        <f t="shared" si="81"/>
        <v>1.4699601367462733E-5</v>
      </c>
      <c r="AX153" s="12">
        <f>SUMPRODUCT($BO$2:$BX$2,'Bond Valuation'!$B$96:$K$96,BondVal_all!BO153:BX153)/BondVal_all!AV153</f>
        <v>8.2712371209369184</v>
      </c>
      <c r="AY153" s="35">
        <f t="shared" si="82"/>
        <v>-1.3303819708602369E-2</v>
      </c>
      <c r="AZ153" s="35">
        <f t="shared" si="65"/>
        <v>-4.2070371859421071E-2</v>
      </c>
      <c r="BA153" s="35">
        <f t="shared" si="83"/>
        <v>-1.4146593966774925E-3</v>
      </c>
      <c r="BB153" s="36">
        <f t="shared" si="84"/>
        <v>-4.4735458068605122E-3</v>
      </c>
      <c r="BC153" s="28">
        <f>SUMPRODUCT('Bond Valuation'!$B$124:$U$124,BondVal_all!BO153:CH153)</f>
        <v>57.670013058853868</v>
      </c>
      <c r="BD153" s="53">
        <f t="shared" si="85"/>
        <v>1.7440556163728083E-4</v>
      </c>
      <c r="BE153" s="12">
        <f>SUMPRODUCT($BO$2:$CH$2,'Bond Valuation'!$B$124:$U$124,BondVal_all!BO153:CH153)/BondVal_all!BC153</f>
        <v>11.936521180264171</v>
      </c>
      <c r="BF153" s="35">
        <f t="shared" si="86"/>
        <v>-1.9199222970911513E-2</v>
      </c>
      <c r="BG153" s="35">
        <f t="shared" si="87"/>
        <v>-6.071327389350506E-2</v>
      </c>
      <c r="BH153" s="35">
        <f t="shared" si="88"/>
        <v>-1.4146593966774925E-3</v>
      </c>
      <c r="BI153" s="36">
        <f t="shared" si="89"/>
        <v>-4.4735458068605122E-3</v>
      </c>
      <c r="BJ153" s="35"/>
      <c r="BK153" s="35"/>
      <c r="BO153">
        <f>EXP(-BO$2*HLOOKUP(BO$2,'Yield Curves'!$B$2:$AP$508,MATCH($Z153,'Yield Curves'!$A$3:$A$508,0)+1)/100)</f>
        <v>0.92247039105490769</v>
      </c>
      <c r="BP153">
        <f>EXP(-BP$2*HLOOKUP(BP$2,'Yield Curves'!$B$2:$AP$508,MATCH($Z153,'Yield Curves'!$A$3:$A$508,0)+1)/100)</f>
        <v>0.85197337725015776</v>
      </c>
      <c r="BQ153">
        <f>EXP(-BQ$2*HLOOKUP(BQ$2,'Yield Curves'!$B$2:$AP$508,MATCH($Z153,'Yield Curves'!$A$3:$A$508,0)+1)/100)</f>
        <v>0.78757238109851002</v>
      </c>
      <c r="BR153">
        <f>EXP(-BR$2*HLOOKUP(BR$2,'Yield Curves'!$B$2:$AP$508,MATCH($Z153,'Yield Curves'!$A$3:$A$508,0)+1)/100)</f>
        <v>0.72673018873301887</v>
      </c>
      <c r="BS153">
        <f>EXP(-BS$2*HLOOKUP(BS$2,'Yield Curves'!$B$2:$AP$508,MATCH($Z153,'Yield Curves'!$A$3:$A$508,0)+1)/100)</f>
        <v>0.67536634635258452</v>
      </c>
      <c r="BT153">
        <f>EXP(-BT$2*HLOOKUP(BT$2,'Yield Curves'!$B$2:$AP$508,MATCH($Z153,'Yield Curves'!$A$3:$A$508,0)+1)/100)</f>
        <v>0.62569014904286857</v>
      </c>
      <c r="BU153">
        <f>EXP(-BU$2*HLOOKUP(BU$2,'Yield Curves'!$B$2:$AP$508,MATCH($Z153,'Yield Curves'!$A$3:$A$508,0)+1)/100)</f>
        <v>0.5800737664467106</v>
      </c>
      <c r="BV153">
        <f>EXP(-BV$2*HLOOKUP(BV$2,'Yield Curves'!$B$2:$AP$508,MATCH($Z153,'Yield Curves'!$A$3:$A$508,0)+1)/100)</f>
        <v>0.53692331353828626</v>
      </c>
      <c r="BW153">
        <f>EXP(-BW$2*HLOOKUP(BW$2,'Yield Curves'!$B$2:$AP$508,MATCH($Z153,'Yield Curves'!$A$3:$A$508,0)+1)/100)</f>
        <v>0.49576041660132569</v>
      </c>
      <c r="BX153">
        <f>EXP(-BX$2*HLOOKUP(BX$2,'Yield Curves'!$B$2:$AP$508,MATCH($Z153,'Yield Curves'!$A$3:$A$508,0)+1)/100)</f>
        <v>0.4588646465959545</v>
      </c>
      <c r="BY153">
        <f>EXP(-BY$2*HLOOKUP(BY$2,'Yield Curves'!$B$2:$AP$508,MATCH($Z153,'Yield Curves'!$A$3:$A$508,0)+1)/100)</f>
        <v>0.42476784770314674</v>
      </c>
      <c r="BZ153">
        <f>EXP(-BZ$2*HLOOKUP(BZ$2,'Yield Curves'!$B$2:$AP$508,MATCH($Z153,'Yield Curves'!$A$3:$A$508,0)+1)/100)</f>
        <v>0.39065225036119183</v>
      </c>
      <c r="CA153">
        <f>EXP(-CA$2*HLOOKUP(CA$2,'Yield Curves'!$B$2:$AP$508,MATCH($Z153,'Yield Curves'!$A$3:$A$508,0)+1)/100)</f>
        <v>0.35635267621075684</v>
      </c>
      <c r="CB153">
        <f>EXP(-CB$2*HLOOKUP(CB$2,'Yield Curves'!$B$2:$AP$508,MATCH($Z153,'Yield Curves'!$A$3:$A$508,0)+1)/100)</f>
        <v>0.32817669052982479</v>
      </c>
      <c r="CC153">
        <f>EXP(-CC$2*HLOOKUP(CC$2,'Yield Curves'!$B$2:$AP$508,MATCH($Z153,'Yield Curves'!$A$3:$A$508,0)+1)/100)</f>
        <v>0.30209915127828341</v>
      </c>
      <c r="CD153">
        <f>EXP(-CD$2*HLOOKUP(CD$2,'Yield Curves'!$B$2:$AP$508,MATCH($Z153,'Yield Curves'!$A$3:$A$508,0)+1)/100)</f>
        <v>0.27701479158407466</v>
      </c>
      <c r="CE153">
        <f>EXP(-CE$2*HLOOKUP(CE$2,'Yield Curves'!$B$2:$AP$508,MATCH($Z153,'Yield Curves'!$A$3:$A$508,0)+1)/100)</f>
        <v>0.25286364633977954</v>
      </c>
      <c r="CF153">
        <f>EXP(-CF$2*HLOOKUP(CF$2,'Yield Curves'!$B$2:$AP$508,MATCH($Z153,'Yield Curves'!$A$3:$A$508,0)+1)/100)</f>
        <v>0.23051983703133214</v>
      </c>
      <c r="CG153">
        <f>EXP(-CG$2*HLOOKUP(CG$2,'Yield Curves'!$B$2:$AP$508,MATCH($Z153,'Yield Curves'!$A$3:$A$508,0)+1)/100)</f>
        <v>0.2103103881285778</v>
      </c>
      <c r="CH153">
        <f>EXP(-CH$2*HLOOKUP(CH$2,'Yield Curves'!$B$2:$AP$508,MATCH($Z153,'Yield Curves'!$A$3:$A$508,0)+1)/100)</f>
        <v>0.19166619264739129</v>
      </c>
    </row>
    <row r="154" spans="1:86" x14ac:dyDescent="0.2">
      <c r="A154" s="2">
        <v>42916</v>
      </c>
      <c r="B154">
        <f>'Yield Curves'!C153-'Yield Curves'!C154</f>
        <v>0.11000000000000032</v>
      </c>
      <c r="C154">
        <f>'Yield Curves'!D153-'Yield Curves'!D154</f>
        <v>7.0000000000000284E-2</v>
      </c>
      <c r="D154">
        <f>'Yield Curves'!E153-'Yield Curves'!E154</f>
        <v>2.9999999999999361E-2</v>
      </c>
      <c r="E154">
        <f>'Yield Curves'!F153-'Yield Curves'!F154</f>
        <v>4.9999999999990052E-3</v>
      </c>
      <c r="F154">
        <f>'Yield Curves'!G153-'Yield Curves'!G154</f>
        <v>-2.0000000000000462E-2</v>
      </c>
      <c r="G154">
        <f>'Yield Curves'!H153-'Yield Curves'!H154</f>
        <v>-1.9999999999999574E-2</v>
      </c>
      <c r="H154">
        <f>'Yield Curves'!I153-'Yield Curves'!I154</f>
        <v>-1.9999999999999574E-2</v>
      </c>
      <c r="I154">
        <f>'Yield Curves'!J153-'Yield Curves'!J154</f>
        <v>-3.0000000000000249E-2</v>
      </c>
      <c r="J154">
        <f>'Yield Curves'!K153-'Yield Curves'!K154</f>
        <v>-4.0000000000000036E-2</v>
      </c>
      <c r="K154">
        <f>'Yield Curves'!L153-'Yield Curves'!L154</f>
        <v>-3.5000000000000142E-2</v>
      </c>
      <c r="L154">
        <f>'Yield Curves'!M153-'Yield Curves'!M154</f>
        <v>-3.0000000000000249E-2</v>
      </c>
      <c r="M154">
        <f>'Yield Curves'!N153-'Yield Curves'!N154</f>
        <v>-2.5000000000000355E-2</v>
      </c>
      <c r="N154">
        <f>'Yield Curves'!O153-'Yield Curves'!O154</f>
        <v>-1.9999999999999574E-2</v>
      </c>
      <c r="O154">
        <f>'Yield Curves'!P153-'Yield Curves'!P154</f>
        <v>-1.4999999999998792E-2</v>
      </c>
      <c r="P154">
        <f>'Yield Curves'!Q153-'Yield Curves'!Q154</f>
        <v>-1.499999999999968E-2</v>
      </c>
      <c r="Q154">
        <f>'Yield Curves'!R153-'Yield Curves'!R154</f>
        <v>-1.499999999999968E-2</v>
      </c>
      <c r="R154">
        <f>'Yield Curves'!S153-'Yield Curves'!S154</f>
        <v>-1.499999999999968E-2</v>
      </c>
      <c r="S154">
        <f>'Yield Curves'!T153-'Yield Curves'!T154</f>
        <v>-1.2499999999999289E-2</v>
      </c>
      <c r="T154">
        <f>'Yield Curves'!U153-'Yield Curves'!U154</f>
        <v>-9.9999999999997868E-3</v>
      </c>
      <c r="U154">
        <f>'Yield Curves'!V153-'Yield Curves'!V154</f>
        <v>-7.5000000000002842E-3</v>
      </c>
      <c r="V154" s="21">
        <f t="shared" si="61"/>
        <v>0.11000000000000032</v>
      </c>
      <c r="W154" s="21">
        <f t="shared" si="62"/>
        <v>3.7600000000000203E-2</v>
      </c>
      <c r="X154">
        <f t="shared" si="63"/>
        <v>5.3251217296642901E-2</v>
      </c>
      <c r="Y154">
        <f t="shared" si="64"/>
        <v>0.16148085614813226</v>
      </c>
      <c r="Z154" s="2">
        <v>42919</v>
      </c>
      <c r="AA154" s="28">
        <f>'Bond Valuation'!$B$12*BondVal_all!BO154</f>
        <v>93.169509496545672</v>
      </c>
      <c r="AB154" s="53">
        <f t="shared" si="66"/>
        <v>-9.999500016666385E-5</v>
      </c>
      <c r="AC154" s="12">
        <f>SUMPRODUCT('Bond Valuation'!$B$12*BondVal_all!BO154,$BO$2)/AA154</f>
        <v>1</v>
      </c>
      <c r="AD154" s="35">
        <f t="shared" si="67"/>
        <v>-1.6221761477584911E-3</v>
      </c>
      <c r="AE154" s="53">
        <f t="shared" si="68"/>
        <v>-5.1297713929146765E-3</v>
      </c>
      <c r="AF154" s="53">
        <f t="shared" si="69"/>
        <v>-1.4244919374369284E-3</v>
      </c>
      <c r="AG154" s="53">
        <f t="shared" si="70"/>
        <v>-4.5046390308467717E-3</v>
      </c>
      <c r="AH154" s="28">
        <f>SUMPRODUCT('Bond Valuation'!$B$40:$D$40,BondVal_all!BO154:BQ154)</f>
        <v>83.881270408658139</v>
      </c>
      <c r="AI154" s="53">
        <f t="shared" si="71"/>
        <v>-2.1995720439482724E-6</v>
      </c>
      <c r="AJ154" s="12">
        <f>SUMPRODUCT($BO$2:$BQ$2,'Bond Valuation'!$B$40:$D$40,BondVal_all!BO154:BQ154)/BondVal_all!AH154</f>
        <v>2.9356968690097096</v>
      </c>
      <c r="AK154" s="35">
        <f t="shared" si="72"/>
        <v>-4.762217437956834E-3</v>
      </c>
      <c r="AL154" s="35">
        <f t="shared" si="73"/>
        <v>-1.5059453816915192E-2</v>
      </c>
      <c r="AM154" s="35">
        <f t="shared" si="74"/>
        <v>-1.4244919374369284E-3</v>
      </c>
      <c r="AN154" s="29">
        <f t="shared" si="75"/>
        <v>-4.5046390308467717E-3</v>
      </c>
      <c r="AO154" s="28">
        <f>SUMPRODUCT('Bond Valuation'!$B$68:$F$68,BondVal_all!BO154:BS154)</f>
        <v>77.446189761619337</v>
      </c>
      <c r="AP154" s="53">
        <f t="shared" si="76"/>
        <v>-1.2359577188814086E-5</v>
      </c>
      <c r="AQ154" s="12">
        <f>SUMPRODUCT($BO$2:$BS$2,'Bond Valuation'!$B$68:$F$68,BondVal_all!BO154:BS154)/BondVal_all!AO154</f>
        <v>4.7240862965865613</v>
      </c>
      <c r="AR154" s="35">
        <f t="shared" si="77"/>
        <v>-7.6633001102754646E-3</v>
      </c>
      <c r="AS154" s="35">
        <f t="shared" si="78"/>
        <v>-2.4233482741889981E-2</v>
      </c>
      <c r="AT154" s="35">
        <f t="shared" si="79"/>
        <v>-1.4244919374369284E-3</v>
      </c>
      <c r="AU154" s="36">
        <f t="shared" si="80"/>
        <v>-4.5046390308467717E-3</v>
      </c>
      <c r="AV154" s="28">
        <f>SUMPRODUCT('Bond Valuation'!$B$96:$K$96,BondVal_all!BO154:BX154)</f>
        <v>69.200434859288691</v>
      </c>
      <c r="AW154" s="53">
        <f t="shared" si="81"/>
        <v>-7.2784472907461151E-4</v>
      </c>
      <c r="AX154" s="12">
        <f>SUMPRODUCT($BO$2:$BX$2,'Bond Valuation'!$B$96:$K$96,BondVal_all!BO154:BX154)/BondVal_all!AV154</f>
        <v>8.2712999064199426</v>
      </c>
      <c r="AY154" s="35">
        <f t="shared" si="82"/>
        <v>-1.3417505419151472E-2</v>
      </c>
      <c r="AZ154" s="35">
        <f t="shared" si="65"/>
        <v>-4.242987764217087E-2</v>
      </c>
      <c r="BA154" s="35">
        <f t="shared" si="83"/>
        <v>-1.4244919374369284E-3</v>
      </c>
      <c r="BB154" s="36">
        <f t="shared" si="84"/>
        <v>-4.5046390308467717E-3</v>
      </c>
      <c r="BC154" s="28">
        <f>SUMPRODUCT('Bond Valuation'!$B$124:$U$124,BondVal_all!BO154:CH154)</f>
        <v>57.659956841696911</v>
      </c>
      <c r="BD154" s="53">
        <f t="shared" si="85"/>
        <v>-1.0636099984748792E-3</v>
      </c>
      <c r="BE154" s="12">
        <f>SUMPRODUCT($BO$2:$CH$2,'Bond Valuation'!$B$124:$U$124,BondVal_all!BO154:CH154)/BondVal_all!BC154</f>
        <v>11.936191658445965</v>
      </c>
      <c r="BF154" s="35">
        <f t="shared" si="86"/>
        <v>-1.9362605403404912E-2</v>
      </c>
      <c r="BG154" s="35">
        <f t="shared" si="87"/>
        <v>-6.1229934509842904E-2</v>
      </c>
      <c r="BH154" s="35">
        <f t="shared" si="88"/>
        <v>-1.4244919374369284E-3</v>
      </c>
      <c r="BI154" s="36">
        <f t="shared" si="89"/>
        <v>-4.5046390308467717E-3</v>
      </c>
      <c r="BJ154" s="35"/>
      <c r="BK154" s="35"/>
      <c r="BO154">
        <f>EXP(-BO$2*HLOOKUP(BO$2,'Yield Curves'!$B$2:$AP$508,MATCH($Z154,'Yield Curves'!$A$3:$A$508,0)+1)/100)</f>
        <v>0.92247039105490769</v>
      </c>
      <c r="BP154">
        <f>EXP(-BP$2*HLOOKUP(BP$2,'Yield Curves'!$B$2:$AP$508,MATCH($Z154,'Yield Curves'!$A$3:$A$508,0)+1)/100)</f>
        <v>0.85197337725015776</v>
      </c>
      <c r="BQ154">
        <f>EXP(-BQ$2*HLOOKUP(BQ$2,'Yield Curves'!$B$2:$AP$508,MATCH($Z154,'Yield Curves'!$A$3:$A$508,0)+1)/100)</f>
        <v>0.78757238109851002</v>
      </c>
      <c r="BR154">
        <f>EXP(-BR$2*HLOOKUP(BR$2,'Yield Curves'!$B$2:$AP$508,MATCH($Z154,'Yield Curves'!$A$3:$A$508,0)+1)/100)</f>
        <v>0.72643955478818978</v>
      </c>
      <c r="BS154">
        <f>EXP(-BS$2*HLOOKUP(BS$2,'Yield Curves'!$B$2:$AP$508,MATCH($Z154,'Yield Curves'!$A$3:$A$508,0)+1)/100)</f>
        <v>0.67536634635258452</v>
      </c>
      <c r="BT154">
        <f>EXP(-BT$2*HLOOKUP(BT$2,'Yield Curves'!$B$2:$AP$508,MATCH($Z154,'Yield Curves'!$A$3:$A$508,0)+1)/100)</f>
        <v>0.62569014904286857</v>
      </c>
      <c r="BU154">
        <f>EXP(-BU$2*HLOOKUP(BU$2,'Yield Curves'!$B$2:$AP$508,MATCH($Z154,'Yield Curves'!$A$3:$A$508,0)+1)/100)</f>
        <v>0.5800737664467106</v>
      </c>
      <c r="BV154">
        <f>EXP(-BV$2*HLOOKUP(BV$2,'Yield Curves'!$B$2:$AP$508,MATCH($Z154,'Yield Curves'!$A$3:$A$508,0)+1)/100)</f>
        <v>0.53692331353828626</v>
      </c>
      <c r="BW154">
        <f>EXP(-BW$2*HLOOKUP(BW$2,'Yield Curves'!$B$2:$AP$508,MATCH($Z154,'Yield Curves'!$A$3:$A$508,0)+1)/100)</f>
        <v>0.49576041660132569</v>
      </c>
      <c r="BX154">
        <f>EXP(-BX$2*HLOOKUP(BX$2,'Yield Curves'!$B$2:$AP$508,MATCH($Z154,'Yield Curves'!$A$3:$A$508,0)+1)/100)</f>
        <v>0.4588646465959545</v>
      </c>
      <c r="BY154">
        <f>EXP(-BY$2*HLOOKUP(BY$2,'Yield Curves'!$B$2:$AP$508,MATCH($Z154,'Yield Curves'!$A$3:$A$508,0)+1)/100)</f>
        <v>0.42476784770314674</v>
      </c>
      <c r="BZ154">
        <f>EXP(-BZ$2*HLOOKUP(BZ$2,'Yield Curves'!$B$2:$AP$508,MATCH($Z154,'Yield Curves'!$A$3:$A$508,0)+1)/100)</f>
        <v>0.39053507226367695</v>
      </c>
      <c r="CA154">
        <f>EXP(-CA$2*HLOOKUP(CA$2,'Yield Curves'!$B$2:$AP$508,MATCH($Z154,'Yield Curves'!$A$3:$A$508,0)+1)/100)</f>
        <v>0.35600540167529798</v>
      </c>
      <c r="CB154">
        <f>EXP(-CB$2*HLOOKUP(CB$2,'Yield Curves'!$B$2:$AP$508,MATCH($Z154,'Yield Curves'!$A$3:$A$508,0)+1)/100)</f>
        <v>0.32777492021848365</v>
      </c>
      <c r="CC154">
        <f>EXP(-CC$2*HLOOKUP(CC$2,'Yield Curves'!$B$2:$AP$508,MATCH($Z154,'Yield Curves'!$A$3:$A$508,0)+1)/100)</f>
        <v>0.30164634224304404</v>
      </c>
      <c r="CD154">
        <f>EXP(-CD$2*HLOOKUP(CD$2,'Yield Curves'!$B$2:$AP$508,MATCH($Z154,'Yield Curves'!$A$3:$A$508,0)+1)/100)</f>
        <v>0.27660649595853681</v>
      </c>
      <c r="CE154">
        <f>EXP(-CE$2*HLOOKUP(CE$2,'Yield Curves'!$B$2:$AP$508,MATCH($Z154,'Yield Curves'!$A$3:$A$508,0)+1)/100)</f>
        <v>0.25258841192588072</v>
      </c>
      <c r="CF154">
        <f>EXP(-CF$2*HLOOKUP(CF$2,'Yield Curves'!$B$2:$AP$508,MATCH($Z154,'Yield Curves'!$A$3:$A$508,0)+1)/100)</f>
        <v>0.2303707677315523</v>
      </c>
      <c r="CG154">
        <f>EXP(-CG$2*HLOOKUP(CG$2,'Yield Curves'!$B$2:$AP$508,MATCH($Z154,'Yield Curves'!$A$3:$A$508,0)+1)/100)</f>
        <v>0.2102385991029391</v>
      </c>
      <c r="CH154">
        <f>EXP(-CH$2*HLOOKUP(CH$2,'Yield Curves'!$B$2:$AP$508,MATCH($Z154,'Yield Curves'!$A$3:$A$508,0)+1)/100)</f>
        <v>0.19166619264739129</v>
      </c>
    </row>
    <row r="155" spans="1:86" x14ac:dyDescent="0.2">
      <c r="A155" s="2">
        <v>42915</v>
      </c>
      <c r="B155">
        <f>'Yield Curves'!C154-'Yield Curves'!C155</f>
        <v>6.0000000000000497E-2</v>
      </c>
      <c r="C155">
        <f>'Yield Curves'!D154-'Yield Curves'!D155</f>
        <v>5.4999999999999716E-2</v>
      </c>
      <c r="D155">
        <f>'Yield Curves'!E154-'Yield Curves'!E155</f>
        <v>5.0000000000000711E-2</v>
      </c>
      <c r="E155">
        <f>'Yield Curves'!F154-'Yield Curves'!F155</f>
        <v>5.0000000000000711E-2</v>
      </c>
      <c r="F155">
        <f>'Yield Curves'!G154-'Yield Curves'!G155</f>
        <v>5.0000000000000711E-2</v>
      </c>
      <c r="G155">
        <f>'Yield Curves'!H154-'Yield Curves'!H155</f>
        <v>1.5000000000000568E-2</v>
      </c>
      <c r="H155">
        <f>'Yield Curves'!I154-'Yield Curves'!I155</f>
        <v>-1.9999999999999574E-2</v>
      </c>
      <c r="I155">
        <f>'Yield Curves'!J154-'Yield Curves'!J155</f>
        <v>1.0000000000000675E-2</v>
      </c>
      <c r="J155">
        <f>'Yield Curves'!K154-'Yield Curves'!K155</f>
        <v>4.0000000000000036E-2</v>
      </c>
      <c r="K155">
        <f>'Yield Curves'!L154-'Yield Curves'!L155</f>
        <v>3.5000000000000142E-2</v>
      </c>
      <c r="L155">
        <f>'Yield Curves'!M154-'Yield Curves'!M155</f>
        <v>3.0000000000000249E-2</v>
      </c>
      <c r="M155">
        <f>'Yield Curves'!N154-'Yield Curves'!N155</f>
        <v>2.5000000000000355E-2</v>
      </c>
      <c r="N155">
        <f>'Yield Curves'!O154-'Yield Curves'!O155</f>
        <v>1.9999999999999574E-2</v>
      </c>
      <c r="O155">
        <f>'Yield Curves'!P154-'Yield Curves'!P155</f>
        <v>1.4999999999998792E-2</v>
      </c>
      <c r="P155">
        <f>'Yield Curves'!Q154-'Yield Curves'!Q155</f>
        <v>1.2499999999999289E-2</v>
      </c>
      <c r="Q155">
        <f>'Yield Curves'!R154-'Yield Curves'!R155</f>
        <v>9.9999999999997868E-3</v>
      </c>
      <c r="R155">
        <f>'Yield Curves'!S154-'Yield Curves'!S155</f>
        <v>7.5000000000002842E-3</v>
      </c>
      <c r="S155">
        <f>'Yield Curves'!T154-'Yield Curves'!T155</f>
        <v>3.7500000000001421E-3</v>
      </c>
      <c r="T155">
        <f>'Yield Curves'!U154-'Yield Curves'!U155</f>
        <v>0</v>
      </c>
      <c r="U155">
        <f>'Yield Curves'!V154-'Yield Curves'!V155</f>
        <v>-3.7500000000001421E-3</v>
      </c>
      <c r="V155" s="21">
        <f t="shared" si="61"/>
        <v>6.0000000000000497E-2</v>
      </c>
      <c r="W155" s="21">
        <f t="shared" si="62"/>
        <v>3.7360000000000199E-2</v>
      </c>
      <c r="X155">
        <f t="shared" si="63"/>
        <v>5.3285053841123101E-2</v>
      </c>
      <c r="Y155">
        <f t="shared" si="64"/>
        <v>0.16131957172144867</v>
      </c>
      <c r="Z155" s="2">
        <v>42916</v>
      </c>
      <c r="AA155" s="28">
        <f>'Bond Valuation'!$B$12*BondVal_all!BO155</f>
        <v>93.178826913358407</v>
      </c>
      <c r="AB155" s="53">
        <f t="shared" si="66"/>
        <v>-1.0993952217723812E-3</v>
      </c>
      <c r="AC155" s="12">
        <f>SUMPRODUCT('Bond Valuation'!$B$12*BondVal_all!BO155,$BO$2)/AA155</f>
        <v>1</v>
      </c>
      <c r="AD155" s="35">
        <f t="shared" si="67"/>
        <v>-1.6148085614813227E-3</v>
      </c>
      <c r="AE155" s="53">
        <f t="shared" si="68"/>
        <v>-5.106473039421024E-3</v>
      </c>
      <c r="AF155" s="53">
        <f t="shared" si="69"/>
        <v>-1.419259015897373E-3</v>
      </c>
      <c r="AG155" s="53">
        <f t="shared" si="70"/>
        <v>-4.4880910799648217E-3</v>
      </c>
      <c r="AH155" s="28">
        <f>SUMPRODUCT('Bond Valuation'!$B$40:$D$40,BondVal_all!BO155:BQ155)</f>
        <v>83.88145491196137</v>
      </c>
      <c r="AI155" s="53">
        <f t="shared" si="71"/>
        <v>5.3832923038399372E-4</v>
      </c>
      <c r="AJ155" s="12">
        <f>SUMPRODUCT($BO$2:$BQ$2,'Bond Valuation'!$B$40:$D$40,BondVal_all!BO155:BQ155)/BondVal_all!AH155</f>
        <v>2.935692611304991</v>
      </c>
      <c r="AK155" s="35">
        <f t="shared" si="72"/>
        <v>-4.74058156261276E-3</v>
      </c>
      <c r="AL155" s="35">
        <f t="shared" si="73"/>
        <v>-1.4991035171656439E-2</v>
      </c>
      <c r="AM155" s="35">
        <f t="shared" si="74"/>
        <v>-1.419259015897373E-3</v>
      </c>
      <c r="AN155" s="29">
        <f t="shared" si="75"/>
        <v>-4.4880910799648217E-3</v>
      </c>
      <c r="AO155" s="28">
        <f>SUMPRODUCT('Bond Valuation'!$B$68:$F$68,BondVal_all!BO155:BS155)</f>
        <v>77.447146975610437</v>
      </c>
      <c r="AP155" s="53">
        <f t="shared" si="76"/>
        <v>1.7737525246970254E-3</v>
      </c>
      <c r="AQ155" s="12">
        <f>SUMPRODUCT($BO$2:$BS$2,'Bond Valuation'!$B$68:$F$68,BondVal_all!BO155:BS155)/BondVal_all!AO155</f>
        <v>4.7240684135143622</v>
      </c>
      <c r="AR155" s="35">
        <f t="shared" si="77"/>
        <v>-7.6284661191664818E-3</v>
      </c>
      <c r="AS155" s="35">
        <f t="shared" si="78"/>
        <v>-2.412332798999154E-2</v>
      </c>
      <c r="AT155" s="35">
        <f t="shared" si="79"/>
        <v>-1.419259015897373E-3</v>
      </c>
      <c r="AU155" s="36">
        <f t="shared" si="80"/>
        <v>-4.4880910799648217E-3</v>
      </c>
      <c r="AV155" s="28">
        <f>SUMPRODUCT('Bond Valuation'!$B$96:$K$96,BondVal_all!BO155:BX155)</f>
        <v>69.250838717233023</v>
      </c>
      <c r="AW155" s="53">
        <f t="shared" si="81"/>
        <v>8.954956290112559E-4</v>
      </c>
      <c r="AX155" s="12">
        <f>SUMPRODUCT($BO$2:$BX$2,'Bond Valuation'!$B$96:$K$96,BondVal_all!BO155:BX155)/BondVal_all!AV155</f>
        <v>8.2724002615681496</v>
      </c>
      <c r="AY155" s="35">
        <f t="shared" si="82"/>
        <v>-1.3358342766380579E-2</v>
      </c>
      <c r="AZ155" s="35">
        <f t="shared" si="65"/>
        <v>-4.2242788906997175E-2</v>
      </c>
      <c r="BA155" s="35">
        <f t="shared" si="83"/>
        <v>-1.419259015897373E-3</v>
      </c>
      <c r="BB155" s="36">
        <f t="shared" si="84"/>
        <v>-4.4880910799648217E-3</v>
      </c>
      <c r="BC155" s="28">
        <f>SUMPRODUCT('Bond Valuation'!$B$124:$U$124,BondVal_all!BO155:CH155)</f>
        <v>57.721349846519132</v>
      </c>
      <c r="BD155" s="53">
        <f t="shared" si="85"/>
        <v>3.6730829651534513E-3</v>
      </c>
      <c r="BE155" s="12">
        <f>SUMPRODUCT($BO$2:$CH$2,'Bond Valuation'!$B$124:$U$124,BondVal_all!BO155:CH155)/BondVal_all!BC155</f>
        <v>11.942174497129839</v>
      </c>
      <c r="BF155" s="35">
        <f t="shared" si="86"/>
        <v>-1.9284325620669174E-2</v>
      </c>
      <c r="BG155" s="35">
        <f t="shared" si="87"/>
        <v>-6.0982392101654848E-2</v>
      </c>
      <c r="BH155" s="35">
        <f t="shared" si="88"/>
        <v>-1.419259015897373E-3</v>
      </c>
      <c r="BI155" s="36">
        <f t="shared" si="89"/>
        <v>-4.4880910799648217E-3</v>
      </c>
      <c r="BJ155" s="35"/>
      <c r="BK155" s="35"/>
      <c r="BO155">
        <f>EXP(-BO$2*HLOOKUP(BO$2,'Yield Curves'!$B$2:$AP$508,MATCH($Z155,'Yield Curves'!$A$3:$A$508,0)+1)/100)</f>
        <v>0.92256264270651889</v>
      </c>
      <c r="BP155">
        <f>EXP(-BP$2*HLOOKUP(BP$2,'Yield Curves'!$B$2:$AP$508,MATCH($Z155,'Yield Curves'!$A$3:$A$508,0)+1)/100)</f>
        <v>0.85197337725015776</v>
      </c>
      <c r="BQ155">
        <f>EXP(-BQ$2*HLOOKUP(BQ$2,'Yield Curves'!$B$2:$AP$508,MATCH($Z155,'Yield Curves'!$A$3:$A$508,0)+1)/100)</f>
        <v>0.78757238109851002</v>
      </c>
      <c r="BR155">
        <f>EXP(-BR$2*HLOOKUP(BR$2,'Yield Curves'!$B$2:$AP$508,MATCH($Z155,'Yield Curves'!$A$3:$A$508,0)+1)/100)</f>
        <v>0.72673018873301887</v>
      </c>
      <c r="BS155">
        <f>EXP(-BS$2*HLOOKUP(BS$2,'Yield Curves'!$B$2:$AP$508,MATCH($Z155,'Yield Curves'!$A$3:$A$508,0)+1)/100)</f>
        <v>0.67536634635258452</v>
      </c>
      <c r="BT155">
        <f>EXP(-BT$2*HLOOKUP(BT$2,'Yield Curves'!$B$2:$AP$508,MATCH($Z155,'Yield Curves'!$A$3:$A$508,0)+1)/100)</f>
        <v>0.62569014904286857</v>
      </c>
      <c r="BU155">
        <f>EXP(-BU$2*HLOOKUP(BU$2,'Yield Curves'!$B$2:$AP$508,MATCH($Z155,'Yield Curves'!$A$3:$A$508,0)+1)/100)</f>
        <v>0.5800737664467106</v>
      </c>
      <c r="BV155">
        <f>EXP(-BV$2*HLOOKUP(BV$2,'Yield Curves'!$B$2:$AP$508,MATCH($Z155,'Yield Curves'!$A$3:$A$508,0)+1)/100)</f>
        <v>0.53703070894017613</v>
      </c>
      <c r="BW155">
        <f>EXP(-BW$2*HLOOKUP(BW$2,'Yield Curves'!$B$2:$AP$508,MATCH($Z155,'Yield Curves'!$A$3:$A$508,0)+1)/100)</f>
        <v>0.49609516784836732</v>
      </c>
      <c r="BX155">
        <f>EXP(-BX$2*HLOOKUP(BX$2,'Yield Curves'!$B$2:$AP$508,MATCH($Z155,'Yield Curves'!$A$3:$A$508,0)+1)/100)</f>
        <v>0.45932374075137034</v>
      </c>
      <c r="BY155">
        <f>EXP(-BY$2*HLOOKUP(BY$2,'Yield Curves'!$B$2:$AP$508,MATCH($Z155,'Yield Curves'!$A$3:$A$508,0)+1)/100)</f>
        <v>0.42535230521619632</v>
      </c>
      <c r="BZ155">
        <f>EXP(-BZ$2*HLOOKUP(BZ$2,'Yield Curves'!$B$2:$AP$508,MATCH($Z155,'Yield Curves'!$A$3:$A$508,0)+1)/100)</f>
        <v>0.39109198144520513</v>
      </c>
      <c r="CA155">
        <f>EXP(-CA$2*HLOOKUP(CA$2,'Yield Curves'!$B$2:$AP$508,MATCH($Z155,'Yield Curves'!$A$3:$A$508,0)+1)/100)</f>
        <v>0.3563816310419729</v>
      </c>
      <c r="CB155">
        <f>EXP(-CB$2*HLOOKUP(CB$2,'Yield Curves'!$B$2:$AP$508,MATCH($Z155,'Yield Curves'!$A$3:$A$508,0)+1)/100)</f>
        <v>0.32819104857411546</v>
      </c>
      <c r="CC155">
        <f>EXP(-CC$2*HLOOKUP(CC$2,'Yield Curves'!$B$2:$AP$508,MATCH($Z155,'Yield Curves'!$A$3:$A$508,0)+1)/100)</f>
        <v>0.30209915127828341</v>
      </c>
      <c r="CD155">
        <f>EXP(-CD$2*HLOOKUP(CD$2,'Yield Curves'!$B$2:$AP$508,MATCH($Z155,'Yield Curves'!$A$3:$A$508,0)+1)/100)</f>
        <v>0.27706500506550857</v>
      </c>
      <c r="CE155">
        <f>EXP(-CE$2*HLOOKUP(CE$2,'Yield Curves'!$B$2:$AP$508,MATCH($Z155,'Yield Curves'!$A$3:$A$508,0)+1)/100)</f>
        <v>0.25302321807003847</v>
      </c>
      <c r="CF155">
        <f>EXP(-CF$2*HLOOKUP(CF$2,'Yield Curves'!$B$2:$AP$508,MATCH($Z155,'Yield Curves'!$A$3:$A$508,0)+1)/100)</f>
        <v>0.23078094045132838</v>
      </c>
      <c r="CG155">
        <f>EXP(-CG$2*HLOOKUP(CG$2,'Yield Curves'!$B$2:$AP$508,MATCH($Z155,'Yield Curves'!$A$3:$A$508,0)+1)/100)</f>
        <v>0.21063608717724067</v>
      </c>
      <c r="CH155">
        <f>EXP(-CH$2*HLOOKUP(CH$2,'Yield Curves'!$B$2:$AP$508,MATCH($Z155,'Yield Curves'!$A$3:$A$508,0)+1)/100)</f>
        <v>0.19204990862075413</v>
      </c>
    </row>
    <row r="156" spans="1:86" x14ac:dyDescent="0.2">
      <c r="A156" s="2">
        <v>42914</v>
      </c>
      <c r="B156">
        <f>'Yield Curves'!C155-'Yield Curves'!C156</f>
        <v>-2.0000000000000462E-2</v>
      </c>
      <c r="C156">
        <f>'Yield Curves'!D155-'Yield Curves'!D156</f>
        <v>-9.9999999999997868E-3</v>
      </c>
      <c r="D156">
        <f>'Yield Curves'!E155-'Yield Curves'!E156</f>
        <v>0</v>
      </c>
      <c r="E156">
        <f>'Yield Curves'!F155-'Yield Curves'!F156</f>
        <v>0</v>
      </c>
      <c r="F156">
        <f>'Yield Curves'!G155-'Yield Curves'!G156</f>
        <v>0</v>
      </c>
      <c r="G156">
        <f>'Yield Curves'!H155-'Yield Curves'!H156</f>
        <v>2.9999999999999361E-2</v>
      </c>
      <c r="H156">
        <f>'Yield Curves'!I155-'Yield Curves'!I156</f>
        <v>5.9999999999999609E-2</v>
      </c>
      <c r="I156">
        <f>'Yield Curves'!J155-'Yield Curves'!J156</f>
        <v>3.4999999999999254E-2</v>
      </c>
      <c r="J156">
        <f>'Yield Curves'!K155-'Yield Curves'!K156</f>
        <v>9.9999999999997868E-3</v>
      </c>
      <c r="K156">
        <f>'Yield Curves'!L155-'Yield Curves'!L156</f>
        <v>1.2499999999999289E-2</v>
      </c>
      <c r="L156">
        <f>'Yield Curves'!M155-'Yield Curves'!M156</f>
        <v>1.499999999999968E-2</v>
      </c>
      <c r="M156">
        <f>'Yield Curves'!N155-'Yield Curves'!N156</f>
        <v>1.7500000000000071E-2</v>
      </c>
      <c r="N156">
        <f>'Yield Curves'!O155-'Yield Curves'!O156</f>
        <v>2.0000000000000462E-2</v>
      </c>
      <c r="O156">
        <f>'Yield Curves'!P155-'Yield Curves'!P156</f>
        <v>2.2500000000000853E-2</v>
      </c>
      <c r="P156">
        <f>'Yield Curves'!Q155-'Yield Curves'!Q156</f>
        <v>2.3750000000000604E-2</v>
      </c>
      <c r="Q156">
        <f>'Yield Curves'!R155-'Yield Curves'!R156</f>
        <v>2.5000000000000355E-2</v>
      </c>
      <c r="R156">
        <f>'Yield Curves'!S155-'Yield Curves'!S156</f>
        <v>2.6250000000000107E-2</v>
      </c>
      <c r="S156">
        <f>'Yield Curves'!T155-'Yield Curves'!T156</f>
        <v>2.8125000000000178E-2</v>
      </c>
      <c r="T156">
        <f>'Yield Curves'!U155-'Yield Curves'!U156</f>
        <v>3.0000000000000249E-2</v>
      </c>
      <c r="U156">
        <f>'Yield Curves'!V155-'Yield Curves'!V156</f>
        <v>3.187500000000032E-2</v>
      </c>
      <c r="V156" s="21">
        <f t="shared" si="61"/>
        <v>5.9999999999999609E-2</v>
      </c>
      <c r="W156" s="21">
        <f>AVERAGE(V157:V406)</f>
        <v>3.7080000000000196E-2</v>
      </c>
      <c r="X156">
        <f t="shared" si="63"/>
        <v>5.3349485898013214E-2</v>
      </c>
      <c r="Y156">
        <f t="shared" si="64"/>
        <v>0.16118946310001506</v>
      </c>
      <c r="Z156" s="2">
        <v>42915</v>
      </c>
      <c r="AA156" s="28">
        <f>'Bond Valuation'!$B$12*BondVal_all!BO156</f>
        <v>93.281380016829246</v>
      </c>
      <c r="AB156" s="53">
        <f t="shared" si="66"/>
        <v>-5.9982003599456934E-4</v>
      </c>
      <c r="AC156" s="12">
        <f>SUMPRODUCT('Bond Valuation'!$B$12*BondVal_all!BO156,$BO$2)/AA156</f>
        <v>1</v>
      </c>
      <c r="AD156" s="35">
        <f t="shared" si="67"/>
        <v>-1.6131957172144868E-3</v>
      </c>
      <c r="AE156" s="53">
        <f t="shared" si="68"/>
        <v>-5.1013727780266785E-3</v>
      </c>
      <c r="AF156" s="53">
        <f t="shared" si="69"/>
        <v>-1.420160832292533E-3</v>
      </c>
      <c r="AG156" s="53">
        <f t="shared" si="70"/>
        <v>-4.4909428738048101E-3</v>
      </c>
      <c r="AH156" s="28">
        <f>SUMPRODUCT('Bond Valuation'!$B$40:$D$40,BondVal_all!BO156:BQ156)</f>
        <v>83.836323368524177</v>
      </c>
      <c r="AI156" s="53">
        <f t="shared" si="71"/>
        <v>-1.4689330356466579E-3</v>
      </c>
      <c r="AJ156" s="12">
        <f>SUMPRODUCT($BO$2:$BQ$2,'Bond Valuation'!$B$40:$D$40,BondVal_all!BO156:BQ156)/BondVal_all!AH156</f>
        <v>2.9355973485923839</v>
      </c>
      <c r="AK156" s="35">
        <f t="shared" si="72"/>
        <v>-4.7356930702154368E-3</v>
      </c>
      <c r="AL156" s="35">
        <f t="shared" si="73"/>
        <v>-1.497557640135648E-2</v>
      </c>
      <c r="AM156" s="35">
        <f t="shared" si="74"/>
        <v>-1.420160832292533E-3</v>
      </c>
      <c r="AN156" s="29">
        <f t="shared" si="75"/>
        <v>-4.4909428738048101E-3</v>
      </c>
      <c r="AO156" s="28">
        <f>SUMPRODUCT('Bond Valuation'!$B$68:$F$68,BondVal_all!BO156:BS156)</f>
        <v>77.310018135757758</v>
      </c>
      <c r="AP156" s="53">
        <f t="shared" si="76"/>
        <v>-1.8505581224154133E-3</v>
      </c>
      <c r="AQ156" s="12">
        <f>SUMPRODUCT($BO$2:$BS$2,'Bond Valuation'!$B$68:$F$68,BondVal_all!BO156:BS156)/BondVal_all!AO156</f>
        <v>4.7234473802371024</v>
      </c>
      <c r="AR156" s="35">
        <f t="shared" si="77"/>
        <v>-7.6198450842864807E-3</v>
      </c>
      <c r="AS156" s="35">
        <f t="shared" si="78"/>
        <v>-2.409606588398298E-2</v>
      </c>
      <c r="AT156" s="35">
        <f t="shared" si="79"/>
        <v>-1.420160832292533E-3</v>
      </c>
      <c r="AU156" s="36">
        <f t="shared" si="80"/>
        <v>-4.4909428738048101E-3</v>
      </c>
      <c r="AV156" s="28">
        <f>SUMPRODUCT('Bond Valuation'!$B$96:$K$96,BondVal_all!BO156:BX156)</f>
        <v>69.188880377278991</v>
      </c>
      <c r="AW156" s="53">
        <f t="shared" si="81"/>
        <v>-3.1178672298037835E-4</v>
      </c>
      <c r="AX156" s="12">
        <f>SUMPRODUCT($BO$2:$BX$2,'Bond Valuation'!$B$96:$K$96,BondVal_all!BO156:BX156)/BondVal_all!AV156</f>
        <v>8.2713188209084052</v>
      </c>
      <c r="AY156" s="35">
        <f t="shared" si="82"/>
        <v>-1.3343256097605019E-2</v>
      </c>
      <c r="AZ156" s="35">
        <f t="shared" si="65"/>
        <v>-4.2195080671361865E-2</v>
      </c>
      <c r="BA156" s="35">
        <f t="shared" si="83"/>
        <v>-1.420160832292533E-3</v>
      </c>
      <c r="BB156" s="36">
        <f t="shared" si="84"/>
        <v>-4.4909428738048101E-3</v>
      </c>
      <c r="BC156" s="28">
        <f>SUMPRODUCT('Bond Valuation'!$B$124:$U$124,BondVal_all!BO156:CH156)</f>
        <v>57.510110439539567</v>
      </c>
      <c r="BD156" s="53">
        <f t="shared" si="85"/>
        <v>2.1291018219309343E-3</v>
      </c>
      <c r="BE156" s="12">
        <f>SUMPRODUCT($BO$2:$CH$2,'Bond Valuation'!$B$124:$U$124,BondVal_all!BO156:CH156)/BondVal_all!BC156</f>
        <v>11.918778002101504</v>
      </c>
      <c r="BF156" s="35">
        <f t="shared" si="86"/>
        <v>-1.9227321627420385E-2</v>
      </c>
      <c r="BG156" s="35">
        <f t="shared" si="87"/>
        <v>-6.0802129647263815E-2</v>
      </c>
      <c r="BH156" s="35">
        <f t="shared" si="88"/>
        <v>-1.420160832292533E-3</v>
      </c>
      <c r="BI156" s="36">
        <f t="shared" si="89"/>
        <v>-4.4909428738048101E-3</v>
      </c>
      <c r="BJ156" s="35"/>
      <c r="BK156" s="35"/>
      <c r="BO156">
        <f>EXP(-BO$2*HLOOKUP(BO$2,'Yield Curves'!$B$2:$AP$508,MATCH($Z156,'Yield Curves'!$A$3:$A$508,0)+1)/100)</f>
        <v>0.92357801996860645</v>
      </c>
      <c r="BP156">
        <f>EXP(-BP$2*HLOOKUP(BP$2,'Yield Curves'!$B$2:$AP$508,MATCH($Z156,'Yield Curves'!$A$3:$A$508,0)+1)/100)</f>
        <v>0.8524847146623914</v>
      </c>
      <c r="BQ156">
        <f>EXP(-BQ$2*HLOOKUP(BQ$2,'Yield Curves'!$B$2:$AP$508,MATCH($Z156,'Yield Curves'!$A$3:$A$508,0)+1)/100)</f>
        <v>0.78709997940453114</v>
      </c>
      <c r="BR156">
        <f>EXP(-BR$2*HLOOKUP(BR$2,'Yield Curves'!$B$2:$AP$508,MATCH($Z156,'Yield Curves'!$A$3:$A$508,0)+1)/100)</f>
        <v>0.72614903707369094</v>
      </c>
      <c r="BS156">
        <f>EXP(-BS$2*HLOOKUP(BS$2,'Yield Curves'!$B$2:$AP$508,MATCH($Z156,'Yield Curves'!$A$3:$A$508,0)+1)/100)</f>
        <v>0.6740169634925337</v>
      </c>
      <c r="BT156">
        <f>EXP(-BT$2*HLOOKUP(BT$2,'Yield Curves'!$B$2:$AP$508,MATCH($Z156,'Yield Curves'!$A$3:$A$508,0)+1)/100)</f>
        <v>0.62456491978473561</v>
      </c>
      <c r="BU156">
        <f>EXP(-BU$2*HLOOKUP(BU$2,'Yield Curves'!$B$2:$AP$508,MATCH($Z156,'Yield Curves'!$A$3:$A$508,0)+1)/100)</f>
        <v>0.57926223138078203</v>
      </c>
      <c r="BV156">
        <f>EXP(-BV$2*HLOOKUP(BV$2,'Yield Curves'!$B$2:$AP$508,MATCH($Z156,'Yield Curves'!$A$3:$A$508,0)+1)/100)</f>
        <v>0.5363866585969399</v>
      </c>
      <c r="BW156">
        <f>EXP(-BW$2*HLOOKUP(BW$2,'Yield Curves'!$B$2:$AP$508,MATCH($Z156,'Yield Curves'!$A$3:$A$508,0)+1)/100)</f>
        <v>0.49542589123513231</v>
      </c>
      <c r="BX156">
        <f>EXP(-BX$2*HLOOKUP(BX$2,'Yield Curves'!$B$2:$AP$508,MATCH($Z156,'Yield Curves'!$A$3:$A$508,0)+1)/100)</f>
        <v>0.4588646465959545</v>
      </c>
      <c r="BY156">
        <f>EXP(-BY$2*HLOOKUP(BY$2,'Yield Curves'!$B$2:$AP$508,MATCH($Z156,'Yield Curves'!$A$3:$A$508,0)+1)/100)</f>
        <v>0.42511842577107045</v>
      </c>
      <c r="BZ156">
        <f>EXP(-BZ$2*HLOOKUP(BZ$2,'Yield Curves'!$B$2:$AP$508,MATCH($Z156,'Yield Curves'!$A$3:$A$508,0)+1)/100)</f>
        <v>0.39068155037870594</v>
      </c>
      <c r="CA156">
        <f>EXP(-CA$2*HLOOKUP(CA$2,'Yield Curves'!$B$2:$AP$508,MATCH($Z156,'Yield Curves'!$A$3:$A$508,0)+1)/100)</f>
        <v>0.35539848538139512</v>
      </c>
      <c r="CB156">
        <f>EXP(-CB$2*HLOOKUP(CB$2,'Yield Curves'!$B$2:$AP$508,MATCH($Z156,'Yield Curves'!$A$3:$A$508,0)+1)/100)</f>
        <v>0.32724476377751582</v>
      </c>
      <c r="CC156">
        <f>EXP(-CC$2*HLOOKUP(CC$2,'Yield Curves'!$B$2:$AP$508,MATCH($Z156,'Yield Curves'!$A$3:$A$508,0)+1)/100)</f>
        <v>0.30119421191220214</v>
      </c>
      <c r="CD156">
        <f>EXP(-CD$2*HLOOKUP(CD$2,'Yield Curves'!$B$2:$AP$508,MATCH($Z156,'Yield Curves'!$A$3:$A$508,0)+1)/100)</f>
        <v>0.27607971707125978</v>
      </c>
      <c r="CE156">
        <f>EXP(-CE$2*HLOOKUP(CE$2,'Yield Curves'!$B$2:$AP$508,MATCH($Z156,'Yield Curves'!$A$3:$A$508,0)+1)/100)</f>
        <v>0.25184644002542078</v>
      </c>
      <c r="CF156">
        <f>EXP(-CF$2*HLOOKUP(CF$2,'Yield Curves'!$B$2:$AP$508,MATCH($Z156,'Yield Curves'!$A$3:$A$508,0)+1)/100)</f>
        <v>0.22943158680647599</v>
      </c>
      <c r="CG156">
        <f>EXP(-CG$2*HLOOKUP(CG$2,'Yield Curves'!$B$2:$AP$508,MATCH($Z156,'Yield Curves'!$A$3:$A$508,0)+1)/100)</f>
        <v>0.20918876313898821</v>
      </c>
      <c r="CH156">
        <f>EXP(-CH$2*HLOOKUP(CH$2,'Yield Curves'!$B$2:$AP$508,MATCH($Z156,'Yield Curves'!$A$3:$A$508,0)+1)/100)</f>
        <v>0.19051963859332924</v>
      </c>
    </row>
    <row r="157" spans="1:86" x14ac:dyDescent="0.2">
      <c r="A157" s="2">
        <v>42913</v>
      </c>
      <c r="B157">
        <f>'Yield Curves'!C156-'Yield Curves'!C157</f>
        <v>3.0000000000000249E-2</v>
      </c>
      <c r="C157">
        <f>'Yield Curves'!D156-'Yield Curves'!D157</f>
        <v>1.9999999999999574E-2</v>
      </c>
      <c r="D157">
        <f>'Yield Curves'!E156-'Yield Curves'!E157</f>
        <v>9.9999999999997868E-3</v>
      </c>
      <c r="E157">
        <f>'Yield Curves'!F156-'Yield Curves'!F157</f>
        <v>4.9999999999998934E-3</v>
      </c>
      <c r="F157">
        <f>'Yield Curves'!G156-'Yield Curves'!G157</f>
        <v>0</v>
      </c>
      <c r="G157">
        <f>'Yield Curves'!H156-'Yield Curves'!H157</f>
        <v>0</v>
      </c>
      <c r="H157">
        <f>'Yield Curves'!I156-'Yield Curves'!I157</f>
        <v>0</v>
      </c>
      <c r="I157">
        <f>'Yield Curves'!J156-'Yield Curves'!J157</f>
        <v>-4.9999999999990052E-3</v>
      </c>
      <c r="J157">
        <f>'Yield Curves'!K156-'Yield Curves'!K157</f>
        <v>-9.9999999999997868E-3</v>
      </c>
      <c r="K157">
        <f>'Yield Curves'!L156-'Yield Curves'!L157</f>
        <v>-7.499999999999396E-3</v>
      </c>
      <c r="L157">
        <f>'Yield Curves'!M156-'Yield Curves'!M157</f>
        <v>-4.9999999999998934E-3</v>
      </c>
      <c r="M157">
        <f>'Yield Curves'!N156-'Yield Curves'!N157</f>
        <v>-2.5000000000003908E-3</v>
      </c>
      <c r="N157">
        <f>'Yield Curves'!O156-'Yield Curves'!O157</f>
        <v>0</v>
      </c>
      <c r="O157">
        <f>'Yield Curves'!P156-'Yield Curves'!P157</f>
        <v>2.5000000000003908E-3</v>
      </c>
      <c r="P157">
        <f>'Yield Curves'!Q156-'Yield Curves'!Q157</f>
        <v>3.7500000000001421E-3</v>
      </c>
      <c r="Q157">
        <f>'Yield Curves'!R156-'Yield Curves'!R157</f>
        <v>4.9999999999998934E-3</v>
      </c>
      <c r="R157">
        <f>'Yield Curves'!S156-'Yield Curves'!S157</f>
        <v>6.2499999999996447E-3</v>
      </c>
      <c r="S157">
        <f>'Yield Curves'!T156-'Yield Curves'!T157</f>
        <v>8.1249999999997158E-3</v>
      </c>
      <c r="T157">
        <f>'Yield Curves'!U156-'Yield Curves'!U157</f>
        <v>9.9999999999997868E-3</v>
      </c>
      <c r="U157">
        <f>'Yield Curves'!V156-'Yield Curves'!V157</f>
        <v>1.1874999999999858E-2</v>
      </c>
      <c r="V157" s="21">
        <f t="shared" si="61"/>
        <v>3.0000000000000249E-2</v>
      </c>
      <c r="W157" s="21">
        <f t="shared" si="62"/>
        <v>3.7120000000000195E-2</v>
      </c>
      <c r="X157">
        <f t="shared" si="63"/>
        <v>5.3347905028065676E-2</v>
      </c>
      <c r="Y157">
        <f t="shared" si="64"/>
        <v>0.16122578544657346</v>
      </c>
      <c r="Z157" s="2">
        <v>42914</v>
      </c>
      <c r="AA157" s="28">
        <f>'Bond Valuation'!$B$12*BondVal_all!BO157</f>
        <v>93.337365638846379</v>
      </c>
      <c r="AB157" s="53">
        <f t="shared" si="66"/>
        <v>2.0002000133345632E-4</v>
      </c>
      <c r="AC157" s="12">
        <f>SUMPRODUCT('Bond Valuation'!$B$12*BondVal_all!BO157,$BO$2)/AA157</f>
        <v>1</v>
      </c>
      <c r="AD157" s="35">
        <f t="shared" si="67"/>
        <v>-1.6118946310001506E-3</v>
      </c>
      <c r="AE157" s="53">
        <f t="shared" si="68"/>
        <v>-5.0972583821571301E-3</v>
      </c>
      <c r="AF157" s="53">
        <f t="shared" si="69"/>
        <v>-1.4218780846352297E-3</v>
      </c>
      <c r="AG157" s="53">
        <f t="shared" si="70"/>
        <v>-4.4963733025249917E-3</v>
      </c>
      <c r="AH157" s="28">
        <f>SUMPRODUCT('Bond Valuation'!$B$40:$D$40,BondVal_all!BO157:BQ157)</f>
        <v>83.959654478649341</v>
      </c>
      <c r="AI157" s="53">
        <f t="shared" si="71"/>
        <v>4.4023239478274689E-6</v>
      </c>
      <c r="AJ157" s="12">
        <f>SUMPRODUCT($BO$2:$BQ$2,'Bond Valuation'!$B$40:$D$40,BondVal_all!BO157:BQ157)/BondVal_all!AH157</f>
        <v>2.9356452260635657</v>
      </c>
      <c r="AK157" s="35">
        <f t="shared" si="72"/>
        <v>-4.7319507784130852E-3</v>
      </c>
      <c r="AL157" s="35">
        <f t="shared" si="73"/>
        <v>-1.4963742235592074E-2</v>
      </c>
      <c r="AM157" s="35">
        <f t="shared" si="74"/>
        <v>-1.4218780846352297E-3</v>
      </c>
      <c r="AN157" s="29">
        <f t="shared" si="75"/>
        <v>-4.4963733025249917E-3</v>
      </c>
      <c r="AO157" s="28">
        <f>SUMPRODUCT('Bond Valuation'!$B$68:$F$68,BondVal_all!BO157:BS157)</f>
        <v>77.453350061822945</v>
      </c>
      <c r="AP157" s="53">
        <f t="shared" si="76"/>
        <v>-4.9705600471006139E-4</v>
      </c>
      <c r="AQ157" s="12">
        <f>SUMPRODUCT($BO$2:$BS$2,'Bond Valuation'!$B$68:$F$68,BondVal_all!BO157:BS157)/BondVal_all!AO157</f>
        <v>4.7237474691720092</v>
      </c>
      <c r="AR157" s="35">
        <f t="shared" si="77"/>
        <v>-7.6141831837589109E-3</v>
      </c>
      <c r="AS157" s="35">
        <f t="shared" si="78"/>
        <v>-2.407816138243055E-2</v>
      </c>
      <c r="AT157" s="35">
        <f t="shared" si="79"/>
        <v>-1.4218780846352297E-3</v>
      </c>
      <c r="AU157" s="36">
        <f t="shared" si="80"/>
        <v>-4.4963733025249917E-3</v>
      </c>
      <c r="AV157" s="28">
        <f>SUMPRODUCT('Bond Valuation'!$B$96:$K$96,BondVal_all!BO157:BX157)</f>
        <v>69.21045927957374</v>
      </c>
      <c r="AW157" s="53">
        <f t="shared" si="81"/>
        <v>-2.3326768578660895E-3</v>
      </c>
      <c r="AX157" s="12">
        <f>SUMPRODUCT($BO$2:$BX$2,'Bond Valuation'!$B$96:$K$96,BondVal_all!BO157:BX157)/BondVal_all!AV157</f>
        <v>8.2702552752109</v>
      </c>
      <c r="AY157" s="35">
        <f t="shared" si="82"/>
        <v>-1.3330780075113123E-2</v>
      </c>
      <c r="AZ157" s="35">
        <f t="shared" si="65"/>
        <v>-4.2155628024147983E-2</v>
      </c>
      <c r="BA157" s="35">
        <f t="shared" si="83"/>
        <v>-1.4218780846352297E-3</v>
      </c>
      <c r="BB157" s="36">
        <f t="shared" si="84"/>
        <v>-4.4963733025249917E-3</v>
      </c>
      <c r="BC157" s="28">
        <f>SUMPRODUCT('Bond Valuation'!$B$124:$U$124,BondVal_all!BO157:CH157)</f>
        <v>57.387925702369813</v>
      </c>
      <c r="BD157" s="53">
        <f t="shared" si="85"/>
        <v>-6.8004834161867755E-3</v>
      </c>
      <c r="BE157" s="12">
        <f>SUMPRODUCT($BO$2:$CH$2,'Bond Valuation'!$B$124:$U$124,BondVal_all!BO157:CH157)/BondVal_all!BC157</f>
        <v>11.897097980808159</v>
      </c>
      <c r="BF157" s="35">
        <f t="shared" si="86"/>
        <v>-1.9176868359747402E-2</v>
      </c>
      <c r="BG157" s="35">
        <f t="shared" si="87"/>
        <v>-6.0642582406019045E-2</v>
      </c>
      <c r="BH157" s="35">
        <f t="shared" si="88"/>
        <v>-1.4218780846352297E-3</v>
      </c>
      <c r="BI157" s="36">
        <f t="shared" si="89"/>
        <v>-4.4963733025249917E-3</v>
      </c>
      <c r="BJ157" s="35"/>
      <c r="BK157" s="35"/>
      <c r="BO157">
        <f>EXP(-BO$2*HLOOKUP(BO$2,'Yield Curves'!$B$2:$AP$508,MATCH($Z157,'Yield Curves'!$A$3:$A$508,0)+1)/100)</f>
        <v>0.924132333057885</v>
      </c>
      <c r="BP157">
        <f>EXP(-BP$2*HLOOKUP(BP$2,'Yield Curves'!$B$2:$AP$508,MATCH($Z157,'Yield Curves'!$A$3:$A$508,0)+1)/100)</f>
        <v>0.85333762576152739</v>
      </c>
      <c r="BQ157">
        <f>EXP(-BQ$2*HLOOKUP(BQ$2,'Yield Curves'!$B$2:$AP$508,MATCH($Z157,'Yield Curves'!$A$3:$A$508,0)+1)/100)</f>
        <v>0.78828151530402468</v>
      </c>
      <c r="BR157">
        <f>EXP(-BR$2*HLOOKUP(BR$2,'Yield Curves'!$B$2:$AP$508,MATCH($Z157,'Yield Curves'!$A$3:$A$508,0)+1)/100)</f>
        <v>0.7255683501497715</v>
      </c>
      <c r="BS157">
        <f>EXP(-BS$2*HLOOKUP(BS$2,'Yield Curves'!$B$2:$AP$508,MATCH($Z157,'Yield Curves'!$A$3:$A$508,0)+1)/100)</f>
        <v>0.67536634635258452</v>
      </c>
      <c r="BT157">
        <f>EXP(-BT$2*HLOOKUP(BT$2,'Yield Curves'!$B$2:$AP$508,MATCH($Z157,'Yield Curves'!$A$3:$A$508,0)+1)/100)</f>
        <v>0.62569014904286857</v>
      </c>
      <c r="BU157">
        <f>EXP(-BU$2*HLOOKUP(BU$2,'Yield Curves'!$B$2:$AP$508,MATCH($Z157,'Yield Curves'!$A$3:$A$508,0)+1)/100)</f>
        <v>0.5800737664467106</v>
      </c>
      <c r="BV157">
        <f>EXP(-BV$2*HLOOKUP(BV$2,'Yield Curves'!$B$2:$AP$508,MATCH($Z157,'Yield Curves'!$A$3:$A$508,0)+1)/100)</f>
        <v>0.53692331353828626</v>
      </c>
      <c r="BW157">
        <f>EXP(-BW$2*HLOOKUP(BW$2,'Yield Curves'!$B$2:$AP$508,MATCH($Z157,'Yield Curves'!$A$3:$A$508,0)+1)/100)</f>
        <v>0.49576041660132569</v>
      </c>
      <c r="BX157">
        <f>EXP(-BX$2*HLOOKUP(BX$2,'Yield Curves'!$B$2:$AP$508,MATCH($Z157,'Yield Curves'!$A$3:$A$508,0)+1)/100)</f>
        <v>0.4588646465959545</v>
      </c>
      <c r="BY157">
        <f>EXP(-BY$2*HLOOKUP(BY$2,'Yield Curves'!$B$2:$AP$508,MATCH($Z157,'Yield Curves'!$A$3:$A$508,0)+1)/100)</f>
        <v>0.42476784770314674</v>
      </c>
      <c r="BZ157">
        <f>EXP(-BZ$2*HLOOKUP(BZ$2,'Yield Curves'!$B$2:$AP$508,MATCH($Z157,'Yield Curves'!$A$3:$A$508,0)+1)/100)</f>
        <v>0.39018374881790463</v>
      </c>
      <c r="CA157">
        <f>EXP(-CA$2*HLOOKUP(CA$2,'Yield Curves'!$B$2:$AP$508,MATCH($Z157,'Yield Curves'!$A$3:$A$508,0)+1)/100)</f>
        <v>0.35496560731598908</v>
      </c>
      <c r="CB157">
        <f>EXP(-CB$2*HLOOKUP(CB$2,'Yield Curves'!$B$2:$AP$508,MATCH($Z157,'Yield Curves'!$A$3:$A$508,0)+1)/100)</f>
        <v>0.32657255808033048</v>
      </c>
      <c r="CC157">
        <f>EXP(-CC$2*HLOOKUP(CC$2,'Yield Curves'!$B$2:$AP$508,MATCH($Z157,'Yield Curves'!$A$3:$A$508,0)+1)/100)</f>
        <v>0.30029198329606105</v>
      </c>
      <c r="CD157">
        <f>EXP(-CD$2*HLOOKUP(CD$2,'Yield Curves'!$B$2:$AP$508,MATCH($Z157,'Yield Curves'!$A$3:$A$508,0)+1)/100)</f>
        <v>0.27505495222649867</v>
      </c>
      <c r="CE157">
        <f>EXP(-CE$2*HLOOKUP(CE$2,'Yield Curves'!$B$2:$AP$508,MATCH($Z157,'Yield Curves'!$A$3:$A$508,0)+1)/100)</f>
        <v>0.25080334504495361</v>
      </c>
      <c r="CF157">
        <f>EXP(-CF$2*HLOOKUP(CF$2,'Yield Curves'!$B$2:$AP$508,MATCH($Z157,'Yield Curves'!$A$3:$A$508,0)+1)/100)</f>
        <v>0.22837737623344742</v>
      </c>
      <c r="CG157">
        <f>EXP(-CG$2*HLOOKUP(CG$2,'Yield Curves'!$B$2:$AP$508,MATCH($Z157,'Yield Curves'!$A$3:$A$508,0)+1)/100)</f>
        <v>0.20808701908553046</v>
      </c>
      <c r="CH157">
        <f>EXP(-CH$2*HLOOKUP(CH$2,'Yield Curves'!$B$2:$AP$508,MATCH($Z157,'Yield Curves'!$A$3:$A$508,0)+1)/100)</f>
        <v>0.18937994326683263</v>
      </c>
    </row>
    <row r="158" spans="1:86" x14ac:dyDescent="0.2">
      <c r="A158" s="2">
        <v>42912</v>
      </c>
      <c r="B158">
        <f>'Yield Curves'!C157-'Yield Curves'!C158</f>
        <v>-8.9999999999999858E-2</v>
      </c>
      <c r="C158">
        <f>'Yield Curves'!D157-'Yield Curves'!D158</f>
        <v>-6.9999999999999396E-2</v>
      </c>
      <c r="D158">
        <f>'Yield Curves'!E157-'Yield Curves'!E158</f>
        <v>-4.9999999999999822E-2</v>
      </c>
      <c r="E158">
        <f>'Yield Curves'!F157-'Yield Curves'!F158</f>
        <v>-4.0000000000000036E-2</v>
      </c>
      <c r="F158">
        <f>'Yield Curves'!G157-'Yield Curves'!G158</f>
        <v>-3.0000000000000249E-2</v>
      </c>
      <c r="G158">
        <f>'Yield Curves'!H157-'Yield Curves'!H158</f>
        <v>5.0000000000007816E-3</v>
      </c>
      <c r="H158">
        <f>'Yield Curves'!I157-'Yield Curves'!I158</f>
        <v>4.0000000000000036E-2</v>
      </c>
      <c r="I158">
        <f>'Yield Curves'!J157-'Yield Curves'!J158</f>
        <v>9.9999999999997868E-3</v>
      </c>
      <c r="J158">
        <f>'Yield Curves'!K157-'Yield Curves'!K158</f>
        <v>-2.0000000000000462E-2</v>
      </c>
      <c r="K158">
        <f>'Yield Curves'!L157-'Yield Curves'!L158</f>
        <v>-2.2499999999999964E-2</v>
      </c>
      <c r="L158">
        <f>'Yield Curves'!M157-'Yield Curves'!M158</f>
        <v>-2.5000000000000355E-2</v>
      </c>
      <c r="M158">
        <f>'Yield Curves'!N157-'Yield Curves'!N158</f>
        <v>-2.7500000000000746E-2</v>
      </c>
      <c r="N158">
        <f>'Yield Curves'!O157-'Yield Curves'!O158</f>
        <v>-3.0000000000000249E-2</v>
      </c>
      <c r="O158">
        <f>'Yield Curves'!P157-'Yield Curves'!P158</f>
        <v>-3.2499999999999751E-2</v>
      </c>
      <c r="P158">
        <f>'Yield Curves'!Q157-'Yield Curves'!Q158</f>
        <v>-2.8749999999999609E-2</v>
      </c>
      <c r="Q158">
        <f>'Yield Curves'!R157-'Yield Curves'!R158</f>
        <v>-2.4999999999999467E-2</v>
      </c>
      <c r="R158">
        <f>'Yield Curves'!S157-'Yield Curves'!S158</f>
        <v>-2.1249999999999325E-2</v>
      </c>
      <c r="S158">
        <f>'Yield Curves'!T157-'Yield Curves'!T158</f>
        <v>-2.0624999999999893E-2</v>
      </c>
      <c r="T158">
        <f>'Yield Curves'!U157-'Yield Curves'!U158</f>
        <v>-1.9999999999999574E-2</v>
      </c>
      <c r="U158">
        <f>'Yield Curves'!V157-'Yield Curves'!V158</f>
        <v>-1.9374999999999254E-2</v>
      </c>
      <c r="V158" s="21">
        <f t="shared" si="61"/>
        <v>4.0000000000000036E-2</v>
      </c>
      <c r="W158" s="21">
        <f t="shared" si="62"/>
        <v>3.672000000000019E-2</v>
      </c>
      <c r="X158">
        <f t="shared" si="63"/>
        <v>5.3699960129142257E-2</v>
      </c>
      <c r="Y158">
        <f t="shared" si="64"/>
        <v>0.16164478808250821</v>
      </c>
      <c r="Z158" s="2">
        <v>42913</v>
      </c>
      <c r="AA158" s="28">
        <f>'Bond Valuation'!$B$12*BondVal_all!BO158</f>
        <v>93.318700032341482</v>
      </c>
      <c r="AB158" s="53">
        <f t="shared" si="66"/>
        <v>-2.9995500449953028E-4</v>
      </c>
      <c r="AC158" s="12">
        <f>SUMPRODUCT('Bond Valuation'!$B$12*BondVal_all!BO158,$BO$2)/AA158</f>
        <v>1</v>
      </c>
      <c r="AD158" s="35">
        <f t="shared" si="67"/>
        <v>-1.6122578544657345E-3</v>
      </c>
      <c r="AE158" s="53">
        <f t="shared" si="68"/>
        <v>-5.0984069956079943E-3</v>
      </c>
      <c r="AF158" s="53">
        <f t="shared" si="69"/>
        <v>-1.4218359510645828E-3</v>
      </c>
      <c r="AG158" s="53">
        <f t="shared" si="70"/>
        <v>-4.4962400644757913E-3</v>
      </c>
      <c r="AH158" s="28">
        <f>SUMPRODUCT('Bond Valuation'!$B$40:$D$40,BondVal_all!BO158:BQ158)</f>
        <v>83.959284862678956</v>
      </c>
      <c r="AI158" s="53">
        <f t="shared" si="71"/>
        <v>-1.066959191153849E-5</v>
      </c>
      <c r="AJ158" s="12">
        <f>SUMPRODUCT($BO$2:$BQ$2,'Bond Valuation'!$B$40:$D$40,BondVal_all!BO158:BQ158)/BondVal_all!AH158</f>
        <v>2.9356537474008988</v>
      </c>
      <c r="AK158" s="35">
        <f t="shared" si="72"/>
        <v>-4.7330308122388665E-3</v>
      </c>
      <c r="AL158" s="35">
        <f t="shared" si="73"/>
        <v>-1.4967157602431568E-2</v>
      </c>
      <c r="AM158" s="35">
        <f t="shared" si="74"/>
        <v>-1.4218359510645828E-3</v>
      </c>
      <c r="AN158" s="29">
        <f t="shared" si="75"/>
        <v>-4.4962400644757913E-3</v>
      </c>
      <c r="AO158" s="28">
        <f>SUMPRODUCT('Bond Valuation'!$B$68:$F$68,BondVal_all!BO158:BS158)</f>
        <v>77.491867860058989</v>
      </c>
      <c r="AP158" s="53">
        <f t="shared" si="76"/>
        <v>4.3250852394671746E-4</v>
      </c>
      <c r="AQ158" s="12">
        <f>SUMPRODUCT($BO$2:$BS$2,'Bond Valuation'!$B$68:$F$68,BondVal_all!BO158:BS158)/BondVal_all!AO158</f>
        <v>4.7238523844482359</v>
      </c>
      <c r="AR158" s="35">
        <f t="shared" si="77"/>
        <v>-7.6160681101633569E-3</v>
      </c>
      <c r="AS158" s="35">
        <f t="shared" si="78"/>
        <v>-2.4084122043090392E-2</v>
      </c>
      <c r="AT158" s="35">
        <f t="shared" si="79"/>
        <v>-1.4218359510645828E-3</v>
      </c>
      <c r="AU158" s="36">
        <f t="shared" si="80"/>
        <v>-4.4962400644757913E-3</v>
      </c>
      <c r="AV158" s="28">
        <f>SUMPRODUCT('Bond Valuation'!$B$96:$K$96,BondVal_all!BO158:BX158)</f>
        <v>69.372282397299273</v>
      </c>
      <c r="AW158" s="53">
        <f t="shared" si="81"/>
        <v>-7.048361240998835E-4</v>
      </c>
      <c r="AX158" s="12">
        <f>SUMPRODUCT($BO$2:$BX$2,'Bond Valuation'!$B$96:$K$96,BondVal_all!BO158:BX158)/BondVal_all!AV158</f>
        <v>8.2733622553856527</v>
      </c>
      <c r="AY158" s="35">
        <f t="shared" si="82"/>
        <v>-1.3338793279085864E-2</v>
      </c>
      <c r="AZ158" s="35">
        <f t="shared" si="65"/>
        <v>-4.2180968000057349E-2</v>
      </c>
      <c r="BA158" s="35">
        <f t="shared" si="83"/>
        <v>-1.4218359510645828E-3</v>
      </c>
      <c r="BB158" s="36">
        <f t="shared" si="84"/>
        <v>-4.4962400644757913E-3</v>
      </c>
      <c r="BC158" s="28">
        <f>SUMPRODUCT('Bond Valuation'!$B$124:$U$124,BondVal_all!BO158:CH158)</f>
        <v>57.780863506418164</v>
      </c>
      <c r="BD158" s="53">
        <f t="shared" si="85"/>
        <v>-8.8081494516678571E-4</v>
      </c>
      <c r="BE158" s="12">
        <f>SUMPRODUCT($BO$2:$CH$2,'Bond Valuation'!$B$124:$U$124,BondVal_all!BO158:CH158)/BondVal_all!BC158</f>
        <v>11.939148146258914</v>
      </c>
      <c r="BF158" s="35">
        <f t="shared" si="86"/>
        <v>-1.9248985374435947E-2</v>
      </c>
      <c r="BG158" s="35">
        <f t="shared" si="87"/>
        <v>-6.0870636430486666E-2</v>
      </c>
      <c r="BH158" s="35">
        <f t="shared" si="88"/>
        <v>-1.4218359510645828E-3</v>
      </c>
      <c r="BI158" s="36">
        <f t="shared" si="89"/>
        <v>-4.4962400644757913E-3</v>
      </c>
      <c r="BJ158" s="35"/>
      <c r="BK158" s="35"/>
      <c r="BO158">
        <f>EXP(-BO$2*HLOOKUP(BO$2,'Yield Curves'!$B$2:$AP$508,MATCH($Z158,'Yield Curves'!$A$3:$A$508,0)+1)/100)</f>
        <v>0.92394752507268796</v>
      </c>
      <c r="BP158">
        <f>EXP(-BP$2*HLOOKUP(BP$2,'Yield Curves'!$B$2:$AP$508,MATCH($Z158,'Yield Curves'!$A$3:$A$508,0)+1)/100)</f>
        <v>0.85333762576152739</v>
      </c>
      <c r="BQ158">
        <f>EXP(-BQ$2*HLOOKUP(BQ$2,'Yield Curves'!$B$2:$AP$508,MATCH($Z158,'Yield Curves'!$A$3:$A$508,0)+1)/100)</f>
        <v>0.78828151530402468</v>
      </c>
      <c r="BR158">
        <f>EXP(-BR$2*HLOOKUP(BR$2,'Yield Curves'!$B$2:$AP$508,MATCH($Z158,'Yield Curves'!$A$3:$A$508,0)+1)/100)</f>
        <v>0.72731180549969232</v>
      </c>
      <c r="BS158">
        <f>EXP(-BS$2*HLOOKUP(BS$2,'Yield Curves'!$B$2:$AP$508,MATCH($Z158,'Yield Curves'!$A$3:$A$508,0)+1)/100)</f>
        <v>0.67570411396062602</v>
      </c>
      <c r="BT158">
        <f>EXP(-BT$2*HLOOKUP(BT$2,'Yield Curves'!$B$2:$AP$508,MATCH($Z158,'Yield Curves'!$A$3:$A$508,0)+1)/100)</f>
        <v>0.62625352365755593</v>
      </c>
      <c r="BU158">
        <f>EXP(-BU$2*HLOOKUP(BU$2,'Yield Curves'!$B$2:$AP$508,MATCH($Z158,'Yield Curves'!$A$3:$A$508,0)+1)/100)</f>
        <v>0.58088643845740706</v>
      </c>
      <c r="BV158">
        <f>EXP(-BV$2*HLOOKUP(BV$2,'Yield Curves'!$B$2:$AP$508,MATCH($Z158,'Yield Curves'!$A$3:$A$508,0)+1)/100)</f>
        <v>0.53794443759467447</v>
      </c>
      <c r="BW158">
        <f>EXP(-BW$2*HLOOKUP(BW$2,'Yield Curves'!$B$2:$AP$508,MATCH($Z158,'Yield Curves'!$A$3:$A$508,0)+1)/100)</f>
        <v>0.49693303519585608</v>
      </c>
      <c r="BX158">
        <f>EXP(-BX$2*HLOOKUP(BX$2,'Yield Curves'!$B$2:$AP$508,MATCH($Z158,'Yield Curves'!$A$3:$A$508,0)+1)/100)</f>
        <v>0.46024330749309261</v>
      </c>
      <c r="BY158">
        <f>EXP(-BY$2*HLOOKUP(BY$2,'Yield Curves'!$B$2:$AP$508,MATCH($Z158,'Yield Curves'!$A$3:$A$508,0)+1)/100)</f>
        <v>0.42634772917815278</v>
      </c>
      <c r="BZ158">
        <f>EXP(-BZ$2*HLOOKUP(BZ$2,'Yield Curves'!$B$2:$AP$508,MATCH($Z158,'Yield Curves'!$A$3:$A$508,0)+1)/100)</f>
        <v>0.39207583549767866</v>
      </c>
      <c r="CA158">
        <f>EXP(-CA$2*HLOOKUP(CA$2,'Yield Curves'!$B$2:$AP$508,MATCH($Z158,'Yield Curves'!$A$3:$A$508,0)+1)/100)</f>
        <v>0.3572658844641306</v>
      </c>
      <c r="CB158">
        <f>EXP(-CB$2*HLOOKUP(CB$2,'Yield Curves'!$B$2:$AP$508,MATCH($Z158,'Yield Curves'!$A$3:$A$508,0)+1)/100)</f>
        <v>0.3290896740021087</v>
      </c>
      <c r="CC158">
        <f>EXP(-CC$2*HLOOKUP(CC$2,'Yield Curves'!$B$2:$AP$508,MATCH($Z158,'Yield Curves'!$A$3:$A$508,0)+1)/100)</f>
        <v>0.30300680953876541</v>
      </c>
      <c r="CD158">
        <f>EXP(-CD$2*HLOOKUP(CD$2,'Yield Curves'!$B$2:$AP$508,MATCH($Z158,'Yield Curves'!$A$3:$A$508,0)+1)/100)</f>
        <v>0.27784968860151155</v>
      </c>
      <c r="CE158">
        <f>EXP(-CE$2*HLOOKUP(CE$2,'Yield Curves'!$B$2:$AP$508,MATCH($Z158,'Yield Curves'!$A$3:$A$508,0)+1)/100)</f>
        <v>0.2535639898147683</v>
      </c>
      <c r="CF158">
        <f>EXP(-CF$2*HLOOKUP(CF$2,'Yield Curves'!$B$2:$AP$508,MATCH($Z158,'Yield Curves'!$A$3:$A$508,0)+1)/100)</f>
        <v>0.23109026782171496</v>
      </c>
      <c r="CG158">
        <f>EXP(-CG$2*HLOOKUP(CG$2,'Yield Curves'!$B$2:$AP$508,MATCH($Z158,'Yield Curves'!$A$3:$A$508,0)+1)/100)</f>
        <v>0.2107850455489573</v>
      </c>
      <c r="CH158">
        <f>EXP(-CH$2*HLOOKUP(CH$2,'Yield Curves'!$B$2:$AP$508,MATCH($Z158,'Yield Curves'!$A$3:$A$508,0)+1)/100)</f>
        <v>0.19204990862075413</v>
      </c>
    </row>
    <row r="159" spans="1:86" x14ac:dyDescent="0.2">
      <c r="A159" s="2">
        <v>42909</v>
      </c>
      <c r="B159">
        <f>'Yield Curves'!C158-'Yield Curves'!C159</f>
        <v>9.9999999999997868E-3</v>
      </c>
      <c r="C159">
        <f>'Yield Curves'!D158-'Yield Curves'!D159</f>
        <v>0</v>
      </c>
      <c r="D159">
        <f>'Yield Curves'!E158-'Yield Curves'!E159</f>
        <v>-1.0000000000000675E-2</v>
      </c>
      <c r="E159">
        <f>'Yield Curves'!F158-'Yield Curves'!F159</f>
        <v>-9.9999999999997868E-3</v>
      </c>
      <c r="F159">
        <f>'Yield Curves'!G158-'Yield Curves'!G159</f>
        <v>-9.9999999999997868E-3</v>
      </c>
      <c r="G159">
        <f>'Yield Curves'!H158-'Yield Curves'!H159</f>
        <v>-8.5000000000000853E-2</v>
      </c>
      <c r="H159">
        <f>'Yield Curves'!I158-'Yield Curves'!I159</f>
        <v>-0.16000000000000014</v>
      </c>
      <c r="I159">
        <f>'Yield Curves'!J158-'Yield Curves'!J159</f>
        <v>-0.10500000000000043</v>
      </c>
      <c r="J159">
        <f>'Yield Curves'!K158-'Yield Curves'!K159</f>
        <v>-4.9999999999999822E-2</v>
      </c>
      <c r="K159">
        <f>'Yield Curves'!L158-'Yield Curves'!L159</f>
        <v>-6.25E-2</v>
      </c>
      <c r="L159">
        <f>'Yield Curves'!M158-'Yield Curves'!M159</f>
        <v>-7.4999999999999289E-2</v>
      </c>
      <c r="M159">
        <f>'Yield Curves'!N158-'Yield Curves'!N159</f>
        <v>-8.7499999999998579E-2</v>
      </c>
      <c r="N159">
        <f>'Yield Curves'!O158-'Yield Curves'!O159</f>
        <v>-9.9999999999999645E-2</v>
      </c>
      <c r="O159">
        <f>'Yield Curves'!P158-'Yield Curves'!P159</f>
        <v>-0.11250000000000071</v>
      </c>
      <c r="P159">
        <f>'Yield Curves'!Q158-'Yield Curves'!Q159</f>
        <v>-0.11625000000000085</v>
      </c>
      <c r="Q159">
        <f>'Yield Curves'!R158-'Yield Curves'!R159</f>
        <v>-0.12000000000000099</v>
      </c>
      <c r="R159">
        <f>'Yield Curves'!S158-'Yield Curves'!S159</f>
        <v>-0.12375000000000114</v>
      </c>
      <c r="S159">
        <f>'Yield Curves'!T158-'Yield Curves'!T159</f>
        <v>-0.13187500000000085</v>
      </c>
      <c r="T159">
        <f>'Yield Curves'!U158-'Yield Curves'!U159</f>
        <v>-0.14000000000000057</v>
      </c>
      <c r="U159">
        <f>'Yield Curves'!V158-'Yield Curves'!V159</f>
        <v>-0.14812500000000028</v>
      </c>
      <c r="V159" s="21">
        <f t="shared" si="61"/>
        <v>9.9999999999997868E-3</v>
      </c>
      <c r="W159" s="21">
        <f t="shared" si="62"/>
        <v>3.6680000000000192E-2</v>
      </c>
      <c r="X159">
        <f t="shared" si="63"/>
        <v>5.3723662408760108E-2</v>
      </c>
      <c r="Y159">
        <f t="shared" si="64"/>
        <v>0.16165992783030711</v>
      </c>
      <c r="Z159" s="2">
        <v>42912</v>
      </c>
      <c r="AA159" s="28">
        <f>'Bond Valuation'!$B$12*BondVal_all!BO159</f>
        <v>93.346699842112642</v>
      </c>
      <c r="AB159" s="53">
        <f t="shared" si="66"/>
        <v>9.0040512152733676E-4</v>
      </c>
      <c r="AC159" s="12">
        <f>SUMPRODUCT('Bond Valuation'!$B$12*BondVal_all!BO159,$BO$2)/AA159</f>
        <v>1</v>
      </c>
      <c r="AD159" s="35">
        <f t="shared" si="67"/>
        <v>-1.6164478808250822E-3</v>
      </c>
      <c r="AE159" s="53">
        <f t="shared" si="68"/>
        <v>-5.1116570223596761E-3</v>
      </c>
      <c r="AF159" s="53">
        <f t="shared" si="69"/>
        <v>-1.4312189736819286E-3</v>
      </c>
      <c r="AG159" s="53">
        <f t="shared" si="70"/>
        <v>-4.5259117872834785E-3</v>
      </c>
      <c r="AH159" s="28">
        <f>SUMPRODUCT('Bond Valuation'!$B$40:$D$40,BondVal_all!BO159:BQ159)</f>
        <v>83.960180683543669</v>
      </c>
      <c r="AI159" s="53">
        <f t="shared" si="71"/>
        <v>9.0243998098338274E-4</v>
      </c>
      <c r="AJ159" s="12">
        <f>SUMPRODUCT($BO$2:$BQ$2,'Bond Valuation'!$B$40:$D$40,BondVal_all!BO159:BQ159)/BondVal_all!AH159</f>
        <v>2.9356371606115856</v>
      </c>
      <c r="AK159" s="35">
        <f t="shared" si="72"/>
        <v>-4.7453044671419585E-3</v>
      </c>
      <c r="AL159" s="35">
        <f t="shared" si="73"/>
        <v>-1.5005970307140232E-2</v>
      </c>
      <c r="AM159" s="35">
        <f t="shared" si="74"/>
        <v>-1.4312189736819286E-3</v>
      </c>
      <c r="AN159" s="29">
        <f t="shared" si="75"/>
        <v>-4.5259117872834785E-3</v>
      </c>
      <c r="AO159" s="28">
        <f>SUMPRODUCT('Bond Valuation'!$B$68:$F$68,BondVal_all!BO159:BS159)</f>
        <v>77.458366456315645</v>
      </c>
      <c r="AP159" s="53">
        <f t="shared" si="76"/>
        <v>9.3379793475367734E-4</v>
      </c>
      <c r="AQ159" s="12">
        <f>SUMPRODUCT($BO$2:$BS$2,'Bond Valuation'!$B$68:$F$68,BondVal_all!BO159:BS159)/BondVal_all!AO159</f>
        <v>4.7236806312056743</v>
      </c>
      <c r="AR159" s="35">
        <f t="shared" si="77"/>
        <v>-7.6355835460068973E-3</v>
      </c>
      <c r="AS159" s="35">
        <f t="shared" si="78"/>
        <v>-2.4145835269886871E-2</v>
      </c>
      <c r="AT159" s="35">
        <f t="shared" si="79"/>
        <v>-1.4312189736819286E-3</v>
      </c>
      <c r="AU159" s="36">
        <f t="shared" si="80"/>
        <v>-4.5259117872834785E-3</v>
      </c>
      <c r="AV159" s="28">
        <f>SUMPRODUCT('Bond Valuation'!$B$96:$K$96,BondVal_all!BO159:BX159)</f>
        <v>69.421212975983579</v>
      </c>
      <c r="AW159" s="53">
        <f t="shared" si="81"/>
        <v>1.6901712123009727E-3</v>
      </c>
      <c r="AX159" s="12">
        <f>SUMPRODUCT($BO$2:$BX$2,'Bond Valuation'!$B$96:$K$96,BondVal_all!BO159:BX159)/BondVal_all!AV159</f>
        <v>8.2744772739324315</v>
      </c>
      <c r="AY159" s="35">
        <f t="shared" si="82"/>
        <v>-1.3375261254383382E-2</v>
      </c>
      <c r="AZ159" s="35">
        <f t="shared" si="65"/>
        <v>-4.2296289863652269E-2</v>
      </c>
      <c r="BA159" s="35">
        <f t="shared" si="83"/>
        <v>-1.4312189736819286E-3</v>
      </c>
      <c r="BB159" s="36">
        <f t="shared" si="84"/>
        <v>-4.5259117872834785E-3</v>
      </c>
      <c r="BC159" s="28">
        <f>SUMPRODUCT('Bond Valuation'!$B$124:$U$124,BondVal_all!BO159:CH159)</f>
        <v>57.831802622473973</v>
      </c>
      <c r="BD159" s="53">
        <f t="shared" si="85"/>
        <v>-5.2337017200231317E-3</v>
      </c>
      <c r="BE159" s="12">
        <f>SUMPRODUCT($BO$2:$CH$2,'Bond Valuation'!$B$124:$U$124,BondVal_all!BO159:CH159)/BondVal_all!BC159</f>
        <v>11.944770051903465</v>
      </c>
      <c r="BF159" s="35">
        <f t="shared" si="86"/>
        <v>-1.9308098237342263E-2</v>
      </c>
      <c r="BG159" s="35">
        <f t="shared" si="87"/>
        <v>-6.1057567716283907E-2</v>
      </c>
      <c r="BH159" s="35">
        <f t="shared" si="88"/>
        <v>-1.4312189736819286E-3</v>
      </c>
      <c r="BI159" s="36">
        <f t="shared" si="89"/>
        <v>-4.5259117872834785E-3</v>
      </c>
      <c r="BJ159" s="35"/>
      <c r="BK159" s="35"/>
      <c r="BO159">
        <f>EXP(-BO$2*HLOOKUP(BO$2,'Yield Curves'!$B$2:$AP$508,MATCH($Z159,'Yield Curves'!$A$3:$A$508,0)+1)/100)</f>
        <v>0.9242247509120064</v>
      </c>
      <c r="BP159">
        <f>EXP(-BP$2*HLOOKUP(BP$2,'Yield Curves'!$B$2:$AP$508,MATCH($Z159,'Yield Curves'!$A$3:$A$508,0)+1)/100)</f>
        <v>0.85350831035457009</v>
      </c>
      <c r="BQ159">
        <f>EXP(-BQ$2*HLOOKUP(BQ$2,'Yield Curves'!$B$2:$AP$508,MATCH($Z159,'Yield Curves'!$A$3:$A$508,0)+1)/100)</f>
        <v>0.78828151530402468</v>
      </c>
      <c r="BR159">
        <f>EXP(-BR$2*HLOOKUP(BR$2,'Yield Curves'!$B$2:$AP$508,MATCH($Z159,'Yield Curves'!$A$3:$A$508,0)+1)/100)</f>
        <v>0.72731180549969232</v>
      </c>
      <c r="BS159">
        <f>EXP(-BS$2*HLOOKUP(BS$2,'Yield Curves'!$B$2:$AP$508,MATCH($Z159,'Yield Curves'!$A$3:$A$508,0)+1)/100)</f>
        <v>0.67536634635258452</v>
      </c>
      <c r="BT159">
        <f>EXP(-BT$2*HLOOKUP(BT$2,'Yield Curves'!$B$2:$AP$508,MATCH($Z159,'Yield Curves'!$A$3:$A$508,0)+1)/100)</f>
        <v>0.62606567577904937</v>
      </c>
      <c r="BU159">
        <f>EXP(-BU$2*HLOOKUP(BU$2,'Yield Curves'!$B$2:$AP$508,MATCH($Z159,'Yield Curves'!$A$3:$A$508,0)+1)/100)</f>
        <v>0.58088643845740706</v>
      </c>
      <c r="BV159">
        <f>EXP(-BV$2*HLOOKUP(BV$2,'Yield Curves'!$B$2:$AP$508,MATCH($Z159,'Yield Curves'!$A$3:$A$508,0)+1)/100)</f>
        <v>0.53810584513587345</v>
      </c>
      <c r="BW159">
        <f>EXP(-BW$2*HLOOKUP(BW$2,'Yield Curves'!$B$2:$AP$508,MATCH($Z159,'Yield Curves'!$A$3:$A$508,0)+1)/100)</f>
        <v>0.49721263865925541</v>
      </c>
      <c r="BX159">
        <f>EXP(-BX$2*HLOOKUP(BX$2,'Yield Curves'!$B$2:$AP$508,MATCH($Z159,'Yield Curves'!$A$3:$A$508,0)+1)/100)</f>
        <v>0.46070378099896581</v>
      </c>
      <c r="BY159">
        <f>EXP(-BY$2*HLOOKUP(BY$2,'Yield Curves'!$B$2:$AP$508,MATCH($Z159,'Yield Curves'!$A$3:$A$508,0)+1)/100)</f>
        <v>0.42699306803301762</v>
      </c>
      <c r="BZ159">
        <f>EXP(-BZ$2*HLOOKUP(BZ$2,'Yield Curves'!$B$2:$AP$508,MATCH($Z159,'Yield Curves'!$A$3:$A$508,0)+1)/100)</f>
        <v>0.3925613296816759</v>
      </c>
      <c r="CA159">
        <f>EXP(-CA$2*HLOOKUP(CA$2,'Yield Curves'!$B$2:$AP$508,MATCH($Z159,'Yield Curves'!$A$3:$A$508,0)+1)/100)</f>
        <v>0.35725137083238434</v>
      </c>
      <c r="CB159">
        <f>EXP(-CB$2*HLOOKUP(CB$2,'Yield Curves'!$B$2:$AP$508,MATCH($Z159,'Yield Curves'!$A$3:$A$508,0)+1)/100)</f>
        <v>0.32908247524422657</v>
      </c>
      <c r="CC159">
        <f>EXP(-CC$2*HLOOKUP(CC$2,'Yield Curves'!$B$2:$AP$508,MATCH($Z159,'Yield Curves'!$A$3:$A$508,0)+1)/100)</f>
        <v>0.30300680953876541</v>
      </c>
      <c r="CD159">
        <f>EXP(-CD$2*HLOOKUP(CD$2,'Yield Curves'!$B$2:$AP$508,MATCH($Z159,'Yield Curves'!$A$3:$A$508,0)+1)/100)</f>
        <v>0.27790786947065971</v>
      </c>
      <c r="CE159">
        <f>EXP(-CE$2*HLOOKUP(CE$2,'Yield Curves'!$B$2:$AP$508,MATCH($Z159,'Yield Curves'!$A$3:$A$508,0)+1)/100)</f>
        <v>0.25372653084419455</v>
      </c>
      <c r="CF159">
        <f>EXP(-CF$2*HLOOKUP(CF$2,'Yield Curves'!$B$2:$AP$508,MATCH($Z159,'Yield Curves'!$A$3:$A$508,0)+1)/100)</f>
        <v>0.23134957732489117</v>
      </c>
      <c r="CG159">
        <f>EXP(-CG$2*HLOOKUP(CG$2,'Yield Curves'!$B$2:$AP$508,MATCH($Z159,'Yield Curves'!$A$3:$A$508,0)+1)/100)</f>
        <v>0.21111030455105645</v>
      </c>
      <c r="CH159">
        <f>EXP(-CH$2*HLOOKUP(CH$2,'Yield Curves'!$B$2:$AP$508,MATCH($Z159,'Yield Curves'!$A$3:$A$508,0)+1)/100)</f>
        <v>0.19243439279400748</v>
      </c>
    </row>
    <row r="160" spans="1:86" x14ac:dyDescent="0.2">
      <c r="A160" s="2">
        <v>42908</v>
      </c>
      <c r="B160">
        <f>'Yield Curves'!C159-'Yield Curves'!C160</f>
        <v>-4.0000000000000036E-2</v>
      </c>
      <c r="C160">
        <f>'Yield Curves'!D159-'Yield Curves'!D160</f>
        <v>-2.4999999999999467E-2</v>
      </c>
      <c r="D160">
        <f>'Yield Curves'!E159-'Yield Curves'!E160</f>
        <v>-9.9999999999997868E-3</v>
      </c>
      <c r="E160">
        <f>'Yield Curves'!F159-'Yield Curves'!F160</f>
        <v>-5.0000000000007816E-3</v>
      </c>
      <c r="F160">
        <f>'Yield Curves'!G159-'Yield Curves'!G160</f>
        <v>0</v>
      </c>
      <c r="G160">
        <f>'Yield Curves'!H159-'Yield Curves'!H160</f>
        <v>-1.4999999999998792E-2</v>
      </c>
      <c r="H160">
        <f>'Yield Curves'!I159-'Yield Curves'!I160</f>
        <v>-2.9999999999999361E-2</v>
      </c>
      <c r="I160">
        <f>'Yield Curves'!J159-'Yield Curves'!J160</f>
        <v>-1.5000000000000568E-2</v>
      </c>
      <c r="J160">
        <f>'Yield Curves'!K159-'Yield Curves'!K160</f>
        <v>0</v>
      </c>
      <c r="K160">
        <f>'Yield Curves'!L159-'Yield Curves'!L160</f>
        <v>0</v>
      </c>
      <c r="L160">
        <f>'Yield Curves'!M159-'Yield Curves'!M160</f>
        <v>0</v>
      </c>
      <c r="M160">
        <f>'Yield Curves'!N159-'Yield Curves'!N160</f>
        <v>0</v>
      </c>
      <c r="N160">
        <f>'Yield Curves'!O159-'Yield Curves'!O160</f>
        <v>0</v>
      </c>
      <c r="O160">
        <f>'Yield Curves'!P159-'Yield Curves'!P160</f>
        <v>0</v>
      </c>
      <c r="P160">
        <f>'Yield Curves'!Q159-'Yield Curves'!Q160</f>
        <v>0</v>
      </c>
      <c r="Q160">
        <f>'Yield Curves'!R159-'Yield Curves'!R160</f>
        <v>0</v>
      </c>
      <c r="R160">
        <f>'Yield Curves'!S159-'Yield Curves'!S160</f>
        <v>0</v>
      </c>
      <c r="S160">
        <f>'Yield Curves'!T159-'Yield Curves'!T160</f>
        <v>0</v>
      </c>
      <c r="T160">
        <f>'Yield Curves'!U159-'Yield Curves'!U160</f>
        <v>0</v>
      </c>
      <c r="U160">
        <f>'Yield Curves'!V159-'Yield Curves'!V160</f>
        <v>0</v>
      </c>
      <c r="V160" s="21">
        <f t="shared" si="61"/>
        <v>0</v>
      </c>
      <c r="W160" s="21">
        <f t="shared" si="62"/>
        <v>3.7010000000000189E-2</v>
      </c>
      <c r="X160">
        <f t="shared" si="63"/>
        <v>5.3750822119424724E-2</v>
      </c>
      <c r="Y160">
        <f t="shared" si="64"/>
        <v>0.1620531107654713</v>
      </c>
      <c r="Z160" s="2">
        <v>42909</v>
      </c>
      <c r="AA160" s="28">
        <f>'Bond Valuation'!$B$12*BondVal_all!BO160</f>
        <v>93.262725606329113</v>
      </c>
      <c r="AB160" s="53">
        <f t="shared" si="66"/>
        <v>-9.9995000166774872E-5</v>
      </c>
      <c r="AC160" s="12">
        <f>SUMPRODUCT('Bond Valuation'!$B$12*BondVal_all!BO160,$BO$2)/AA160</f>
        <v>1</v>
      </c>
      <c r="AD160" s="35">
        <f t="shared" si="67"/>
        <v>-1.6165992783030712E-3</v>
      </c>
      <c r="AE160" s="53">
        <f t="shared" si="68"/>
        <v>-5.1121357832221272E-3</v>
      </c>
      <c r="AF160" s="53">
        <f t="shared" si="69"/>
        <v>-1.4318506902088496E-3</v>
      </c>
      <c r="AG160" s="53">
        <f t="shared" si="70"/>
        <v>-4.5279094503441206E-3</v>
      </c>
      <c r="AH160" s="28">
        <f>SUMPRODUCT('Bond Valuation'!$B$40:$D$40,BondVal_all!BO160:BQ160)</f>
        <v>83.884479975030203</v>
      </c>
      <c r="AI160" s="53">
        <f t="shared" si="71"/>
        <v>2.8920074590232936E-4</v>
      </c>
      <c r="AJ160" s="12">
        <f>SUMPRODUCT($BO$2:$BQ$2,'Bond Valuation'!$B$40:$D$40,BondVal_all!BO160:BQ160)/BondVal_all!AH160</f>
        <v>2.9356390627889795</v>
      </c>
      <c r="AK160" s="35">
        <f t="shared" si="72"/>
        <v>-4.7457519902629683E-3</v>
      </c>
      <c r="AL160" s="35">
        <f t="shared" si="73"/>
        <v>-1.5007385499508209E-2</v>
      </c>
      <c r="AM160" s="35">
        <f t="shared" si="74"/>
        <v>-1.4318506902088496E-3</v>
      </c>
      <c r="AN160" s="29">
        <f t="shared" si="75"/>
        <v>-4.5279094503441206E-3</v>
      </c>
      <c r="AO160" s="28">
        <f>SUMPRODUCT('Bond Valuation'!$B$68:$F$68,BondVal_all!BO160:BS160)</f>
        <v>77.386103472714197</v>
      </c>
      <c r="AP160" s="53">
        <f t="shared" si="76"/>
        <v>2.3973533702579264E-3</v>
      </c>
      <c r="AQ160" s="12">
        <f>SUMPRODUCT($BO$2:$BS$2,'Bond Valuation'!$B$68:$F$68,BondVal_all!BO160:BS160)/BondVal_all!AO160</f>
        <v>4.7236209154022717</v>
      </c>
      <c r="AR160" s="35">
        <f t="shared" si="77"/>
        <v>-7.6362021628166047E-3</v>
      </c>
      <c r="AS160" s="35">
        <f t="shared" si="78"/>
        <v>-2.4147791508004411E-2</v>
      </c>
      <c r="AT160" s="35">
        <f t="shared" si="79"/>
        <v>-1.4318506902088496E-3</v>
      </c>
      <c r="AU160" s="36">
        <f t="shared" si="80"/>
        <v>-4.5279094503441206E-3</v>
      </c>
      <c r="AV160" s="28">
        <f>SUMPRODUCT('Bond Valuation'!$B$96:$K$96,BondVal_all!BO160:BX160)</f>
        <v>69.304077219771642</v>
      </c>
      <c r="AW160" s="53">
        <f t="shared" si="81"/>
        <v>1.0873235823379845E-2</v>
      </c>
      <c r="AX160" s="12">
        <f>SUMPRODUCT($BO$2:$BX$2,'Bond Valuation'!$B$96:$K$96,BondVal_all!BO160:BX160)/BondVal_all!AV160</f>
        <v>8.2728986746322057</v>
      </c>
      <c r="AY160" s="35">
        <f t="shared" si="82"/>
        <v>-1.3373962026884859E-2</v>
      </c>
      <c r="AZ160" s="35">
        <f t="shared" si="65"/>
        <v>-4.2292181345558212E-2</v>
      </c>
      <c r="BA160" s="35">
        <f t="shared" si="83"/>
        <v>-1.4318506902088496E-3</v>
      </c>
      <c r="BB160" s="36">
        <f t="shared" si="84"/>
        <v>-4.5279094503441206E-3</v>
      </c>
      <c r="BC160" s="28">
        <f>SUMPRODUCT('Bond Valuation'!$B$124:$U$124,BondVal_all!BO160:CH160)</f>
        <v>58.136069469250572</v>
      </c>
      <c r="BD160" s="53">
        <f t="shared" si="85"/>
        <v>1.8443438390397304E-2</v>
      </c>
      <c r="BE160" s="12">
        <f>SUMPRODUCT($BO$2:$CH$2,'Bond Valuation'!$B$124:$U$124,BondVal_all!BO160:CH160)/BondVal_all!BC160</f>
        <v>11.99100480994621</v>
      </c>
      <c r="BF160" s="35">
        <f t="shared" si="86"/>
        <v>-1.9384649721887696E-2</v>
      </c>
      <c r="BG160" s="35">
        <f t="shared" si="87"/>
        <v>-6.1299644765714652E-2</v>
      </c>
      <c r="BH160" s="35">
        <f t="shared" si="88"/>
        <v>-1.4318506902088496E-3</v>
      </c>
      <c r="BI160" s="36">
        <f t="shared" si="89"/>
        <v>-4.5279094503441206E-3</v>
      </c>
      <c r="BJ160" s="35"/>
      <c r="BK160" s="35"/>
      <c r="BO160">
        <f>EXP(-BO$2*HLOOKUP(BO$2,'Yield Curves'!$B$2:$AP$508,MATCH($Z160,'Yield Curves'!$A$3:$A$508,0)+1)/100)</f>
        <v>0.92339332283494169</v>
      </c>
      <c r="BP160">
        <f>EXP(-BP$2*HLOOKUP(BP$2,'Yield Curves'!$B$2:$AP$508,MATCH($Z160,'Yield Curves'!$A$3:$A$508,0)+1)/100)</f>
        <v>0.85265522865615484</v>
      </c>
      <c r="BQ160">
        <f>EXP(-BQ$2*HLOOKUP(BQ$2,'Yield Curves'!$B$2:$AP$508,MATCH($Z160,'Yield Curves'!$A$3:$A$508,0)+1)/100)</f>
        <v>0.78757238109851002</v>
      </c>
      <c r="BR160">
        <f>EXP(-BR$2*HLOOKUP(BR$2,'Yield Curves'!$B$2:$AP$508,MATCH($Z160,'Yield Curves'!$A$3:$A$508,0)+1)/100)</f>
        <v>0.7284764358443131</v>
      </c>
      <c r="BS160">
        <f>EXP(-BS$2*HLOOKUP(BS$2,'Yield Curves'!$B$2:$AP$508,MATCH($Z160,'Yield Curves'!$A$3:$A$508,0)+1)/100)</f>
        <v>0.67469131757687228</v>
      </c>
      <c r="BT160">
        <f>EXP(-BT$2*HLOOKUP(BT$2,'Yield Curves'!$B$2:$AP$508,MATCH($Z160,'Yield Curves'!$A$3:$A$508,0)+1)/100)</f>
        <v>0.62512728123723604</v>
      </c>
      <c r="BU160">
        <f>EXP(-BU$2*HLOOKUP(BU$2,'Yield Curves'!$B$2:$AP$508,MATCH($Z160,'Yield Curves'!$A$3:$A$508,0)+1)/100)</f>
        <v>0.57966785689511557</v>
      </c>
      <c r="BV160">
        <f>EXP(-BV$2*HLOOKUP(BV$2,'Yield Curves'!$B$2:$AP$508,MATCH($Z160,'Yield Curves'!$A$3:$A$508,0)+1)/100)</f>
        <v>0.53686962389145954</v>
      </c>
      <c r="BW160">
        <f>EXP(-BW$2*HLOOKUP(BW$2,'Yield Curves'!$B$2:$AP$508,MATCH($Z160,'Yield Curves'!$A$3:$A$508,0)+1)/100)</f>
        <v>0.49626262822486511</v>
      </c>
      <c r="BX160">
        <f>EXP(-BX$2*HLOOKUP(BX$2,'Yield Curves'!$B$2:$AP$508,MATCH($Z160,'Yield Curves'!$A$3:$A$508,0)+1)/100)</f>
        <v>0.45978329423056524</v>
      </c>
      <c r="BY160">
        <f>EXP(-BY$2*HLOOKUP(BY$2,'Yield Curves'!$B$2:$AP$508,MATCH($Z160,'Yield Curves'!$A$3:$A$508,0)+1)/100)</f>
        <v>0.4261133024003782</v>
      </c>
      <c r="BZ160">
        <f>EXP(-BZ$2*HLOOKUP(BZ$2,'Yield Curves'!$B$2:$AP$508,MATCH($Z160,'Yield Curves'!$A$3:$A$508,0)+1)/100)</f>
        <v>0.39237000267320371</v>
      </c>
      <c r="CA160">
        <f>EXP(-CA$2*HLOOKUP(CA$2,'Yield Curves'!$B$2:$AP$508,MATCH($Z160,'Yield Curves'!$A$3:$A$508,0)+1)/100)</f>
        <v>0.35837064748271308</v>
      </c>
      <c r="CB160">
        <f>EXP(-CB$2*HLOOKUP(CB$2,'Yield Curves'!$B$2:$AP$508,MATCH($Z160,'Yield Curves'!$A$3:$A$508,0)+1)/100)</f>
        <v>0.33056151828238012</v>
      </c>
      <c r="CC160">
        <f>EXP(-CC$2*HLOOKUP(CC$2,'Yield Curves'!$B$2:$AP$508,MATCH($Z160,'Yield Curves'!$A$3:$A$508,0)+1)/100)</f>
        <v>0.30483031544319683</v>
      </c>
      <c r="CD160">
        <f>EXP(-CD$2*HLOOKUP(CD$2,'Yield Curves'!$B$2:$AP$508,MATCH($Z160,'Yield Curves'!$A$3:$A$508,0)+1)/100)</f>
        <v>0.27999388929428931</v>
      </c>
      <c r="CE160">
        <f>EXP(-CE$2*HLOOKUP(CE$2,'Yield Curves'!$B$2:$AP$508,MATCH($Z160,'Yield Curves'!$A$3:$A$508,0)+1)/100)</f>
        <v>0.25599012582309238</v>
      </c>
      <c r="CF160">
        <f>EXP(-CF$2*HLOOKUP(CF$2,'Yield Curves'!$B$2:$AP$508,MATCH($Z160,'Yield Curves'!$A$3:$A$508,0)+1)/100)</f>
        <v>0.23376716332957995</v>
      </c>
      <c r="CG160">
        <f>EXP(-CG$2*HLOOKUP(CG$2,'Yield Curves'!$B$2:$AP$508,MATCH($Z160,'Yield Curves'!$A$3:$A$508,0)+1)/100)</f>
        <v>0.21368808143542184</v>
      </c>
      <c r="CH160">
        <f>EXP(-CH$2*HLOOKUP(CH$2,'Yield Curves'!$B$2:$AP$508,MATCH($Z160,'Yield Curves'!$A$3:$A$508,0)+1)/100)</f>
        <v>0.1951474211791675</v>
      </c>
    </row>
    <row r="161" spans="1:86" x14ac:dyDescent="0.2">
      <c r="A161" s="2">
        <v>42907</v>
      </c>
      <c r="B161">
        <f>'Yield Curves'!C160-'Yield Curves'!C161</f>
        <v>-2.9999999999999361E-2</v>
      </c>
      <c r="C161">
        <f>'Yield Curves'!D160-'Yield Curves'!D161</f>
        <v>-3.4999999999999254E-2</v>
      </c>
      <c r="D161">
        <f>'Yield Curves'!E160-'Yield Curves'!E161</f>
        <v>-3.9999999999999147E-2</v>
      </c>
      <c r="E161">
        <f>'Yield Curves'!F160-'Yield Curves'!F161</f>
        <v>-3.9999999999999147E-2</v>
      </c>
      <c r="F161">
        <f>'Yield Curves'!G160-'Yield Curves'!G161</f>
        <v>-4.0000000000000036E-2</v>
      </c>
      <c r="G161">
        <f>'Yield Curves'!H160-'Yield Curves'!H161</f>
        <v>-5.0000000000000711E-2</v>
      </c>
      <c r="H161">
        <f>'Yield Curves'!I160-'Yield Curves'!I161</f>
        <v>-6.0000000000000497E-2</v>
      </c>
      <c r="I161">
        <f>'Yield Curves'!J160-'Yield Curves'!J161</f>
        <v>-4.9999999999998934E-2</v>
      </c>
      <c r="J161">
        <f>'Yield Curves'!K160-'Yield Curves'!K161</f>
        <v>-4.0000000000000036E-2</v>
      </c>
      <c r="K161">
        <f>'Yield Curves'!L160-'Yield Curves'!L161</f>
        <v>-4.0000000000000924E-2</v>
      </c>
      <c r="L161">
        <f>'Yield Curves'!M160-'Yield Curves'!M161</f>
        <v>-4.0000000000000924E-2</v>
      </c>
      <c r="M161">
        <f>'Yield Curves'!N160-'Yield Curves'!N161</f>
        <v>-4.0000000000000924E-2</v>
      </c>
      <c r="N161">
        <f>'Yield Curves'!O160-'Yield Curves'!O161</f>
        <v>-4.0000000000000036E-2</v>
      </c>
      <c r="O161">
        <f>'Yield Curves'!P160-'Yield Curves'!P161</f>
        <v>-3.9999999999999147E-2</v>
      </c>
      <c r="P161">
        <f>'Yield Curves'!Q160-'Yield Curves'!Q161</f>
        <v>-4.2499999999999538E-2</v>
      </c>
      <c r="Q161">
        <f>'Yield Curves'!R160-'Yield Curves'!R161</f>
        <v>-4.4999999999999929E-2</v>
      </c>
      <c r="R161">
        <f>'Yield Curves'!S160-'Yield Curves'!S161</f>
        <v>-4.750000000000032E-2</v>
      </c>
      <c r="S161">
        <f>'Yield Curves'!T160-'Yield Curves'!T161</f>
        <v>-4.8750000000000071E-2</v>
      </c>
      <c r="T161">
        <f>'Yield Curves'!U160-'Yield Curves'!U161</f>
        <v>-4.9999999999999822E-2</v>
      </c>
      <c r="U161">
        <f>'Yield Curves'!V160-'Yield Curves'!V161</f>
        <v>-5.1249999999999574E-2</v>
      </c>
      <c r="V161" s="21">
        <f t="shared" si="61"/>
        <v>-2.9999999999999361E-2</v>
      </c>
      <c r="W161" s="21">
        <f t="shared" si="62"/>
        <v>3.7330000000000189E-2</v>
      </c>
      <c r="X161">
        <f t="shared" si="63"/>
        <v>5.3588172612768638E-2</v>
      </c>
      <c r="Y161">
        <f t="shared" si="64"/>
        <v>0.16199473143144813</v>
      </c>
      <c r="Z161" s="2">
        <v>42908</v>
      </c>
      <c r="AA161" s="28">
        <f>'Bond Valuation'!$B$12*BondVal_all!BO161</f>
        <v>93.272052345218924</v>
      </c>
      <c r="AB161" s="53">
        <f t="shared" si="66"/>
        <v>4.0008001066782484E-4</v>
      </c>
      <c r="AC161" s="12">
        <f>SUMPRODUCT('Bond Valuation'!$B$12*BondVal_all!BO161,$BO$2)/AA161</f>
        <v>1</v>
      </c>
      <c r="AD161" s="35">
        <f t="shared" si="67"/>
        <v>-1.620531107654713E-3</v>
      </c>
      <c r="AE161" s="53">
        <f t="shared" si="68"/>
        <v>-5.1245693193444179E-3</v>
      </c>
      <c r="AF161" s="53">
        <f t="shared" si="69"/>
        <v>-1.4325745546796879E-3</v>
      </c>
      <c r="AG161" s="53">
        <f t="shared" si="70"/>
        <v>-4.5301985107892417E-3</v>
      </c>
      <c r="AH161" s="28">
        <f>SUMPRODUCT('Bond Valuation'!$B$40:$D$40,BondVal_all!BO161:BQ161)</f>
        <v>83.860227534675644</v>
      </c>
      <c r="AI161" s="53">
        <f t="shared" si="71"/>
        <v>1.2873975121063808E-5</v>
      </c>
      <c r="AJ161" s="12">
        <f>SUMPRODUCT($BO$2:$BQ$2,'Bond Valuation'!$B$40:$D$40,BondVal_all!BO161:BQ161)/BondVal_all!AH161</f>
        <v>2.9356201115215224</v>
      </c>
      <c r="AK161" s="35">
        <f t="shared" si="72"/>
        <v>-4.7572637109774248E-3</v>
      </c>
      <c r="AL161" s="35">
        <f t="shared" si="73"/>
        <v>-1.5043788756753633E-2</v>
      </c>
      <c r="AM161" s="35">
        <f t="shared" si="74"/>
        <v>-1.4325745546796879E-3</v>
      </c>
      <c r="AN161" s="29">
        <f t="shared" si="75"/>
        <v>-4.5301985107892417E-3</v>
      </c>
      <c r="AO161" s="28">
        <f>SUMPRODUCT('Bond Valuation'!$B$68:$F$68,BondVal_all!BO161:BS161)</f>
        <v>77.201025334441312</v>
      </c>
      <c r="AP161" s="53">
        <f t="shared" si="76"/>
        <v>4.5593255268094879E-5</v>
      </c>
      <c r="AQ161" s="12">
        <f>SUMPRODUCT($BO$2:$BS$2,'Bond Valuation'!$B$68:$F$68,BondVal_all!BO161:BS161)/BondVal_all!AO161</f>
        <v>4.723128736379989</v>
      </c>
      <c r="AR161" s="35">
        <f t="shared" si="77"/>
        <v>-7.6539770427616685E-3</v>
      </c>
      <c r="AS161" s="35">
        <f t="shared" si="78"/>
        <v>-2.4204000613766864E-2</v>
      </c>
      <c r="AT161" s="35">
        <f t="shared" si="79"/>
        <v>-1.4325745546796879E-3</v>
      </c>
      <c r="AU161" s="36">
        <f t="shared" si="80"/>
        <v>-4.5301985107892417E-3</v>
      </c>
      <c r="AV161" s="28">
        <f>SUMPRODUCT('Bond Valuation'!$B$96:$K$96,BondVal_all!BO161:BX161)</f>
        <v>68.558623142615758</v>
      </c>
      <c r="AW161" s="53">
        <f t="shared" si="81"/>
        <v>7.1878835585126311E-5</v>
      </c>
      <c r="AX161" s="12">
        <f>SUMPRODUCT($BO$2:$BX$2,'Bond Valuation'!$B$96:$K$96,BondVal_all!BO161:BX161)/BondVal_all!AV161</f>
        <v>8.2580651103759024</v>
      </c>
      <c r="AY161" s="35">
        <f t="shared" si="82"/>
        <v>-1.3382451400402199E-2</v>
      </c>
      <c r="AZ161" s="35">
        <f t="shared" si="65"/>
        <v>-4.2319027101780919E-2</v>
      </c>
      <c r="BA161" s="35">
        <f t="shared" si="83"/>
        <v>-1.4325745546796879E-3</v>
      </c>
      <c r="BB161" s="36">
        <f t="shared" si="84"/>
        <v>-4.5301985107892417E-3</v>
      </c>
      <c r="BC161" s="28">
        <f>SUMPRODUCT('Bond Valuation'!$B$124:$U$124,BondVal_all!BO161:CH161)</f>
        <v>57.083257918703794</v>
      </c>
      <c r="BD161" s="53">
        <f t="shared" si="85"/>
        <v>4.2710420815879058E-3</v>
      </c>
      <c r="BE161" s="12">
        <f>SUMPRODUCT($BO$2:$CH$2,'Bond Valuation'!$B$124:$U$124,BondVal_all!BO161:CH161)/BondVal_all!BC161</f>
        <v>11.892302635941865</v>
      </c>
      <c r="BF161" s="35">
        <f t="shared" si="86"/>
        <v>-1.9271846363187933E-2</v>
      </c>
      <c r="BG161" s="35">
        <f t="shared" si="87"/>
        <v>-6.0942929224506434E-2</v>
      </c>
      <c r="BH161" s="35">
        <f t="shared" si="88"/>
        <v>-1.4325745546796879E-3</v>
      </c>
      <c r="BI161" s="36">
        <f t="shared" si="89"/>
        <v>-4.5301985107892417E-3</v>
      </c>
      <c r="BJ161" s="35"/>
      <c r="BK161" s="35"/>
      <c r="BO161">
        <f>EXP(-BO$2*HLOOKUP(BO$2,'Yield Curves'!$B$2:$AP$508,MATCH($Z161,'Yield Curves'!$A$3:$A$508,0)+1)/100)</f>
        <v>0.92348566678434574</v>
      </c>
      <c r="BP161">
        <f>EXP(-BP$2*HLOOKUP(BP$2,'Yield Curves'!$B$2:$AP$508,MATCH($Z161,'Yield Curves'!$A$3:$A$508,0)+1)/100)</f>
        <v>0.8524847146623914</v>
      </c>
      <c r="BQ161">
        <f>EXP(-BQ$2*HLOOKUP(BQ$2,'Yield Curves'!$B$2:$AP$508,MATCH($Z161,'Yield Curves'!$A$3:$A$508,0)+1)/100)</f>
        <v>0.7873361448213938</v>
      </c>
      <c r="BR161">
        <f>EXP(-BR$2*HLOOKUP(BR$2,'Yield Curves'!$B$2:$AP$508,MATCH($Z161,'Yield Curves'!$A$3:$A$508,0)+1)/100)</f>
        <v>0.72382907407555352</v>
      </c>
      <c r="BS161">
        <f>EXP(-BS$2*HLOOKUP(BS$2,'Yield Curves'!$B$2:$AP$508,MATCH($Z161,'Yield Curves'!$A$3:$A$508,0)+1)/100)</f>
        <v>0.67300669593738638</v>
      </c>
      <c r="BT161">
        <f>EXP(-BT$2*HLOOKUP(BT$2,'Yield Curves'!$B$2:$AP$508,MATCH($Z161,'Yield Curves'!$A$3:$A$508,0)+1)/100)</f>
        <v>0.62232052840194174</v>
      </c>
      <c r="BU161">
        <f>EXP(-BU$2*HLOOKUP(BU$2,'Yield Curves'!$B$2:$AP$508,MATCH($Z161,'Yield Curves'!$A$3:$A$508,0)+1)/100)</f>
        <v>0.5756243506795744</v>
      </c>
      <c r="BV161">
        <f>EXP(-BV$2*HLOOKUP(BV$2,'Yield Curves'!$B$2:$AP$508,MATCH($Z161,'Yield Curves'!$A$3:$A$508,0)+1)/100)</f>
        <v>0.53189988151070611</v>
      </c>
      <c r="BW161">
        <f>EXP(-BW$2*HLOOKUP(BW$2,'Yield Curves'!$B$2:$AP$508,MATCH($Z161,'Yield Curves'!$A$3:$A$508,0)+1)/100)</f>
        <v>0.4907661684302364</v>
      </c>
      <c r="BX161">
        <f>EXP(-BX$2*HLOOKUP(BX$2,'Yield Curves'!$B$2:$AP$508,MATCH($Z161,'Yield Curves'!$A$3:$A$508,0)+1)/100)</f>
        <v>0.45339117733384926</v>
      </c>
      <c r="BY161">
        <f>EXP(-BY$2*HLOOKUP(BY$2,'Yield Curves'!$B$2:$AP$508,MATCH($Z161,'Yield Curves'!$A$3:$A$508,0)+1)/100)</f>
        <v>0.41885206006950026</v>
      </c>
      <c r="BZ161">
        <f>EXP(-BZ$2*HLOOKUP(BZ$2,'Yield Curves'!$B$2:$AP$508,MATCH($Z161,'Yield Curves'!$A$3:$A$508,0)+1)/100)</f>
        <v>0.38503828811106905</v>
      </c>
      <c r="CA161">
        <f>EXP(-CA$2*HLOOKUP(CA$2,'Yield Curves'!$B$2:$AP$508,MATCH($Z161,'Yield Curves'!$A$3:$A$508,0)+1)/100)</f>
        <v>0.35177865401418523</v>
      </c>
      <c r="CB161">
        <f>EXP(-CB$2*HLOOKUP(CB$2,'Yield Curves'!$B$2:$AP$508,MATCH($Z161,'Yield Curves'!$A$3:$A$508,0)+1)/100)</f>
        <v>0.32362838704798885</v>
      </c>
      <c r="CC161">
        <f>EXP(-CC$2*HLOOKUP(CC$2,'Yield Curves'!$B$2:$AP$508,MATCH($Z161,'Yield Curves'!$A$3:$A$508,0)+1)/100)</f>
        <v>0.29760148086818883</v>
      </c>
      <c r="CD161">
        <f>EXP(-CD$2*HLOOKUP(CD$2,'Yield Curves'!$B$2:$AP$508,MATCH($Z161,'Yield Curves'!$A$3:$A$508,0)+1)/100)</f>
        <v>0.27272177981811452</v>
      </c>
      <c r="CE161">
        <f>EXP(-CE$2*HLOOKUP(CE$2,'Yield Curves'!$B$2:$AP$508,MATCH($Z161,'Yield Curves'!$A$3:$A$508,0)+1)/100)</f>
        <v>0.24891681280979849</v>
      </c>
      <c r="CF161">
        <f>EXP(-CF$2*HLOOKUP(CF$2,'Yield Curves'!$B$2:$AP$508,MATCH($Z161,'Yield Curves'!$A$3:$A$508,0)+1)/100)</f>
        <v>0.22691918726450441</v>
      </c>
      <c r="CG161">
        <f>EXP(-CG$2*HLOOKUP(CG$2,'Yield Curves'!$B$2:$AP$508,MATCH($Z161,'Yield Curves'!$A$3:$A$508,0)+1)/100)</f>
        <v>0.20699107763801142</v>
      </c>
      <c r="CH161">
        <f>EXP(-CH$2*HLOOKUP(CH$2,'Yield Curves'!$B$2:$AP$508,MATCH($Z161,'Yield Curves'!$A$3:$A$508,0)+1)/100)</f>
        <v>0.18862393651527715</v>
      </c>
    </row>
    <row r="162" spans="1:86" x14ac:dyDescent="0.2">
      <c r="A162" s="2">
        <v>42906</v>
      </c>
      <c r="B162">
        <f>'Yield Curves'!C161-'Yield Curves'!C162</f>
        <v>-2.000000000000135E-2</v>
      </c>
      <c r="C162">
        <f>'Yield Curves'!D161-'Yield Curves'!D162</f>
        <v>-9.9999999999997868E-3</v>
      </c>
      <c r="D162">
        <f>'Yield Curves'!E161-'Yield Curves'!E162</f>
        <v>0</v>
      </c>
      <c r="E162">
        <f>'Yield Curves'!F161-'Yield Curves'!F162</f>
        <v>4.9999999999990052E-3</v>
      </c>
      <c r="F162">
        <f>'Yield Curves'!G161-'Yield Curves'!G162</f>
        <v>9.9999999999997868E-3</v>
      </c>
      <c r="G162">
        <f>'Yield Curves'!H161-'Yield Curves'!H162</f>
        <v>4.9999999999990052E-3</v>
      </c>
      <c r="H162">
        <f>'Yield Curves'!I161-'Yield Curves'!I162</f>
        <v>0</v>
      </c>
      <c r="I162">
        <f>'Yield Curves'!J161-'Yield Curves'!J162</f>
        <v>4.9999999999990052E-3</v>
      </c>
      <c r="J162">
        <f>'Yield Curves'!K161-'Yield Curves'!K162</f>
        <v>9.9999999999997868E-3</v>
      </c>
      <c r="K162">
        <f>'Yield Curves'!L161-'Yield Curves'!L162</f>
        <v>7.5000000000002842E-3</v>
      </c>
      <c r="L162">
        <f>'Yield Curves'!M161-'Yield Curves'!M162</f>
        <v>5.0000000000007816E-3</v>
      </c>
      <c r="M162">
        <f>'Yield Curves'!N161-'Yield Curves'!N162</f>
        <v>2.5000000000003908E-3</v>
      </c>
      <c r="N162">
        <f>'Yield Curves'!O161-'Yield Curves'!O162</f>
        <v>0</v>
      </c>
      <c r="O162">
        <f>'Yield Curves'!P161-'Yield Curves'!P162</f>
        <v>-2.5000000000003908E-3</v>
      </c>
      <c r="P162">
        <f>'Yield Curves'!Q161-'Yield Curves'!Q162</f>
        <v>-1.2500000000006395E-3</v>
      </c>
      <c r="Q162">
        <f>'Yield Curves'!R161-'Yield Curves'!R162</f>
        <v>0</v>
      </c>
      <c r="R162">
        <f>'Yield Curves'!S161-'Yield Curves'!S162</f>
        <v>1.2500000000006395E-3</v>
      </c>
      <c r="S162">
        <f>'Yield Curves'!T161-'Yield Curves'!T162</f>
        <v>6.2500000000120792E-4</v>
      </c>
      <c r="T162">
        <f>'Yield Curves'!U161-'Yield Curves'!U162</f>
        <v>0</v>
      </c>
      <c r="U162">
        <f>'Yield Curves'!V161-'Yield Curves'!V162</f>
        <v>-6.2500000000120792E-4</v>
      </c>
      <c r="V162" s="21">
        <f t="shared" si="61"/>
        <v>9.9999999999997868E-3</v>
      </c>
      <c r="W162" s="21">
        <f t="shared" si="62"/>
        <v>3.7290000000000191E-2</v>
      </c>
      <c r="X162">
        <f t="shared" si="63"/>
        <v>5.3612381263088642E-2</v>
      </c>
      <c r="Y162">
        <f t="shared" si="64"/>
        <v>0.16201104917365347</v>
      </c>
      <c r="Z162" s="2">
        <v>42907</v>
      </c>
      <c r="AA162" s="28">
        <f>'Bond Valuation'!$B$12*BondVal_all!BO162</f>
        <v>93.234750985050212</v>
      </c>
      <c r="AB162" s="53">
        <f t="shared" si="66"/>
        <v>3.0004500450031557E-4</v>
      </c>
      <c r="AC162" s="12">
        <f>SUMPRODUCT('Bond Valuation'!$B$12*BondVal_all!BO162,$BO$2)/AA162</f>
        <v>1</v>
      </c>
      <c r="AD162" s="35">
        <f t="shared" si="67"/>
        <v>-1.6199473143144814E-3</v>
      </c>
      <c r="AE162" s="53">
        <f t="shared" si="68"/>
        <v>-5.1227232027064489E-3</v>
      </c>
      <c r="AF162" s="53">
        <f t="shared" si="69"/>
        <v>-1.4282395968989675E-3</v>
      </c>
      <c r="AG162" s="53">
        <f t="shared" si="70"/>
        <v>-4.5164901706414963E-3</v>
      </c>
      <c r="AH162" s="28">
        <f>SUMPRODUCT('Bond Valuation'!$B$40:$D$40,BondVal_all!BO162:BQ162)</f>
        <v>83.859147934091467</v>
      </c>
      <c r="AI162" s="53">
        <f t="shared" si="71"/>
        <v>1.1727317561944783E-3</v>
      </c>
      <c r="AJ162" s="12">
        <f>SUMPRODUCT($BO$2:$BQ$2,'Bond Valuation'!$B$40:$D$40,BondVal_all!BO162:BQ162)/BondVal_all!AH162</f>
        <v>2.9356409647838975</v>
      </c>
      <c r="AK162" s="35">
        <f t="shared" si="72"/>
        <v>-4.7555836966932472E-3</v>
      </c>
      <c r="AL162" s="35">
        <f t="shared" si="73"/>
        <v>-1.5038476085114015E-2</v>
      </c>
      <c r="AM162" s="35">
        <f t="shared" si="74"/>
        <v>-1.4282395968989675E-3</v>
      </c>
      <c r="AN162" s="29">
        <f t="shared" si="75"/>
        <v>-4.5164901706414963E-3</v>
      </c>
      <c r="AO162" s="28">
        <f>SUMPRODUCT('Bond Valuation'!$B$68:$F$68,BondVal_all!BO162:BS162)</f>
        <v>77.197505648860201</v>
      </c>
      <c r="AP162" s="53">
        <f t="shared" si="76"/>
        <v>1.9067711130276166E-3</v>
      </c>
      <c r="AQ162" s="12">
        <f>SUMPRODUCT($BO$2:$BS$2,'Bond Valuation'!$B$68:$F$68,BondVal_all!BO162:BS162)/BondVal_all!AO162</f>
        <v>4.7232086287053905</v>
      </c>
      <c r="AR162" s="35">
        <f t="shared" si="77"/>
        <v>-7.6513491330182813E-3</v>
      </c>
      <c r="AS162" s="35">
        <f t="shared" si="78"/>
        <v>-2.4195690433492411E-2</v>
      </c>
      <c r="AT162" s="35">
        <f t="shared" si="79"/>
        <v>-1.4282395968989675E-3</v>
      </c>
      <c r="AU162" s="36">
        <f t="shared" si="80"/>
        <v>-4.5164901706414963E-3</v>
      </c>
      <c r="AV162" s="28">
        <f>SUMPRODUCT('Bond Valuation'!$B$96:$K$96,BondVal_all!BO162:BX162)</f>
        <v>68.553695582802206</v>
      </c>
      <c r="AW162" s="53">
        <f t="shared" si="81"/>
        <v>4.0419697470333027E-3</v>
      </c>
      <c r="AX162" s="12">
        <f>SUMPRODUCT($BO$2:$BX$2,'Bond Valuation'!$B$96:$K$96,BondVal_all!BO162:BX162)/BondVal_all!AV162</f>
        <v>8.2584451496099156</v>
      </c>
      <c r="AY162" s="35">
        <f t="shared" si="82"/>
        <v>-1.3378246040524037E-2</v>
      </c>
      <c r="AZ162" s="35">
        <f t="shared" si="65"/>
        <v>-4.230572858618524E-2</v>
      </c>
      <c r="BA162" s="35">
        <f t="shared" si="83"/>
        <v>-1.4282395968989675E-3</v>
      </c>
      <c r="BB162" s="36">
        <f t="shared" si="84"/>
        <v>-4.5164901706414963E-3</v>
      </c>
      <c r="BC162" s="28">
        <f>SUMPRODUCT('Bond Valuation'!$B$124:$U$124,BondVal_all!BO162:CH162)</f>
        <v>56.840489794851912</v>
      </c>
      <c r="BD162" s="53">
        <f t="shared" si="85"/>
        <v>8.9280504231321611E-3</v>
      </c>
      <c r="BE162" s="12">
        <f>SUMPRODUCT($BO$2:$CH$2,'Bond Valuation'!$B$124:$U$124,BondVal_all!BO162:CH162)/BondVal_all!BC162</f>
        <v>11.862154997204751</v>
      </c>
      <c r="BF162" s="35">
        <f t="shared" si="86"/>
        <v>-1.9216066129703939E-2</v>
      </c>
      <c r="BG162" s="35">
        <f t="shared" si="87"/>
        <v>-6.0766536638281021E-2</v>
      </c>
      <c r="BH162" s="35">
        <f t="shared" si="88"/>
        <v>-1.4282395968989675E-3</v>
      </c>
      <c r="BI162" s="36">
        <f t="shared" si="89"/>
        <v>-4.5164901706414963E-3</v>
      </c>
      <c r="BJ162" s="35"/>
      <c r="BK162" s="35"/>
      <c r="BO162">
        <f>EXP(-BO$2*HLOOKUP(BO$2,'Yield Curves'!$B$2:$AP$508,MATCH($Z162,'Yield Curves'!$A$3:$A$508,0)+1)/100)</f>
        <v>0.92311634638663576</v>
      </c>
      <c r="BP162">
        <f>EXP(-BP$2*HLOOKUP(BP$2,'Yield Curves'!$B$2:$AP$508,MATCH($Z162,'Yield Curves'!$A$3:$A$508,0)+1)/100)</f>
        <v>0.8523142347680166</v>
      </c>
      <c r="BQ162">
        <f>EXP(-BQ$2*HLOOKUP(BQ$2,'Yield Curves'!$B$2:$AP$508,MATCH($Z162,'Yield Curves'!$A$3:$A$508,0)+1)/100)</f>
        <v>0.7873361448213938</v>
      </c>
      <c r="BR162">
        <f>EXP(-BR$2*HLOOKUP(BR$2,'Yield Curves'!$B$2:$AP$508,MATCH($Z162,'Yield Curves'!$A$3:$A$508,0)+1)/100)</f>
        <v>0.72296100013519604</v>
      </c>
      <c r="BS162">
        <f>EXP(-BS$2*HLOOKUP(BS$2,'Yield Curves'!$B$2:$AP$508,MATCH($Z162,'Yield Curves'!$A$3:$A$508,0)+1)/100)</f>
        <v>0.67300669593738638</v>
      </c>
      <c r="BT162">
        <f>EXP(-BT$2*HLOOKUP(BT$2,'Yield Curves'!$B$2:$AP$508,MATCH($Z162,'Yield Curves'!$A$3:$A$508,0)+1)/100)</f>
        <v>0.62232052840194174</v>
      </c>
      <c r="BU162">
        <f>EXP(-BU$2*HLOOKUP(BU$2,'Yield Curves'!$B$2:$AP$508,MATCH($Z162,'Yield Curves'!$A$3:$A$508,0)+1)/100)</f>
        <v>0.5756243506795744</v>
      </c>
      <c r="BV162">
        <f>EXP(-BV$2*HLOOKUP(BV$2,'Yield Curves'!$B$2:$AP$508,MATCH($Z162,'Yield Curves'!$A$3:$A$508,0)+1)/100)</f>
        <v>0.53189988151070611</v>
      </c>
      <c r="BW162">
        <f>EXP(-BW$2*HLOOKUP(BW$2,'Yield Curves'!$B$2:$AP$508,MATCH($Z162,'Yield Curves'!$A$3:$A$508,0)+1)/100)</f>
        <v>0.4907661684302364</v>
      </c>
      <c r="BX162">
        <f>EXP(-BX$2*HLOOKUP(BX$2,'Yield Curves'!$B$2:$AP$508,MATCH($Z162,'Yield Curves'!$A$3:$A$508,0)+1)/100)</f>
        <v>0.45339117733384926</v>
      </c>
      <c r="BY162">
        <f>EXP(-BY$2*HLOOKUP(BY$2,'Yield Curves'!$B$2:$AP$508,MATCH($Z162,'Yield Curves'!$A$3:$A$508,0)+1)/100)</f>
        <v>0.41885206006950026</v>
      </c>
      <c r="BZ162">
        <f>EXP(-BZ$2*HLOOKUP(BZ$2,'Yield Curves'!$B$2:$AP$508,MATCH($Z162,'Yield Curves'!$A$3:$A$508,0)+1)/100)</f>
        <v>0.3846919095455042</v>
      </c>
      <c r="CA162">
        <f>EXP(-CA$2*HLOOKUP(CA$2,'Yield Curves'!$B$2:$AP$508,MATCH($Z162,'Yield Curves'!$A$3:$A$508,0)+1)/100)</f>
        <v>0.3507512048281673</v>
      </c>
      <c r="CB162">
        <f>EXP(-CB$2*HLOOKUP(CB$2,'Yield Curves'!$B$2:$AP$508,MATCH($Z162,'Yield Curves'!$A$3:$A$508,0)+1)/100)</f>
        <v>0.3224412354527455</v>
      </c>
      <c r="CC162">
        <f>EXP(-CC$2*HLOOKUP(CC$2,'Yield Curves'!$B$2:$AP$508,MATCH($Z162,'Yield Curves'!$A$3:$A$508,0)+1)/100)</f>
        <v>0.29626528290453352</v>
      </c>
      <c r="CD162">
        <f>EXP(-CD$2*HLOOKUP(CD$2,'Yield Curves'!$B$2:$AP$508,MATCH($Z162,'Yield Curves'!$A$3:$A$508,0)+1)/100)</f>
        <v>0.27124627010147034</v>
      </c>
      <c r="CE162">
        <f>EXP(-CE$2*HLOOKUP(CE$2,'Yield Curves'!$B$2:$AP$508,MATCH($Z162,'Yield Curves'!$A$3:$A$508,0)+1)/100)</f>
        <v>0.24731530674050908</v>
      </c>
      <c r="CF162">
        <f>EXP(-CF$2*HLOOKUP(CF$2,'Yield Curves'!$B$2:$AP$508,MATCH($Z162,'Yield Curves'!$A$3:$A$508,0)+1)/100)</f>
        <v>0.2252088797190894</v>
      </c>
      <c r="CG162">
        <f>EXP(-CG$2*HLOOKUP(CG$2,'Yield Curves'!$B$2:$AP$508,MATCH($Z162,'Yield Curves'!$A$3:$A$508,0)+1)/100)</f>
        <v>0.20518924925686549</v>
      </c>
      <c r="CH162">
        <f>EXP(-CH$2*HLOOKUP(CH$2,'Yield Curves'!$B$2:$AP$508,MATCH($Z162,'Yield Curves'!$A$3:$A$508,0)+1)/100)</f>
        <v>0.18674709698806377</v>
      </c>
    </row>
    <row r="163" spans="1:86" x14ac:dyDescent="0.2">
      <c r="A163" s="2">
        <v>42905</v>
      </c>
      <c r="B163">
        <f>'Yield Curves'!C162-'Yield Curves'!C163</f>
        <v>-9.9999999999997868E-3</v>
      </c>
      <c r="C163">
        <f>'Yield Curves'!D162-'Yield Curves'!D163</f>
        <v>4.9999999999990052E-3</v>
      </c>
      <c r="D163">
        <f>'Yield Curves'!E162-'Yield Curves'!E163</f>
        <v>1.9999999999999574E-2</v>
      </c>
      <c r="E163">
        <f>'Yield Curves'!F162-'Yield Curves'!F163</f>
        <v>2.5000000000000355E-2</v>
      </c>
      <c r="F163">
        <f>'Yield Curves'!G162-'Yield Curves'!G163</f>
        <v>3.0000000000000249E-2</v>
      </c>
      <c r="G163">
        <f>'Yield Curves'!H162-'Yield Curves'!H163</f>
        <v>4.5000000000001705E-2</v>
      </c>
      <c r="H163">
        <f>'Yield Curves'!I162-'Yield Curves'!I163</f>
        <v>6.0000000000000497E-2</v>
      </c>
      <c r="I163">
        <f>'Yield Curves'!J162-'Yield Curves'!J163</f>
        <v>5.0000000000000711E-2</v>
      </c>
      <c r="J163">
        <f>'Yield Curves'!K162-'Yield Curves'!K163</f>
        <v>4.0000000000000036E-2</v>
      </c>
      <c r="K163">
        <f>'Yield Curves'!L162-'Yield Curves'!L163</f>
        <v>4.2500000000000426E-2</v>
      </c>
      <c r="L163">
        <f>'Yield Curves'!M162-'Yield Curves'!M163</f>
        <v>4.4999999999999929E-2</v>
      </c>
      <c r="M163">
        <f>'Yield Curves'!N162-'Yield Curves'!N163</f>
        <v>4.750000000000032E-2</v>
      </c>
      <c r="N163">
        <f>'Yield Curves'!O162-'Yield Curves'!O163</f>
        <v>4.9999999999999822E-2</v>
      </c>
      <c r="O163">
        <f>'Yield Curves'!P162-'Yield Curves'!P163</f>
        <v>5.2499999999999325E-2</v>
      </c>
      <c r="P163">
        <f>'Yield Curves'!Q162-'Yield Curves'!Q163</f>
        <v>5.1250000000000462E-2</v>
      </c>
      <c r="Q163">
        <f>'Yield Curves'!R162-'Yield Curves'!R163</f>
        <v>5.0000000000000711E-2</v>
      </c>
      <c r="R163">
        <f>'Yield Curves'!S162-'Yield Curves'!S163</f>
        <v>4.8750000000000959E-2</v>
      </c>
      <c r="S163">
        <f>'Yield Curves'!T162-'Yield Curves'!T163</f>
        <v>4.9374999999999503E-2</v>
      </c>
      <c r="T163">
        <f>'Yield Curves'!U162-'Yield Curves'!U163</f>
        <v>4.9999999999999822E-2</v>
      </c>
      <c r="U163">
        <f>'Yield Curves'!V162-'Yield Curves'!V163</f>
        <v>5.0625000000000142E-2</v>
      </c>
      <c r="V163" s="21">
        <f t="shared" si="61"/>
        <v>6.0000000000000497E-2</v>
      </c>
      <c r="W163" s="21">
        <f t="shared" si="62"/>
        <v>3.7210000000000187E-2</v>
      </c>
      <c r="X163">
        <f t="shared" si="63"/>
        <v>5.3593275995479993E-2</v>
      </c>
      <c r="Y163">
        <f t="shared" si="64"/>
        <v>0.1618866036749691</v>
      </c>
      <c r="Z163" s="2">
        <v>42906</v>
      </c>
      <c r="AA163" s="28">
        <f>'Bond Valuation'!$B$12*BondVal_all!BO163</f>
        <v>93.206784754898962</v>
      </c>
      <c r="AB163" s="53">
        <f t="shared" si="66"/>
        <v>2.0002000133323428E-4</v>
      </c>
      <c r="AC163" s="12">
        <f>SUMPRODUCT('Bond Valuation'!$B$12*BondVal_all!BO163,$BO$2)/AA163</f>
        <v>1</v>
      </c>
      <c r="AD163" s="35">
        <f t="shared" si="67"/>
        <v>-1.6201104917365346E-3</v>
      </c>
      <c r="AE163" s="53">
        <f t="shared" si="68"/>
        <v>-5.1232392150228519E-3</v>
      </c>
      <c r="AF163" s="53">
        <f t="shared" si="69"/>
        <v>-1.42888480928985E-3</v>
      </c>
      <c r="AG163" s="53">
        <f t="shared" si="70"/>
        <v>-4.5185305113712481E-3</v>
      </c>
      <c r="AH163" s="28">
        <f>SUMPRODUCT('Bond Valuation'!$B$40:$D$40,BondVal_all!BO163:BQ163)</f>
        <v>83.760918844634332</v>
      </c>
      <c r="AI163" s="53">
        <f t="shared" si="71"/>
        <v>-2.8284551843693606E-4</v>
      </c>
      <c r="AJ163" s="12">
        <f>SUMPRODUCT($BO$2:$BQ$2,'Bond Valuation'!$B$40:$D$40,BondVal_all!BO163:BQ163)/BondVal_all!AH163</f>
        <v>2.9355949863184092</v>
      </c>
      <c r="AK163" s="35">
        <f t="shared" si="72"/>
        <v>-4.7559882368236241E-3</v>
      </c>
      <c r="AL163" s="35">
        <f t="shared" si="73"/>
        <v>-1.5039755353330946E-2</v>
      </c>
      <c r="AM163" s="35">
        <f t="shared" si="74"/>
        <v>-1.42888480928985E-3</v>
      </c>
      <c r="AN163" s="29">
        <f t="shared" si="75"/>
        <v>-4.5185305113712481E-3</v>
      </c>
      <c r="AO163" s="28">
        <f>SUMPRODUCT('Bond Valuation'!$B$68:$F$68,BondVal_all!BO163:BS163)</f>
        <v>77.050587813775095</v>
      </c>
      <c r="AP163" s="53">
        <f t="shared" si="76"/>
        <v>-4.4833273225008963E-4</v>
      </c>
      <c r="AQ163" s="12">
        <f>SUMPRODUCT($BO$2:$BS$2,'Bond Valuation'!$B$68:$F$68,BondVal_all!BO163:BS163)/BondVal_all!AO163</f>
        <v>4.7229006353830751</v>
      </c>
      <c r="AR163" s="35">
        <f t="shared" si="77"/>
        <v>-7.6516208708132657E-3</v>
      </c>
      <c r="AS163" s="35">
        <f t="shared" si="78"/>
        <v>-2.4196549743850913E-2</v>
      </c>
      <c r="AT163" s="35">
        <f t="shared" si="79"/>
        <v>-1.42888480928985E-3</v>
      </c>
      <c r="AU163" s="36">
        <f t="shared" si="80"/>
        <v>-4.5185305113712481E-3</v>
      </c>
      <c r="AV163" s="28">
        <f>SUMPRODUCT('Bond Valuation'!$B$96:$K$96,BondVal_all!BO163:BX163)</f>
        <v>68.277719107772157</v>
      </c>
      <c r="AW163" s="53">
        <f t="shared" si="81"/>
        <v>-2.9503405234443392E-5</v>
      </c>
      <c r="AX163" s="12">
        <f>SUMPRODUCT($BO$2:$BX$2,'Bond Valuation'!$B$96:$K$96,BondVal_all!BO163:BX163)/BondVal_all!AV163</f>
        <v>8.253875385577361</v>
      </c>
      <c r="AY163" s="35">
        <f t="shared" si="82"/>
        <v>-1.3372190109659818E-2</v>
      </c>
      <c r="AZ163" s="35">
        <f t="shared" si="65"/>
        <v>-4.2286578051301794E-2</v>
      </c>
      <c r="BA163" s="35">
        <f t="shared" si="83"/>
        <v>-1.42888480928985E-3</v>
      </c>
      <c r="BB163" s="36">
        <f t="shared" si="84"/>
        <v>-4.5185305113712481E-3</v>
      </c>
      <c r="BC163" s="28">
        <f>SUMPRODUCT('Bond Valuation'!$B$124:$U$124,BondVal_all!BO163:CH163)</f>
        <v>56.337505703220067</v>
      </c>
      <c r="BD163" s="53">
        <f t="shared" si="85"/>
        <v>-3.7787337421102407E-5</v>
      </c>
      <c r="BE163" s="12">
        <f>SUMPRODUCT($BO$2:$CH$2,'Bond Valuation'!$B$124:$U$124,BondVal_all!BO163:CH163)/BondVal_all!BC163</f>
        <v>11.811408543063255</v>
      </c>
      <c r="BF163" s="35">
        <f t="shared" si="86"/>
        <v>-1.9135786902803317E-2</v>
      </c>
      <c r="BG163" s="35">
        <f t="shared" si="87"/>
        <v>-6.0512671432477592E-2</v>
      </c>
      <c r="BH163" s="35">
        <f t="shared" si="88"/>
        <v>-1.42888480928985E-3</v>
      </c>
      <c r="BI163" s="36">
        <f t="shared" si="89"/>
        <v>-4.5185305113712481E-3</v>
      </c>
      <c r="BJ163" s="35"/>
      <c r="BK163" s="35"/>
      <c r="BO163">
        <f>EXP(-BO$2*HLOOKUP(BO$2,'Yield Curves'!$B$2:$AP$508,MATCH($Z163,'Yield Curves'!$A$3:$A$508,0)+1)/100)</f>
        <v>0.92283945301880166</v>
      </c>
      <c r="BP163">
        <f>EXP(-BP$2*HLOOKUP(BP$2,'Yield Curves'!$B$2:$AP$508,MATCH($Z163,'Yield Curves'!$A$3:$A$508,0)+1)/100)</f>
        <v>0.85163265604804106</v>
      </c>
      <c r="BQ163">
        <f>EXP(-BQ$2*HLOOKUP(BQ$2,'Yield Curves'!$B$2:$AP$508,MATCH($Z163,'Yield Curves'!$A$3:$A$508,0)+1)/100)</f>
        <v>0.78639190810294757</v>
      </c>
      <c r="BR163">
        <f>EXP(-BR$2*HLOOKUP(BR$2,'Yield Curves'!$B$2:$AP$508,MATCH($Z163,'Yield Curves'!$A$3:$A$508,0)+1)/100)</f>
        <v>0.72122797419784868</v>
      </c>
      <c r="BS163">
        <f>EXP(-BS$2*HLOOKUP(BS$2,'Yield Curves'!$B$2:$AP$508,MATCH($Z163,'Yield Curves'!$A$3:$A$508,0)+1)/100)</f>
        <v>0.67166202766200978</v>
      </c>
      <c r="BT163">
        <f>EXP(-BT$2*HLOOKUP(BT$2,'Yield Curves'!$B$2:$AP$508,MATCH($Z163,'Yield Curves'!$A$3:$A$508,0)+1)/100)</f>
        <v>0.62082874998393223</v>
      </c>
      <c r="BU163">
        <f>EXP(-BU$2*HLOOKUP(BU$2,'Yield Curves'!$B$2:$AP$508,MATCH($Z163,'Yield Curves'!$A$3:$A$508,0)+1)/100)</f>
        <v>0.57401485684058207</v>
      </c>
      <c r="BV163">
        <f>EXP(-BV$2*HLOOKUP(BV$2,'Yield Curves'!$B$2:$AP$508,MATCH($Z163,'Yield Curves'!$A$3:$A$508,0)+1)/100)</f>
        <v>0.53009449281354559</v>
      </c>
      <c r="BW163">
        <f>EXP(-BW$2*HLOOKUP(BW$2,'Yield Curves'!$B$2:$AP$508,MATCH($Z163,'Yield Curves'!$A$3:$A$508,0)+1)/100)</f>
        <v>0.48867262120579547</v>
      </c>
      <c r="BX163">
        <f>EXP(-BX$2*HLOOKUP(BX$2,'Yield Curves'!$B$2:$AP$508,MATCH($Z163,'Yield Curves'!$A$3:$A$508,0)+1)/100)</f>
        <v>0.45112987940304239</v>
      </c>
      <c r="BY163">
        <f>EXP(-BY$2*HLOOKUP(BY$2,'Yield Curves'!$B$2:$AP$508,MATCH($Z163,'Yield Curves'!$A$3:$A$508,0)+1)/100)</f>
        <v>0.41644016048583959</v>
      </c>
      <c r="BZ163">
        <f>EXP(-BZ$2*HLOOKUP(BZ$2,'Yield Curves'!$B$2:$AP$508,MATCH($Z163,'Yield Curves'!$A$3:$A$508,0)+1)/100)</f>
        <v>0.38218996630236068</v>
      </c>
      <c r="CA163">
        <f>EXP(-CA$2*HLOOKUP(CA$2,'Yield Curves'!$B$2:$AP$508,MATCH($Z163,'Yield Curves'!$A$3:$A$508,0)+1)/100)</f>
        <v>0.34822398367479851</v>
      </c>
      <c r="CB163">
        <f>EXP(-CB$2*HLOOKUP(CB$2,'Yield Curves'!$B$2:$AP$508,MATCH($Z163,'Yield Curves'!$A$3:$A$508,0)+1)/100)</f>
        <v>0.31984200963461179</v>
      </c>
      <c r="CC163">
        <f>EXP(-CC$2*HLOOKUP(CC$2,'Yield Curves'!$B$2:$AP$508,MATCH($Z163,'Yield Curves'!$A$3:$A$508,0)+1)/100)</f>
        <v>0.29361085818696442</v>
      </c>
      <c r="CD163">
        <f>EXP(-CD$2*HLOOKUP(CD$2,'Yield Curves'!$B$2:$AP$508,MATCH($Z163,'Yield Curves'!$A$3:$A$508,0)+1)/100)</f>
        <v>0.2684583830495233</v>
      </c>
      <c r="CE163">
        <f>EXP(-CE$2*HLOOKUP(CE$2,'Yield Curves'!$B$2:$AP$508,MATCH($Z163,'Yield Curves'!$A$3:$A$508,0)+1)/100)</f>
        <v>0.24432641157826315</v>
      </c>
      <c r="CF163">
        <f>EXP(-CF$2*HLOOKUP(CF$2,'Yield Curves'!$B$2:$AP$508,MATCH($Z163,'Yield Curves'!$A$3:$A$508,0)+1)/100)</f>
        <v>0.22204999175506737</v>
      </c>
      <c r="CG163">
        <f>EXP(-CG$2*HLOOKUP(CG$2,'Yield Curves'!$B$2:$AP$508,MATCH($Z163,'Yield Curves'!$A$3:$A$508,0)+1)/100)</f>
        <v>0.20193128110051703</v>
      </c>
      <c r="CH163">
        <f>EXP(-CH$2*HLOOKUP(CH$2,'Yield Curves'!$B$2:$AP$508,MATCH($Z163,'Yield Curves'!$A$3:$A$508,0)+1)/100)</f>
        <v>0.18341572156771241</v>
      </c>
    </row>
    <row r="164" spans="1:86" x14ac:dyDescent="0.2">
      <c r="A164" s="2">
        <v>42902</v>
      </c>
      <c r="B164">
        <f>'Yield Curves'!C163-'Yield Curves'!C164</f>
        <v>2.000000000000135E-2</v>
      </c>
      <c r="C164">
        <f>'Yield Curves'!D163-'Yield Curves'!D164</f>
        <v>3.5000000000000142E-2</v>
      </c>
      <c r="D164">
        <f>'Yield Curves'!E163-'Yield Curves'!E164</f>
        <v>4.9999999999999822E-2</v>
      </c>
      <c r="E164">
        <f>'Yield Curves'!F163-'Yield Curves'!F164</f>
        <v>6.5000000000000391E-2</v>
      </c>
      <c r="F164">
        <f>'Yield Curves'!G163-'Yield Curves'!G164</f>
        <v>8.0000000000000071E-2</v>
      </c>
      <c r="G164">
        <f>'Yield Curves'!H163-'Yield Curves'!H164</f>
        <v>6.9999999999998508E-2</v>
      </c>
      <c r="H164">
        <f>'Yield Curves'!I163-'Yield Curves'!I164</f>
        <v>5.9999999999998721E-2</v>
      </c>
      <c r="I164">
        <f>'Yield Curves'!J163-'Yield Curves'!J164</f>
        <v>8.0000000000000071E-2</v>
      </c>
      <c r="J164">
        <f>'Yield Curves'!K163-'Yield Curves'!K164</f>
        <v>0.10000000000000053</v>
      </c>
      <c r="K164">
        <f>'Yield Curves'!L163-'Yield Curves'!L164</f>
        <v>9.9999999999999645E-2</v>
      </c>
      <c r="L164">
        <f>'Yield Curves'!M163-'Yield Curves'!M164</f>
        <v>9.9999999999999645E-2</v>
      </c>
      <c r="M164">
        <f>'Yield Curves'!N163-'Yield Curves'!N164</f>
        <v>9.9999999999999645E-2</v>
      </c>
      <c r="N164">
        <f>'Yield Curves'!O163-'Yield Curves'!O164</f>
        <v>9.9999999999999645E-2</v>
      </c>
      <c r="O164">
        <f>'Yield Curves'!P163-'Yield Curves'!P164</f>
        <v>9.9999999999999645E-2</v>
      </c>
      <c r="P164">
        <f>'Yield Curves'!Q163-'Yield Curves'!Q164</f>
        <v>9.7499999999999254E-2</v>
      </c>
      <c r="Q164">
        <f>'Yield Curves'!R163-'Yield Curves'!R164</f>
        <v>9.4999999999998863E-2</v>
      </c>
      <c r="R164">
        <f>'Yield Curves'!S163-'Yield Curves'!S164</f>
        <v>9.2499999999998472E-2</v>
      </c>
      <c r="S164">
        <f>'Yield Curves'!T163-'Yield Curves'!T164</f>
        <v>9.1249999999999609E-2</v>
      </c>
      <c r="T164">
        <f>'Yield Curves'!U163-'Yield Curves'!U164</f>
        <v>8.9999999999999858E-2</v>
      </c>
      <c r="U164">
        <f>'Yield Curves'!V163-'Yield Curves'!V164</f>
        <v>8.8750000000000107E-2</v>
      </c>
      <c r="V164" s="21">
        <f t="shared" si="61"/>
        <v>0.10000000000000053</v>
      </c>
      <c r="W164" s="21">
        <f t="shared" si="62"/>
        <v>3.653000000000018E-2</v>
      </c>
      <c r="X164">
        <f t="shared" si="63"/>
        <v>5.3871160025844099E-2</v>
      </c>
      <c r="Y164">
        <f t="shared" si="64"/>
        <v>0.16185305859823651</v>
      </c>
      <c r="Z164" s="2">
        <v>42905</v>
      </c>
      <c r="AA164" s="28">
        <f>'Bond Valuation'!$B$12*BondVal_all!BO164</f>
        <v>93.18814526195942</v>
      </c>
      <c r="AB164" s="53">
        <f t="shared" si="66"/>
        <v>1.000050001667141E-4</v>
      </c>
      <c r="AC164" s="12">
        <f>SUMPRODUCT('Bond Valuation'!$B$12*BondVal_all!BO164,$BO$2)/AA164</f>
        <v>1</v>
      </c>
      <c r="AD164" s="35">
        <f t="shared" si="67"/>
        <v>-1.618866036749691E-3</v>
      </c>
      <c r="AE164" s="53">
        <f t="shared" si="68"/>
        <v>-5.1193039028188704E-3</v>
      </c>
      <c r="AF164" s="53">
        <f t="shared" si="69"/>
        <v>-1.4283756129807093E-3</v>
      </c>
      <c r="AG164" s="53">
        <f t="shared" si="70"/>
        <v>-4.5169202912582126E-3</v>
      </c>
      <c r="AH164" s="28">
        <f>SUMPRODUCT('Bond Valuation'!$B$40:$D$40,BondVal_all!BO164:BQ164)</f>
        <v>83.784616948052047</v>
      </c>
      <c r="AI164" s="53">
        <f t="shared" si="71"/>
        <v>-8.674475880741106E-4</v>
      </c>
      <c r="AJ164" s="12">
        <f>SUMPRODUCT($BO$2:$BQ$2,'Bond Valuation'!$B$40:$D$40,BondVal_all!BO164:BQ164)/BondVal_all!AH164</f>
        <v>2.9356220136475004</v>
      </c>
      <c r="AK164" s="35">
        <f t="shared" si="72"/>
        <v>-4.7523787746286761E-3</v>
      </c>
      <c r="AL164" s="35">
        <f t="shared" si="73"/>
        <v>-1.5028341231666641E-2</v>
      </c>
      <c r="AM164" s="35">
        <f t="shared" si="74"/>
        <v>-1.4283756129807093E-3</v>
      </c>
      <c r="AN164" s="29">
        <f t="shared" si="75"/>
        <v>-4.5169202912582126E-3</v>
      </c>
      <c r="AO164" s="28">
        <f>SUMPRODUCT('Bond Valuation'!$B$68:$F$68,BondVal_all!BO164:BS164)</f>
        <v>77.085147608618371</v>
      </c>
      <c r="AP164" s="53">
        <f t="shared" si="76"/>
        <v>-1.8726179781997088E-3</v>
      </c>
      <c r="AQ164" s="12">
        <f>SUMPRODUCT($BO$2:$BS$2,'Bond Valuation'!$B$68:$F$68,BondVal_all!BO164:BS164)/BondVal_all!AO164</f>
        <v>4.7230335043862812</v>
      </c>
      <c r="AR164" s="35">
        <f t="shared" si="77"/>
        <v>-7.6459585306818236E-3</v>
      </c>
      <c r="AS164" s="35">
        <f t="shared" si="78"/>
        <v>-2.417864385214898E-2</v>
      </c>
      <c r="AT164" s="35">
        <f t="shared" si="79"/>
        <v>-1.4283756129807093E-3</v>
      </c>
      <c r="AU164" s="36">
        <f t="shared" si="80"/>
        <v>-4.5169202912582126E-3</v>
      </c>
      <c r="AV164" s="28">
        <f>SUMPRODUCT('Bond Valuation'!$B$96:$K$96,BondVal_all!BO164:BX164)</f>
        <v>68.279733592421636</v>
      </c>
      <c r="AW164" s="53">
        <f t="shared" si="81"/>
        <v>-4.0292769497772829E-3</v>
      </c>
      <c r="AX164" s="12">
        <f>SUMPRODUCT($BO$2:$BX$2,'Bond Valuation'!$B$96:$K$96,BondVal_all!BO164:BX164)/BondVal_all!AV164</f>
        <v>8.2538057051442788</v>
      </c>
      <c r="AY164" s="35">
        <f t="shared" si="82"/>
        <v>-1.3361805729988907E-2</v>
      </c>
      <c r="AZ164" s="35">
        <f t="shared" si="65"/>
        <v>-4.2253739759453769E-2</v>
      </c>
      <c r="BA164" s="35">
        <f t="shared" si="83"/>
        <v>-1.4283756129807093E-3</v>
      </c>
      <c r="BB164" s="36">
        <f t="shared" si="84"/>
        <v>-4.5169202912582126E-3</v>
      </c>
      <c r="BC164" s="28">
        <f>SUMPRODUCT('Bond Valuation'!$B$124:$U$124,BondVal_all!BO164:CH164)</f>
        <v>56.339634628003935</v>
      </c>
      <c r="BD164" s="53">
        <f t="shared" si="85"/>
        <v>-6.6567184357994025E-3</v>
      </c>
      <c r="BE164" s="12">
        <f>SUMPRODUCT($BO$2:$CH$2,'Bond Valuation'!$B$124:$U$124,BondVal_all!BO164:CH164)/BondVal_all!BC164</f>
        <v>11.811174682677931</v>
      </c>
      <c r="BF164" s="35">
        <f t="shared" si="86"/>
        <v>-1.9120709547905113E-2</v>
      </c>
      <c r="BG164" s="35">
        <f t="shared" si="87"/>
        <v>-6.0464992649908574E-2</v>
      </c>
      <c r="BH164" s="35">
        <f t="shared" si="88"/>
        <v>-1.4283756129807093E-3</v>
      </c>
      <c r="BI164" s="36">
        <f t="shared" si="89"/>
        <v>-4.5169202912582126E-3</v>
      </c>
      <c r="BJ164" s="35"/>
      <c r="BK164" s="35"/>
      <c r="BO164">
        <f>EXP(-BO$2*HLOOKUP(BO$2,'Yield Curves'!$B$2:$AP$508,MATCH($Z164,'Yield Curves'!$A$3:$A$508,0)+1)/100)</f>
        <v>0.92265490358375657</v>
      </c>
      <c r="BP164">
        <f>EXP(-BP$2*HLOOKUP(BP$2,'Yield Curves'!$B$2:$AP$508,MATCH($Z164,'Yield Curves'!$A$3:$A$508,0)+1)/100)</f>
        <v>0.85163265604804106</v>
      </c>
      <c r="BQ164">
        <f>EXP(-BQ$2*HLOOKUP(BQ$2,'Yield Curves'!$B$2:$AP$508,MATCH($Z164,'Yield Curves'!$A$3:$A$508,0)+1)/100)</f>
        <v>0.78662786106655347</v>
      </c>
      <c r="BR164">
        <f>EXP(-BR$2*HLOOKUP(BR$2,'Yield Curves'!$B$2:$AP$508,MATCH($Z164,'Yield Curves'!$A$3:$A$508,0)+1)/100)</f>
        <v>0.72122797419784868</v>
      </c>
      <c r="BS164">
        <f>EXP(-BS$2*HLOOKUP(BS$2,'Yield Curves'!$B$2:$AP$508,MATCH($Z164,'Yield Curves'!$A$3:$A$508,0)+1)/100)</f>
        <v>0.67199794264758894</v>
      </c>
      <c r="BT164">
        <f>EXP(-BT$2*HLOOKUP(BT$2,'Yield Curves'!$B$2:$AP$508,MATCH($Z164,'Yield Curves'!$A$3:$A$508,0)+1)/100)</f>
        <v>0.62101502654901519</v>
      </c>
      <c r="BU164">
        <f>EXP(-BU$2*HLOOKUP(BU$2,'Yield Curves'!$B$2:$AP$508,MATCH($Z164,'Yield Curves'!$A$3:$A$508,0)+1)/100)</f>
        <v>0.57401485684058207</v>
      </c>
      <c r="BV164">
        <f>EXP(-BV$2*HLOOKUP(BV$2,'Yield Curves'!$B$2:$AP$508,MATCH($Z164,'Yield Curves'!$A$3:$A$508,0)+1)/100)</f>
        <v>0.5300414860146484</v>
      </c>
      <c r="BW164">
        <f>EXP(-BW$2*HLOOKUP(BW$2,'Yield Curves'!$B$2:$AP$508,MATCH($Z164,'Yield Curves'!$A$3:$A$508,0)+1)/100)</f>
        <v>0.48872759996817855</v>
      </c>
      <c r="BX164">
        <f>EXP(-BX$2*HLOOKUP(BX$2,'Yield Curves'!$B$2:$AP$508,MATCH($Z164,'Yield Curves'!$A$3:$A$508,0)+1)/100)</f>
        <v>0.45112987940304239</v>
      </c>
      <c r="BY164">
        <f>EXP(-BY$2*HLOOKUP(BY$2,'Yield Curves'!$B$2:$AP$508,MATCH($Z164,'Yield Curves'!$A$3:$A$508,0)+1)/100)</f>
        <v>0.41638290390025312</v>
      </c>
      <c r="BZ164">
        <f>EXP(-BZ$2*HLOOKUP(BZ$2,'Yield Curves'!$B$2:$AP$508,MATCH($Z164,'Yield Curves'!$A$3:$A$508,0)+1)/100)</f>
        <v>0.38214697234960682</v>
      </c>
      <c r="CA164">
        <f>EXP(-CA$2*HLOOKUP(CA$2,'Yield Curves'!$B$2:$AP$508,MATCH($Z164,'Yield Curves'!$A$3:$A$508,0)+1)/100)</f>
        <v>0.34826642605908914</v>
      </c>
      <c r="CB164">
        <f>EXP(-CB$2*HLOOKUP(CB$2,'Yield Curves'!$B$2:$AP$508,MATCH($Z164,'Yield Curves'!$A$3:$A$508,0)+1)/100)</f>
        <v>0.31986299995523149</v>
      </c>
      <c r="CC164">
        <f>EXP(-CC$2*HLOOKUP(CC$2,'Yield Curves'!$B$2:$AP$508,MATCH($Z164,'Yield Curves'!$A$3:$A$508,0)+1)/100)</f>
        <v>0.29361085818696442</v>
      </c>
      <c r="CD164">
        <f>EXP(-CD$2*HLOOKUP(CD$2,'Yield Curves'!$B$2:$AP$508,MATCH($Z164,'Yield Curves'!$A$3:$A$508,0)+1)/100)</f>
        <v>0.26845083276367648</v>
      </c>
      <c r="CE164">
        <f>EXP(-CE$2*HLOOKUP(CE$2,'Yield Curves'!$B$2:$AP$508,MATCH($Z164,'Yield Curves'!$A$3:$A$508,0)+1)/100)</f>
        <v>0.24432397787026885</v>
      </c>
      <c r="CF164">
        <f>EXP(-CF$2*HLOOKUP(CF$2,'Yield Curves'!$B$2:$AP$508,MATCH($Z164,'Yield Curves'!$A$3:$A$508,0)+1)/100)</f>
        <v>0.2220523337009242</v>
      </c>
      <c r="CG164">
        <f>EXP(-CG$2*HLOOKUP(CG$2,'Yield Curves'!$B$2:$AP$508,MATCH($Z164,'Yield Curves'!$A$3:$A$508,0)+1)/100)</f>
        <v>0.20193240513519062</v>
      </c>
      <c r="CH164">
        <f>EXP(-CH$2*HLOOKUP(CH$2,'Yield Curves'!$B$2:$AP$508,MATCH($Z164,'Yield Curves'!$A$3:$A$508,0)+1)/100)</f>
        <v>0.18341572156771241</v>
      </c>
    </row>
    <row r="165" spans="1:86" x14ac:dyDescent="0.2">
      <c r="A165" s="2">
        <v>42901</v>
      </c>
      <c r="B165">
        <f>'Yield Curves'!C164-'Yield Curves'!C165</f>
        <v>7.9999999999999183E-2</v>
      </c>
      <c r="C165">
        <f>'Yield Curves'!D164-'Yield Curves'!D165</f>
        <v>8.4999999999999964E-2</v>
      </c>
      <c r="D165">
        <f>'Yield Curves'!E164-'Yield Curves'!E165</f>
        <v>8.9999999999999858E-2</v>
      </c>
      <c r="E165">
        <f>'Yield Curves'!F164-'Yield Curves'!F165</f>
        <v>8.9999999999999858E-2</v>
      </c>
      <c r="F165">
        <f>'Yield Curves'!G164-'Yield Curves'!G165</f>
        <v>8.9999999999999858E-2</v>
      </c>
      <c r="G165">
        <f>'Yield Curves'!H164-'Yield Curves'!H165</f>
        <v>0.10500000000000043</v>
      </c>
      <c r="H165">
        <f>'Yield Curves'!I164-'Yield Curves'!I165</f>
        <v>0.12000000000000099</v>
      </c>
      <c r="I165">
        <f>'Yield Curves'!J164-'Yield Curves'!J165</f>
        <v>0.11500000000000021</v>
      </c>
      <c r="J165">
        <f>'Yield Curves'!K164-'Yield Curves'!K165</f>
        <v>0.10999999999999943</v>
      </c>
      <c r="K165">
        <f>'Yield Curves'!L164-'Yield Curves'!L165</f>
        <v>0.10999999999999943</v>
      </c>
      <c r="L165">
        <f>'Yield Curves'!M164-'Yield Curves'!M165</f>
        <v>0.10999999999999943</v>
      </c>
      <c r="M165">
        <f>'Yield Curves'!N164-'Yield Curves'!N165</f>
        <v>0.10999999999999943</v>
      </c>
      <c r="N165">
        <f>'Yield Curves'!O164-'Yield Curves'!O165</f>
        <v>0.11000000000000032</v>
      </c>
      <c r="O165">
        <f>'Yield Curves'!P164-'Yield Curves'!P165</f>
        <v>0.11000000000000121</v>
      </c>
      <c r="P165">
        <f>'Yield Curves'!Q164-'Yield Curves'!Q165</f>
        <v>0.11000000000000121</v>
      </c>
      <c r="Q165">
        <f>'Yield Curves'!R164-'Yield Curves'!R165</f>
        <v>0.11000000000000121</v>
      </c>
      <c r="R165">
        <f>'Yield Curves'!S164-'Yield Curves'!S165</f>
        <v>0.11000000000000121</v>
      </c>
      <c r="S165">
        <f>'Yield Curves'!T164-'Yield Curves'!T165</f>
        <v>0.11000000000000032</v>
      </c>
      <c r="T165">
        <f>'Yield Curves'!U164-'Yield Curves'!U165</f>
        <v>0.11000000000000032</v>
      </c>
      <c r="U165">
        <f>'Yield Curves'!V164-'Yield Curves'!V165</f>
        <v>0.11000000000000032</v>
      </c>
      <c r="V165" s="21">
        <f t="shared" si="61"/>
        <v>0.12000000000000099</v>
      </c>
      <c r="W165" s="21">
        <f t="shared" si="62"/>
        <v>3.6330000000000175E-2</v>
      </c>
      <c r="X165">
        <f t="shared" si="63"/>
        <v>5.3652397841817738E-2</v>
      </c>
      <c r="Y165">
        <f t="shared" si="64"/>
        <v>0.16114414165650626</v>
      </c>
      <c r="Z165" s="2">
        <v>42902</v>
      </c>
      <c r="AA165" s="28">
        <f>'Bond Valuation'!$B$12*BondVal_all!BO165</f>
        <v>93.178826913358407</v>
      </c>
      <c r="AB165" s="53">
        <f t="shared" si="66"/>
        <v>-1.9998000133325533E-4</v>
      </c>
      <c r="AC165" s="12">
        <f>SUMPRODUCT('Bond Valuation'!$B$12*BondVal_all!BO165,$BO$2)/AA165</f>
        <v>1</v>
      </c>
      <c r="AD165" s="35">
        <f t="shared" si="67"/>
        <v>-1.618530585982365E-3</v>
      </c>
      <c r="AE165" s="53">
        <f t="shared" si="68"/>
        <v>-5.1182431143512695E-3</v>
      </c>
      <c r="AF165" s="53">
        <f t="shared" si="69"/>
        <v>-1.4357818176740434E-3</v>
      </c>
      <c r="AG165" s="53">
        <f t="shared" si="70"/>
        <v>-4.5403407669065768E-3</v>
      </c>
      <c r="AH165" s="28">
        <f>SUMPRODUCT('Bond Valuation'!$B$40:$D$40,BondVal_all!BO165:BQ165)</f>
        <v>83.857358811695519</v>
      </c>
      <c r="AI165" s="53">
        <f t="shared" si="71"/>
        <v>-2.3205192579002221E-3</v>
      </c>
      <c r="AJ165" s="12">
        <f>SUMPRODUCT($BO$2:$BQ$2,'Bond Valuation'!$B$40:$D$40,BondVal_all!BO165:BQ165)/BondVal_all!AH165</f>
        <v>2.9356741328159495</v>
      </c>
      <c r="AK165" s="35">
        <f t="shared" si="72"/>
        <v>-4.7514783744398706E-3</v>
      </c>
      <c r="AL165" s="35">
        <f t="shared" si="73"/>
        <v>-1.5025493916264369E-2</v>
      </c>
      <c r="AM165" s="35">
        <f t="shared" si="74"/>
        <v>-1.4357818176740434E-3</v>
      </c>
      <c r="AN165" s="29">
        <f t="shared" si="75"/>
        <v>-4.5403407669065768E-3</v>
      </c>
      <c r="AO165" s="28">
        <f>SUMPRODUCT('Bond Valuation'!$B$68:$F$68,BondVal_all!BO165:BS165)</f>
        <v>77.229769463367688</v>
      </c>
      <c r="AP165" s="53">
        <f t="shared" si="76"/>
        <v>-4.6092232131901278E-3</v>
      </c>
      <c r="AQ165" s="12">
        <f>SUMPRODUCT($BO$2:$BS$2,'Bond Valuation'!$B$68:$F$68,BondVal_all!BO165:BS165)/BondVal_all!AO165</f>
        <v>4.7234290594248405</v>
      </c>
      <c r="AR165" s="35">
        <f t="shared" si="77"/>
        <v>-7.6450144033970192E-3</v>
      </c>
      <c r="AS165" s="35">
        <f t="shared" si="78"/>
        <v>-2.4175658259527884E-2</v>
      </c>
      <c r="AT165" s="35">
        <f t="shared" si="79"/>
        <v>-1.4357818176740434E-3</v>
      </c>
      <c r="AU165" s="36">
        <f t="shared" si="80"/>
        <v>-4.5403407669065768E-3</v>
      </c>
      <c r="AV165" s="28">
        <f>SUMPRODUCT('Bond Valuation'!$B$96:$K$96,BondVal_all!BO165:BX165)</f>
        <v>68.555964560193772</v>
      </c>
      <c r="AW165" s="53">
        <f t="shared" si="81"/>
        <v>-7.3642844441205169E-3</v>
      </c>
      <c r="AX165" s="12">
        <f>SUMPRODUCT($BO$2:$BX$2,'Bond Valuation'!$B$96:$K$96,BondVal_all!BO165:BX165)/BondVal_all!AV165</f>
        <v>8.258634256294723</v>
      </c>
      <c r="AY165" s="35">
        <f t="shared" si="82"/>
        <v>-1.3366852142254733E-2</v>
      </c>
      <c r="AZ165" s="35">
        <f t="shared" ref="AZ165:AZ196" si="90">AY165*SQRT(10)</f>
        <v>-4.2269697916225986E-2</v>
      </c>
      <c r="BA165" s="35">
        <f t="shared" si="83"/>
        <v>-1.4357818176740434E-3</v>
      </c>
      <c r="BB165" s="36">
        <f t="shared" si="84"/>
        <v>-4.5403407669065768E-3</v>
      </c>
      <c r="BC165" s="28">
        <f>SUMPRODUCT('Bond Valuation'!$B$124:$U$124,BondVal_all!BO165:CH165)</f>
        <v>56.717184958745463</v>
      </c>
      <c r="BD165" s="53">
        <f t="shared" si="85"/>
        <v>-7.8999651479699784E-3</v>
      </c>
      <c r="BE165" s="12">
        <f>SUMPRODUCT($BO$2:$CH$2,'Bond Valuation'!$B$124:$U$124,BondVal_all!BO165:CH165)/BondVal_all!BC165</f>
        <v>11.844573581122894</v>
      </c>
      <c r="BF165" s="35">
        <f t="shared" si="86"/>
        <v>-1.9170804618966079E-2</v>
      </c>
      <c r="BG165" s="35">
        <f t="shared" si="87"/>
        <v>-6.0623407174009214E-2</v>
      </c>
      <c r="BH165" s="35">
        <f t="shared" si="88"/>
        <v>-1.4357818176740434E-3</v>
      </c>
      <c r="BI165" s="36">
        <f t="shared" si="89"/>
        <v>-4.5403407669065768E-3</v>
      </c>
      <c r="BJ165" s="35"/>
      <c r="BK165" s="35"/>
      <c r="BO165">
        <f>EXP(-BO$2*HLOOKUP(BO$2,'Yield Curves'!$B$2:$AP$508,MATCH($Z165,'Yield Curves'!$A$3:$A$508,0)+1)/100)</f>
        <v>0.92256264270651889</v>
      </c>
      <c r="BP165">
        <f>EXP(-BP$2*HLOOKUP(BP$2,'Yield Curves'!$B$2:$AP$508,MATCH($Z165,'Yield Curves'!$A$3:$A$508,0)+1)/100)</f>
        <v>0.85197337725015776</v>
      </c>
      <c r="BQ165">
        <f>EXP(-BQ$2*HLOOKUP(BQ$2,'Yield Curves'!$B$2:$AP$508,MATCH($Z165,'Yield Curves'!$A$3:$A$508,0)+1)/100)</f>
        <v>0.7873361448213938</v>
      </c>
      <c r="BR165">
        <f>EXP(-BR$2*HLOOKUP(BR$2,'Yield Curves'!$B$2:$AP$508,MATCH($Z165,'Yield Curves'!$A$3:$A$508,0)+1)/100)</f>
        <v>0.72296100013519604</v>
      </c>
      <c r="BS165">
        <f>EXP(-BS$2*HLOOKUP(BS$2,'Yield Curves'!$B$2:$AP$508,MATCH($Z165,'Yield Curves'!$A$3:$A$508,0)+1)/100)</f>
        <v>0.67334328342521488</v>
      </c>
      <c r="BT165">
        <f>EXP(-BT$2*HLOOKUP(BT$2,'Yield Curves'!$B$2:$AP$508,MATCH($Z165,'Yield Curves'!$A$3:$A$508,0)+1)/100)</f>
        <v>0.62269403275908497</v>
      </c>
      <c r="BU165">
        <f>EXP(-BU$2*HLOOKUP(BU$2,'Yield Curves'!$B$2:$AP$508,MATCH($Z165,'Yield Curves'!$A$3:$A$508,0)+1)/100)</f>
        <v>0.57602742878592827</v>
      </c>
      <c r="BV165">
        <f>EXP(-BV$2*HLOOKUP(BV$2,'Yield Curves'!$B$2:$AP$508,MATCH($Z165,'Yield Curves'!$A$3:$A$508,0)+1)/100)</f>
        <v>0.53221911720074244</v>
      </c>
      <c r="BW165">
        <f>EXP(-BW$2*HLOOKUP(BW$2,'Yield Curves'!$B$2:$AP$508,MATCH($Z165,'Yield Curves'!$A$3:$A$508,0)+1)/100)</f>
        <v>0.49087660324158372</v>
      </c>
      <c r="BX165">
        <f>EXP(-BX$2*HLOOKUP(BX$2,'Yield Curves'!$B$2:$AP$508,MATCH($Z165,'Yield Curves'!$A$3:$A$508,0)+1)/100)</f>
        <v>0.45339117733384926</v>
      </c>
      <c r="BY165">
        <f>EXP(-BY$2*HLOOKUP(BY$2,'Yield Curves'!$B$2:$AP$508,MATCH($Z165,'Yield Curves'!$A$3:$A$508,0)+1)/100)</f>
        <v>0.41873689158937288</v>
      </c>
      <c r="BZ165">
        <f>EXP(-BZ$2*HLOOKUP(BZ$2,'Yield Curves'!$B$2:$AP$508,MATCH($Z165,'Yield Curves'!$A$3:$A$508,0)+1)/100)</f>
        <v>0.38460536360264008</v>
      </c>
      <c r="CA165">
        <f>EXP(-CA$2*HLOOKUP(CA$2,'Yield Curves'!$B$2:$AP$508,MATCH($Z165,'Yield Curves'!$A$3:$A$508,0)+1)/100)</f>
        <v>0.35083671085496787</v>
      </c>
      <c r="CB165">
        <f>EXP(-CB$2*HLOOKUP(CB$2,'Yield Curves'!$B$2:$AP$508,MATCH($Z165,'Yield Curves'!$A$3:$A$508,0)+1)/100)</f>
        <v>0.32248355864229727</v>
      </c>
      <c r="CC165">
        <f>EXP(-CC$2*HLOOKUP(CC$2,'Yield Curves'!$B$2:$AP$508,MATCH($Z165,'Yield Curves'!$A$3:$A$508,0)+1)/100)</f>
        <v>0.29626528290453352</v>
      </c>
      <c r="CD165">
        <f>EXP(-CD$2*HLOOKUP(CD$2,'Yield Curves'!$B$2:$AP$508,MATCH($Z165,'Yield Curves'!$A$3:$A$508,0)+1)/100)</f>
        <v>0.27106832313195195</v>
      </c>
      <c r="CE165">
        <f>EXP(-CE$2*HLOOKUP(CE$2,'Yield Curves'!$B$2:$AP$508,MATCH($Z165,'Yield Curves'!$A$3:$A$508,0)+1)/100)</f>
        <v>0.24683785070356501</v>
      </c>
      <c r="CF165">
        <f>EXP(-CF$2*HLOOKUP(CF$2,'Yield Curves'!$B$2:$AP$508,MATCH($Z165,'Yield Curves'!$A$3:$A$508,0)+1)/100)</f>
        <v>0.22445481548706694</v>
      </c>
      <c r="CG165">
        <f>EXP(-CG$2*HLOOKUP(CG$2,'Yield Curves'!$B$2:$AP$508,MATCH($Z165,'Yield Curves'!$A$3:$A$508,0)+1)/100)</f>
        <v>0.20424343744279311</v>
      </c>
      <c r="CH165">
        <f>EXP(-CH$2*HLOOKUP(CH$2,'Yield Curves'!$B$2:$AP$508,MATCH($Z165,'Yield Curves'!$A$3:$A$508,0)+1)/100)</f>
        <v>0.18562996914105792</v>
      </c>
    </row>
    <row r="166" spans="1:86" x14ac:dyDescent="0.2">
      <c r="A166" s="2">
        <v>42900</v>
      </c>
      <c r="B166">
        <f>'Yield Curves'!C165-'Yield Curves'!C166</f>
        <v>-4.0000000000000036E-2</v>
      </c>
      <c r="C166">
        <f>'Yield Curves'!D165-'Yield Curves'!D166</f>
        <v>-4.0000000000000036E-2</v>
      </c>
      <c r="D166">
        <f>'Yield Curves'!E165-'Yield Curves'!E166</f>
        <v>-4.0000000000000036E-2</v>
      </c>
      <c r="E166">
        <f>'Yield Curves'!F165-'Yield Curves'!F166</f>
        <v>-3.0000000000000249E-2</v>
      </c>
      <c r="F166">
        <f>'Yield Curves'!G165-'Yield Curves'!G166</f>
        <v>-2.0000000000000462E-2</v>
      </c>
      <c r="G166">
        <f>'Yield Curves'!H165-'Yield Curves'!H166</f>
        <v>1.5000000000000568E-2</v>
      </c>
      <c r="H166">
        <f>'Yield Curves'!I165-'Yield Curves'!I166</f>
        <v>4.9999999999999822E-2</v>
      </c>
      <c r="I166">
        <f>'Yield Curves'!J165-'Yield Curves'!J166</f>
        <v>2.4999999999999467E-2</v>
      </c>
      <c r="J166">
        <f>'Yield Curves'!K165-'Yield Curves'!K166</f>
        <v>0</v>
      </c>
      <c r="K166">
        <f>'Yield Curves'!L165-'Yield Curves'!L166</f>
        <v>7.5000000000002842E-3</v>
      </c>
      <c r="L166">
        <f>'Yield Curves'!M165-'Yield Curves'!M166</f>
        <v>1.5000000000000568E-2</v>
      </c>
      <c r="M166">
        <f>'Yield Curves'!N165-'Yield Curves'!N166</f>
        <v>2.2500000000000853E-2</v>
      </c>
      <c r="N166">
        <f>'Yield Curves'!O165-'Yield Curves'!O166</f>
        <v>3.0000000000000249E-2</v>
      </c>
      <c r="O166">
        <f>'Yield Curves'!P165-'Yield Curves'!P166</f>
        <v>3.7499999999999645E-2</v>
      </c>
      <c r="P166">
        <f>'Yield Curves'!Q165-'Yield Curves'!Q166</f>
        <v>3.8749999999999396E-2</v>
      </c>
      <c r="Q166">
        <f>'Yield Curves'!R165-'Yield Curves'!R166</f>
        <v>3.9999999999999147E-2</v>
      </c>
      <c r="R166">
        <f>'Yield Curves'!S165-'Yield Curves'!S166</f>
        <v>4.1249999999998899E-2</v>
      </c>
      <c r="S166">
        <f>'Yield Curves'!T165-'Yield Curves'!T166</f>
        <v>4.5624999999999361E-2</v>
      </c>
      <c r="T166">
        <f>'Yield Curves'!U165-'Yield Curves'!U166</f>
        <v>4.9999999999999822E-2</v>
      </c>
      <c r="U166">
        <f>'Yield Curves'!V165-'Yield Curves'!V166</f>
        <v>5.4375000000000284E-2</v>
      </c>
      <c r="V166" s="21">
        <f t="shared" si="61"/>
        <v>5.4375000000000284E-2</v>
      </c>
      <c r="W166" s="21">
        <f t="shared" si="62"/>
        <v>3.6442500000000183E-2</v>
      </c>
      <c r="X166">
        <f t="shared" si="63"/>
        <v>5.371983141633617E-2</v>
      </c>
      <c r="Y166">
        <f t="shared" si="64"/>
        <v>0.1614135156092262</v>
      </c>
      <c r="Z166" s="2">
        <v>42901</v>
      </c>
      <c r="AA166" s="28">
        <f>'Bond Valuation'!$B$12*BondVal_all!BO166</f>
        <v>93.197464542441864</v>
      </c>
      <c r="AB166" s="53">
        <f t="shared" si="66"/>
        <v>-7.996800853163899E-4</v>
      </c>
      <c r="AC166" s="12">
        <f>SUMPRODUCT('Bond Valuation'!$B$12*BondVal_all!BO166,$BO$2)/AA166</f>
        <v>1</v>
      </c>
      <c r="AD166" s="35">
        <f t="shared" si="67"/>
        <v>-1.6114414165650625E-3</v>
      </c>
      <c r="AE166" s="53">
        <f t="shared" si="68"/>
        <v>-5.0958251922737846E-3</v>
      </c>
      <c r="AF166" s="53">
        <f t="shared" si="69"/>
        <v>-1.4299513368366337E-3</v>
      </c>
      <c r="AG166" s="53">
        <f t="shared" si="70"/>
        <v>-4.5219031676063965E-3</v>
      </c>
      <c r="AH166" s="28">
        <f>SUMPRODUCT('Bond Valuation'!$B$40:$D$40,BondVal_all!BO166:BQ166)</f>
        <v>84.052404033929065</v>
      </c>
      <c r="AI166" s="53">
        <f t="shared" si="71"/>
        <v>-2.6365833757021617E-3</v>
      </c>
      <c r="AJ166" s="12">
        <f>SUMPRODUCT($BO$2:$BQ$2,'Bond Valuation'!$B$40:$D$40,BondVal_all!BO166:BQ166)/BondVal_all!AH166</f>
        <v>2.9357943379455986</v>
      </c>
      <c r="AK166" s="35">
        <f t="shared" si="72"/>
        <v>-4.7308605866827448E-3</v>
      </c>
      <c r="AL166" s="35">
        <f t="shared" si="73"/>
        <v>-1.4960294746637917E-2</v>
      </c>
      <c r="AM166" s="35">
        <f t="shared" si="74"/>
        <v>-1.4299513368366337E-3</v>
      </c>
      <c r="AN166" s="29">
        <f t="shared" si="75"/>
        <v>-4.5219031676063965E-3</v>
      </c>
      <c r="AO166" s="28">
        <f>SUMPRODUCT('Bond Valuation'!$B$68:$F$68,BondVal_all!BO166:BS166)</f>
        <v>77.587387048803805</v>
      </c>
      <c r="AP166" s="53">
        <f t="shared" si="76"/>
        <v>-5.1582498555853284E-3</v>
      </c>
      <c r="AQ166" s="12">
        <f>SUMPRODUCT($BO$2:$BS$2,'Bond Valuation'!$B$68:$F$68,BondVal_all!BO166:BS166)/BondVal_all!AO166</f>
        <v>4.7244197613011165</v>
      </c>
      <c r="AR166" s="35">
        <f t="shared" si="77"/>
        <v>-7.613125672599046E-3</v>
      </c>
      <c r="AS166" s="35">
        <f t="shared" si="78"/>
        <v>-2.4074817238514332E-2</v>
      </c>
      <c r="AT166" s="35">
        <f t="shared" si="79"/>
        <v>-1.4299513368366337E-3</v>
      </c>
      <c r="AU166" s="36">
        <f t="shared" si="80"/>
        <v>-4.5219031676063965E-3</v>
      </c>
      <c r="AV166" s="28">
        <f>SUMPRODUCT('Bond Valuation'!$B$96:$K$96,BondVal_all!BO166:BX166)</f>
        <v>69.064575740962724</v>
      </c>
      <c r="AW166" s="53">
        <f t="shared" si="81"/>
        <v>-9.017645079526182E-3</v>
      </c>
      <c r="AX166" s="12">
        <f>SUMPRODUCT($BO$2:$BX$2,'Bond Valuation'!$B$96:$K$96,BondVal_all!BO166:BX166)/BondVal_all!AV166</f>
        <v>8.2669687120980697</v>
      </c>
      <c r="AY166" s="35">
        <f t="shared" si="82"/>
        <v>-1.3321735772122366E-2</v>
      </c>
      <c r="AZ166" s="35">
        <f t="shared" si="90"/>
        <v>-4.2127027426848512E-2</v>
      </c>
      <c r="BA166" s="35">
        <f t="shared" si="83"/>
        <v>-1.4299513368366337E-3</v>
      </c>
      <c r="BB166" s="36">
        <f t="shared" si="84"/>
        <v>-4.5219031676063965E-3</v>
      </c>
      <c r="BC166" s="28">
        <f>SUMPRODUCT('Bond Valuation'!$B$124:$U$124,BondVal_all!BO166:CH166)</f>
        <v>57.16881661757499</v>
      </c>
      <c r="BD166" s="53">
        <f t="shared" si="85"/>
        <v>-1.3104091437135978E-2</v>
      </c>
      <c r="BE166" s="12">
        <f>SUMPRODUCT($BO$2:$CH$2,'Bond Valuation'!$B$124:$U$124,BondVal_all!BO166:CH166)/BondVal_all!BC166</f>
        <v>11.872954392787499</v>
      </c>
      <c r="BF166" s="35">
        <f t="shared" si="86"/>
        <v>-1.9132570445525868E-2</v>
      </c>
      <c r="BG166" s="35">
        <f t="shared" si="87"/>
        <v>-6.0502500101484231E-2</v>
      </c>
      <c r="BH166" s="35">
        <f t="shared" si="88"/>
        <v>-1.4299513368366337E-3</v>
      </c>
      <c r="BI166" s="36">
        <f t="shared" si="89"/>
        <v>-4.5219031676063965E-3</v>
      </c>
      <c r="BJ166" s="35"/>
      <c r="BK166" s="35"/>
      <c r="BO166">
        <f>EXP(-BO$2*HLOOKUP(BO$2,'Yield Curves'!$B$2:$AP$508,MATCH($Z166,'Yield Curves'!$A$3:$A$508,0)+1)/100)</f>
        <v>0.92274717368754322</v>
      </c>
      <c r="BP166">
        <f>EXP(-BP$2*HLOOKUP(BP$2,'Yield Curves'!$B$2:$AP$508,MATCH($Z166,'Yield Curves'!$A$3:$A$508,0)+1)/100)</f>
        <v>0.85282577675612758</v>
      </c>
      <c r="BQ166">
        <f>EXP(-BQ$2*HLOOKUP(BQ$2,'Yield Curves'!$B$2:$AP$508,MATCH($Z166,'Yield Curves'!$A$3:$A$508,0)+1)/100)</f>
        <v>0.7892280209121737</v>
      </c>
      <c r="BR166">
        <f>EXP(-BR$2*HLOOKUP(BR$2,'Yield Curves'!$B$2:$AP$508,MATCH($Z166,'Yield Curves'!$A$3:$A$508,0)+1)/100)</f>
        <v>0.7246981903299029</v>
      </c>
      <c r="BS166">
        <f>EXP(-BS$2*HLOOKUP(BS$2,'Yield Curves'!$B$2:$AP$508,MATCH($Z166,'Yield Curves'!$A$3:$A$508,0)+1)/100)</f>
        <v>0.67671843067892135</v>
      </c>
      <c r="BT166">
        <f>EXP(-BT$2*HLOOKUP(BT$2,'Yield Curves'!$B$2:$AP$508,MATCH($Z166,'Yield Curves'!$A$3:$A$508,0)+1)/100)</f>
        <v>0.62644142789888013</v>
      </c>
      <c r="BU166">
        <f>EXP(-BU$2*HLOOKUP(BU$2,'Yield Curves'!$B$2:$AP$508,MATCH($Z166,'Yield Curves'!$A$3:$A$508,0)+1)/100)</f>
        <v>0.5800737664467106</v>
      </c>
      <c r="BV166">
        <f>EXP(-BV$2*HLOOKUP(BV$2,'Yield Curves'!$B$2:$AP$508,MATCH($Z166,'Yield Curves'!$A$3:$A$508,0)+1)/100)</f>
        <v>0.5363866585969399</v>
      </c>
      <c r="BW166">
        <f>EXP(-BW$2*HLOOKUP(BW$2,'Yield Curves'!$B$2:$AP$508,MATCH($Z166,'Yield Curves'!$A$3:$A$508,0)+1)/100)</f>
        <v>0.49498020852032593</v>
      </c>
      <c r="BX166">
        <f>EXP(-BX$2*HLOOKUP(BX$2,'Yield Curves'!$B$2:$AP$508,MATCH($Z166,'Yield Curves'!$A$3:$A$508,0)+1)/100)</f>
        <v>0.45749011548373314</v>
      </c>
      <c r="BY166">
        <f>EXP(-BY$2*HLOOKUP(BY$2,'Yield Curves'!$B$2:$AP$508,MATCH($Z166,'Yield Curves'!$A$3:$A$508,0)+1)/100)</f>
        <v>0.42278669257353063</v>
      </c>
      <c r="BZ166">
        <f>EXP(-BZ$2*HLOOKUP(BZ$2,'Yield Curves'!$B$2:$AP$508,MATCH($Z166,'Yield Curves'!$A$3:$A$508,0)+1)/100)</f>
        <v>0.38834447930087618</v>
      </c>
      <c r="CA166">
        <f>EXP(-CA$2*HLOOKUP(CA$2,'Yield Curves'!$B$2:$AP$508,MATCH($Z166,'Yield Curves'!$A$3:$A$508,0)+1)/100)</f>
        <v>0.35401513058366502</v>
      </c>
      <c r="CB166">
        <f>EXP(-CB$2*HLOOKUP(CB$2,'Yield Curves'!$B$2:$AP$508,MATCH($Z166,'Yield Curves'!$A$3:$A$508,0)+1)/100)</f>
        <v>0.32541731473341617</v>
      </c>
      <c r="CC166">
        <f>EXP(-CC$2*HLOOKUP(CC$2,'Yield Curves'!$B$2:$AP$508,MATCH($Z166,'Yield Curves'!$A$3:$A$508,0)+1)/100)</f>
        <v>0.29894370527200126</v>
      </c>
      <c r="CD166">
        <f>EXP(-CD$2*HLOOKUP(CD$2,'Yield Curves'!$B$2:$AP$508,MATCH($Z166,'Yield Curves'!$A$3:$A$508,0)+1)/100)</f>
        <v>0.2736061473778118</v>
      </c>
      <c r="CE166">
        <f>EXP(-CE$2*HLOOKUP(CE$2,'Yield Curves'!$B$2:$AP$508,MATCH($Z166,'Yield Curves'!$A$3:$A$508,0)+1)/100)</f>
        <v>0.24934364285354341</v>
      </c>
      <c r="CF166">
        <f>EXP(-CF$2*HLOOKUP(CF$2,'Yield Curves'!$B$2:$AP$508,MATCH($Z166,'Yield Curves'!$A$3:$A$508,0)+1)/100)</f>
        <v>0.22691599623587058</v>
      </c>
      <c r="CG166">
        <f>EXP(-CG$2*HLOOKUP(CG$2,'Yield Curves'!$B$2:$AP$508,MATCH($Z166,'Yield Curves'!$A$3:$A$508,0)+1)/100)</f>
        <v>0.20659663463279365</v>
      </c>
      <c r="CH166">
        <f>EXP(-CH$2*HLOOKUP(CH$2,'Yield Curves'!$B$2:$AP$508,MATCH($Z166,'Yield Curves'!$A$3:$A$508,0)+1)/100)</f>
        <v>0.18787094775072993</v>
      </c>
    </row>
    <row r="167" spans="1:86" x14ac:dyDescent="0.2">
      <c r="A167" s="2">
        <v>42899</v>
      </c>
      <c r="B167">
        <f>'Yield Curves'!C166-'Yield Curves'!C167</f>
        <v>-2.9999999999999361E-2</v>
      </c>
      <c r="C167">
        <f>'Yield Curves'!D166-'Yield Curves'!D167</f>
        <v>-1.9999999999999574E-2</v>
      </c>
      <c r="D167">
        <f>'Yield Curves'!E166-'Yield Curves'!E167</f>
        <v>-9.9999999999997868E-3</v>
      </c>
      <c r="E167">
        <f>'Yield Curves'!F166-'Yield Curves'!F167</f>
        <v>-9.9999999999997868E-3</v>
      </c>
      <c r="F167">
        <f>'Yield Curves'!G166-'Yield Curves'!G167</f>
        <v>-9.9999999999997868E-3</v>
      </c>
      <c r="G167">
        <f>'Yield Curves'!H166-'Yield Curves'!H167</f>
        <v>-1.5000000000000568E-2</v>
      </c>
      <c r="H167">
        <f>'Yield Curves'!I166-'Yield Curves'!I167</f>
        <v>-2.0000000000000462E-2</v>
      </c>
      <c r="I167">
        <f>'Yield Curves'!J166-'Yield Curves'!J167</f>
        <v>-1.0000000000000675E-2</v>
      </c>
      <c r="J167">
        <f>'Yield Curves'!K166-'Yield Curves'!K167</f>
        <v>0</v>
      </c>
      <c r="K167">
        <f>'Yield Curves'!L166-'Yield Curves'!L167</f>
        <v>-2.4999999999995026E-3</v>
      </c>
      <c r="L167">
        <f>'Yield Curves'!M166-'Yield Curves'!M167</f>
        <v>-5.0000000000007816E-3</v>
      </c>
      <c r="M167">
        <f>'Yield Curves'!N166-'Yield Curves'!N167</f>
        <v>-7.5000000000011724E-3</v>
      </c>
      <c r="N167">
        <f>'Yield Curves'!O166-'Yield Curves'!O167</f>
        <v>-1.0000000000000675E-2</v>
      </c>
      <c r="O167">
        <f>'Yield Curves'!P166-'Yield Curves'!P167</f>
        <v>-1.2500000000000178E-2</v>
      </c>
      <c r="P167">
        <f>'Yield Curves'!Q166-'Yield Curves'!Q167</f>
        <v>-1.1249999999999538E-2</v>
      </c>
      <c r="Q167">
        <f>'Yield Curves'!R166-'Yield Curves'!R167</f>
        <v>-9.9999999999997868E-3</v>
      </c>
      <c r="R167">
        <f>'Yield Curves'!S166-'Yield Curves'!S167</f>
        <v>-8.7500000000000355E-3</v>
      </c>
      <c r="S167">
        <f>'Yield Curves'!T166-'Yield Curves'!T167</f>
        <v>-9.3749999999994671E-3</v>
      </c>
      <c r="T167">
        <f>'Yield Curves'!U166-'Yield Curves'!U167</f>
        <v>-9.9999999999997868E-3</v>
      </c>
      <c r="U167">
        <f>'Yield Curves'!V166-'Yield Curves'!V167</f>
        <v>-1.0625000000000107E-2</v>
      </c>
      <c r="V167" s="21">
        <f t="shared" si="61"/>
        <v>0</v>
      </c>
      <c r="W167" s="21">
        <f t="shared" si="62"/>
        <v>3.6922500000000184E-2</v>
      </c>
      <c r="X167">
        <f t="shared" si="63"/>
        <v>5.3928610089587506E-2</v>
      </c>
      <c r="Y167">
        <f t="shared" si="64"/>
        <v>0.16237920743188952</v>
      </c>
      <c r="Z167" s="2">
        <v>42900</v>
      </c>
      <c r="AA167" s="28">
        <f>'Bond Valuation'!$B$12*BondVal_all!BO167</f>
        <v>93.272052345218924</v>
      </c>
      <c r="AB167" s="53">
        <f t="shared" si="66"/>
        <v>4.0008001066782484E-4</v>
      </c>
      <c r="AC167" s="12">
        <f>SUMPRODUCT('Bond Valuation'!$B$12*BondVal_all!BO167,$BO$2)/AA167</f>
        <v>1</v>
      </c>
      <c r="AD167" s="35">
        <f t="shared" si="67"/>
        <v>-1.614135156092262E-3</v>
      </c>
      <c r="AE167" s="53">
        <f t="shared" si="68"/>
        <v>-5.1043435446029607E-3</v>
      </c>
      <c r="AF167" s="53">
        <f t="shared" si="69"/>
        <v>-1.4317485860539864E-3</v>
      </c>
      <c r="AG167" s="53">
        <f t="shared" si="70"/>
        <v>-4.5275865686561856E-3</v>
      </c>
      <c r="AH167" s="28">
        <f>SUMPRODUCT('Bond Valuation'!$B$40:$D$40,BondVal_all!BO167:BQ167)</f>
        <v>84.274601046040985</v>
      </c>
      <c r="AI167" s="53">
        <f t="shared" si="71"/>
        <v>5.9985090824432596E-4</v>
      </c>
      <c r="AJ167" s="12">
        <f>SUMPRODUCT($BO$2:$BQ$2,'Bond Valuation'!$B$40:$D$40,BondVal_all!BO167:BQ167)/BondVal_all!AH167</f>
        <v>2.9358921063855461</v>
      </c>
      <c r="AK167" s="35">
        <f t="shared" si="72"/>
        <v>-4.7389266634106737E-3</v>
      </c>
      <c r="AL167" s="35">
        <f t="shared" si="73"/>
        <v>-1.4985801920879852E-2</v>
      </c>
      <c r="AM167" s="35">
        <f t="shared" si="74"/>
        <v>-1.4317485860539864E-3</v>
      </c>
      <c r="AN167" s="29">
        <f t="shared" si="75"/>
        <v>-4.5275865686561856E-3</v>
      </c>
      <c r="AO167" s="28">
        <f>SUMPRODUCT('Bond Valuation'!$B$68:$F$68,BondVal_all!BO167:BS167)</f>
        <v>77.989677290424282</v>
      </c>
      <c r="AP167" s="53">
        <f t="shared" si="76"/>
        <v>2.224145299489777E-6</v>
      </c>
      <c r="AQ167" s="12">
        <f>SUMPRODUCT($BO$2:$BS$2,'Bond Valuation'!$B$68:$F$68,BondVal_all!BO167:BS167)/BondVal_all!AO167</f>
        <v>4.7253502502886695</v>
      </c>
      <c r="AR167" s="35">
        <f t="shared" si="77"/>
        <v>-7.6273539638403113E-3</v>
      </c>
      <c r="AS167" s="35">
        <f t="shared" si="78"/>
        <v>-2.4119811046048954E-2</v>
      </c>
      <c r="AT167" s="35">
        <f t="shared" si="79"/>
        <v>-1.4317485860539864E-3</v>
      </c>
      <c r="AU167" s="36">
        <f t="shared" si="80"/>
        <v>-4.5275865686561856E-3</v>
      </c>
      <c r="AV167" s="28">
        <f>SUMPRODUCT('Bond Valuation'!$B$96:$K$96,BondVal_all!BO167:BX167)</f>
        <v>69.693042866040884</v>
      </c>
      <c r="AW167" s="53">
        <f t="shared" si="81"/>
        <v>-3.6940290637997863E-3</v>
      </c>
      <c r="AX167" s="12">
        <f>SUMPRODUCT($BO$2:$BX$2,'Bond Valuation'!$B$96:$K$96,BondVal_all!BO167:BX167)/BondVal_all!AV167</f>
        <v>8.2766752002875741</v>
      </c>
      <c r="AY167" s="35">
        <f t="shared" si="82"/>
        <v>-1.3359672416341138E-2</v>
      </c>
      <c r="AZ167" s="35">
        <f t="shared" si="90"/>
        <v>-4.2246993629363294E-2</v>
      </c>
      <c r="BA167" s="35">
        <f t="shared" si="83"/>
        <v>-1.4317485860539864E-3</v>
      </c>
      <c r="BB167" s="36">
        <f t="shared" si="84"/>
        <v>-4.5275865686561856E-3</v>
      </c>
      <c r="BC167" s="28">
        <f>SUMPRODUCT('Bond Valuation'!$B$124:$U$124,BondVal_all!BO167:CH167)</f>
        <v>57.927909236978472</v>
      </c>
      <c r="BD167" s="53">
        <f t="shared" si="85"/>
        <v>-4.6325726121245747E-3</v>
      </c>
      <c r="BE167" s="12">
        <f>SUMPRODUCT($BO$2:$CH$2,'Bond Valuation'!$B$124:$U$124,BondVal_all!BO167:CH167)/BondVal_all!BC167</f>
        <v>11.930827847309411</v>
      </c>
      <c r="BF167" s="35">
        <f t="shared" si="86"/>
        <v>-1.9257968669626684E-2</v>
      </c>
      <c r="BG167" s="35">
        <f t="shared" si="87"/>
        <v>-6.089904410418303E-2</v>
      </c>
      <c r="BH167" s="35">
        <f t="shared" si="88"/>
        <v>-1.4317485860539864E-3</v>
      </c>
      <c r="BI167" s="36">
        <f t="shared" si="89"/>
        <v>-4.5275865686561856E-3</v>
      </c>
      <c r="BJ167" s="35"/>
      <c r="BK167" s="35"/>
      <c r="BO167">
        <f>EXP(-BO$2*HLOOKUP(BO$2,'Yield Curves'!$B$2:$AP$508,MATCH($Z167,'Yield Curves'!$A$3:$A$508,0)+1)/100)</f>
        <v>0.92348566678434574</v>
      </c>
      <c r="BP167">
        <f>EXP(-BP$2*HLOOKUP(BP$2,'Yield Curves'!$B$2:$AP$508,MATCH($Z167,'Yield Curves'!$A$3:$A$508,0)+1)/100)</f>
        <v>0.85436224556136675</v>
      </c>
      <c r="BQ167">
        <f>EXP(-BQ$2*HLOOKUP(BQ$2,'Yield Curves'!$B$2:$AP$508,MATCH($Z167,'Yield Curves'!$A$3:$A$508,0)+1)/100)</f>
        <v>0.79136181589558385</v>
      </c>
      <c r="BR167">
        <f>EXP(-BR$2*HLOOKUP(BR$2,'Yield Curves'!$B$2:$AP$508,MATCH($Z167,'Yield Curves'!$A$3:$A$508,0)+1)/100)</f>
        <v>0.72818510354032062</v>
      </c>
      <c r="BS167">
        <f>EXP(-BS$2*HLOOKUP(BS$2,'Yield Curves'!$B$2:$AP$508,MATCH($Z167,'Yield Curves'!$A$3:$A$508,0)+1)/100)</f>
        <v>0.68045063620458768</v>
      </c>
      <c r="BT167">
        <f>EXP(-BT$2*HLOOKUP(BT$2,'Yield Curves'!$B$2:$AP$508,MATCH($Z167,'Yield Curves'!$A$3:$A$508,0)+1)/100)</f>
        <v>0.63058961528347257</v>
      </c>
      <c r="BU167">
        <f>EXP(-BU$2*HLOOKUP(BU$2,'Yield Curves'!$B$2:$AP$508,MATCH($Z167,'Yield Curves'!$A$3:$A$508,0)+1)/100)</f>
        <v>0.58455757495738769</v>
      </c>
      <c r="BV167">
        <f>EXP(-BV$2*HLOOKUP(BV$2,'Yield Curves'!$B$2:$AP$508,MATCH($Z167,'Yield Curves'!$A$3:$A$508,0)+1)/100)</f>
        <v>0.54112769114036019</v>
      </c>
      <c r="BW167">
        <f>EXP(-BW$2*HLOOKUP(BW$2,'Yield Curves'!$B$2:$AP$508,MATCH($Z167,'Yield Curves'!$A$3:$A$508,0)+1)/100)</f>
        <v>0.49990484933477053</v>
      </c>
      <c r="BX167">
        <f>EXP(-BX$2*HLOOKUP(BX$2,'Yield Curves'!$B$2:$AP$508,MATCH($Z167,'Yield Curves'!$A$3:$A$508,0)+1)/100)</f>
        <v>0.46255028667230147</v>
      </c>
      <c r="BY167">
        <f>EXP(-BY$2*HLOOKUP(BY$2,'Yield Curves'!$B$2:$AP$508,MATCH($Z167,'Yield Curves'!$A$3:$A$508,0)+1)/100)</f>
        <v>0.42793348686410226</v>
      </c>
      <c r="BZ167">
        <f>EXP(-BZ$2*HLOOKUP(BZ$2,'Yield Curves'!$B$2:$AP$508,MATCH($Z167,'Yield Curves'!$A$3:$A$508,0)+1)/100)</f>
        <v>0.39362267744653034</v>
      </c>
      <c r="CA167">
        <f>EXP(-CA$2*HLOOKUP(CA$2,'Yield Curves'!$B$2:$AP$508,MATCH($Z167,'Yield Curves'!$A$3:$A$508,0)+1)/100)</f>
        <v>0.35946422319750237</v>
      </c>
      <c r="CB167">
        <f>EXP(-CB$2*HLOOKUP(CB$2,'Yield Curves'!$B$2:$AP$508,MATCH($Z167,'Yield Curves'!$A$3:$A$508,0)+1)/100)</f>
        <v>0.33087259899272475</v>
      </c>
      <c r="CC167">
        <f>EXP(-CC$2*HLOOKUP(CC$2,'Yield Curves'!$B$2:$AP$508,MATCH($Z167,'Yield Curves'!$A$3:$A$508,0)+1)/100)</f>
        <v>0.30437341273273422</v>
      </c>
      <c r="CD167">
        <f>EXP(-CD$2*HLOOKUP(CD$2,'Yield Curves'!$B$2:$AP$508,MATCH($Z167,'Yield Curves'!$A$3:$A$508,0)+1)/100)</f>
        <v>0.27887527921799998</v>
      </c>
      <c r="CE167">
        <f>EXP(-CE$2*HLOOKUP(CE$2,'Yield Curves'!$B$2:$AP$508,MATCH($Z167,'Yield Curves'!$A$3:$A$508,0)+1)/100)</f>
        <v>0.25432706579240516</v>
      </c>
      <c r="CF167">
        <f>EXP(-CF$2*HLOOKUP(CF$2,'Yield Curves'!$B$2:$AP$508,MATCH($Z167,'Yield Curves'!$A$3:$A$508,0)+1)/100)</f>
        <v>0.23160347811577811</v>
      </c>
      <c r="CG167">
        <f>EXP(-CG$2*HLOOKUP(CG$2,'Yield Curves'!$B$2:$AP$508,MATCH($Z167,'Yield Curves'!$A$3:$A$508,0)+1)/100)</f>
        <v>0.21103197737073942</v>
      </c>
      <c r="CH167">
        <f>EXP(-CH$2*HLOOKUP(CH$2,'Yield Curves'!$B$2:$AP$508,MATCH($Z167,'Yield Curves'!$A$3:$A$508,0)+1)/100)</f>
        <v>0.19204990862075413</v>
      </c>
    </row>
    <row r="168" spans="1:86" x14ac:dyDescent="0.2">
      <c r="A168" s="2">
        <v>42895</v>
      </c>
      <c r="B168">
        <f>'Yield Curves'!C167-'Yield Curves'!C168</f>
        <v>9.9999999999997868E-3</v>
      </c>
      <c r="C168">
        <f>'Yield Curves'!D167-'Yield Curves'!D168</f>
        <v>-5.0000000000007816E-3</v>
      </c>
      <c r="D168">
        <f>'Yield Curves'!E167-'Yield Curves'!E168</f>
        <v>-2.0000000000000462E-2</v>
      </c>
      <c r="E168">
        <f>'Yield Curves'!F167-'Yield Curves'!F168</f>
        <v>-2.5000000000000355E-2</v>
      </c>
      <c r="F168">
        <f>'Yield Curves'!G167-'Yield Curves'!G168</f>
        <v>-3.0000000000000249E-2</v>
      </c>
      <c r="G168">
        <f>'Yield Curves'!H167-'Yield Curves'!H168</f>
        <v>-2.9999999999999361E-2</v>
      </c>
      <c r="H168">
        <f>'Yield Curves'!I167-'Yield Curves'!I168</f>
        <v>-2.9999999999999361E-2</v>
      </c>
      <c r="I168">
        <f>'Yield Curves'!J167-'Yield Curves'!J168</f>
        <v>-2.4999999999998579E-2</v>
      </c>
      <c r="J168">
        <f>'Yield Curves'!K167-'Yield Curves'!K168</f>
        <v>-1.9999999999999574E-2</v>
      </c>
      <c r="K168">
        <f>'Yield Curves'!L167-'Yield Curves'!L168</f>
        <v>-1.7500000000000071E-2</v>
      </c>
      <c r="L168">
        <f>'Yield Curves'!M167-'Yield Curves'!M168</f>
        <v>-1.4999999999998792E-2</v>
      </c>
      <c r="M168">
        <f>'Yield Curves'!N167-'Yield Curves'!N168</f>
        <v>-1.2499999999999289E-2</v>
      </c>
      <c r="N168">
        <f>'Yield Curves'!O167-'Yield Curves'!O168</f>
        <v>-9.9999999999997868E-3</v>
      </c>
      <c r="O168">
        <f>'Yield Curves'!P167-'Yield Curves'!P168</f>
        <v>-7.5000000000002842E-3</v>
      </c>
      <c r="P168">
        <f>'Yield Curves'!Q167-'Yield Curves'!Q168</f>
        <v>-8.7500000000009237E-3</v>
      </c>
      <c r="Q168">
        <f>'Yield Curves'!R167-'Yield Curves'!R168</f>
        <v>-9.9999999999997868E-3</v>
      </c>
      <c r="R168">
        <f>'Yield Curves'!S167-'Yield Curves'!S168</f>
        <v>-1.124999999999865E-2</v>
      </c>
      <c r="S168">
        <f>'Yield Curves'!T167-'Yield Curves'!T168</f>
        <v>-1.0624999999999218E-2</v>
      </c>
      <c r="T168">
        <f>'Yield Curves'!U167-'Yield Curves'!U168</f>
        <v>-9.9999999999997868E-3</v>
      </c>
      <c r="U168">
        <f>'Yield Curves'!V167-'Yield Curves'!V168</f>
        <v>-9.3750000000003553E-3</v>
      </c>
      <c r="V168" s="21">
        <f t="shared" si="61"/>
        <v>9.9999999999997868E-3</v>
      </c>
      <c r="W168" s="21">
        <f t="shared" si="62"/>
        <v>3.7402500000000172E-2</v>
      </c>
      <c r="X168">
        <f t="shared" si="63"/>
        <v>5.4221265095941815E-2</v>
      </c>
      <c r="Y168">
        <f t="shared" si="64"/>
        <v>0.16354002478374927</v>
      </c>
      <c r="Z168" s="2">
        <v>42899</v>
      </c>
      <c r="AA168" s="28">
        <f>'Bond Valuation'!$B$12*BondVal_all!BO168</f>
        <v>93.234750985050212</v>
      </c>
      <c r="AB168" s="53">
        <f t="shared" si="66"/>
        <v>3.0004500450031557E-4</v>
      </c>
      <c r="AC168" s="12">
        <f>SUMPRODUCT('Bond Valuation'!$B$12*BondVal_all!BO168,$BO$2)/AA168</f>
        <v>1</v>
      </c>
      <c r="AD168" s="35">
        <f t="shared" si="67"/>
        <v>-1.6237920743188952E-3</v>
      </c>
      <c r="AE168" s="53">
        <f t="shared" si="68"/>
        <v>-5.1348814013771156E-3</v>
      </c>
      <c r="AF168" s="53">
        <f t="shared" si="69"/>
        <v>-1.4373129849425304E-3</v>
      </c>
      <c r="AG168" s="53">
        <f t="shared" si="70"/>
        <v>-4.5451827429536943E-3</v>
      </c>
      <c r="AH168" s="28">
        <f>SUMPRODUCT('Bond Valuation'!$B$40:$D$40,BondVal_all!BO168:BQ168)</f>
        <v>84.224079155663418</v>
      </c>
      <c r="AI168" s="53">
        <f t="shared" si="71"/>
        <v>2.9801713753729864E-4</v>
      </c>
      <c r="AJ168" s="12">
        <f>SUMPRODUCT($BO$2:$BQ$2,'Bond Valuation'!$B$40:$D$40,BondVal_all!BO168:BQ168)/BondVal_all!AH168</f>
        <v>2.9358874148835454</v>
      </c>
      <c r="AK168" s="35">
        <f t="shared" si="72"/>
        <v>-4.7672707153804915E-3</v>
      </c>
      <c r="AL168" s="35">
        <f t="shared" si="73"/>
        <v>-1.5075433683222658E-2</v>
      </c>
      <c r="AM168" s="35">
        <f t="shared" si="74"/>
        <v>-1.4373129849425304E-3</v>
      </c>
      <c r="AN168" s="29">
        <f t="shared" si="75"/>
        <v>-4.5451827429536943E-3</v>
      </c>
      <c r="AO168" s="28">
        <f>SUMPRODUCT('Bond Valuation'!$B$68:$F$68,BondVal_all!BO168:BS168)</f>
        <v>77.989503830435936</v>
      </c>
      <c r="AP168" s="53">
        <f t="shared" si="76"/>
        <v>4.0658520841230228E-5</v>
      </c>
      <c r="AQ168" s="12">
        <f>SUMPRODUCT($BO$2:$BS$2,'Bond Valuation'!$B$68:$F$68,BondVal_all!BO168:BS168)/BondVal_all!AO168</f>
        <v>4.7254463977304386</v>
      </c>
      <c r="AR168" s="35">
        <f t="shared" si="77"/>
        <v>-7.6731424082534605E-3</v>
      </c>
      <c r="AS168" s="35">
        <f t="shared" si="78"/>
        <v>-2.4264606820910518E-2</v>
      </c>
      <c r="AT168" s="35">
        <f t="shared" si="79"/>
        <v>-1.4373129849425304E-3</v>
      </c>
      <c r="AU168" s="36">
        <f t="shared" si="80"/>
        <v>-4.5451827429536943E-3</v>
      </c>
      <c r="AV168" s="28">
        <f>SUMPRODUCT('Bond Valuation'!$B$96:$K$96,BondVal_all!BO168:BX168)</f>
        <v>69.951445538916445</v>
      </c>
      <c r="AW168" s="53">
        <f t="shared" si="81"/>
        <v>8.2579393413984015E-4</v>
      </c>
      <c r="AX168" s="12">
        <f>SUMPRODUCT($BO$2:$BX$2,'Bond Valuation'!$B$96:$K$96,BondVal_all!BO168:BX168)/BondVal_all!AV168</f>
        <v>8.2826503462007306</v>
      </c>
      <c r="AY168" s="35">
        <f t="shared" si="82"/>
        <v>-1.3449301986515401E-2</v>
      </c>
      <c r="AZ168" s="35">
        <f t="shared" si="90"/>
        <v>-4.253042721681586E-2</v>
      </c>
      <c r="BA168" s="35">
        <f t="shared" si="83"/>
        <v>-1.4373129849425304E-3</v>
      </c>
      <c r="BB168" s="36">
        <f t="shared" si="84"/>
        <v>-4.5451827429536943E-3</v>
      </c>
      <c r="BC168" s="28">
        <f>SUMPRODUCT('Bond Valuation'!$B$124:$U$124,BondVal_all!BO168:CH168)</f>
        <v>58.197513443852216</v>
      </c>
      <c r="BD168" s="53">
        <f t="shared" si="85"/>
        <v>2.0983810579964235E-3</v>
      </c>
      <c r="BE168" s="12">
        <f>SUMPRODUCT($BO$2:$CH$2,'Bond Valuation'!$B$124:$U$124,BondVal_all!BO168:CH168)/BondVal_all!BC168</f>
        <v>11.955208180296141</v>
      </c>
      <c r="BF168" s="35">
        <f t="shared" si="86"/>
        <v>-1.9412772289997295E-2</v>
      </c>
      <c r="BG168" s="35">
        <f t="shared" si="87"/>
        <v>-6.1388576134594204E-2</v>
      </c>
      <c r="BH168" s="35">
        <f t="shared" si="88"/>
        <v>-1.4373129849425304E-3</v>
      </c>
      <c r="BI168" s="36">
        <f t="shared" si="89"/>
        <v>-4.5451827429536943E-3</v>
      </c>
      <c r="BJ168" s="35"/>
      <c r="BK168" s="35"/>
      <c r="BO168">
        <f>EXP(-BO$2*HLOOKUP(BO$2,'Yield Curves'!$B$2:$AP$508,MATCH($Z168,'Yield Curves'!$A$3:$A$508,0)+1)/100)</f>
        <v>0.92311634638663576</v>
      </c>
      <c r="BP168">
        <f>EXP(-BP$2*HLOOKUP(BP$2,'Yield Curves'!$B$2:$AP$508,MATCH($Z168,'Yield Curves'!$A$3:$A$508,0)+1)/100)</f>
        <v>0.85367902908794524</v>
      </c>
      <c r="BQ168">
        <f>EXP(-BQ$2*HLOOKUP(BQ$2,'Yield Curves'!$B$2:$AP$508,MATCH($Z168,'Yield Curves'!$A$3:$A$508,0)+1)/100)</f>
        <v>0.79088714122268866</v>
      </c>
      <c r="BR168">
        <f>EXP(-BR$2*HLOOKUP(BR$2,'Yield Curves'!$B$2:$AP$508,MATCH($Z168,'Yield Curves'!$A$3:$A$508,0)+1)/100)</f>
        <v>0.72964293108900746</v>
      </c>
      <c r="BS168">
        <f>EXP(-BS$2*HLOOKUP(BS$2,'Yield Curves'!$B$2:$AP$508,MATCH($Z168,'Yield Curves'!$A$3:$A$508,0)+1)/100)</f>
        <v>0.68045063620458768</v>
      </c>
      <c r="BT168">
        <f>EXP(-BT$2*HLOOKUP(BT$2,'Yield Curves'!$B$2:$AP$508,MATCH($Z168,'Yield Curves'!$A$3:$A$508,0)+1)/100)</f>
        <v>0.63115740140265586</v>
      </c>
      <c r="BU168">
        <f>EXP(-BU$2*HLOOKUP(BU$2,'Yield Curves'!$B$2:$AP$508,MATCH($Z168,'Yield Curves'!$A$3:$A$508,0)+1)/100)</f>
        <v>0.58578643571698952</v>
      </c>
      <c r="BV168">
        <f>EXP(-BV$2*HLOOKUP(BV$2,'Yield Curves'!$B$2:$AP$508,MATCH($Z168,'Yield Curves'!$A$3:$A$508,0)+1)/100)</f>
        <v>0.54280778979032396</v>
      </c>
      <c r="BW168">
        <f>EXP(-BW$2*HLOOKUP(BW$2,'Yield Curves'!$B$2:$AP$508,MATCH($Z168,'Yield Curves'!$A$3:$A$508,0)+1)/100)</f>
        <v>0.50176419536343142</v>
      </c>
      <c r="BX168">
        <f>EXP(-BX$2*HLOOKUP(BX$2,'Yield Curves'!$B$2:$AP$508,MATCH($Z168,'Yield Curves'!$A$3:$A$508,0)+1)/100)</f>
        <v>0.46486882963276832</v>
      </c>
      <c r="BY168">
        <f>EXP(-BY$2*HLOOKUP(BY$2,'Yield Curves'!$B$2:$AP$508,MATCH($Z168,'Yield Curves'!$A$3:$A$508,0)+1)/100)</f>
        <v>0.43070796239093634</v>
      </c>
      <c r="BZ168">
        <f>EXP(-BZ$2*HLOOKUP(BZ$2,'Yield Curves'!$B$2:$AP$508,MATCH($Z168,'Yield Curves'!$A$3:$A$508,0)+1)/100)</f>
        <v>0.39630347904806273</v>
      </c>
      <c r="CA168">
        <f>EXP(-CA$2*HLOOKUP(CA$2,'Yield Curves'!$B$2:$AP$508,MATCH($Z168,'Yield Curves'!$A$3:$A$508,0)+1)/100)</f>
        <v>0.36149981468911679</v>
      </c>
      <c r="CB168">
        <f>EXP(-CB$2*HLOOKUP(CB$2,'Yield Curves'!$B$2:$AP$508,MATCH($Z168,'Yield Curves'!$A$3:$A$508,0)+1)/100)</f>
        <v>0.33304380536855793</v>
      </c>
      <c r="CC168">
        <f>EXP(-CC$2*HLOOKUP(CC$2,'Yield Curves'!$B$2:$AP$508,MATCH($Z168,'Yield Curves'!$A$3:$A$508,0)+1)/100)</f>
        <v>0.30666479527190599</v>
      </c>
      <c r="CD168">
        <f>EXP(-CD$2*HLOOKUP(CD$2,'Yield Curves'!$B$2:$AP$508,MATCH($Z168,'Yield Curves'!$A$3:$A$508,0)+1)/100)</f>
        <v>0.28111435082198816</v>
      </c>
      <c r="CE168">
        <f>EXP(-CE$2*HLOOKUP(CE$2,'Yield Curves'!$B$2:$AP$508,MATCH($Z168,'Yield Curves'!$A$3:$A$508,0)+1)/100)</f>
        <v>0.25635246805417178</v>
      </c>
      <c r="CF168">
        <f>EXP(-CF$2*HLOOKUP(CF$2,'Yield Curves'!$B$2:$AP$508,MATCH($Z168,'Yield Curves'!$A$3:$A$508,0)+1)/100)</f>
        <v>0.23341732251240815</v>
      </c>
      <c r="CG168">
        <f>EXP(-CG$2*HLOOKUP(CG$2,'Yield Curves'!$B$2:$AP$508,MATCH($Z168,'Yield Curves'!$A$3:$A$508,0)+1)/100)</f>
        <v>0.21270940930389048</v>
      </c>
      <c r="CH168">
        <f>EXP(-CH$2*HLOOKUP(CH$2,'Yield Curves'!$B$2:$AP$508,MATCH($Z168,'Yield Curves'!$A$3:$A$508,0)+1)/100)</f>
        <v>0.1935924699078839</v>
      </c>
    </row>
    <row r="169" spans="1:86" x14ac:dyDescent="0.2">
      <c r="A169" s="2">
        <v>42894</v>
      </c>
      <c r="B169">
        <f>'Yield Curves'!C168-'Yield Curves'!C169</f>
        <v>-5.0000000000000711E-2</v>
      </c>
      <c r="C169">
        <f>'Yield Curves'!D168-'Yield Curves'!D169</f>
        <v>-3.5000000000000142E-2</v>
      </c>
      <c r="D169">
        <f>'Yield Curves'!E168-'Yield Curves'!E169</f>
        <v>-1.9999999999999574E-2</v>
      </c>
      <c r="E169">
        <f>'Yield Curves'!F168-'Yield Curves'!F169</f>
        <v>-9.9999999999997868E-3</v>
      </c>
      <c r="F169">
        <f>'Yield Curves'!G168-'Yield Curves'!G169</f>
        <v>0</v>
      </c>
      <c r="G169">
        <f>'Yield Curves'!H168-'Yield Curves'!H169</f>
        <v>-5.0000000000007816E-3</v>
      </c>
      <c r="H169">
        <f>'Yield Curves'!I168-'Yield Curves'!I169</f>
        <v>-1.0000000000000675E-2</v>
      </c>
      <c r="I169">
        <f>'Yield Curves'!J168-'Yield Curves'!J169</f>
        <v>-5.0000000000007816E-3</v>
      </c>
      <c r="J169">
        <f>'Yield Curves'!K168-'Yield Curves'!K169</f>
        <v>0</v>
      </c>
      <c r="K169">
        <f>'Yield Curves'!L168-'Yield Curves'!L169</f>
        <v>0</v>
      </c>
      <c r="L169">
        <f>'Yield Curves'!M168-'Yield Curves'!M169</f>
        <v>0</v>
      </c>
      <c r="M169">
        <f>'Yield Curves'!N168-'Yield Curves'!N169</f>
        <v>0</v>
      </c>
      <c r="N169">
        <f>'Yield Curves'!O168-'Yield Curves'!O169</f>
        <v>0</v>
      </c>
      <c r="O169">
        <f>'Yield Curves'!P168-'Yield Curves'!P169</f>
        <v>0</v>
      </c>
      <c r="P169">
        <f>'Yield Curves'!Q168-'Yield Curves'!Q169</f>
        <v>-2.4999999999995026E-3</v>
      </c>
      <c r="Q169">
        <f>'Yield Curves'!R168-'Yield Curves'!R169</f>
        <v>-5.0000000000007816E-3</v>
      </c>
      <c r="R169">
        <f>'Yield Curves'!S168-'Yield Curves'!S169</f>
        <v>-7.5000000000020606E-3</v>
      </c>
      <c r="S169">
        <f>'Yield Curves'!T168-'Yield Curves'!T169</f>
        <v>-8.7500000000018119E-3</v>
      </c>
      <c r="T169">
        <f>'Yield Curves'!U168-'Yield Curves'!U169</f>
        <v>-1.0000000000000675E-2</v>
      </c>
      <c r="U169">
        <f>'Yield Curves'!V168-'Yield Curves'!V169</f>
        <v>-1.1249999999999538E-2</v>
      </c>
      <c r="V169" s="21">
        <f t="shared" si="61"/>
        <v>0</v>
      </c>
      <c r="W169" s="21">
        <f t="shared" si="62"/>
        <v>3.720250000000018E-2</v>
      </c>
      <c r="X169">
        <f t="shared" si="63"/>
        <v>5.4451507535987896E-2</v>
      </c>
      <c r="Y169">
        <f t="shared" si="64"/>
        <v>0.16387564879466443</v>
      </c>
      <c r="Z169" s="2">
        <v>42895</v>
      </c>
      <c r="AA169" s="28">
        <f>'Bond Valuation'!$B$12*BondVal_all!BO169</f>
        <v>93.206784754898962</v>
      </c>
      <c r="AB169" s="53">
        <f t="shared" si="66"/>
        <v>-9.999500016666385E-5</v>
      </c>
      <c r="AC169" s="12">
        <f>SUMPRODUCT('Bond Valuation'!$B$12*BondVal_all!BO169,$BO$2)/AA169</f>
        <v>1</v>
      </c>
      <c r="AD169" s="35">
        <f t="shared" si="67"/>
        <v>-1.6354002478374927E-3</v>
      </c>
      <c r="AE169" s="53">
        <f t="shared" si="68"/>
        <v>-5.1715896691703345E-3</v>
      </c>
      <c r="AF169" s="53">
        <f t="shared" si="69"/>
        <v>-1.4451128677884395E-3</v>
      </c>
      <c r="AG169" s="53">
        <f t="shared" si="70"/>
        <v>-4.5698481382292436E-3</v>
      </c>
      <c r="AH169" s="28">
        <f>SUMPRODUCT('Bond Valuation'!$B$40:$D$40,BondVal_all!BO169:BQ169)</f>
        <v>84.19898641474856</v>
      </c>
      <c r="AI169" s="53">
        <f t="shared" si="71"/>
        <v>8.6830653459601947E-4</v>
      </c>
      <c r="AJ169" s="12">
        <f>SUMPRODUCT($BO$2:$BQ$2,'Bond Valuation'!$B$40:$D$40,BondVal_all!BO169:BQ169)/BondVal_all!AH169</f>
        <v>2.9358855175976468</v>
      </c>
      <c r="AK169" s="35">
        <f t="shared" si="72"/>
        <v>-4.8013479031016968E-3</v>
      </c>
      <c r="AL169" s="35">
        <f t="shared" si="73"/>
        <v>-1.5183195212674789E-2</v>
      </c>
      <c r="AM169" s="35">
        <f t="shared" si="74"/>
        <v>-1.4451128677884395E-3</v>
      </c>
      <c r="AN169" s="29">
        <f t="shared" si="75"/>
        <v>-4.5698481382292436E-3</v>
      </c>
      <c r="AO169" s="28">
        <f>SUMPRODUCT('Bond Valuation'!$B$68:$F$68,BondVal_all!BO169:BS169)</f>
        <v>77.986333021489443</v>
      </c>
      <c r="AP169" s="53">
        <f t="shared" si="76"/>
        <v>9.5361356558409938E-4</v>
      </c>
      <c r="AQ169" s="12">
        <f>SUMPRODUCT($BO$2:$BS$2,'Bond Valuation'!$B$68:$F$68,BondVal_all!BO169:BS169)/BondVal_all!AO169</f>
        <v>4.7255210726384398</v>
      </c>
      <c r="AR169" s="35">
        <f t="shared" si="77"/>
        <v>-7.7281183333541984E-3</v>
      </c>
      <c r="AS169" s="35">
        <f t="shared" si="78"/>
        <v>-2.4438455960703671E-2</v>
      </c>
      <c r="AT169" s="35">
        <f t="shared" si="79"/>
        <v>-1.4451128677884395E-3</v>
      </c>
      <c r="AU169" s="36">
        <f t="shared" si="80"/>
        <v>-4.5698481382292436E-3</v>
      </c>
      <c r="AV169" s="28">
        <f>SUMPRODUCT('Bond Valuation'!$B$96:$K$96,BondVal_all!BO169:BX169)</f>
        <v>69.893727722528766</v>
      </c>
      <c r="AW169" s="53">
        <f t="shared" si="81"/>
        <v>9.0745444454864987E-4</v>
      </c>
      <c r="AX169" s="12">
        <f>SUMPRODUCT($BO$2:$BX$2,'Bond Valuation'!$B$96:$K$96,BondVal_all!BO169:BX169)/BondVal_all!AV169</f>
        <v>8.2818520045015518</v>
      </c>
      <c r="AY169" s="35">
        <f t="shared" si="82"/>
        <v>-1.3544142820715272E-2</v>
      </c>
      <c r="AZ169" s="35">
        <f t="shared" si="90"/>
        <v>-4.2830340268077846E-2</v>
      </c>
      <c r="BA169" s="35">
        <f t="shared" si="83"/>
        <v>-1.4451128677884395E-3</v>
      </c>
      <c r="BB169" s="36">
        <f t="shared" si="84"/>
        <v>-4.5698481382292436E-3</v>
      </c>
      <c r="BC169" s="28">
        <f>SUMPRODUCT('Bond Valuation'!$B$124:$U$124,BondVal_all!BO169:CH169)</f>
        <v>58.075648602893054</v>
      </c>
      <c r="BD169" s="53">
        <f t="shared" si="85"/>
        <v>3.8501921255944538E-3</v>
      </c>
      <c r="BE169" s="12">
        <f>SUMPRODUCT($BO$2:$CH$2,'Bond Valuation'!$B$124:$U$124,BondVal_all!BO169:CH169)/BondVal_all!BC169</f>
        <v>11.943726087938513</v>
      </c>
      <c r="BF169" s="35">
        <f t="shared" si="86"/>
        <v>-1.9532772604317773E-2</v>
      </c>
      <c r="BG169" s="35">
        <f t="shared" si="87"/>
        <v>-6.1768050447783031E-2</v>
      </c>
      <c r="BH169" s="35">
        <f t="shared" si="88"/>
        <v>-1.4451128677884395E-3</v>
      </c>
      <c r="BI169" s="36">
        <f t="shared" si="89"/>
        <v>-4.5698481382292436E-3</v>
      </c>
      <c r="BJ169" s="35"/>
      <c r="BK169" s="35"/>
      <c r="BO169">
        <f>EXP(-BO$2*HLOOKUP(BO$2,'Yield Curves'!$B$2:$AP$508,MATCH($Z169,'Yield Curves'!$A$3:$A$508,0)+1)/100)</f>
        <v>0.92283945301880166</v>
      </c>
      <c r="BP169">
        <f>EXP(-BP$2*HLOOKUP(BP$2,'Yield Curves'!$B$2:$AP$508,MATCH($Z169,'Yield Curves'!$A$3:$A$508,0)+1)/100)</f>
        <v>0.85350831035457009</v>
      </c>
      <c r="BQ169">
        <f>EXP(-BQ$2*HLOOKUP(BQ$2,'Yield Curves'!$B$2:$AP$508,MATCH($Z169,'Yield Curves'!$A$3:$A$508,0)+1)/100)</f>
        <v>0.79064991066668444</v>
      </c>
      <c r="BR169">
        <f>EXP(-BR$2*HLOOKUP(BR$2,'Yield Curves'!$B$2:$AP$508,MATCH($Z169,'Yield Curves'!$A$3:$A$508,0)+1)/100)</f>
        <v>0.72905945016762375</v>
      </c>
      <c r="BS169">
        <f>EXP(-BS$2*HLOOKUP(BS$2,'Yield Curves'!$B$2:$AP$508,MATCH($Z169,'Yield Curves'!$A$3:$A$508,0)+1)/100)</f>
        <v>0.68045063620458768</v>
      </c>
      <c r="BT169">
        <f>EXP(-BT$2*HLOOKUP(BT$2,'Yield Curves'!$B$2:$AP$508,MATCH($Z169,'Yield Curves'!$A$3:$A$508,0)+1)/100)</f>
        <v>0.63096808258147807</v>
      </c>
      <c r="BU169">
        <f>EXP(-BU$2*HLOOKUP(BU$2,'Yield Curves'!$B$2:$AP$508,MATCH($Z169,'Yield Curves'!$A$3:$A$508,0)+1)/100)</f>
        <v>0.58537652869618273</v>
      </c>
      <c r="BV169">
        <f>EXP(-BV$2*HLOOKUP(BV$2,'Yield Curves'!$B$2:$AP$508,MATCH($Z169,'Yield Curves'!$A$3:$A$508,0)+1)/100)</f>
        <v>0.54231948255073126</v>
      </c>
      <c r="BW169">
        <f>EXP(-BW$2*HLOOKUP(BW$2,'Yield Curves'!$B$2:$AP$508,MATCH($Z169,'Yield Curves'!$A$3:$A$508,0)+1)/100)</f>
        <v>0.50136921160485026</v>
      </c>
      <c r="BX169">
        <f>EXP(-BX$2*HLOOKUP(BX$2,'Yield Curves'!$B$2:$AP$508,MATCH($Z169,'Yield Curves'!$A$3:$A$508,0)+1)/100)</f>
        <v>0.46440419316009157</v>
      </c>
      <c r="BY169">
        <f>EXP(-BY$2*HLOOKUP(BY$2,'Yield Curves'!$B$2:$AP$508,MATCH($Z169,'Yield Curves'!$A$3:$A$508,0)+1)/100)</f>
        <v>0.43017529094591223</v>
      </c>
      <c r="BZ169">
        <f>EXP(-BZ$2*HLOOKUP(BZ$2,'Yield Curves'!$B$2:$AP$508,MATCH($Z169,'Yield Curves'!$A$3:$A$508,0)+1)/100)</f>
        <v>0.39566495463675955</v>
      </c>
      <c r="CA169">
        <f>EXP(-CA$2*HLOOKUP(CA$2,'Yield Curves'!$B$2:$AP$508,MATCH($Z169,'Yield Curves'!$A$3:$A$508,0)+1)/100)</f>
        <v>0.36072229774657505</v>
      </c>
      <c r="CB169">
        <f>EXP(-CB$2*HLOOKUP(CB$2,'Yield Curves'!$B$2:$AP$508,MATCH($Z169,'Yield Curves'!$A$3:$A$508,0)+1)/100)</f>
        <v>0.33219251123434818</v>
      </c>
      <c r="CC169">
        <f>EXP(-CC$2*HLOOKUP(CC$2,'Yield Curves'!$B$2:$AP$508,MATCH($Z169,'Yield Curves'!$A$3:$A$508,0)+1)/100)</f>
        <v>0.30574617949871175</v>
      </c>
      <c r="CD169">
        <f>EXP(-CD$2*HLOOKUP(CD$2,'Yield Curves'!$B$2:$AP$508,MATCH($Z169,'Yield Curves'!$A$3:$A$508,0)+1)/100)</f>
        <v>0.28018732686280501</v>
      </c>
      <c r="CE169">
        <f>EXP(-CE$2*HLOOKUP(CE$2,'Yield Curves'!$B$2:$AP$508,MATCH($Z169,'Yield Curves'!$A$3:$A$508,0)+1)/100)</f>
        <v>0.25547301877896778</v>
      </c>
      <c r="CF169">
        <f>EXP(-CF$2*HLOOKUP(CF$2,'Yield Curves'!$B$2:$AP$508,MATCH($Z169,'Yield Curves'!$A$3:$A$508,0)+1)/100)</f>
        <v>0.23258752530398089</v>
      </c>
      <c r="CG169">
        <f>EXP(-CG$2*HLOOKUP(CG$2,'Yield Curves'!$B$2:$AP$508,MATCH($Z169,'Yield Curves'!$A$3:$A$508,0)+1)/100)</f>
        <v>0.21190697237729841</v>
      </c>
      <c r="CH169">
        <f>EXP(-CH$2*HLOOKUP(CH$2,'Yield Curves'!$B$2:$AP$508,MATCH($Z169,'Yield Curves'!$A$3:$A$508,0)+1)/100)</f>
        <v>0.19281964670508861</v>
      </c>
    </row>
    <row r="170" spans="1:86" x14ac:dyDescent="0.2">
      <c r="A170" s="2">
        <v>42893</v>
      </c>
      <c r="B170">
        <f>'Yield Curves'!C169-'Yield Curves'!C170</f>
        <v>-8.0000000000000071E-2</v>
      </c>
      <c r="C170">
        <f>'Yield Curves'!D169-'Yield Curves'!D170</f>
        <v>-6.4999999999999503E-2</v>
      </c>
      <c r="D170">
        <f>'Yield Curves'!E169-'Yield Curves'!E170</f>
        <v>-4.9999999999999822E-2</v>
      </c>
      <c r="E170">
        <f>'Yield Curves'!F169-'Yield Curves'!F170</f>
        <v>-4.4999999999999929E-2</v>
      </c>
      <c r="F170">
        <f>'Yield Curves'!G169-'Yield Curves'!G170</f>
        <v>-4.0000000000000036E-2</v>
      </c>
      <c r="G170">
        <f>'Yield Curves'!H169-'Yield Curves'!H170</f>
        <v>-1.9999999999999574E-2</v>
      </c>
      <c r="H170">
        <f>'Yield Curves'!I169-'Yield Curves'!I170</f>
        <v>0</v>
      </c>
      <c r="I170">
        <f>'Yield Curves'!J169-'Yield Curves'!J170</f>
        <v>-9.9999999999997868E-3</v>
      </c>
      <c r="J170">
        <f>'Yield Curves'!K169-'Yield Curves'!K170</f>
        <v>-2.0000000000000462E-2</v>
      </c>
      <c r="K170">
        <f>'Yield Curves'!L169-'Yield Curves'!L170</f>
        <v>-1.5000000000000568E-2</v>
      </c>
      <c r="L170">
        <f>'Yield Curves'!M169-'Yield Curves'!M170</f>
        <v>-1.0000000000000675E-2</v>
      </c>
      <c r="M170">
        <f>'Yield Curves'!N169-'Yield Curves'!N170</f>
        <v>-4.9999999999998934E-3</v>
      </c>
      <c r="N170">
        <f>'Yield Curves'!O169-'Yield Curves'!O170</f>
        <v>0</v>
      </c>
      <c r="O170">
        <f>'Yield Curves'!P169-'Yield Curves'!P170</f>
        <v>4.9999999999998934E-3</v>
      </c>
      <c r="P170">
        <f>'Yield Curves'!Q169-'Yield Curves'!Q170</f>
        <v>2.4999999999995026E-3</v>
      </c>
      <c r="Q170">
        <f>'Yield Curves'!R169-'Yield Curves'!R170</f>
        <v>0</v>
      </c>
      <c r="R170">
        <f>'Yield Curves'!S169-'Yield Curves'!S170</f>
        <v>-2.4999999999995026E-3</v>
      </c>
      <c r="S170">
        <f>'Yield Curves'!T169-'Yield Curves'!T170</f>
        <v>-1.2499999999988631E-3</v>
      </c>
      <c r="T170">
        <f>'Yield Curves'!U169-'Yield Curves'!U170</f>
        <v>0</v>
      </c>
      <c r="U170">
        <f>'Yield Curves'!V169-'Yield Curves'!V170</f>
        <v>1.2499999999988631E-3</v>
      </c>
      <c r="V170" s="21">
        <f t="shared" si="61"/>
        <v>4.9999999999998934E-3</v>
      </c>
      <c r="W170" s="21">
        <f t="shared" si="62"/>
        <v>3.7462500000000183E-2</v>
      </c>
      <c r="X170">
        <f t="shared" si="63"/>
        <v>5.4452310536293534E-2</v>
      </c>
      <c r="Y170">
        <f t="shared" si="64"/>
        <v>0.16413751685271832</v>
      </c>
      <c r="Z170" s="2">
        <v>42894</v>
      </c>
      <c r="AA170" s="28">
        <f>'Bond Valuation'!$B$12*BondVal_all!BO170</f>
        <v>93.216105899423908</v>
      </c>
      <c r="AB170" s="53">
        <f t="shared" si="66"/>
        <v>5.0012502083607302E-4</v>
      </c>
      <c r="AC170" s="12">
        <f>SUMPRODUCT('Bond Valuation'!$B$12*BondVal_all!BO170,$BO$2)/AA170</f>
        <v>1</v>
      </c>
      <c r="AD170" s="35">
        <f t="shared" si="67"/>
        <v>-1.6387564879466444E-3</v>
      </c>
      <c r="AE170" s="53">
        <f t="shared" si="68"/>
        <v>-5.1822030322896655E-3</v>
      </c>
      <c r="AF170" s="53">
        <f t="shared" si="69"/>
        <v>-1.4512493220418187E-3</v>
      </c>
      <c r="AG170" s="53">
        <f t="shared" si="70"/>
        <v>-4.5892533104273494E-3</v>
      </c>
      <c r="AH170" s="28">
        <f>SUMPRODUCT('Bond Valuation'!$B$40:$D$40,BondVal_all!BO170:BQ170)</f>
        <v>84.125939311914991</v>
      </c>
      <c r="AI170" s="53">
        <f t="shared" si="71"/>
        <v>1.9080069445065462E-5</v>
      </c>
      <c r="AJ170" s="12">
        <f>SUMPRODUCT($BO$2:$BQ$2,'Bond Valuation'!$B$40:$D$40,BondVal_all!BO170:BQ170)/BondVal_all!AH170</f>
        <v>2.9358335733179355</v>
      </c>
      <c r="AK170" s="35">
        <f t="shared" si="72"/>
        <v>-4.811116315806347E-3</v>
      </c>
      <c r="AL170" s="35">
        <f t="shared" si="73"/>
        <v>-1.5214085645946009E-2</v>
      </c>
      <c r="AM170" s="35">
        <f t="shared" si="74"/>
        <v>-1.4512493220418187E-3</v>
      </c>
      <c r="AN170" s="29">
        <f t="shared" si="75"/>
        <v>-4.5892533104273494E-3</v>
      </c>
      <c r="AO170" s="28">
        <f>SUMPRODUCT('Bond Valuation'!$B$68:$F$68,BondVal_all!BO170:BS170)</f>
        <v>77.912035047945452</v>
      </c>
      <c r="AP170" s="53">
        <f t="shared" si="76"/>
        <v>3.5097377811599273E-5</v>
      </c>
      <c r="AQ170" s="12">
        <f>SUMPRODUCT($BO$2:$BS$2,'Bond Valuation'!$B$68:$F$68,BondVal_all!BO170:BS170)/BondVal_all!AO170</f>
        <v>4.7253540392629523</v>
      </c>
      <c r="AR170" s="35">
        <f t="shared" si="77"/>
        <v>-7.7437045896870445E-3</v>
      </c>
      <c r="AS170" s="35">
        <f t="shared" si="78"/>
        <v>-2.4487744030910689E-2</v>
      </c>
      <c r="AT170" s="35">
        <f t="shared" si="79"/>
        <v>-1.4512493220418187E-3</v>
      </c>
      <c r="AU170" s="36">
        <f t="shared" si="80"/>
        <v>-4.5892533104273494E-3</v>
      </c>
      <c r="AV170" s="28">
        <f>SUMPRODUCT('Bond Valuation'!$B$96:$K$96,BondVal_all!BO170:BX170)</f>
        <v>69.83035985211653</v>
      </c>
      <c r="AW170" s="53">
        <f t="shared" si="81"/>
        <v>7.650686299238707E-4</v>
      </c>
      <c r="AX170" s="12">
        <f>SUMPRODUCT($BO$2:$BX$2,'Bond Valuation'!$B$96:$K$96,BondVal_all!BO170:BX170)/BondVal_all!AV170</f>
        <v>8.2813098908722651</v>
      </c>
      <c r="AY170" s="35">
        <f t="shared" si="82"/>
        <v>-1.3571050312363641E-2</v>
      </c>
      <c r="AZ170" s="35">
        <f t="shared" si="90"/>
        <v>-4.2915429227808652E-2</v>
      </c>
      <c r="BA170" s="35">
        <f t="shared" si="83"/>
        <v>-1.4512493220418187E-3</v>
      </c>
      <c r="BB170" s="36">
        <f t="shared" si="84"/>
        <v>-4.5892533104273494E-3</v>
      </c>
      <c r="BC170" s="28">
        <f>SUMPRODUCT('Bond Valuation'!$B$124:$U$124,BondVal_all!BO170:CH170)</f>
        <v>57.85290380820792</v>
      </c>
      <c r="BD170" s="53">
        <f t="shared" si="85"/>
        <v>1.8544633793720067E-3</v>
      </c>
      <c r="BE170" s="12">
        <f>SUMPRODUCT($BO$2:$CH$2,'Bond Valuation'!$B$124:$U$124,BondVal_all!BO170:CH170)/BondVal_all!BC170</f>
        <v>11.920701129206817</v>
      </c>
      <c r="BF170" s="35">
        <f t="shared" si="86"/>
        <v>-1.9535126316360559E-2</v>
      </c>
      <c r="BG170" s="35">
        <f t="shared" si="87"/>
        <v>-6.1775493538794406E-2</v>
      </c>
      <c r="BH170" s="35">
        <f t="shared" si="88"/>
        <v>-1.4512493220418187E-3</v>
      </c>
      <c r="BI170" s="36">
        <f t="shared" si="89"/>
        <v>-4.5892533104273494E-3</v>
      </c>
      <c r="BJ170" s="35"/>
      <c r="BK170" s="35"/>
      <c r="BO170">
        <f>EXP(-BO$2*HLOOKUP(BO$2,'Yield Curves'!$B$2:$AP$508,MATCH($Z170,'Yield Curves'!$A$3:$A$508,0)+1)/100)</f>
        <v>0.92293174157845459</v>
      </c>
      <c r="BP170">
        <f>EXP(-BP$2*HLOOKUP(BP$2,'Yield Curves'!$B$2:$AP$508,MATCH($Z170,'Yield Curves'!$A$3:$A$508,0)+1)/100)</f>
        <v>0.85316697530198993</v>
      </c>
      <c r="BQ170">
        <f>EXP(-BQ$2*HLOOKUP(BQ$2,'Yield Curves'!$B$2:$AP$508,MATCH($Z170,'Yield Curves'!$A$3:$A$508,0)+1)/100)</f>
        <v>0.78993864586425588</v>
      </c>
      <c r="BR170">
        <f>EXP(-BR$2*HLOOKUP(BR$2,'Yield Curves'!$B$2:$AP$508,MATCH($Z170,'Yield Curves'!$A$3:$A$508,0)+1)/100)</f>
        <v>0.72818510354032062</v>
      </c>
      <c r="BS170">
        <f>EXP(-BS$2*HLOOKUP(BS$2,'Yield Curves'!$B$2:$AP$508,MATCH($Z170,'Yield Curves'!$A$3:$A$508,0)+1)/100)</f>
        <v>0.67977052568032104</v>
      </c>
      <c r="BT170">
        <f>EXP(-BT$2*HLOOKUP(BT$2,'Yield Curves'!$B$2:$AP$508,MATCH($Z170,'Yield Curves'!$A$3:$A$508,0)+1)/100)</f>
        <v>0.63040046677258277</v>
      </c>
      <c r="BU170">
        <f>EXP(-BU$2*HLOOKUP(BU$2,'Yield Curves'!$B$2:$AP$508,MATCH($Z170,'Yield Curves'!$A$3:$A$508,0)+1)/100)</f>
        <v>0.58496690850988675</v>
      </c>
      <c r="BV170">
        <f>EXP(-BV$2*HLOOKUP(BV$2,'Yield Curves'!$B$2:$AP$508,MATCH($Z170,'Yield Curves'!$A$3:$A$508,0)+1)/100)</f>
        <v>0.54193999175022178</v>
      </c>
      <c r="BW170">
        <f>EXP(-BW$2*HLOOKUP(BW$2,'Yield Curves'!$B$2:$AP$508,MATCH($Z170,'Yield Curves'!$A$3:$A$508,0)+1)/100)</f>
        <v>0.50086183218227842</v>
      </c>
      <c r="BX170">
        <f>EXP(-BX$2*HLOOKUP(BX$2,'Yield Curves'!$B$2:$AP$508,MATCH($Z170,'Yield Curves'!$A$3:$A$508,0)+1)/100)</f>
        <v>0.46394002109164673</v>
      </c>
      <c r="BY170">
        <f>EXP(-BY$2*HLOOKUP(BY$2,'Yield Curves'!$B$2:$AP$508,MATCH($Z170,'Yield Curves'!$A$3:$A$508,0)+1)/100)</f>
        <v>0.4297614464230024</v>
      </c>
      <c r="BZ170">
        <f>EXP(-BZ$2*HLOOKUP(BZ$2,'Yield Curves'!$B$2:$AP$508,MATCH($Z170,'Yield Curves'!$A$3:$A$508,0)+1)/100)</f>
        <v>0.39499783306794484</v>
      </c>
      <c r="CA170">
        <f>EXP(-CA$2*HLOOKUP(CA$2,'Yield Curves'!$B$2:$AP$508,MATCH($Z170,'Yield Curves'!$A$3:$A$508,0)+1)/100)</f>
        <v>0.35950803556946687</v>
      </c>
      <c r="CB170">
        <f>EXP(-CB$2*HLOOKUP(CB$2,'Yield Curves'!$B$2:$AP$508,MATCH($Z170,'Yield Curves'!$A$3:$A$508,0)+1)/100)</f>
        <v>0.33089431321952389</v>
      </c>
      <c r="CC170">
        <f>EXP(-CC$2*HLOOKUP(CC$2,'Yield Curves'!$B$2:$AP$508,MATCH($Z170,'Yield Curves'!$A$3:$A$508,0)+1)/100)</f>
        <v>0.30437341273273422</v>
      </c>
      <c r="CD170">
        <f>EXP(-CD$2*HLOOKUP(CD$2,'Yield Curves'!$B$2:$AP$508,MATCH($Z170,'Yield Curves'!$A$3:$A$508,0)+1)/100)</f>
        <v>0.27875591129310451</v>
      </c>
      <c r="CE170">
        <f>EXP(-CE$2*HLOOKUP(CE$2,'Yield Curves'!$B$2:$AP$508,MATCH($Z170,'Yield Curves'!$A$3:$A$508,0)+1)/100)</f>
        <v>0.25400047532044928</v>
      </c>
      <c r="CF170">
        <f>EXP(-CF$2*HLOOKUP(CF$2,'Yield Curves'!$B$2:$AP$508,MATCH($Z170,'Yield Curves'!$A$3:$A$508,0)+1)/100)</f>
        <v>0.23108539331278902</v>
      </c>
      <c r="CG170">
        <f>EXP(-CG$2*HLOOKUP(CG$2,'Yield Curves'!$B$2:$AP$508,MATCH($Z170,'Yield Curves'!$A$3:$A$508,0)+1)/100)</f>
        <v>0.21038259202558576</v>
      </c>
      <c r="CH170">
        <f>EXP(-CH$2*HLOOKUP(CH$2,'Yield Curves'!$B$2:$AP$508,MATCH($Z170,'Yield Curves'!$A$3:$A$508,0)+1)/100)</f>
        <v>0.19128324333905466</v>
      </c>
    </row>
    <row r="171" spans="1:86" x14ac:dyDescent="0.2">
      <c r="A171" s="2">
        <v>42892</v>
      </c>
      <c r="B171">
        <f>'Yield Curves'!C170-'Yield Curves'!C171</f>
        <v>-8.0000000000000071E-2</v>
      </c>
      <c r="C171">
        <f>'Yield Curves'!D170-'Yield Curves'!D171</f>
        <v>-6.0000000000000497E-2</v>
      </c>
      <c r="D171">
        <f>'Yield Curves'!E170-'Yield Curves'!E171</f>
        <v>-4.0000000000000924E-2</v>
      </c>
      <c r="E171">
        <f>'Yield Curves'!F170-'Yield Curves'!F171</f>
        <v>-3.5000000000000142E-2</v>
      </c>
      <c r="F171">
        <f>'Yield Curves'!G170-'Yield Curves'!G171</f>
        <v>-2.9999999999999361E-2</v>
      </c>
      <c r="G171">
        <f>'Yield Curves'!H170-'Yield Curves'!H171</f>
        <v>-1.5000000000000568E-2</v>
      </c>
      <c r="H171">
        <f>'Yield Curves'!I170-'Yield Curves'!I171</f>
        <v>0</v>
      </c>
      <c r="I171">
        <f>'Yield Curves'!J170-'Yield Curves'!J171</f>
        <v>-9.9999999999997868E-3</v>
      </c>
      <c r="J171">
        <f>'Yield Curves'!K170-'Yield Curves'!K171</f>
        <v>-1.9999999999999574E-2</v>
      </c>
      <c r="K171">
        <f>'Yield Curves'!L170-'Yield Curves'!L171</f>
        <v>-1.9999999999999574E-2</v>
      </c>
      <c r="L171">
        <f>'Yield Curves'!M170-'Yield Curves'!M171</f>
        <v>-1.9999999999999574E-2</v>
      </c>
      <c r="M171">
        <f>'Yield Curves'!N170-'Yield Curves'!N171</f>
        <v>-1.9999999999999574E-2</v>
      </c>
      <c r="N171">
        <f>'Yield Curves'!O170-'Yield Curves'!O171</f>
        <v>-1.9999999999999574E-2</v>
      </c>
      <c r="O171">
        <f>'Yield Curves'!P170-'Yield Curves'!P171</f>
        <v>-1.9999999999999574E-2</v>
      </c>
      <c r="P171">
        <f>'Yield Curves'!Q170-'Yield Curves'!Q171</f>
        <v>-1.499999999999968E-2</v>
      </c>
      <c r="Q171">
        <f>'Yield Curves'!R170-'Yield Curves'!R171</f>
        <v>-9.9999999999997868E-3</v>
      </c>
      <c r="R171">
        <f>'Yield Curves'!S170-'Yield Curves'!S171</f>
        <v>-4.9999999999998934E-3</v>
      </c>
      <c r="S171">
        <f>'Yield Curves'!T170-'Yield Curves'!T171</f>
        <v>-2.5000000000003908E-3</v>
      </c>
      <c r="T171">
        <f>'Yield Curves'!U170-'Yield Curves'!U171</f>
        <v>0</v>
      </c>
      <c r="U171">
        <f>'Yield Curves'!V170-'Yield Curves'!V171</f>
        <v>2.5000000000003908E-3</v>
      </c>
      <c r="V171" s="21">
        <f t="shared" si="61"/>
        <v>2.5000000000003908E-3</v>
      </c>
      <c r="W171" s="21">
        <f t="shared" si="62"/>
        <v>3.7412500000000182E-2</v>
      </c>
      <c r="X171">
        <f t="shared" si="63"/>
        <v>5.4490268983604796E-2</v>
      </c>
      <c r="Y171">
        <f t="shared" si="64"/>
        <v>0.16417582140592277</v>
      </c>
      <c r="Z171" s="2">
        <v>42893</v>
      </c>
      <c r="AA171" s="28">
        <f>'Bond Valuation'!$B$12*BondVal_all!BO171</f>
        <v>93.169509496545672</v>
      </c>
      <c r="AB171" s="53">
        <f t="shared" si="66"/>
        <v>8.0032008535035892E-4</v>
      </c>
      <c r="AC171" s="12">
        <f>SUMPRODUCT('Bond Valuation'!$B$12*BondVal_all!BO171,$BO$2)/AA171</f>
        <v>1</v>
      </c>
      <c r="AD171" s="35">
        <f t="shared" si="67"/>
        <v>-1.6413751685271831E-3</v>
      </c>
      <c r="AE171" s="53">
        <f t="shared" si="68"/>
        <v>-5.1904840273886204E-3</v>
      </c>
      <c r="AF171" s="53">
        <f t="shared" si="69"/>
        <v>-1.4512707237201538E-3</v>
      </c>
      <c r="AG171" s="53">
        <f t="shared" si="70"/>
        <v>-4.5893209884766391E-3</v>
      </c>
      <c r="AH171" s="28">
        <f>SUMPRODUCT('Bond Valuation'!$B$40:$D$40,BondVal_all!BO171:BQ171)</f>
        <v>84.124334213776166</v>
      </c>
      <c r="AI171" s="53">
        <f t="shared" si="71"/>
        <v>1.1878753672447395E-3</v>
      </c>
      <c r="AJ171" s="12">
        <f>SUMPRODUCT($BO$2:$BQ$2,'Bond Valuation'!$B$40:$D$40,BondVal_all!BO171:BQ171)/BondVal_all!AH171</f>
        <v>2.9358623973888371</v>
      </c>
      <c r="AK171" s="35">
        <f t="shared" si="72"/>
        <v>-4.8188516372867233E-3</v>
      </c>
      <c r="AL171" s="35">
        <f t="shared" si="73"/>
        <v>-1.5238546880257624E-2</v>
      </c>
      <c r="AM171" s="35">
        <f t="shared" si="74"/>
        <v>-1.4512707237201538E-3</v>
      </c>
      <c r="AN171" s="29">
        <f t="shared" si="75"/>
        <v>-4.5893209884766391E-3</v>
      </c>
      <c r="AO171" s="28">
        <f>SUMPRODUCT('Bond Valuation'!$B$68:$F$68,BondVal_all!BO171:BS171)</f>
        <v>77.909300635785996</v>
      </c>
      <c r="AP171" s="53">
        <f t="shared" si="76"/>
        <v>9.7625609623297471E-4</v>
      </c>
      <c r="AQ171" s="12">
        <f>SUMPRODUCT($BO$2:$BS$2,'Bond Valuation'!$B$68:$F$68,BondVal_all!BO171:BS171)/BondVal_all!AO171</f>
        <v>4.7254458067220666</v>
      </c>
      <c r="AR171" s="35">
        <f t="shared" si="77"/>
        <v>-7.756229407374503E-3</v>
      </c>
      <c r="AS171" s="35">
        <f t="shared" si="78"/>
        <v>-2.452735098208142E-2</v>
      </c>
      <c r="AT171" s="35">
        <f t="shared" si="79"/>
        <v>-1.4512707237201538E-3</v>
      </c>
      <c r="AU171" s="36">
        <f t="shared" si="80"/>
        <v>-4.5893209884766391E-3</v>
      </c>
      <c r="AV171" s="28">
        <f>SUMPRODUCT('Bond Valuation'!$B$96:$K$96,BondVal_all!BO171:BX171)</f>
        <v>69.776975676935152</v>
      </c>
      <c r="AW171" s="53">
        <f t="shared" si="81"/>
        <v>1.8056900836316281E-4</v>
      </c>
      <c r="AX171" s="12">
        <f>SUMPRODUCT($BO$2:$BX$2,'Bond Valuation'!$B$96:$K$96,BondVal_all!BO171:BX171)/BondVal_all!AV171</f>
        <v>8.2804556306538917</v>
      </c>
      <c r="AY171" s="35">
        <f t="shared" si="82"/>
        <v>-1.3591334256246394E-2</v>
      </c>
      <c r="AZ171" s="35">
        <f t="shared" si="90"/>
        <v>-4.2979572690409189E-2</v>
      </c>
      <c r="BA171" s="35">
        <f t="shared" si="83"/>
        <v>-1.4512707237201538E-3</v>
      </c>
      <c r="BB171" s="36">
        <f t="shared" si="84"/>
        <v>-4.5893209884766391E-3</v>
      </c>
      <c r="BC171" s="28">
        <f>SUMPRODUCT('Bond Valuation'!$B$124:$U$124,BondVal_all!BO171:CH171)</f>
        <v>57.745816306555469</v>
      </c>
      <c r="BD171" s="53">
        <f t="shared" si="85"/>
        <v>9.8504490180228998E-4</v>
      </c>
      <c r="BE171" s="12">
        <f>SUMPRODUCT($BO$2:$CH$2,'Bond Valuation'!$B$124:$U$124,BondVal_all!BO171:CH171)/BondVal_all!BC171</f>
        <v>11.909349080194438</v>
      </c>
      <c r="BF171" s="35">
        <f t="shared" si="86"/>
        <v>-1.95477098535532E-2</v>
      </c>
      <c r="BG171" s="35">
        <f t="shared" si="87"/>
        <v>-6.1815286177344587E-2</v>
      </c>
      <c r="BH171" s="35">
        <f t="shared" si="88"/>
        <v>-1.4512707237201538E-3</v>
      </c>
      <c r="BI171" s="36">
        <f t="shared" si="89"/>
        <v>-4.5893209884766391E-3</v>
      </c>
      <c r="BJ171" s="35"/>
      <c r="BK171" s="35"/>
      <c r="BO171">
        <f>EXP(-BO$2*HLOOKUP(BO$2,'Yield Curves'!$B$2:$AP$508,MATCH($Z171,'Yield Curves'!$A$3:$A$508,0)+1)/100)</f>
        <v>0.92247039105490769</v>
      </c>
      <c r="BP171">
        <f>EXP(-BP$2*HLOOKUP(BP$2,'Yield Curves'!$B$2:$AP$508,MATCH($Z171,'Yield Curves'!$A$3:$A$508,0)+1)/100)</f>
        <v>0.85282577675612758</v>
      </c>
      <c r="BQ171">
        <f>EXP(-BQ$2*HLOOKUP(BQ$2,'Yield Curves'!$B$2:$AP$508,MATCH($Z171,'Yield Curves'!$A$3:$A$508,0)+1)/100)</f>
        <v>0.78993864586425588</v>
      </c>
      <c r="BR171">
        <f>EXP(-BR$2*HLOOKUP(BR$2,'Yield Curves'!$B$2:$AP$508,MATCH($Z171,'Yield Curves'!$A$3:$A$508,0)+1)/100)</f>
        <v>0.72789388774594621</v>
      </c>
      <c r="BS171">
        <f>EXP(-BS$2*HLOOKUP(BS$2,'Yield Curves'!$B$2:$AP$508,MATCH($Z171,'Yield Curves'!$A$3:$A$508,0)+1)/100)</f>
        <v>0.67977052568032104</v>
      </c>
      <c r="BT171">
        <f>EXP(-BT$2*HLOOKUP(BT$2,'Yield Curves'!$B$2:$AP$508,MATCH($Z171,'Yield Curves'!$A$3:$A$508,0)+1)/100)</f>
        <v>0.63040046677258277</v>
      </c>
      <c r="BU171">
        <f>EXP(-BU$2*HLOOKUP(BU$2,'Yield Curves'!$B$2:$AP$508,MATCH($Z171,'Yield Curves'!$A$3:$A$508,0)+1)/100)</f>
        <v>0.58496690850988675</v>
      </c>
      <c r="BV171">
        <f>EXP(-BV$2*HLOOKUP(BV$2,'Yield Curves'!$B$2:$AP$508,MATCH($Z171,'Yield Curves'!$A$3:$A$508,0)+1)/100)</f>
        <v>0.541831614589949</v>
      </c>
      <c r="BW171">
        <f>EXP(-BW$2*HLOOKUP(BW$2,'Yield Curves'!$B$2:$AP$508,MATCH($Z171,'Yield Curves'!$A$3:$A$508,0)+1)/100)</f>
        <v>0.50052386452247266</v>
      </c>
      <c r="BX171">
        <f>EXP(-BX$2*HLOOKUP(BX$2,'Yield Curves'!$B$2:$AP$508,MATCH($Z171,'Yield Curves'!$A$3:$A$508,0)+1)/100)</f>
        <v>0.46347631296326158</v>
      </c>
      <c r="BY171">
        <f>EXP(-BY$2*HLOOKUP(BY$2,'Yield Curves'!$B$2:$AP$508,MATCH($Z171,'Yield Curves'!$A$3:$A$508,0)+1)/100)</f>
        <v>0.42917093050690014</v>
      </c>
      <c r="BZ171">
        <f>EXP(-BZ$2*HLOOKUP(BZ$2,'Yield Curves'!$B$2:$AP$508,MATCH($Z171,'Yield Curves'!$A$3:$A$508,0)+1)/100)</f>
        <v>0.39443536201163126</v>
      </c>
      <c r="CA171">
        <f>EXP(-CA$2*HLOOKUP(CA$2,'Yield Curves'!$B$2:$AP$508,MATCH($Z171,'Yield Curves'!$A$3:$A$508,0)+1)/100)</f>
        <v>0.35912850568140431</v>
      </c>
      <c r="CB171">
        <f>EXP(-CB$2*HLOOKUP(CB$2,'Yield Curves'!$B$2:$AP$508,MATCH($Z171,'Yield Curves'!$A$3:$A$508,0)+1)/100)</f>
        <v>0.33047475727171177</v>
      </c>
      <c r="CC171">
        <f>EXP(-CC$2*HLOOKUP(CC$2,'Yield Curves'!$B$2:$AP$508,MATCH($Z171,'Yield Curves'!$A$3:$A$508,0)+1)/100)</f>
        <v>0.30391719486257851</v>
      </c>
      <c r="CD171">
        <f>EXP(-CD$2*HLOOKUP(CD$2,'Yield Curves'!$B$2:$AP$508,MATCH($Z171,'Yield Curves'!$A$3:$A$508,0)+1)/100)</f>
        <v>0.27823895058536291</v>
      </c>
      <c r="CE171">
        <f>EXP(-CE$2*HLOOKUP(CE$2,'Yield Curves'!$B$2:$AP$508,MATCH($Z171,'Yield Curves'!$A$3:$A$508,0)+1)/100)</f>
        <v>0.25340239428530931</v>
      </c>
      <c r="CF171">
        <f>EXP(-CF$2*HLOOKUP(CF$2,'Yield Curves'!$B$2:$AP$508,MATCH($Z171,'Yield Curves'!$A$3:$A$508,0)+1)/100)</f>
        <v>0.2304153163860303</v>
      </c>
      <c r="CG171">
        <f>EXP(-CG$2*HLOOKUP(CG$2,'Yield Curves'!$B$2:$AP$508,MATCH($Z171,'Yield Curves'!$A$3:$A$508,0)+1)/100)</f>
        <v>0.20966166716166695</v>
      </c>
      <c r="CH171">
        <f>EXP(-CH$2*HLOOKUP(CH$2,'Yield Curves'!$B$2:$AP$508,MATCH($Z171,'Yield Curves'!$A$3:$A$508,0)+1)/100)</f>
        <v>0.19051963859332924</v>
      </c>
    </row>
    <row r="172" spans="1:86" x14ac:dyDescent="0.2">
      <c r="A172" s="2">
        <v>42891</v>
      </c>
      <c r="B172">
        <f>'Yield Curves'!C171-'Yield Curves'!C172</f>
        <v>-3.9999999999999147E-2</v>
      </c>
      <c r="C172">
        <f>'Yield Curves'!D171-'Yield Curves'!D172</f>
        <v>-3.5000000000000142E-2</v>
      </c>
      <c r="D172">
        <f>'Yield Curves'!E171-'Yield Curves'!E172</f>
        <v>-2.9999999999999361E-2</v>
      </c>
      <c r="E172">
        <f>'Yield Curves'!F171-'Yield Curves'!F172</f>
        <v>-1.4999999999998792E-2</v>
      </c>
      <c r="F172">
        <f>'Yield Curves'!G171-'Yield Curves'!G172</f>
        <v>0</v>
      </c>
      <c r="G172">
        <f>'Yield Curves'!H171-'Yield Curves'!H172</f>
        <v>4.5000000000000817E-2</v>
      </c>
      <c r="H172">
        <f>'Yield Curves'!I171-'Yield Curves'!I172</f>
        <v>9.0000000000000746E-2</v>
      </c>
      <c r="I172">
        <f>'Yield Curves'!J171-'Yield Curves'!J172</f>
        <v>5.9999999999999609E-2</v>
      </c>
      <c r="J172">
        <f>'Yield Curves'!K171-'Yield Curves'!K172</f>
        <v>2.9999999999999361E-2</v>
      </c>
      <c r="K172">
        <f>'Yield Curves'!L171-'Yield Curves'!L172</f>
        <v>3.5000000000000142E-2</v>
      </c>
      <c r="L172">
        <f>'Yield Curves'!M171-'Yield Curves'!M172</f>
        <v>4.0000000000000036E-2</v>
      </c>
      <c r="M172">
        <f>'Yield Curves'!N171-'Yield Curves'!N172</f>
        <v>4.4999999999999929E-2</v>
      </c>
      <c r="N172">
        <f>'Yield Curves'!O171-'Yield Curves'!O172</f>
        <v>4.9999999999999822E-2</v>
      </c>
      <c r="O172">
        <f>'Yield Curves'!P171-'Yield Curves'!P172</f>
        <v>5.4999999999999716E-2</v>
      </c>
      <c r="P172">
        <f>'Yield Curves'!Q171-'Yield Curves'!Q172</f>
        <v>5.5000000000000604E-2</v>
      </c>
      <c r="Q172">
        <f>'Yield Curves'!R171-'Yield Curves'!R172</f>
        <v>5.5000000000000604E-2</v>
      </c>
      <c r="R172">
        <f>'Yield Curves'!S171-'Yield Curves'!S172</f>
        <v>5.5000000000000604E-2</v>
      </c>
      <c r="S172">
        <f>'Yield Curves'!T171-'Yield Curves'!T172</f>
        <v>5.7500000000000107E-2</v>
      </c>
      <c r="T172">
        <f>'Yield Curves'!U171-'Yield Curves'!U172</f>
        <v>6.0000000000000497E-2</v>
      </c>
      <c r="U172">
        <f>'Yield Curves'!V171-'Yield Curves'!V172</f>
        <v>6.2500000000000888E-2</v>
      </c>
      <c r="V172" s="21">
        <f t="shared" si="61"/>
        <v>9.0000000000000746E-2</v>
      </c>
      <c r="W172" s="21">
        <f t="shared" si="62"/>
        <v>3.7132500000000179E-2</v>
      </c>
      <c r="X172">
        <f t="shared" si="63"/>
        <v>5.4398732934042661E-2</v>
      </c>
      <c r="Y172">
        <f t="shared" si="64"/>
        <v>0.16368287671162579</v>
      </c>
      <c r="Z172" s="2">
        <v>42892</v>
      </c>
      <c r="AA172" s="28">
        <f>'Bond Valuation'!$B$12*BondVal_all!BO172</f>
        <v>93.09500369524261</v>
      </c>
      <c r="AB172" s="53">
        <f t="shared" si="66"/>
        <v>8.0032008535035892E-4</v>
      </c>
      <c r="AC172" s="12">
        <f>SUMPRODUCT('Bond Valuation'!$B$12*BondVal_all!BO172,$BO$2)/AA172</f>
        <v>1</v>
      </c>
      <c r="AD172" s="35">
        <f t="shared" si="67"/>
        <v>-1.6417582140592277E-3</v>
      </c>
      <c r="AE172" s="53">
        <f t="shared" si="68"/>
        <v>-5.1916953237174318E-3</v>
      </c>
      <c r="AF172" s="53">
        <f t="shared" si="69"/>
        <v>-1.4522823976557161E-3</v>
      </c>
      <c r="AG172" s="53">
        <f t="shared" si="70"/>
        <v>-4.5925201823624421E-3</v>
      </c>
      <c r="AH172" s="28">
        <f>SUMPRODUCT('Bond Valuation'!$B$40:$D$40,BondVal_all!BO172:BQ172)</f>
        <v>84.024523552004268</v>
      </c>
      <c r="AI172" s="53">
        <f t="shared" si="71"/>
        <v>8.9617924951168604E-4</v>
      </c>
      <c r="AJ172" s="12">
        <f>SUMPRODUCT($BO$2:$BQ$2,'Bond Valuation'!$B$40:$D$40,BondVal_all!BO172:BQ172)/BondVal_all!AH172</f>
        <v>2.9358416166373225</v>
      </c>
      <c r="AK172" s="35">
        <f t="shared" si="72"/>
        <v>-4.8199420892912461E-3</v>
      </c>
      <c r="AL172" s="35">
        <f t="shared" si="73"/>
        <v>-1.5241995192271013E-2</v>
      </c>
      <c r="AM172" s="35">
        <f t="shared" si="74"/>
        <v>-1.4522823976557161E-3</v>
      </c>
      <c r="AN172" s="29">
        <f t="shared" si="75"/>
        <v>-4.5925201823624421E-3</v>
      </c>
      <c r="AO172" s="28">
        <f>SUMPRODUCT('Bond Valuation'!$B$68:$F$68,BondVal_all!BO172:BS172)</f>
        <v>77.83331538714927</v>
      </c>
      <c r="AP172" s="53">
        <f t="shared" si="76"/>
        <v>9.6314287214593897E-4</v>
      </c>
      <c r="AQ172" s="12">
        <f>SUMPRODUCT($BO$2:$BS$2,'Bond Valuation'!$B$68:$F$68,BondVal_all!BO172:BS172)/BondVal_all!AO172</f>
        <v>4.7254155437030692</v>
      </c>
      <c r="AR172" s="35">
        <f t="shared" si="77"/>
        <v>-7.7579897837176644E-3</v>
      </c>
      <c r="AS172" s="35">
        <f t="shared" si="78"/>
        <v>-2.4532917780864888E-2</v>
      </c>
      <c r="AT172" s="35">
        <f t="shared" si="79"/>
        <v>-1.4522823976557161E-3</v>
      </c>
      <c r="AU172" s="36">
        <f t="shared" si="80"/>
        <v>-4.5925201823624421E-3</v>
      </c>
      <c r="AV172" s="28">
        <f>SUMPRODUCT('Bond Valuation'!$B$96:$K$96,BondVal_all!BO172:BX172)</f>
        <v>69.76437839230978</v>
      </c>
      <c r="AW172" s="53">
        <f t="shared" si="81"/>
        <v>2.6375452846649772E-4</v>
      </c>
      <c r="AX172" s="12">
        <f>SUMPRODUCT($BO$2:$BX$2,'Bond Valuation'!$B$96:$K$96,BondVal_all!BO172:BX172)/BondVal_all!AV172</f>
        <v>8.2813941054859566</v>
      </c>
      <c r="AY172" s="35">
        <f t="shared" si="82"/>
        <v>-1.359604679654324E-2</v>
      </c>
      <c r="AZ172" s="35">
        <f t="shared" si="90"/>
        <v>-4.2994475051312549E-2</v>
      </c>
      <c r="BA172" s="35">
        <f t="shared" si="83"/>
        <v>-1.4522823976557161E-3</v>
      </c>
      <c r="BB172" s="36">
        <f t="shared" si="84"/>
        <v>-4.5925201823624421E-3</v>
      </c>
      <c r="BC172" s="28">
        <f>SUMPRODUCT('Bond Valuation'!$B$124:$U$124,BondVal_all!BO172:CH172)</f>
        <v>57.688990061005747</v>
      </c>
      <c r="BD172" s="53">
        <f t="shared" si="85"/>
        <v>-1.1315023281956993E-3</v>
      </c>
      <c r="BE172" s="12">
        <f>SUMPRODUCT($BO$2:$CH$2,'Bond Valuation'!$B$124:$U$124,BondVal_all!BO172:CH172)/BondVal_all!BC172</f>
        <v>11.905641661221125</v>
      </c>
      <c r="BF172" s="35">
        <f t="shared" si="86"/>
        <v>-1.9546184990955531E-2</v>
      </c>
      <c r="BG172" s="35">
        <f t="shared" si="87"/>
        <v>-6.1810464138417155E-2</v>
      </c>
      <c r="BH172" s="35">
        <f t="shared" si="88"/>
        <v>-1.4522823976557161E-3</v>
      </c>
      <c r="BI172" s="36">
        <f t="shared" si="89"/>
        <v>-4.5925201823624421E-3</v>
      </c>
      <c r="BJ172" s="35"/>
      <c r="BK172" s="35"/>
      <c r="BO172">
        <f>EXP(-BO$2*HLOOKUP(BO$2,'Yield Curves'!$B$2:$AP$508,MATCH($Z172,'Yield Curves'!$A$3:$A$508,0)+1)/100)</f>
        <v>0.92173270985388722</v>
      </c>
      <c r="BP172">
        <f>EXP(-BP$2*HLOOKUP(BP$2,'Yield Curves'!$B$2:$AP$508,MATCH($Z172,'Yield Curves'!$A$3:$A$508,0)+1)/100)</f>
        <v>0.85197337725015776</v>
      </c>
      <c r="BQ172">
        <f>EXP(-BQ$2*HLOOKUP(BQ$2,'Yield Curves'!$B$2:$AP$508,MATCH($Z172,'Yield Curves'!$A$3:$A$508,0)+1)/100)</f>
        <v>0.78899128801760965</v>
      </c>
      <c r="BR172">
        <f>EXP(-BR$2*HLOOKUP(BR$2,'Yield Curves'!$B$2:$AP$508,MATCH($Z172,'Yield Curves'!$A$3:$A$508,0)+1)/100)</f>
        <v>0.72789388774594621</v>
      </c>
      <c r="BS172">
        <f>EXP(-BS$2*HLOOKUP(BS$2,'Yield Curves'!$B$2:$AP$508,MATCH($Z172,'Yield Curves'!$A$3:$A$508,0)+1)/100)</f>
        <v>0.67909109492663677</v>
      </c>
      <c r="BT172">
        <f>EXP(-BT$2*HLOOKUP(BT$2,'Yield Curves'!$B$2:$AP$508,MATCH($Z172,'Yield Curves'!$A$3:$A$508,0)+1)/100)</f>
        <v>0.63002233994191226</v>
      </c>
      <c r="BU172">
        <f>EXP(-BU$2*HLOOKUP(BU$2,'Yield Curves'!$B$2:$AP$508,MATCH($Z172,'Yield Curves'!$A$3:$A$508,0)+1)/100)</f>
        <v>0.58496690850988675</v>
      </c>
      <c r="BV172">
        <f>EXP(-BV$2*HLOOKUP(BV$2,'Yield Curves'!$B$2:$AP$508,MATCH($Z172,'Yield Curves'!$A$3:$A$508,0)+1)/100)</f>
        <v>0.54193999175022178</v>
      </c>
      <c r="BW172">
        <f>EXP(-BW$2*HLOOKUP(BW$2,'Yield Curves'!$B$2:$AP$508,MATCH($Z172,'Yield Curves'!$A$3:$A$508,0)+1)/100)</f>
        <v>0.50041125932151531</v>
      </c>
      <c r="BX172">
        <f>EXP(-BX$2*HLOOKUP(BX$2,'Yield Curves'!$B$2:$AP$508,MATCH($Z172,'Yield Curves'!$A$3:$A$508,0)+1)/100)</f>
        <v>0.46347631296326158</v>
      </c>
      <c r="BY172">
        <f>EXP(-BY$2*HLOOKUP(BY$2,'Yield Curves'!$B$2:$AP$508,MATCH($Z172,'Yield Curves'!$A$3:$A$508,0)+1)/100)</f>
        <v>0.42928896874230288</v>
      </c>
      <c r="BZ172">
        <f>EXP(-BZ$2*HLOOKUP(BZ$2,'Yield Curves'!$B$2:$AP$508,MATCH($Z172,'Yield Curves'!$A$3:$A$508,0)+1)/100)</f>
        <v>0.39452411995297776</v>
      </c>
      <c r="CA172">
        <f>EXP(-CA$2*HLOOKUP(CA$2,'Yield Curves'!$B$2:$AP$508,MATCH($Z172,'Yield Curves'!$A$3:$A$508,0)+1)/100)</f>
        <v>0.35904097877591945</v>
      </c>
      <c r="CB172">
        <f>EXP(-CB$2*HLOOKUP(CB$2,'Yield Curves'!$B$2:$AP$508,MATCH($Z172,'Yield Curves'!$A$3:$A$508,0)+1)/100)</f>
        <v>0.33043138530616745</v>
      </c>
      <c r="CC172">
        <f>EXP(-CC$2*HLOOKUP(CC$2,'Yield Curves'!$B$2:$AP$508,MATCH($Z172,'Yield Curves'!$A$3:$A$508,0)+1)/100)</f>
        <v>0.30391719486257851</v>
      </c>
      <c r="CD172">
        <f>EXP(-CD$2*HLOOKUP(CD$2,'Yield Curves'!$B$2:$AP$508,MATCH($Z172,'Yield Curves'!$A$3:$A$508,0)+1)/100)</f>
        <v>0.27819895661085203</v>
      </c>
      <c r="CE172">
        <f>EXP(-CE$2*HLOOKUP(CE$2,'Yield Curves'!$B$2:$AP$508,MATCH($Z172,'Yield Curves'!$A$3:$A$508,0)+1)/100)</f>
        <v>0.25324594682401341</v>
      </c>
      <c r="CF172">
        <f>EXP(-CF$2*HLOOKUP(CF$2,'Yield Curves'!$B$2:$AP$508,MATCH($Z172,'Yield Curves'!$A$3:$A$508,0)+1)/100)</f>
        <v>0.23015139010303728</v>
      </c>
      <c r="CG172">
        <f>EXP(-CG$2*HLOOKUP(CG$2,'Yield Curves'!$B$2:$AP$508,MATCH($Z172,'Yield Curves'!$A$3:$A$508,0)+1)/100)</f>
        <v>0.20933592115302077</v>
      </c>
      <c r="CH172">
        <f>EXP(-CH$2*HLOOKUP(CH$2,'Yield Curves'!$B$2:$AP$508,MATCH($Z172,'Yield Curves'!$A$3:$A$508,0)+1)/100)</f>
        <v>0.19013898010152055</v>
      </c>
    </row>
    <row r="173" spans="1:86" x14ac:dyDescent="0.2">
      <c r="A173" s="2">
        <v>42888</v>
      </c>
      <c r="B173">
        <f>'Yield Curves'!C172-'Yield Curves'!C173</f>
        <v>-1.9999999999999574E-2</v>
      </c>
      <c r="C173">
        <f>'Yield Curves'!D172-'Yield Curves'!D173</f>
        <v>-1.4999999999998792E-2</v>
      </c>
      <c r="D173">
        <f>'Yield Curves'!E172-'Yield Curves'!E173</f>
        <v>-9.9999999999997868E-3</v>
      </c>
      <c r="E173">
        <f>'Yield Curves'!F172-'Yield Curves'!F173</f>
        <v>-5.0000000000007816E-3</v>
      </c>
      <c r="F173">
        <f>'Yield Curves'!G172-'Yield Curves'!G173</f>
        <v>0</v>
      </c>
      <c r="G173">
        <f>'Yield Curves'!H172-'Yield Curves'!H173</f>
        <v>4.9999999999998934E-3</v>
      </c>
      <c r="H173">
        <f>'Yield Curves'!I172-'Yield Curves'!I173</f>
        <v>9.9999999999997868E-3</v>
      </c>
      <c r="I173">
        <f>'Yield Curves'!J172-'Yield Curves'!J173</f>
        <v>1.499999999999968E-2</v>
      </c>
      <c r="J173">
        <f>'Yield Curves'!K172-'Yield Curves'!K173</f>
        <v>2.0000000000000462E-2</v>
      </c>
      <c r="K173">
        <f>'Yield Curves'!L172-'Yield Curves'!L173</f>
        <v>1.9999999999999574E-2</v>
      </c>
      <c r="L173">
        <f>'Yield Curves'!M172-'Yield Curves'!M173</f>
        <v>1.9999999999999574E-2</v>
      </c>
      <c r="M173">
        <f>'Yield Curves'!N172-'Yield Curves'!N173</f>
        <v>1.9999999999999574E-2</v>
      </c>
      <c r="N173">
        <f>'Yield Curves'!O172-'Yield Curves'!O173</f>
        <v>1.9999999999999574E-2</v>
      </c>
      <c r="O173">
        <f>'Yield Curves'!P172-'Yield Curves'!P173</f>
        <v>1.9999999999999574E-2</v>
      </c>
      <c r="P173">
        <f>'Yield Curves'!Q172-'Yield Curves'!Q173</f>
        <v>1.9999999999999574E-2</v>
      </c>
      <c r="Q173">
        <f>'Yield Curves'!R172-'Yield Curves'!R173</f>
        <v>1.9999999999999574E-2</v>
      </c>
      <c r="R173">
        <f>'Yield Curves'!S172-'Yield Curves'!S173</f>
        <v>1.9999999999999574E-2</v>
      </c>
      <c r="S173">
        <f>'Yield Curves'!T172-'Yield Curves'!T173</f>
        <v>1.9999999999999574E-2</v>
      </c>
      <c r="T173">
        <f>'Yield Curves'!U172-'Yield Curves'!U173</f>
        <v>1.9999999999999574E-2</v>
      </c>
      <c r="U173">
        <f>'Yield Curves'!V172-'Yield Curves'!V173</f>
        <v>1.9999999999999574E-2</v>
      </c>
      <c r="V173" s="21">
        <f t="shared" si="61"/>
        <v>2.0000000000000462E-2</v>
      </c>
      <c r="W173" s="21">
        <f t="shared" si="62"/>
        <v>3.7052500000000176E-2</v>
      </c>
      <c r="X173">
        <f t="shared" si="63"/>
        <v>5.4438721087702265E-2</v>
      </c>
      <c r="Y173">
        <f t="shared" si="64"/>
        <v>0.16369590306787862</v>
      </c>
      <c r="Z173" s="2">
        <v>42891</v>
      </c>
      <c r="AA173" s="28">
        <f>'Bond Valuation'!$B$12*BondVal_all!BO173</f>
        <v>93.020557474745075</v>
      </c>
      <c r="AB173" s="53">
        <f t="shared" si="66"/>
        <v>4.0008001066782484E-4</v>
      </c>
      <c r="AC173" s="12">
        <f>SUMPRODUCT('Bond Valuation'!$B$12*BondVal_all!BO173,$BO$2)/AA173</f>
        <v>1</v>
      </c>
      <c r="AD173" s="35">
        <f t="shared" si="67"/>
        <v>-1.636828767116258E-3</v>
      </c>
      <c r="AE173" s="53">
        <f t="shared" si="68"/>
        <v>-5.1761070437726939E-3</v>
      </c>
      <c r="AF173" s="53">
        <f t="shared" si="69"/>
        <v>-1.4498427658460433E-3</v>
      </c>
      <c r="AG173" s="53">
        <f t="shared" si="70"/>
        <v>-4.5848053891916771E-3</v>
      </c>
      <c r="AH173" s="28">
        <f>SUMPRODUCT('Bond Valuation'!$B$40:$D$40,BondVal_all!BO173:BQ173)</f>
        <v>83.949289940348493</v>
      </c>
      <c r="AI173" s="53">
        <f t="shared" si="71"/>
        <v>2.0940380185185958E-5</v>
      </c>
      <c r="AJ173" s="12">
        <f>SUMPRODUCT($BO$2:$BQ$2,'Bond Valuation'!$B$40:$D$40,BondVal_all!BO173:BQ173)/BondVal_all!AH173</f>
        <v>2.9358354713864863</v>
      </c>
      <c r="AK173" s="35">
        <f t="shared" si="72"/>
        <v>-4.8054599550857204E-3</v>
      </c>
      <c r="AL173" s="35">
        <f t="shared" si="73"/>
        <v>-1.5196198662801318E-2</v>
      </c>
      <c r="AM173" s="35">
        <f t="shared" si="74"/>
        <v>-1.4498427658460433E-3</v>
      </c>
      <c r="AN173" s="29">
        <f t="shared" si="75"/>
        <v>-4.5848053891916771E-3</v>
      </c>
      <c r="AO173" s="28">
        <f>SUMPRODUCT('Bond Valuation'!$B$68:$F$68,BondVal_all!BO173:BS173)</f>
        <v>77.758422916368062</v>
      </c>
      <c r="AP173" s="53">
        <f t="shared" si="76"/>
        <v>-1.3966045925656312E-3</v>
      </c>
      <c r="AQ173" s="12">
        <f>SUMPRODUCT($BO$2:$BS$2,'Bond Valuation'!$B$68:$F$68,BondVal_all!BO173:BS173)/BondVal_all!AO173</f>
        <v>4.7253572254445562</v>
      </c>
      <c r="AR173" s="35">
        <f t="shared" si="77"/>
        <v>-7.7346006415083138E-3</v>
      </c>
      <c r="AS173" s="35">
        <f t="shared" si="78"/>
        <v>-2.4458954818965758E-2</v>
      </c>
      <c r="AT173" s="35">
        <f t="shared" si="79"/>
        <v>-1.4498427658460433E-3</v>
      </c>
      <c r="AU173" s="36">
        <f t="shared" si="80"/>
        <v>-4.5848053891916771E-3</v>
      </c>
      <c r="AV173" s="28">
        <f>SUMPRODUCT('Bond Valuation'!$B$96:$K$96,BondVal_all!BO173:BX173)</f>
        <v>69.745982573563651</v>
      </c>
      <c r="AW173" s="53">
        <f t="shared" si="81"/>
        <v>-4.6788067655084697E-3</v>
      </c>
      <c r="AX173" s="12">
        <f>SUMPRODUCT($BO$2:$BX$2,'Bond Valuation'!$B$96:$K$96,BondVal_all!BO173:BX173)/BondVal_all!AV173</f>
        <v>8.2823182580854642</v>
      </c>
      <c r="AY173" s="35">
        <f t="shared" si="82"/>
        <v>-1.3556736783246504E-2</v>
      </c>
      <c r="AZ173" s="35">
        <f t="shared" si="90"/>
        <v>-4.287016587444336E-2</v>
      </c>
      <c r="BA173" s="35">
        <f t="shared" si="83"/>
        <v>-1.4498427658460433E-3</v>
      </c>
      <c r="BB173" s="36">
        <f t="shared" si="84"/>
        <v>-4.5848053891916771E-3</v>
      </c>
      <c r="BC173" s="28">
        <f>SUMPRODUCT('Bond Valuation'!$B$124:$U$124,BondVal_all!BO173:CH173)</f>
        <v>57.754339230308247</v>
      </c>
      <c r="BD173" s="53">
        <f t="shared" si="85"/>
        <v>-9.4516853764214925E-3</v>
      </c>
      <c r="BE173" s="12">
        <f>SUMPRODUCT($BO$2:$CH$2,'Bond Valuation'!$B$124:$U$124,BondVal_all!BO173:CH173)/BondVal_all!BC173</f>
        <v>11.919993296448164</v>
      </c>
      <c r="BF173" s="35">
        <f t="shared" si="86"/>
        <v>-1.9510987931459306E-2</v>
      </c>
      <c r="BG173" s="35">
        <f t="shared" si="87"/>
        <v>-6.1699161263468624E-2</v>
      </c>
      <c r="BH173" s="35">
        <f t="shared" si="88"/>
        <v>-1.4498427658460433E-3</v>
      </c>
      <c r="BI173" s="36">
        <f t="shared" si="89"/>
        <v>-4.5848053891916771E-3</v>
      </c>
      <c r="BJ173" s="35"/>
      <c r="BK173" s="35"/>
      <c r="BO173">
        <f>EXP(-BO$2*HLOOKUP(BO$2,'Yield Curves'!$B$2:$AP$508,MATCH($Z173,'Yield Curves'!$A$3:$A$508,0)+1)/100)</f>
        <v>0.92099561856183243</v>
      </c>
      <c r="BP173">
        <f>EXP(-BP$2*HLOOKUP(BP$2,'Yield Curves'!$B$2:$AP$508,MATCH($Z173,'Yield Curves'!$A$3:$A$508,0)+1)/100)</f>
        <v>0.8512920711071511</v>
      </c>
      <c r="BQ173">
        <f>EXP(-BQ$2*HLOOKUP(BQ$2,'Yield Curves'!$B$2:$AP$508,MATCH($Z173,'Yield Curves'!$A$3:$A$508,0)+1)/100)</f>
        <v>0.78828151530402468</v>
      </c>
      <c r="BR173">
        <f>EXP(-BR$2*HLOOKUP(BR$2,'Yield Curves'!$B$2:$AP$508,MATCH($Z173,'Yield Curves'!$A$3:$A$508,0)+1)/100)</f>
        <v>0.72789388774594621</v>
      </c>
      <c r="BS173">
        <f>EXP(-BS$2*HLOOKUP(BS$2,'Yield Curves'!$B$2:$AP$508,MATCH($Z173,'Yield Curves'!$A$3:$A$508,0)+1)/100)</f>
        <v>0.67841234326410416</v>
      </c>
      <c r="BT173">
        <f>EXP(-BT$2*HLOOKUP(BT$2,'Yield Curves'!$B$2:$AP$508,MATCH($Z173,'Yield Curves'!$A$3:$A$508,0)+1)/100)</f>
        <v>0.62926676656867475</v>
      </c>
      <c r="BU173">
        <f>EXP(-BU$2*HLOOKUP(BU$2,'Yield Curves'!$B$2:$AP$508,MATCH($Z173,'Yield Curves'!$A$3:$A$508,0)+1)/100)</f>
        <v>0.584148527838112</v>
      </c>
      <c r="BV173">
        <f>EXP(-BV$2*HLOOKUP(BV$2,'Yield Curves'!$B$2:$AP$508,MATCH($Z173,'Yield Curves'!$A$3:$A$508,0)+1)/100)</f>
        <v>0.54129005380088369</v>
      </c>
      <c r="BW173">
        <f>EXP(-BW$2*HLOOKUP(BW$2,'Yield Curves'!$B$2:$AP$508,MATCH($Z173,'Yield Curves'!$A$3:$A$508,0)+1)/100)</f>
        <v>0.5001861249138615</v>
      </c>
      <c r="BX173">
        <f>EXP(-BX$2*HLOOKUP(BX$2,'Yield Curves'!$B$2:$AP$508,MATCH($Z173,'Yield Curves'!$A$3:$A$508,0)+1)/100)</f>
        <v>0.46347631296326158</v>
      </c>
      <c r="BY173">
        <f>EXP(-BY$2*HLOOKUP(BY$2,'Yield Curves'!$B$2:$AP$508,MATCH($Z173,'Yield Curves'!$A$3:$A$508,0)+1)/100)</f>
        <v>0.42952514261697322</v>
      </c>
      <c r="BZ173">
        <f>EXP(-BZ$2*HLOOKUP(BZ$2,'Yield Curves'!$B$2:$AP$508,MATCH($Z173,'Yield Curves'!$A$3:$A$508,0)+1)/100)</f>
        <v>0.39470169575851632</v>
      </c>
      <c r="CA173">
        <f>EXP(-CA$2*HLOOKUP(CA$2,'Yield Curves'!$B$2:$AP$508,MATCH($Z173,'Yield Curves'!$A$3:$A$508,0)+1)/100)</f>
        <v>0.35886598895600036</v>
      </c>
      <c r="CB173">
        <f>EXP(-CB$2*HLOOKUP(CB$2,'Yield Curves'!$B$2:$AP$508,MATCH($Z173,'Yield Curves'!$A$3:$A$508,0)+1)/100)</f>
        <v>0.33034465845092231</v>
      </c>
      <c r="CC173">
        <f>EXP(-CC$2*HLOOKUP(CC$2,'Yield Curves'!$B$2:$AP$508,MATCH($Z173,'Yield Curves'!$A$3:$A$508,0)+1)/100)</f>
        <v>0.30391719486257851</v>
      </c>
      <c r="CD173">
        <f>EXP(-CD$2*HLOOKUP(CD$2,'Yield Curves'!$B$2:$AP$508,MATCH($Z173,'Yield Curves'!$A$3:$A$508,0)+1)/100)</f>
        <v>0.27834157011770466</v>
      </c>
      <c r="CE173">
        <f>EXP(-CE$2*HLOOKUP(CE$2,'Yield Curves'!$B$2:$AP$508,MATCH($Z173,'Yield Curves'!$A$3:$A$508,0)+1)/100)</f>
        <v>0.2535791446779625</v>
      </c>
      <c r="CF173">
        <f>EXP(-CF$2*HLOOKUP(CF$2,'Yield Curves'!$B$2:$AP$508,MATCH($Z173,'Yield Curves'!$A$3:$A$508,0)+1)/100)</f>
        <v>0.2306600825611507</v>
      </c>
      <c r="CG173">
        <f>EXP(-CG$2*HLOOKUP(CG$2,'Yield Curves'!$B$2:$AP$508,MATCH($Z173,'Yield Curves'!$A$3:$A$508,0)+1)/100)</f>
        <v>0.20997856924479713</v>
      </c>
      <c r="CH173">
        <f>EXP(-CH$2*HLOOKUP(CH$2,'Yield Curves'!$B$2:$AP$508,MATCH($Z173,'Yield Curves'!$A$3:$A$508,0)+1)/100)</f>
        <v>0.19090105916394634</v>
      </c>
    </row>
    <row r="174" spans="1:86" x14ac:dyDescent="0.2">
      <c r="A174" s="2">
        <v>42887</v>
      </c>
      <c r="B174">
        <f>'Yield Curves'!C173-'Yield Curves'!C174</f>
        <v>-5.0000000000000711E-2</v>
      </c>
      <c r="C174">
        <f>'Yield Curves'!D173-'Yield Curves'!D174</f>
        <v>-6.0000000000000497E-2</v>
      </c>
      <c r="D174">
        <f>'Yield Curves'!E173-'Yield Curves'!E174</f>
        <v>-7.0000000000000284E-2</v>
      </c>
      <c r="E174">
        <f>'Yield Curves'!F173-'Yield Curves'!F174</f>
        <v>-8.0000000000000071E-2</v>
      </c>
      <c r="F174">
        <f>'Yield Curves'!G173-'Yield Curves'!G174</f>
        <v>-8.9999999999999858E-2</v>
      </c>
      <c r="G174">
        <f>'Yield Curves'!H173-'Yield Curves'!H174</f>
        <v>-8.0000000000000071E-2</v>
      </c>
      <c r="H174">
        <f>'Yield Curves'!I173-'Yield Curves'!I174</f>
        <v>-7.0000000000000284E-2</v>
      </c>
      <c r="I174">
        <f>'Yield Curves'!J173-'Yield Curves'!J174</f>
        <v>-9.4999999999999751E-2</v>
      </c>
      <c r="J174">
        <f>'Yield Curves'!K173-'Yield Curves'!K174</f>
        <v>-0.12000000000000011</v>
      </c>
      <c r="K174">
        <f>'Yield Curves'!L173-'Yield Curves'!L174</f>
        <v>-0.11749999999999972</v>
      </c>
      <c r="L174">
        <f>'Yield Curves'!M173-'Yield Curves'!M174</f>
        <v>-0.11500000000000021</v>
      </c>
      <c r="M174">
        <f>'Yield Curves'!N173-'Yield Curves'!N174</f>
        <v>-0.11250000000000071</v>
      </c>
      <c r="N174">
        <f>'Yield Curves'!O173-'Yield Curves'!O174</f>
        <v>-0.10999999999999943</v>
      </c>
      <c r="O174">
        <f>'Yield Curves'!P173-'Yield Curves'!P174</f>
        <v>-0.10749999999999815</v>
      </c>
      <c r="P174">
        <f>'Yield Curves'!Q173-'Yield Curves'!Q174</f>
        <v>-0.10624999999999929</v>
      </c>
      <c r="Q174">
        <f>'Yield Curves'!R173-'Yield Curves'!R174</f>
        <v>-0.10499999999999954</v>
      </c>
      <c r="R174">
        <f>'Yield Curves'!S173-'Yield Curves'!S174</f>
        <v>-0.10374999999999979</v>
      </c>
      <c r="S174">
        <f>'Yield Curves'!T173-'Yield Curves'!T174</f>
        <v>-0.10187499999999972</v>
      </c>
      <c r="T174">
        <f>'Yield Curves'!U173-'Yield Curves'!U174</f>
        <v>-9.9999999999999645E-2</v>
      </c>
      <c r="U174">
        <f>'Yield Curves'!V173-'Yield Curves'!V174</f>
        <v>-9.8124999999999574E-2</v>
      </c>
      <c r="V174" s="21">
        <f t="shared" si="61"/>
        <v>-5.0000000000000711E-2</v>
      </c>
      <c r="W174" s="21">
        <f t="shared" si="62"/>
        <v>3.7332500000000178E-2</v>
      </c>
      <c r="X174">
        <f t="shared" si="63"/>
        <v>5.4168525667049001E-2</v>
      </c>
      <c r="Y174">
        <f t="shared" si="64"/>
        <v>0.16334733452546635</v>
      </c>
      <c r="Z174" s="2">
        <v>42888</v>
      </c>
      <c r="AA174" s="28">
        <f>'Bond Valuation'!$B$12*BondVal_all!BO174</f>
        <v>92.983356692407654</v>
      </c>
      <c r="AB174" s="53">
        <f t="shared" si="66"/>
        <v>2.0002000133323428E-4</v>
      </c>
      <c r="AC174" s="12">
        <f>SUMPRODUCT('Bond Valuation'!$B$12*BondVal_all!BO174,$BO$2)/AA174</f>
        <v>1</v>
      </c>
      <c r="AD174" s="35">
        <f t="shared" si="67"/>
        <v>-1.6369590306787862E-3</v>
      </c>
      <c r="AE174" s="53">
        <f t="shared" si="68"/>
        <v>-5.1765189733264105E-3</v>
      </c>
      <c r="AF174" s="53">
        <f t="shared" si="69"/>
        <v>-1.4509085358038328E-3</v>
      </c>
      <c r="AG174" s="53">
        <f t="shared" si="70"/>
        <v>-4.5881756497200736E-3</v>
      </c>
      <c r="AH174" s="28">
        <f>SUMPRODUCT('Bond Valuation'!$B$40:$D$40,BondVal_all!BO174:BQ174)</f>
        <v>83.947532047111821</v>
      </c>
      <c r="AI174" s="53">
        <f t="shared" si="71"/>
        <v>8.4397790838242059E-6</v>
      </c>
      <c r="AJ174" s="12">
        <f>SUMPRODUCT($BO$2:$BQ$2,'Bond Valuation'!$B$40:$D$40,BondVal_all!BO174:BQ174)/BondVal_all!AH174</f>
        <v>2.9358638432509463</v>
      </c>
      <c r="AK174" s="35">
        <f t="shared" si="72"/>
        <v>-4.8058888310529655E-3</v>
      </c>
      <c r="AL174" s="35">
        <f t="shared" si="73"/>
        <v>-1.519755488769152E-2</v>
      </c>
      <c r="AM174" s="35">
        <f t="shared" si="74"/>
        <v>-1.4509085358038328E-3</v>
      </c>
      <c r="AN174" s="29">
        <f t="shared" si="75"/>
        <v>-4.5881756497200736E-3</v>
      </c>
      <c r="AO174" s="28">
        <f>SUMPRODUCT('Bond Valuation'!$B$68:$F$68,BondVal_all!BO174:BS174)</f>
        <v>77.867172567185492</v>
      </c>
      <c r="AP174" s="53">
        <f t="shared" si="76"/>
        <v>-8.9202566177848386E-4</v>
      </c>
      <c r="AQ174" s="12">
        <f>SUMPRODUCT($BO$2:$BS$2,'Bond Valuation'!$B$68:$F$68,BondVal_all!BO174:BS174)/BondVal_all!AO174</f>
        <v>4.7257529938391727</v>
      </c>
      <c r="AR174" s="35">
        <f t="shared" si="77"/>
        <v>-7.7358640400223442E-3</v>
      </c>
      <c r="AS174" s="35">
        <f t="shared" si="78"/>
        <v>-2.4462950035862567E-2</v>
      </c>
      <c r="AT174" s="35">
        <f t="shared" si="79"/>
        <v>-1.4509085358038328E-3</v>
      </c>
      <c r="AU174" s="36">
        <f t="shared" si="80"/>
        <v>-4.5881756497200736E-3</v>
      </c>
      <c r="AV174" s="28">
        <f>SUMPRODUCT('Bond Valuation'!$B$96:$K$96,BondVal_all!BO174:BX174)</f>
        <v>70.073844551536567</v>
      </c>
      <c r="AW174" s="53">
        <f t="shared" si="81"/>
        <v>-1.5746775245044642E-3</v>
      </c>
      <c r="AX174" s="12">
        <f>SUMPRODUCT($BO$2:$BX$2,'Bond Valuation'!$B$96:$K$96,BondVal_all!BO174:BX174)/BondVal_all!AV174</f>
        <v>8.2887121279088909</v>
      </c>
      <c r="AY174" s="35">
        <f t="shared" si="82"/>
        <v>-1.3568282170477237E-2</v>
      </c>
      <c r="AZ174" s="35">
        <f t="shared" si="90"/>
        <v>-4.29066755945611E-2</v>
      </c>
      <c r="BA174" s="35">
        <f t="shared" si="83"/>
        <v>-1.4509085358038328E-3</v>
      </c>
      <c r="BB174" s="36">
        <f t="shared" si="84"/>
        <v>-4.5881756497200736E-3</v>
      </c>
      <c r="BC174" s="28">
        <f>SUMPRODUCT('Bond Valuation'!$B$124:$U$124,BondVal_all!BO174:CH174)</f>
        <v>58.30542375134489</v>
      </c>
      <c r="BD174" s="53">
        <f t="shared" si="85"/>
        <v>-6.2803886940154818E-4</v>
      </c>
      <c r="BE174" s="12">
        <f>SUMPRODUCT($BO$2:$CH$2,'Bond Valuation'!$B$124:$U$124,BondVal_all!BO174:CH174)/BondVal_all!BC174</f>
        <v>11.973239174208382</v>
      </c>
      <c r="BF174" s="35">
        <f t="shared" si="86"/>
        <v>-1.9599701992697425E-2</v>
      </c>
      <c r="BG174" s="35">
        <f t="shared" si="87"/>
        <v>-6.1979699757464736E-2</v>
      </c>
      <c r="BH174" s="35">
        <f t="shared" si="88"/>
        <v>-1.4509085358038328E-3</v>
      </c>
      <c r="BI174" s="36">
        <f t="shared" si="89"/>
        <v>-4.5881756497200736E-3</v>
      </c>
      <c r="BJ174" s="35"/>
      <c r="BK174" s="35"/>
      <c r="BO174">
        <f>EXP(-BO$2*HLOOKUP(BO$2,'Yield Curves'!$B$2:$AP$508,MATCH($Z174,'Yield Curves'!$A$3:$A$508,0)+1)/100)</f>
        <v>0.92062729398423426</v>
      </c>
      <c r="BP174">
        <f>EXP(-BP$2*HLOOKUP(BP$2,'Yield Curves'!$B$2:$AP$508,MATCH($Z174,'Yield Curves'!$A$3:$A$508,0)+1)/100)</f>
        <v>0.85078144906641773</v>
      </c>
      <c r="BQ174">
        <f>EXP(-BQ$2*HLOOKUP(BQ$2,'Yield Curves'!$B$2:$AP$508,MATCH($Z174,'Yield Curves'!$A$3:$A$508,0)+1)/100)</f>
        <v>0.78828151530402468</v>
      </c>
      <c r="BR174">
        <f>EXP(-BR$2*HLOOKUP(BR$2,'Yield Curves'!$B$2:$AP$508,MATCH($Z174,'Yield Curves'!$A$3:$A$508,0)+1)/100)</f>
        <v>0.73051902815942493</v>
      </c>
      <c r="BS174">
        <f>EXP(-BS$2*HLOOKUP(BS$2,'Yield Curves'!$B$2:$AP$508,MATCH($Z174,'Yield Curves'!$A$3:$A$508,0)+1)/100)</f>
        <v>0.67943072537463645</v>
      </c>
      <c r="BT174">
        <f>EXP(-BT$2*HLOOKUP(BT$2,'Yield Curves'!$B$2:$AP$508,MATCH($Z174,'Yield Curves'!$A$3:$A$508,0)+1)/100)</f>
        <v>0.63077882054742829</v>
      </c>
      <c r="BU174">
        <f>EXP(-BU$2*HLOOKUP(BU$2,'Yield Curves'!$B$2:$AP$508,MATCH($Z174,'Yield Curves'!$A$3:$A$508,0)+1)/100)</f>
        <v>0.58619662977316145</v>
      </c>
      <c r="BV174">
        <f>EXP(-BV$2*HLOOKUP(BV$2,'Yield Curves'!$B$2:$AP$508,MATCH($Z174,'Yield Curves'!$A$3:$A$508,0)+1)/100)</f>
        <v>0.5436769774186645</v>
      </c>
      <c r="BW174">
        <f>EXP(-BW$2*HLOOKUP(BW$2,'Yield Curves'!$B$2:$AP$508,MATCH($Z174,'Yield Curves'!$A$3:$A$508,0)+1)/100)</f>
        <v>0.50266818426101645</v>
      </c>
      <c r="BX174">
        <f>EXP(-BX$2*HLOOKUP(BX$2,'Yield Curves'!$B$2:$AP$508,MATCH($Z174,'Yield Curves'!$A$3:$A$508,0)+1)/100)</f>
        <v>0.46626553012487953</v>
      </c>
      <c r="BY174">
        <f>EXP(-BY$2*HLOOKUP(BY$2,'Yield Curves'!$B$2:$AP$508,MATCH($Z174,'Yield Curves'!$A$3:$A$508,0)+1)/100)</f>
        <v>0.43260725280016921</v>
      </c>
      <c r="BZ174">
        <f>EXP(-BZ$2*HLOOKUP(BZ$2,'Yield Curves'!$B$2:$AP$508,MATCH($Z174,'Yield Curves'!$A$3:$A$508,0)+1)/100)</f>
        <v>0.39809086330214083</v>
      </c>
      <c r="CA174">
        <f>EXP(-CA$2*HLOOKUP(CA$2,'Yield Curves'!$B$2:$AP$508,MATCH($Z174,'Yield Curves'!$A$3:$A$508,0)+1)/100)</f>
        <v>0.36255874958437945</v>
      </c>
      <c r="CB174">
        <f>EXP(-CB$2*HLOOKUP(CB$2,'Yield Curves'!$B$2:$AP$508,MATCH($Z174,'Yield Curves'!$A$3:$A$508,0)+1)/100)</f>
        <v>0.33426999309319572</v>
      </c>
      <c r="CC174">
        <f>EXP(-CC$2*HLOOKUP(CC$2,'Yield Curves'!$B$2:$AP$508,MATCH($Z174,'Yield Curves'!$A$3:$A$508,0)+1)/100)</f>
        <v>0.30804789649439762</v>
      </c>
      <c r="CD174">
        <f>EXP(-CD$2*HLOOKUP(CD$2,'Yield Curves'!$B$2:$AP$508,MATCH($Z174,'Yield Curves'!$A$3:$A$508,0)+1)/100)</f>
        <v>0.2824740050928336</v>
      </c>
      <c r="CE174">
        <f>EXP(-CE$2*HLOOKUP(CE$2,'Yield Curves'!$B$2:$AP$508,MATCH($Z174,'Yield Curves'!$A$3:$A$508,0)+1)/100)</f>
        <v>0.25751951750237484</v>
      </c>
      <c r="CF174">
        <f>EXP(-CF$2*HLOOKUP(CF$2,'Yield Curves'!$B$2:$AP$508,MATCH($Z174,'Yield Curves'!$A$3:$A$508,0)+1)/100)</f>
        <v>0.23439753940577815</v>
      </c>
      <c r="CG174">
        <f>EXP(-CG$2*HLOOKUP(CG$2,'Yield Curves'!$B$2:$AP$508,MATCH($Z174,'Yield Curves'!$A$3:$A$508,0)+1)/100)</f>
        <v>0.21358581109454375</v>
      </c>
      <c r="CH174">
        <f>EXP(-CH$2*HLOOKUP(CH$2,'Yield Curves'!$B$2:$AP$508,MATCH($Z174,'Yield Curves'!$A$3:$A$508,0)+1)/100)</f>
        <v>0.1943683905943277</v>
      </c>
    </row>
    <row r="175" spans="1:86" x14ac:dyDescent="0.2">
      <c r="A175" s="2">
        <v>42886</v>
      </c>
      <c r="B175">
        <f>'Yield Curves'!C174-'Yield Curves'!C175</f>
        <v>0</v>
      </c>
      <c r="C175">
        <f>'Yield Curves'!D174-'Yield Curves'!D175</f>
        <v>-1.5000000000000568E-2</v>
      </c>
      <c r="D175">
        <f>'Yield Curves'!E174-'Yield Curves'!E175</f>
        <v>-2.9999999999999361E-2</v>
      </c>
      <c r="E175">
        <f>'Yield Curves'!F174-'Yield Curves'!F175</f>
        <v>-2.4999999999998579E-2</v>
      </c>
      <c r="F175">
        <f>'Yield Curves'!G174-'Yield Curves'!G175</f>
        <v>-1.9999999999999574E-2</v>
      </c>
      <c r="G175">
        <f>'Yield Curves'!H174-'Yield Curves'!H175</f>
        <v>-4.9999999999998934E-3</v>
      </c>
      <c r="H175">
        <f>'Yield Curves'!I174-'Yield Curves'!I175</f>
        <v>9.9999999999997868E-3</v>
      </c>
      <c r="I175">
        <f>'Yield Curves'!J174-'Yield Curves'!J175</f>
        <v>9.9999999999997868E-3</v>
      </c>
      <c r="J175">
        <f>'Yield Curves'!K174-'Yield Curves'!K175</f>
        <v>9.9999999999997868E-3</v>
      </c>
      <c r="K175">
        <f>'Yield Curves'!L174-'Yield Curves'!L175</f>
        <v>9.9999999999997868E-3</v>
      </c>
      <c r="L175">
        <f>'Yield Curves'!M174-'Yield Curves'!M175</f>
        <v>9.9999999999997868E-3</v>
      </c>
      <c r="M175">
        <f>'Yield Curves'!N174-'Yield Curves'!N175</f>
        <v>9.9999999999997868E-3</v>
      </c>
      <c r="N175">
        <f>'Yield Curves'!O174-'Yield Curves'!O175</f>
        <v>9.9999999999997868E-3</v>
      </c>
      <c r="O175">
        <f>'Yield Curves'!P174-'Yield Curves'!P175</f>
        <v>9.9999999999997868E-3</v>
      </c>
      <c r="P175">
        <f>'Yield Curves'!Q174-'Yield Curves'!Q175</f>
        <v>1.2499999999999289E-2</v>
      </c>
      <c r="Q175">
        <f>'Yield Curves'!R174-'Yield Curves'!R175</f>
        <v>1.499999999999968E-2</v>
      </c>
      <c r="R175">
        <f>'Yield Curves'!S174-'Yield Curves'!S175</f>
        <v>1.7500000000000071E-2</v>
      </c>
      <c r="S175">
        <f>'Yield Curves'!T174-'Yield Curves'!T175</f>
        <v>1.8750000000000711E-2</v>
      </c>
      <c r="T175">
        <f>'Yield Curves'!U174-'Yield Curves'!U175</f>
        <v>1.9999999999999574E-2</v>
      </c>
      <c r="U175">
        <f>'Yield Curves'!V174-'Yield Curves'!V175</f>
        <v>2.1249999999998437E-2</v>
      </c>
      <c r="V175" s="21">
        <f t="shared" si="61"/>
        <v>2.1249999999998437E-2</v>
      </c>
      <c r="W175" s="21">
        <f t="shared" si="62"/>
        <v>3.7407500000000184E-2</v>
      </c>
      <c r="X175">
        <f t="shared" si="63"/>
        <v>5.4159148439471734E-2</v>
      </c>
      <c r="Y175">
        <f t="shared" si="64"/>
        <v>0.16340051983202755</v>
      </c>
      <c r="Z175" s="2">
        <v>42887</v>
      </c>
      <c r="AA175" s="28">
        <f>'Bond Valuation'!$B$12*BondVal_all!BO175</f>
        <v>92.964761880612343</v>
      </c>
      <c r="AB175" s="53">
        <f t="shared" si="66"/>
        <v>5.0012502083585098E-4</v>
      </c>
      <c r="AC175" s="12">
        <f>SUMPRODUCT('Bond Valuation'!$B$12*BondVal_all!BO175,$BO$2)/AA175</f>
        <v>1</v>
      </c>
      <c r="AD175" s="35">
        <f t="shared" si="67"/>
        <v>-1.6334733452546635E-3</v>
      </c>
      <c r="AE175" s="53">
        <f t="shared" si="68"/>
        <v>-5.1654962681793332E-3</v>
      </c>
      <c r="AF175" s="53">
        <f t="shared" si="69"/>
        <v>-1.4437072490298588E-3</v>
      </c>
      <c r="AG175" s="53">
        <f t="shared" si="70"/>
        <v>-4.5654031814302701E-3</v>
      </c>
      <c r="AH175" s="28">
        <f>SUMPRODUCT('Bond Valuation'!$B$40:$D$40,BondVal_all!BO175:BQ175)</f>
        <v>83.946823554466235</v>
      </c>
      <c r="AI175" s="53">
        <f t="shared" si="71"/>
        <v>2.6287924237364813E-3</v>
      </c>
      <c r="AJ175" s="12">
        <f>SUMPRODUCT($BO$2:$BQ$2,'Bond Valuation'!$B$40:$D$40,BondVal_all!BO175:BQ175)/BondVal_all!AH175</f>
        <v>2.9358761280129122</v>
      </c>
      <c r="AK175" s="35">
        <f t="shared" si="72"/>
        <v>-4.7956754000785598E-3</v>
      </c>
      <c r="AL175" s="35">
        <f t="shared" si="73"/>
        <v>-1.5165257183087486E-2</v>
      </c>
      <c r="AM175" s="35">
        <f t="shared" si="74"/>
        <v>-1.4437072490298588E-3</v>
      </c>
      <c r="AN175" s="29">
        <f t="shared" si="75"/>
        <v>-4.5654031814302701E-3</v>
      </c>
      <c r="AO175" s="28">
        <f>SUMPRODUCT('Bond Valuation'!$B$68:$F$68,BondVal_all!BO175:BS175)</f>
        <v>77.936694098315371</v>
      </c>
      <c r="AP175" s="53">
        <f t="shared" si="76"/>
        <v>5.568189129447898E-3</v>
      </c>
      <c r="AQ175" s="12">
        <f>SUMPRODUCT($BO$2:$BS$2,'Bond Valuation'!$B$68:$F$68,BondVal_all!BO175:BS175)/BondVal_all!AO175</f>
        <v>4.72602824956964</v>
      </c>
      <c r="AR175" s="35">
        <f t="shared" si="77"/>
        <v>-7.7198411745925608E-3</v>
      </c>
      <c r="AS175" s="35">
        <f t="shared" si="78"/>
        <v>-2.4412281286462077E-2</v>
      </c>
      <c r="AT175" s="35">
        <f t="shared" si="79"/>
        <v>-1.4437072490298588E-3</v>
      </c>
      <c r="AU175" s="36">
        <f t="shared" si="80"/>
        <v>-4.5654031814302701E-3</v>
      </c>
      <c r="AV175" s="28">
        <f>SUMPRODUCT('Bond Valuation'!$B$96:$K$96,BondVal_all!BO175:BX175)</f>
        <v>70.184362289405371</v>
      </c>
      <c r="AW175" s="53">
        <f t="shared" si="81"/>
        <v>8.3214875809947131E-3</v>
      </c>
      <c r="AX175" s="12">
        <f>SUMPRODUCT($BO$2:$BX$2,'Bond Valuation'!$B$96:$K$96,BondVal_all!BO175:BX175)/BondVal_all!AV175</f>
        <v>8.2908944812351582</v>
      </c>
      <c r="AY175" s="35">
        <f t="shared" si="82"/>
        <v>-1.3542955143416621E-2</v>
      </c>
      <c r="AZ175" s="35">
        <f t="shared" si="90"/>
        <v>-4.2826584502688836E-2</v>
      </c>
      <c r="BA175" s="35">
        <f t="shared" si="83"/>
        <v>-1.4437072490298588E-3</v>
      </c>
      <c r="BB175" s="36">
        <f t="shared" si="84"/>
        <v>-4.5654031814302701E-3</v>
      </c>
      <c r="BC175" s="28">
        <f>SUMPRODUCT('Bond Valuation'!$B$124:$U$124,BondVal_all!BO175:CH175)</f>
        <v>58.342064835782907</v>
      </c>
      <c r="BD175" s="53">
        <f t="shared" si="85"/>
        <v>6.2710466604669612E-3</v>
      </c>
      <c r="BE175" s="12">
        <f>SUMPRODUCT($BO$2:$CH$2,'Bond Valuation'!$B$124:$U$124,BondVal_all!BO175:CH175)/BondVal_all!BC175</f>
        <v>11.972321359249527</v>
      </c>
      <c r="BF175" s="35">
        <f t="shared" si="86"/>
        <v>-1.9556467821157185E-2</v>
      </c>
      <c r="BG175" s="35">
        <f t="shared" si="87"/>
        <v>-6.1842981302647149E-2</v>
      </c>
      <c r="BH175" s="35">
        <f t="shared" si="88"/>
        <v>-1.4437072490298588E-3</v>
      </c>
      <c r="BI175" s="36">
        <f t="shared" si="89"/>
        <v>-4.5654031814302701E-3</v>
      </c>
      <c r="BJ175" s="35"/>
      <c r="BK175" s="35"/>
      <c r="BO175">
        <f>EXP(-BO$2*HLOOKUP(BO$2,'Yield Curves'!$B$2:$AP$508,MATCH($Z175,'Yield Curves'!$A$3:$A$508,0)+1)/100)</f>
        <v>0.92044318693675586</v>
      </c>
      <c r="BP175">
        <f>EXP(-BP$2*HLOOKUP(BP$2,'Yield Curves'!$B$2:$AP$508,MATCH($Z175,'Yield Curves'!$A$3:$A$508,0)+1)/100)</f>
        <v>0.85061130979109911</v>
      </c>
      <c r="BQ175">
        <f>EXP(-BQ$2*HLOOKUP(BQ$2,'Yield Curves'!$B$2:$AP$508,MATCH($Z175,'Yield Curves'!$A$3:$A$508,0)+1)/100)</f>
        <v>0.78828151530402468</v>
      </c>
      <c r="BR175">
        <f>EXP(-BR$2*HLOOKUP(BR$2,'Yield Curves'!$B$2:$AP$508,MATCH($Z175,'Yield Curves'!$A$3:$A$508,0)+1)/100)</f>
        <v>0.7308112942200039</v>
      </c>
      <c r="BS175">
        <f>EXP(-BS$2*HLOOKUP(BS$2,'Yield Curves'!$B$2:$AP$508,MATCH($Z175,'Yield Curves'!$A$3:$A$508,0)+1)/100)</f>
        <v>0.68011049592864059</v>
      </c>
      <c r="BT175">
        <f>EXP(-BT$2*HLOOKUP(BT$2,'Yield Curves'!$B$2:$AP$508,MATCH($Z175,'Yield Curves'!$A$3:$A$508,0)+1)/100)</f>
        <v>0.63153620947455469</v>
      </c>
      <c r="BU175">
        <f>EXP(-BU$2*HLOOKUP(BU$2,'Yield Curves'!$B$2:$AP$508,MATCH($Z175,'Yield Curves'!$A$3:$A$508,0)+1)/100)</f>
        <v>0.58701787979572218</v>
      </c>
      <c r="BV175">
        <f>EXP(-BV$2*HLOOKUP(BV$2,'Yield Curves'!$B$2:$AP$508,MATCH($Z175,'Yield Curves'!$A$3:$A$508,0)+1)/100)</f>
        <v>0.54454755686036405</v>
      </c>
      <c r="BW175">
        <f>EXP(-BW$2*HLOOKUP(BW$2,'Yield Curves'!$B$2:$AP$508,MATCH($Z175,'Yield Curves'!$A$3:$A$508,0)+1)/100)</f>
        <v>0.50357380180395817</v>
      </c>
      <c r="BX175">
        <f>EXP(-BX$2*HLOOKUP(BX$2,'Yield Curves'!$B$2:$AP$508,MATCH($Z175,'Yield Curves'!$A$3:$A$508,0)+1)/100)</f>
        <v>0.46719899433818785</v>
      </c>
      <c r="BY175">
        <f>EXP(-BY$2*HLOOKUP(BY$2,'Yield Curves'!$B$2:$AP$508,MATCH($Z175,'Yield Curves'!$A$3:$A$508,0)+1)/100)</f>
        <v>0.43356003643403745</v>
      </c>
      <c r="BZ175">
        <f>EXP(-BZ$2*HLOOKUP(BZ$2,'Yield Curves'!$B$2:$AP$508,MATCH($Z175,'Yield Curves'!$A$3:$A$508,0)+1)/100)</f>
        <v>0.3989277325202048</v>
      </c>
      <c r="CA175">
        <f>EXP(-CA$2*HLOOKUP(CA$2,'Yield Curves'!$B$2:$AP$508,MATCH($Z175,'Yield Curves'!$A$3:$A$508,0)+1)/100)</f>
        <v>0.36314838650269937</v>
      </c>
      <c r="CB175">
        <f>EXP(-CB$2*HLOOKUP(CB$2,'Yield Curves'!$B$2:$AP$508,MATCH($Z175,'Yield Curves'!$A$3:$A$508,0)+1)/100)</f>
        <v>0.33479688314931866</v>
      </c>
      <c r="CC175">
        <f>EXP(-CC$2*HLOOKUP(CC$2,'Yield Curves'!$B$2:$AP$508,MATCH($Z175,'Yield Curves'!$A$3:$A$508,0)+1)/100)</f>
        <v>0.30851031506636473</v>
      </c>
      <c r="CD175">
        <f>EXP(-CD$2*HLOOKUP(CD$2,'Yield Curves'!$B$2:$AP$508,MATCH($Z175,'Yield Curves'!$A$3:$A$508,0)+1)/100)</f>
        <v>0.28284853121834574</v>
      </c>
      <c r="CE175">
        <f>EXP(-CE$2*HLOOKUP(CE$2,'Yield Curves'!$B$2:$AP$508,MATCH($Z175,'Yield Curves'!$A$3:$A$508,0)+1)/100)</f>
        <v>0.25778642985592543</v>
      </c>
      <c r="CF175">
        <f>EXP(-CF$2*HLOOKUP(CF$2,'Yield Curves'!$B$2:$AP$508,MATCH($Z175,'Yield Curves'!$A$3:$A$508,0)+1)/100)</f>
        <v>0.23456240813054141</v>
      </c>
      <c r="CG175">
        <f>EXP(-CG$2*HLOOKUP(CG$2,'Yield Curves'!$B$2:$AP$508,MATCH($Z175,'Yield Curves'!$A$3:$A$508,0)+1)/100)</f>
        <v>0.21366508616246099</v>
      </c>
      <c r="CH175">
        <f>EXP(-CH$2*HLOOKUP(CH$2,'Yield Curves'!$B$2:$AP$508,MATCH($Z175,'Yield Curves'!$A$3:$A$508,0)+1)/100)</f>
        <v>0.1943683905943277</v>
      </c>
    </row>
    <row r="176" spans="1:86" x14ac:dyDescent="0.2">
      <c r="A176" s="2">
        <v>42885</v>
      </c>
      <c r="B176">
        <f>'Yield Curves'!C175-'Yield Curves'!C176</f>
        <v>2.9999999999999361E-2</v>
      </c>
      <c r="C176">
        <f>'Yield Curves'!D175-'Yield Curves'!D176</f>
        <v>3.9999999999999147E-2</v>
      </c>
      <c r="D176">
        <f>'Yield Curves'!E175-'Yield Curves'!E176</f>
        <v>4.9999999999998934E-2</v>
      </c>
      <c r="E176">
        <f>'Yield Curves'!F175-'Yield Curves'!F176</f>
        <v>4.9999999999997158E-2</v>
      </c>
      <c r="F176">
        <f>'Yield Curves'!G175-'Yield Curves'!G176</f>
        <v>4.9999999999998934E-2</v>
      </c>
      <c r="G176">
        <f>'Yield Curves'!H175-'Yield Curves'!H176</f>
        <v>3.4999999999999254E-2</v>
      </c>
      <c r="H176">
        <f>'Yield Curves'!I175-'Yield Curves'!I176</f>
        <v>2.0000000000000462E-2</v>
      </c>
      <c r="I176">
        <f>'Yield Curves'!J175-'Yield Curves'!J176</f>
        <v>3.500000000000103E-2</v>
      </c>
      <c r="J176">
        <f>'Yield Curves'!K175-'Yield Curves'!K176</f>
        <v>5.0000000000000711E-2</v>
      </c>
      <c r="K176">
        <f>'Yield Curves'!L175-'Yield Curves'!L176</f>
        <v>5.0000000000000711E-2</v>
      </c>
      <c r="L176">
        <f>'Yield Curves'!M175-'Yield Curves'!M176</f>
        <v>5.0000000000000711E-2</v>
      </c>
      <c r="M176">
        <f>'Yield Curves'!N175-'Yield Curves'!N176</f>
        <v>5.0000000000000711E-2</v>
      </c>
      <c r="N176">
        <f>'Yield Curves'!O175-'Yield Curves'!O176</f>
        <v>4.9999999999999822E-2</v>
      </c>
      <c r="O176">
        <f>'Yield Curves'!P175-'Yield Curves'!P176</f>
        <v>4.9999999999998934E-2</v>
      </c>
      <c r="P176">
        <f>'Yield Curves'!Q175-'Yield Curves'!Q176</f>
        <v>4.7499999999999432E-2</v>
      </c>
      <c r="Q176">
        <f>'Yield Curves'!R175-'Yield Curves'!R176</f>
        <v>4.4999999999999929E-2</v>
      </c>
      <c r="R176">
        <f>'Yield Curves'!S175-'Yield Curves'!S176</f>
        <v>4.2500000000000426E-2</v>
      </c>
      <c r="S176">
        <f>'Yield Curves'!T175-'Yield Curves'!T176</f>
        <v>4.1249999999999787E-2</v>
      </c>
      <c r="T176">
        <f>'Yield Curves'!U175-'Yield Curves'!U176</f>
        <v>4.0000000000000036E-2</v>
      </c>
      <c r="U176">
        <f>'Yield Curves'!V175-'Yield Curves'!V176</f>
        <v>3.8750000000000284E-2</v>
      </c>
      <c r="V176" s="21">
        <f t="shared" si="61"/>
        <v>5.0000000000000711E-2</v>
      </c>
      <c r="W176" s="21">
        <f t="shared" si="62"/>
        <v>3.7727500000000178E-2</v>
      </c>
      <c r="X176">
        <f t="shared" si="63"/>
        <v>5.4469302602050955E-2</v>
      </c>
      <c r="Y176">
        <f t="shared" si="64"/>
        <v>0.16444204630876863</v>
      </c>
      <c r="Z176" s="2">
        <v>42886</v>
      </c>
      <c r="AA176" s="28">
        <f>'Bond Valuation'!$B$12*BondVal_all!BO176</f>
        <v>92.918291118330757</v>
      </c>
      <c r="AB176" s="53">
        <f t="shared" si="66"/>
        <v>0</v>
      </c>
      <c r="AC176" s="12">
        <f>SUMPRODUCT('Bond Valuation'!$B$12*BondVal_all!BO176,$BO$2)/AA176</f>
        <v>1</v>
      </c>
      <c r="AD176" s="35">
        <f t="shared" si="67"/>
        <v>-1.6340051983202756E-3</v>
      </c>
      <c r="AE176" s="53">
        <f t="shared" si="68"/>
        <v>-5.1671781352472098E-3</v>
      </c>
      <c r="AF176" s="53">
        <f t="shared" si="69"/>
        <v>-1.4434573258269954E-3</v>
      </c>
      <c r="AG176" s="53">
        <f t="shared" si="70"/>
        <v>-4.5646128548690974E-3</v>
      </c>
      <c r="AH176" s="28">
        <f>SUMPRODUCT('Bond Valuation'!$B$40:$D$40,BondVal_all!BO176:BQ176)</f>
        <v>83.726723378384861</v>
      </c>
      <c r="AI176" s="53">
        <f t="shared" si="71"/>
        <v>5.8698282580071925E-4</v>
      </c>
      <c r="AJ176" s="12">
        <f>SUMPRODUCT($BO$2:$BQ$2,'Bond Valuation'!$B$40:$D$40,BondVal_all!BO176:BQ176)/BondVal_all!AH176</f>
        <v>2.93575796736312</v>
      </c>
      <c r="AK176" s="35">
        <f t="shared" si="72"/>
        <v>-4.7970437796815042E-3</v>
      </c>
      <c r="AL176" s="35">
        <f t="shared" si="73"/>
        <v>-1.5169584379336506E-2</v>
      </c>
      <c r="AM176" s="35">
        <f t="shared" si="74"/>
        <v>-1.4434573258269954E-3</v>
      </c>
      <c r="AN176" s="29">
        <f t="shared" si="75"/>
        <v>-4.5646128548690974E-3</v>
      </c>
      <c r="AO176" s="28">
        <f>SUMPRODUCT('Bond Valuation'!$B$68:$F$68,BondVal_all!BO176:BS176)</f>
        <v>77.505130871122347</v>
      </c>
      <c r="AP176" s="53">
        <f t="shared" si="76"/>
        <v>-4.2472175094987463E-4</v>
      </c>
      <c r="AQ176" s="12">
        <f>SUMPRODUCT($BO$2:$BS$2,'Bond Valuation'!$B$68:$F$68,BondVal_all!BO176:BS176)/BondVal_all!AO176</f>
        <v>4.7248802749027909</v>
      </c>
      <c r="AR176" s="35">
        <f t="shared" si="77"/>
        <v>-7.7204789306320933E-3</v>
      </c>
      <c r="AS176" s="35">
        <f t="shared" si="78"/>
        <v>-2.4414298048138529E-2</v>
      </c>
      <c r="AT176" s="35">
        <f t="shared" si="79"/>
        <v>-1.4434573258269954E-3</v>
      </c>
      <c r="AU176" s="36">
        <f t="shared" si="80"/>
        <v>-4.5646128548690974E-3</v>
      </c>
      <c r="AV176" s="28">
        <f>SUMPRODUCT('Bond Valuation'!$B$96:$K$96,BondVal_all!BO176:BX176)</f>
        <v>69.605143948464871</v>
      </c>
      <c r="AW176" s="53">
        <f t="shared" si="81"/>
        <v>-1.4632947210736491E-3</v>
      </c>
      <c r="AX176" s="12">
        <f>SUMPRODUCT($BO$2:$BX$2,'Bond Valuation'!$B$96:$K$96,BondVal_all!BO176:BX176)/BondVal_all!AV176</f>
        <v>8.2819981739797246</v>
      </c>
      <c r="AY176" s="35">
        <f t="shared" si="82"/>
        <v>-1.3532828068761899E-2</v>
      </c>
      <c r="AZ176" s="35">
        <f t="shared" si="90"/>
        <v>-4.2794559880745348E-2</v>
      </c>
      <c r="BA176" s="35">
        <f t="shared" si="83"/>
        <v>-1.4434573258269954E-3</v>
      </c>
      <c r="BB176" s="36">
        <f t="shared" si="84"/>
        <v>-4.5646128548690974E-3</v>
      </c>
      <c r="BC176" s="28">
        <f>SUMPRODUCT('Bond Valuation'!$B$124:$U$124,BondVal_all!BO176:CH176)</f>
        <v>57.978479088118405</v>
      </c>
      <c r="BD176" s="53">
        <f t="shared" si="85"/>
        <v>-4.8221483021981815E-4</v>
      </c>
      <c r="BE176" s="12">
        <f>SUMPRODUCT($BO$2:$CH$2,'Bond Valuation'!$B$124:$U$124,BondVal_all!BO176:CH176)/BondVal_all!BC176</f>
        <v>11.963047436345551</v>
      </c>
      <c r="BF176" s="35">
        <f t="shared" si="86"/>
        <v>-1.9547681698740674E-2</v>
      </c>
      <c r="BG176" s="35">
        <f t="shared" si="87"/>
        <v>-6.181519714400991E-2</v>
      </c>
      <c r="BH176" s="35">
        <f t="shared" si="88"/>
        <v>-1.4434573258269954E-3</v>
      </c>
      <c r="BI176" s="36">
        <f t="shared" si="89"/>
        <v>-4.5646128548690974E-3</v>
      </c>
      <c r="BJ176" s="35"/>
      <c r="BK176" s="35"/>
      <c r="BO176">
        <f>EXP(-BO$2*HLOOKUP(BO$2,'Yield Curves'!$B$2:$AP$508,MATCH($Z176,'Yield Curves'!$A$3:$A$508,0)+1)/100)</f>
        <v>0.91998308037951237</v>
      </c>
      <c r="BP176">
        <f>EXP(-BP$2*HLOOKUP(BP$2,'Yield Curves'!$B$2:$AP$508,MATCH($Z176,'Yield Curves'!$A$3:$A$508,0)+1)/100)</f>
        <v>0.84942128716759835</v>
      </c>
      <c r="BQ176">
        <f>EXP(-BQ$2*HLOOKUP(BQ$2,'Yield Curves'!$B$2:$AP$508,MATCH($Z176,'Yield Curves'!$A$3:$A$508,0)+1)/100)</f>
        <v>0.78615602591461409</v>
      </c>
      <c r="BR176">
        <f>EXP(-BR$2*HLOOKUP(BR$2,'Yield Curves'!$B$2:$AP$508,MATCH($Z176,'Yield Curves'!$A$3:$A$508,0)+1)/100)</f>
        <v>0.72876788470453691</v>
      </c>
      <c r="BS176">
        <f>EXP(-BS$2*HLOOKUP(BS$2,'Yield Curves'!$B$2:$AP$508,MATCH($Z176,'Yield Curves'!$A$3:$A$508,0)+1)/100)</f>
        <v>0.67604205049469956</v>
      </c>
      <c r="BT176">
        <f>EXP(-BT$2*HLOOKUP(BT$2,'Yield Curves'!$B$2:$AP$508,MATCH($Z176,'Yield Curves'!$A$3:$A$508,0)+1)/100)</f>
        <v>0.62719360883065611</v>
      </c>
      <c r="BU176">
        <f>EXP(-BU$2*HLOOKUP(BU$2,'Yield Curves'!$B$2:$AP$508,MATCH($Z176,'Yield Curves'!$A$3:$A$508,0)+1)/100)</f>
        <v>0.58251519968668486</v>
      </c>
      <c r="BV176">
        <f>EXP(-BV$2*HLOOKUP(BV$2,'Yield Curves'!$B$2:$AP$508,MATCH($Z176,'Yield Curves'!$A$3:$A$508,0)+1)/100)</f>
        <v>0.53993851878907062</v>
      </c>
      <c r="BW176">
        <f>EXP(-BW$2*HLOOKUP(BW$2,'Yield Curves'!$B$2:$AP$508,MATCH($Z176,'Yield Curves'!$A$3:$A$508,0)+1)/100)</f>
        <v>0.49889356628453035</v>
      </c>
      <c r="BX176">
        <f>EXP(-BX$2*HLOOKUP(BX$2,'Yield Curves'!$B$2:$AP$508,MATCH($Z176,'Yield Curves'!$A$3:$A$508,0)+1)/100)</f>
        <v>0.46255028667230147</v>
      </c>
      <c r="BY176">
        <f>EXP(-BY$2*HLOOKUP(BY$2,'Yield Curves'!$B$2:$AP$508,MATCH($Z176,'Yield Curves'!$A$3:$A$508,0)+1)/100)</f>
        <v>0.42899393400610414</v>
      </c>
      <c r="BZ176">
        <f>EXP(-BZ$2*HLOOKUP(BZ$2,'Yield Curves'!$B$2:$AP$508,MATCH($Z176,'Yield Curves'!$A$3:$A$508,0)+1)/100)</f>
        <v>0.3946572943153715</v>
      </c>
      <c r="CA176">
        <f>EXP(-CA$2*HLOOKUP(CA$2,'Yield Curves'!$B$2:$AP$508,MATCH($Z176,'Yield Curves'!$A$3:$A$508,0)+1)/100)</f>
        <v>0.35937661447084529</v>
      </c>
      <c r="CB176">
        <f>EXP(-CB$2*HLOOKUP(CB$2,'Yield Curves'!$B$2:$AP$508,MATCH($Z176,'Yield Curves'!$A$3:$A$508,0)+1)/100)</f>
        <v>0.33129266002256386</v>
      </c>
      <c r="CC176">
        <f>EXP(-CC$2*HLOOKUP(CC$2,'Yield Curves'!$B$2:$AP$508,MATCH($Z176,'Yield Curves'!$A$3:$A$508,0)+1)/100)</f>
        <v>0.30528790402199785</v>
      </c>
      <c r="CD176">
        <f>EXP(-CD$2*HLOOKUP(CD$2,'Yield Curves'!$B$2:$AP$508,MATCH($Z176,'Yield Curves'!$A$3:$A$508,0)+1)/100)</f>
        <v>0.28000876436477357</v>
      </c>
      <c r="CE176">
        <f>EXP(-CE$2*HLOOKUP(CE$2,'Yield Curves'!$B$2:$AP$508,MATCH($Z176,'Yield Curves'!$A$3:$A$508,0)+1)/100)</f>
        <v>0.25541534427260271</v>
      </c>
      <c r="CF176">
        <f>EXP(-CF$2*HLOOKUP(CF$2,'Yield Curves'!$B$2:$AP$508,MATCH($Z176,'Yield Curves'!$A$3:$A$508,0)+1)/100)</f>
        <v>0.2326431349060693</v>
      </c>
      <c r="CG176">
        <f>EXP(-CG$2*HLOOKUP(CG$2,'Yield Curves'!$B$2:$AP$508,MATCH($Z176,'Yield Curves'!$A$3:$A$508,0)+1)/100)</f>
        <v>0.21213514345471421</v>
      </c>
      <c r="CH176">
        <f>EXP(-CH$2*HLOOKUP(CH$2,'Yield Curves'!$B$2:$AP$508,MATCH($Z176,'Yield Curves'!$A$3:$A$508,0)+1)/100)</f>
        <v>0.19320567189501364</v>
      </c>
    </row>
    <row r="177" spans="1:86" x14ac:dyDescent="0.2">
      <c r="A177" s="2">
        <v>42884</v>
      </c>
      <c r="B177">
        <f>'Yield Curves'!C176-'Yield Curves'!C177</f>
        <v>-4.9999999999998934E-2</v>
      </c>
      <c r="C177">
        <f>'Yield Curves'!D176-'Yield Curves'!D177</f>
        <v>-4.4999999999998153E-2</v>
      </c>
      <c r="D177">
        <f>'Yield Curves'!E176-'Yield Curves'!E177</f>
        <v>-3.9999999999999147E-2</v>
      </c>
      <c r="E177">
        <f>'Yield Curves'!F176-'Yield Curves'!F177</f>
        <v>-4.4999999999998153E-2</v>
      </c>
      <c r="F177">
        <f>'Yield Curves'!G176-'Yield Curves'!G177</f>
        <v>-4.9999999999998934E-2</v>
      </c>
      <c r="G177">
        <f>'Yield Curves'!H176-'Yield Curves'!H177</f>
        <v>-2.9999999999999361E-2</v>
      </c>
      <c r="H177">
        <f>'Yield Curves'!I176-'Yield Curves'!I177</f>
        <v>-9.9999999999997868E-3</v>
      </c>
      <c r="I177">
        <f>'Yield Curves'!J176-'Yield Curves'!J177</f>
        <v>-2.5000000000000355E-2</v>
      </c>
      <c r="J177">
        <f>'Yield Curves'!K176-'Yield Curves'!K177</f>
        <v>-4.0000000000000036E-2</v>
      </c>
      <c r="K177">
        <f>'Yield Curves'!L176-'Yield Curves'!L177</f>
        <v>-3.7499999999999645E-2</v>
      </c>
      <c r="L177">
        <f>'Yield Curves'!M176-'Yield Curves'!M177</f>
        <v>-3.5000000000000142E-2</v>
      </c>
      <c r="M177">
        <f>'Yield Curves'!N176-'Yield Curves'!N177</f>
        <v>-3.2500000000000639E-2</v>
      </c>
      <c r="N177">
        <f>'Yield Curves'!O176-'Yield Curves'!O177</f>
        <v>-3.0000000000000249E-2</v>
      </c>
      <c r="O177">
        <f>'Yield Curves'!P176-'Yield Curves'!P177</f>
        <v>-2.7499999999999858E-2</v>
      </c>
      <c r="P177">
        <f>'Yield Curves'!Q176-'Yield Curves'!Q177</f>
        <v>-2.6249999999999218E-2</v>
      </c>
      <c r="Q177">
        <f>'Yield Curves'!R176-'Yield Curves'!R177</f>
        <v>-2.4999999999999467E-2</v>
      </c>
      <c r="R177">
        <f>'Yield Curves'!S176-'Yield Curves'!S177</f>
        <v>-2.3749999999999716E-2</v>
      </c>
      <c r="S177">
        <f>'Yield Curves'!T176-'Yield Curves'!T177</f>
        <v>-2.1874999999999645E-2</v>
      </c>
      <c r="T177">
        <f>'Yield Curves'!U176-'Yield Curves'!U177</f>
        <v>-1.9999999999999574E-2</v>
      </c>
      <c r="U177">
        <f>'Yield Curves'!V176-'Yield Curves'!V177</f>
        <v>-1.8124999999999503E-2</v>
      </c>
      <c r="V177" s="21">
        <f t="shared" si="61"/>
        <v>-9.9999999999997868E-3</v>
      </c>
      <c r="W177" s="21">
        <f t="shared" si="62"/>
        <v>3.8207500000000186E-2</v>
      </c>
      <c r="X177">
        <f t="shared" si="63"/>
        <v>5.45756586429815E-2</v>
      </c>
      <c r="Y177">
        <f t="shared" si="64"/>
        <v>0.16516946745847882</v>
      </c>
      <c r="Z177" s="2">
        <v>42885</v>
      </c>
      <c r="AA177" s="28">
        <f>'Bond Valuation'!$B$12*BondVal_all!BO177</f>
        <v>92.918291118330757</v>
      </c>
      <c r="AB177" s="53">
        <f t="shared" si="66"/>
        <v>-2.9995500449953028E-4</v>
      </c>
      <c r="AC177" s="12">
        <f>SUMPRODUCT('Bond Valuation'!$B$12*BondVal_all!BO177,$BO$2)/AA177</f>
        <v>1</v>
      </c>
      <c r="AD177" s="35">
        <f t="shared" si="67"/>
        <v>-1.6444204630876862E-3</v>
      </c>
      <c r="AE177" s="53">
        <f t="shared" si="68"/>
        <v>-5.2001140943459317E-3</v>
      </c>
      <c r="AF177" s="53">
        <f t="shared" si="69"/>
        <v>-1.4517235986730513E-3</v>
      </c>
      <c r="AG177" s="53">
        <f t="shared" si="70"/>
        <v>-4.590753104823036E-3</v>
      </c>
      <c r="AH177" s="28">
        <f>SUMPRODUCT('Bond Valuation'!$B$40:$D$40,BondVal_all!BO177:BQ177)</f>
        <v>83.677606060723093</v>
      </c>
      <c r="AI177" s="53">
        <f t="shared" si="71"/>
        <v>-1.4624157886942157E-3</v>
      </c>
      <c r="AJ177" s="12">
        <f>SUMPRODUCT($BO$2:$BQ$2,'Bond Valuation'!$B$40:$D$40,BondVal_all!BO177:BQ177)/BondVal_all!AH177</f>
        <v>2.9357324360816848</v>
      </c>
      <c r="AK177" s="35">
        <f t="shared" si="72"/>
        <v>-4.8275784920429853E-3</v>
      </c>
      <c r="AL177" s="35">
        <f t="shared" si="73"/>
        <v>-1.5266143618096886E-2</v>
      </c>
      <c r="AM177" s="35">
        <f t="shared" si="74"/>
        <v>-1.4517235986730513E-3</v>
      </c>
      <c r="AN177" s="29">
        <f t="shared" si="75"/>
        <v>-4.590753104823036E-3</v>
      </c>
      <c r="AO177" s="28">
        <f>SUMPRODUCT('Bond Valuation'!$B$68:$F$68,BondVal_all!BO177:BS177)</f>
        <v>77.538062972993501</v>
      </c>
      <c r="AP177" s="53">
        <f t="shared" si="76"/>
        <v>-2.3258189413855046E-3</v>
      </c>
      <c r="AQ177" s="12">
        <f>SUMPRODUCT($BO$2:$BS$2,'Bond Valuation'!$B$68:$F$68,BondVal_all!BO177:BS177)/BondVal_all!AO177</f>
        <v>4.7250674135361415</v>
      </c>
      <c r="AR177" s="35">
        <f t="shared" si="77"/>
        <v>-7.7699975442876382E-3</v>
      </c>
      <c r="AS177" s="35">
        <f t="shared" si="78"/>
        <v>-2.4570889653863968E-2</v>
      </c>
      <c r="AT177" s="35">
        <f t="shared" si="79"/>
        <v>-1.4517235986730513E-3</v>
      </c>
      <c r="AU177" s="36">
        <f t="shared" si="80"/>
        <v>-4.590753104823036E-3</v>
      </c>
      <c r="AV177" s="28">
        <f>SUMPRODUCT('Bond Valuation'!$B$96:$K$96,BondVal_all!BO177:BX177)</f>
        <v>69.707146047296987</v>
      </c>
      <c r="AW177" s="53">
        <f t="shared" si="81"/>
        <v>-3.3735298115662449E-3</v>
      </c>
      <c r="AX177" s="12">
        <f>SUMPRODUCT($BO$2:$BX$2,'Bond Valuation'!$B$96:$K$96,BondVal_all!BO177:BX177)/BondVal_all!AV177</f>
        <v>8.284479014673515</v>
      </c>
      <c r="AY177" s="35">
        <f t="shared" si="82"/>
        <v>-1.3623166817749641E-2</v>
      </c>
      <c r="AZ177" s="35">
        <f t="shared" si="90"/>
        <v>-4.3080236088516848E-2</v>
      </c>
      <c r="BA177" s="35">
        <f t="shared" si="83"/>
        <v>-1.4517235986730513E-3</v>
      </c>
      <c r="BB177" s="36">
        <f t="shared" si="84"/>
        <v>-4.590753104823036E-3</v>
      </c>
      <c r="BC177" s="28">
        <f>SUMPRODUCT('Bond Valuation'!$B$124:$U$124,BondVal_all!BO177:CH177)</f>
        <v>58.006450658874527</v>
      </c>
      <c r="BD177" s="53">
        <f t="shared" si="85"/>
        <v>-2.3099414282632402E-3</v>
      </c>
      <c r="BE177" s="12">
        <f>SUMPRODUCT($BO$2:$CH$2,'Bond Valuation'!$B$124:$U$124,BondVal_all!BO177:CH177)/BondVal_all!BC177</f>
        <v>11.963073501780249</v>
      </c>
      <c r="BF177" s="35">
        <f t="shared" si="86"/>
        <v>-1.9672322867749507E-2</v>
      </c>
      <c r="BG177" s="35">
        <f t="shared" si="87"/>
        <v>-6.2209347128303817E-2</v>
      </c>
      <c r="BH177" s="35">
        <f t="shared" si="88"/>
        <v>-1.4517235986730513E-3</v>
      </c>
      <c r="BI177" s="36">
        <f t="shared" si="89"/>
        <v>-4.590753104823036E-3</v>
      </c>
      <c r="BJ177" s="35"/>
      <c r="BK177" s="35"/>
      <c r="BO177">
        <f>EXP(-BO$2*HLOOKUP(BO$2,'Yield Curves'!$B$2:$AP$508,MATCH($Z177,'Yield Curves'!$A$3:$A$508,0)+1)/100)</f>
        <v>0.91998308037951237</v>
      </c>
      <c r="BP177">
        <f>EXP(-BP$2*HLOOKUP(BP$2,'Yield Curves'!$B$2:$AP$508,MATCH($Z177,'Yield Curves'!$A$3:$A$508,0)+1)/100)</f>
        <v>0.84891178726055494</v>
      </c>
      <c r="BQ177">
        <f>EXP(-BQ$2*HLOOKUP(BQ$2,'Yield Curves'!$B$2:$AP$508,MATCH($Z177,'Yield Curves'!$A$3:$A$508,0)+1)/100)</f>
        <v>0.78568447377885264</v>
      </c>
      <c r="BR177">
        <f>EXP(-BR$2*HLOOKUP(BR$2,'Yield Curves'!$B$2:$AP$508,MATCH($Z177,'Yield Curves'!$A$3:$A$508,0)+1)/100)</f>
        <v>0.72905945016762375</v>
      </c>
      <c r="BS177">
        <f>EXP(-BS$2*HLOOKUP(BS$2,'Yield Curves'!$B$2:$AP$508,MATCH($Z177,'Yield Curves'!$A$3:$A$508,0)+1)/100)</f>
        <v>0.67638015603928914</v>
      </c>
      <c r="BT177">
        <f>EXP(-BT$2*HLOOKUP(BT$2,'Yield Curves'!$B$2:$AP$508,MATCH($Z177,'Yield Curves'!$A$3:$A$508,0)+1)/100)</f>
        <v>0.6275700379133865</v>
      </c>
      <c r="BU177">
        <f>EXP(-BU$2*HLOOKUP(BU$2,'Yield Curves'!$B$2:$AP$508,MATCH($Z177,'Yield Curves'!$A$3:$A$508,0)+1)/100)</f>
        <v>0.58292310307599582</v>
      </c>
      <c r="BV177">
        <f>EXP(-BV$2*HLOOKUP(BV$2,'Yield Curves'!$B$2:$AP$508,MATCH($Z177,'Yield Curves'!$A$3:$A$508,0)+1)/100)</f>
        <v>0.54047872736713143</v>
      </c>
      <c r="BW177">
        <f>EXP(-BW$2*HLOOKUP(BW$2,'Yield Curves'!$B$2:$AP$508,MATCH($Z177,'Yield Curves'!$A$3:$A$508,0)+1)/100)</f>
        <v>0.49967994276034444</v>
      </c>
      <c r="BX177">
        <f>EXP(-BX$2*HLOOKUP(BX$2,'Yield Curves'!$B$2:$AP$508,MATCH($Z177,'Yield Curves'!$A$3:$A$508,0)+1)/100)</f>
        <v>0.46347631296326158</v>
      </c>
      <c r="BY177">
        <f>EXP(-BY$2*HLOOKUP(BY$2,'Yield Curves'!$B$2:$AP$508,MATCH($Z177,'Yield Curves'!$A$3:$A$508,0)+1)/100)</f>
        <v>0.43005700900541416</v>
      </c>
      <c r="BZ177">
        <f>EXP(-BZ$2*HLOOKUP(BZ$2,'Yield Curves'!$B$2:$AP$508,MATCH($Z177,'Yield Curves'!$A$3:$A$508,0)+1)/100)</f>
        <v>0.39557594003648433</v>
      </c>
      <c r="CA177">
        <f>EXP(-CA$2*HLOOKUP(CA$2,'Yield Curves'!$B$2:$AP$508,MATCH($Z177,'Yield Curves'!$A$3:$A$508,0)+1)/100)</f>
        <v>0.35987334639609486</v>
      </c>
      <c r="CB177">
        <f>EXP(-CB$2*HLOOKUP(CB$2,'Yield Curves'!$B$2:$AP$508,MATCH($Z177,'Yield Curves'!$A$3:$A$508,0)+1)/100)</f>
        <v>0.33177130924223502</v>
      </c>
      <c r="CC177">
        <f>EXP(-CC$2*HLOOKUP(CC$2,'Yield Curves'!$B$2:$AP$508,MATCH($Z177,'Yield Curves'!$A$3:$A$508,0)+1)/100)</f>
        <v>0.30574617949871175</v>
      </c>
      <c r="CD177">
        <f>EXP(-CD$2*HLOOKUP(CD$2,'Yield Curves'!$B$2:$AP$508,MATCH($Z177,'Yield Curves'!$A$3:$A$508,0)+1)/100)</f>
        <v>0.28039579370115503</v>
      </c>
      <c r="CE177">
        <f>EXP(-CE$2*HLOOKUP(CE$2,'Yield Curves'!$B$2:$AP$508,MATCH($Z177,'Yield Curves'!$A$3:$A$508,0)+1)/100)</f>
        <v>0.25568516938198982</v>
      </c>
      <c r="CF177">
        <f>EXP(-CF$2*HLOOKUP(CF$2,'Yield Curves'!$B$2:$AP$508,MATCH($Z177,'Yield Curves'!$A$3:$A$508,0)+1)/100)</f>
        <v>0.23280185891538777</v>
      </c>
      <c r="CG177">
        <f>EXP(-CG$2*HLOOKUP(CG$2,'Yield Curves'!$B$2:$AP$508,MATCH($Z177,'Yield Curves'!$A$3:$A$508,0)+1)/100)</f>
        <v>0.21221151756485229</v>
      </c>
      <c r="CH177">
        <f>EXP(-CH$2*HLOOKUP(CH$2,'Yield Curves'!$B$2:$AP$508,MATCH($Z177,'Yield Curves'!$A$3:$A$508,0)+1)/100)</f>
        <v>0.19320567189501364</v>
      </c>
    </row>
    <row r="178" spans="1:86" x14ac:dyDescent="0.2">
      <c r="A178" s="2">
        <v>42881</v>
      </c>
      <c r="B178">
        <f>'Yield Curves'!C177-'Yield Curves'!C178</f>
        <v>1.9999999999999574E-2</v>
      </c>
      <c r="C178">
        <f>'Yield Curves'!D177-'Yield Curves'!D178</f>
        <v>4.9999999999990052E-3</v>
      </c>
      <c r="D178">
        <f>'Yield Curves'!E177-'Yield Curves'!E178</f>
        <v>-9.9999999999997868E-3</v>
      </c>
      <c r="E178">
        <f>'Yield Curves'!F177-'Yield Curves'!F178</f>
        <v>0</v>
      </c>
      <c r="F178">
        <f>'Yield Curves'!G177-'Yield Curves'!G178</f>
        <v>9.9999999999997868E-3</v>
      </c>
      <c r="G178">
        <f>'Yield Curves'!H177-'Yield Curves'!H178</f>
        <v>3.5000000000000142E-2</v>
      </c>
      <c r="H178">
        <f>'Yield Curves'!I177-'Yield Curves'!I178</f>
        <v>5.9999999999999609E-2</v>
      </c>
      <c r="I178">
        <f>'Yield Curves'!J177-'Yield Curves'!J178</f>
        <v>4.9999999999999822E-2</v>
      </c>
      <c r="J178">
        <f>'Yield Curves'!K177-'Yield Curves'!K178</f>
        <v>4.0000000000000036E-2</v>
      </c>
      <c r="K178">
        <f>'Yield Curves'!L177-'Yield Curves'!L178</f>
        <v>4.4999999999999929E-2</v>
      </c>
      <c r="L178">
        <f>'Yield Curves'!M177-'Yield Curves'!M178</f>
        <v>5.0000000000000711E-2</v>
      </c>
      <c r="M178">
        <f>'Yield Curves'!N177-'Yield Curves'!N178</f>
        <v>5.5000000000001492E-2</v>
      </c>
      <c r="N178">
        <f>'Yield Curves'!O177-'Yield Curves'!O178</f>
        <v>6.0000000000000497E-2</v>
      </c>
      <c r="O178">
        <f>'Yield Curves'!P177-'Yield Curves'!P178</f>
        <v>6.4999999999999503E-2</v>
      </c>
      <c r="P178">
        <f>'Yield Curves'!Q177-'Yield Curves'!Q178</f>
        <v>6.4999999999999503E-2</v>
      </c>
      <c r="Q178">
        <f>'Yield Curves'!R177-'Yield Curves'!R178</f>
        <v>6.4999999999999503E-2</v>
      </c>
      <c r="R178">
        <f>'Yield Curves'!S177-'Yield Curves'!S178</f>
        <v>6.4999999999999503E-2</v>
      </c>
      <c r="S178">
        <f>'Yield Curves'!T177-'Yield Curves'!T178</f>
        <v>6.7499999999999893E-2</v>
      </c>
      <c r="T178">
        <f>'Yield Curves'!U177-'Yield Curves'!U178</f>
        <v>7.0000000000000284E-2</v>
      </c>
      <c r="U178">
        <f>'Yield Curves'!V177-'Yield Curves'!V178</f>
        <v>7.2500000000000675E-2</v>
      </c>
      <c r="V178" s="21">
        <f t="shared" si="61"/>
        <v>7.2500000000000675E-2</v>
      </c>
      <c r="W178" s="21">
        <f t="shared" si="62"/>
        <v>3.8077500000000181E-2</v>
      </c>
      <c r="X178">
        <f t="shared" si="63"/>
        <v>5.4532335901605403E-2</v>
      </c>
      <c r="Y178">
        <f t="shared" si="64"/>
        <v>0.16493868369118092</v>
      </c>
      <c r="Z178" s="2">
        <v>42884</v>
      </c>
      <c r="AA178" s="28">
        <f>'Bond Valuation'!$B$12*BondVal_all!BO178</f>
        <v>92.94617078740751</v>
      </c>
      <c r="AB178" s="53">
        <f t="shared" si="66"/>
        <v>5.0012502083607302E-4</v>
      </c>
      <c r="AC178" s="12">
        <f>SUMPRODUCT('Bond Valuation'!$B$12*BondVal_all!BO178,$BO$2)/AA178</f>
        <v>1</v>
      </c>
      <c r="AD178" s="35">
        <f t="shared" si="67"/>
        <v>-1.6516946745847882E-3</v>
      </c>
      <c r="AE178" s="53">
        <f t="shared" si="68"/>
        <v>-5.2231171708585567E-3</v>
      </c>
      <c r="AF178" s="53">
        <f t="shared" si="69"/>
        <v>-1.4545582150001291E-3</v>
      </c>
      <c r="AG178" s="53">
        <f t="shared" si="70"/>
        <v>-4.5997169487093032E-3</v>
      </c>
      <c r="AH178" s="28">
        <f>SUMPRODUCT('Bond Valuation'!$B$40:$D$40,BondVal_all!BO178:BQ178)</f>
        <v>83.800156733024522</v>
      </c>
      <c r="AI178" s="53">
        <f t="shared" si="71"/>
        <v>1.4648969703472403E-3</v>
      </c>
      <c r="AJ178" s="12">
        <f>SUMPRODUCT($BO$2:$BQ$2,'Bond Valuation'!$B$40:$D$40,BondVal_all!BO178:BQ178)/BondVal_all!AH178</f>
        <v>2.9357929755279555</v>
      </c>
      <c r="AK178" s="35">
        <f t="shared" si="72"/>
        <v>-4.8490336233629541E-3</v>
      </c>
      <c r="AL178" s="35">
        <f t="shared" si="73"/>
        <v>-1.5333990700566002E-2</v>
      </c>
      <c r="AM178" s="35">
        <f t="shared" si="74"/>
        <v>-1.4545582150001291E-3</v>
      </c>
      <c r="AN178" s="29">
        <f t="shared" si="75"/>
        <v>-4.5997169487093032E-3</v>
      </c>
      <c r="AO178" s="28">
        <f>SUMPRODUCT('Bond Valuation'!$B$68:$F$68,BondVal_all!BO178:BS178)</f>
        <v>77.718822883357802</v>
      </c>
      <c r="AP178" s="53">
        <f t="shared" si="76"/>
        <v>1.8742629008978717E-3</v>
      </c>
      <c r="AQ178" s="12">
        <f>SUMPRODUCT($BO$2:$BS$2,'Bond Valuation'!$B$68:$F$68,BondVal_all!BO178:BS178)/BondVal_all!AO178</f>
        <v>4.7254947314592757</v>
      </c>
      <c r="AR178" s="35">
        <f t="shared" si="77"/>
        <v>-7.8050744827297593E-3</v>
      </c>
      <c r="AS178" s="35">
        <f t="shared" si="78"/>
        <v>-2.4681812672686588E-2</v>
      </c>
      <c r="AT178" s="35">
        <f t="shared" si="79"/>
        <v>-1.4545582150001291E-3</v>
      </c>
      <c r="AU178" s="36">
        <f t="shared" si="80"/>
        <v>-4.5997169487093032E-3</v>
      </c>
      <c r="AV178" s="28">
        <f>SUMPRODUCT('Bond Valuation'!$B$96:$K$96,BondVal_all!BO178:BX178)</f>
        <v>69.943101184255468</v>
      </c>
      <c r="AW178" s="53">
        <f t="shared" si="81"/>
        <v>1.8155626014979553E-3</v>
      </c>
      <c r="AX178" s="12">
        <f>SUMPRODUCT($BO$2:$BX$2,'Bond Valuation'!$B$96:$K$96,BondVal_all!BO178:BX178)/BondVal_all!AV178</f>
        <v>8.287804121294835</v>
      </c>
      <c r="AY178" s="35">
        <f t="shared" si="82"/>
        <v>-1.368892193114454E-2</v>
      </c>
      <c r="AZ178" s="35">
        <f t="shared" si="90"/>
        <v>-4.3288172014647373E-2</v>
      </c>
      <c r="BA178" s="35">
        <f t="shared" si="83"/>
        <v>-1.4545582150001291E-3</v>
      </c>
      <c r="BB178" s="36">
        <f t="shared" si="84"/>
        <v>-4.5997169487093032E-3</v>
      </c>
      <c r="BC178" s="28">
        <f>SUMPRODUCT('Bond Valuation'!$B$124:$U$124,BondVal_all!BO178:CH178)</f>
        <v>58.140752391494033</v>
      </c>
      <c r="BD178" s="53">
        <f t="shared" si="85"/>
        <v>9.4687763914946821E-4</v>
      </c>
      <c r="BE178" s="12">
        <f>SUMPRODUCT($BO$2:$CH$2,'Bond Valuation'!$B$124:$U$124,BondVal_all!BO178:CH178)/BondVal_all!BC178</f>
        <v>11.964572755863919</v>
      </c>
      <c r="BF178" s="35">
        <f t="shared" si="86"/>
        <v>-1.9761821104542679E-2</v>
      </c>
      <c r="BG178" s="35">
        <f t="shared" si="87"/>
        <v>-6.2492365403139322E-2</v>
      </c>
      <c r="BH178" s="35">
        <f t="shared" si="88"/>
        <v>-1.4545582150001291E-3</v>
      </c>
      <c r="BI178" s="36">
        <f t="shared" si="89"/>
        <v>-4.5997169487093032E-3</v>
      </c>
      <c r="BJ178" s="35"/>
      <c r="BK178" s="35"/>
      <c r="BO178">
        <f>EXP(-BO$2*HLOOKUP(BO$2,'Yield Curves'!$B$2:$AP$508,MATCH($Z178,'Yield Curves'!$A$3:$A$508,0)+1)/100)</f>
        <v>0.920259116707005</v>
      </c>
      <c r="BP178">
        <f>EXP(-BP$2*HLOOKUP(BP$2,'Yield Curves'!$B$2:$AP$508,MATCH($Z178,'Yield Curves'!$A$3:$A$508,0)+1)/100)</f>
        <v>0.84976112364522982</v>
      </c>
      <c r="BQ178">
        <f>EXP(-BQ$2*HLOOKUP(BQ$2,'Yield Curves'!$B$2:$AP$508,MATCH($Z178,'Yield Curves'!$A$3:$A$508,0)+1)/100)</f>
        <v>0.78686388482666725</v>
      </c>
      <c r="BR178">
        <f>EXP(-BR$2*HLOOKUP(BR$2,'Yield Curves'!$B$2:$AP$508,MATCH($Z178,'Yield Curves'!$A$3:$A$508,0)+1)/100)</f>
        <v>0.72964293108900746</v>
      </c>
      <c r="BS178">
        <f>EXP(-BS$2*HLOOKUP(BS$2,'Yield Curves'!$B$2:$AP$508,MATCH($Z178,'Yield Curves'!$A$3:$A$508,0)+1)/100)</f>
        <v>0.67807322187988317</v>
      </c>
      <c r="BT178">
        <f>EXP(-BT$2*HLOOKUP(BT$2,'Yield Curves'!$B$2:$AP$508,MATCH($Z178,'Yield Curves'!$A$3:$A$508,0)+1)/100)</f>
        <v>0.62945557491848181</v>
      </c>
      <c r="BU178">
        <f>EXP(-BU$2*HLOOKUP(BU$2,'Yield Curves'!$B$2:$AP$508,MATCH($Z178,'Yield Curves'!$A$3:$A$508,0)+1)/100)</f>
        <v>0.58496690850988675</v>
      </c>
      <c r="BV178">
        <f>EXP(-BV$2*HLOOKUP(BV$2,'Yield Curves'!$B$2:$AP$508,MATCH($Z178,'Yield Curves'!$A$3:$A$508,0)+1)/100)</f>
        <v>0.5425364537350954</v>
      </c>
      <c r="BW178">
        <f>EXP(-BW$2*HLOOKUP(BW$2,'Yield Curves'!$B$2:$AP$508,MATCH($Z178,'Yield Curves'!$A$3:$A$508,0)+1)/100)</f>
        <v>0.50159487852132056</v>
      </c>
      <c r="BX178">
        <f>EXP(-BX$2*HLOOKUP(BX$2,'Yield Curves'!$B$2:$AP$508,MATCH($Z178,'Yield Curves'!$A$3:$A$508,0)+1)/100)</f>
        <v>0.46533393097431341</v>
      </c>
      <c r="BY178">
        <f>EXP(-BY$2*HLOOKUP(BY$2,'Yield Curves'!$B$2:$AP$508,MATCH($Z178,'Yield Curves'!$A$3:$A$508,0)+1)/100)</f>
        <v>0.43183465804806198</v>
      </c>
      <c r="BZ178">
        <f>EXP(-BZ$2*HLOOKUP(BZ$2,'Yield Curves'!$B$2:$AP$508,MATCH($Z178,'Yield Curves'!$A$3:$A$508,0)+1)/100)</f>
        <v>0.39715148371664633</v>
      </c>
      <c r="CA178">
        <f>EXP(-CA$2*HLOOKUP(CA$2,'Yield Curves'!$B$2:$AP$508,MATCH($Z178,'Yield Curves'!$A$3:$A$508,0)+1)/100)</f>
        <v>0.361132852819191</v>
      </c>
      <c r="CB178">
        <f>EXP(-CB$2*HLOOKUP(CB$2,'Yield Curves'!$B$2:$AP$508,MATCH($Z178,'Yield Curves'!$A$3:$A$508,0)+1)/100)</f>
        <v>0.33286172183050239</v>
      </c>
      <c r="CC178">
        <f>EXP(-CC$2*HLOOKUP(CC$2,'Yield Curves'!$B$2:$AP$508,MATCH($Z178,'Yield Curves'!$A$3:$A$508,0)+1)/100)</f>
        <v>0.30666479527190599</v>
      </c>
      <c r="CD178">
        <f>EXP(-CD$2*HLOOKUP(CD$2,'Yield Curves'!$B$2:$AP$508,MATCH($Z178,'Yield Curves'!$A$3:$A$508,0)+1)/100)</f>
        <v>0.28118024471960157</v>
      </c>
      <c r="CE178">
        <f>EXP(-CE$2*HLOOKUP(CE$2,'Yield Curves'!$B$2:$AP$508,MATCH($Z178,'Yield Curves'!$A$3:$A$508,0)+1)/100)</f>
        <v>0.25637374819497072</v>
      </c>
      <c r="CF178">
        <f>EXP(-CF$2*HLOOKUP(CF$2,'Yield Curves'!$B$2:$AP$508,MATCH($Z178,'Yield Curves'!$A$3:$A$508,0)+1)/100)</f>
        <v>0.23339680821956688</v>
      </c>
      <c r="CG178">
        <f>EXP(-CG$2*HLOOKUP(CG$2,'Yield Curves'!$B$2:$AP$508,MATCH($Z178,'Yield Curves'!$A$3:$A$508,0)+1)/100)</f>
        <v>0.21269954264118848</v>
      </c>
      <c r="CH178">
        <f>EXP(-CH$2*HLOOKUP(CH$2,'Yield Curves'!$B$2:$AP$508,MATCH($Z178,'Yield Curves'!$A$3:$A$508,0)+1)/100)</f>
        <v>0.1935924699078839</v>
      </c>
    </row>
    <row r="179" spans="1:86" x14ac:dyDescent="0.2">
      <c r="A179" s="2">
        <v>42880</v>
      </c>
      <c r="B179">
        <f>'Yield Curves'!C178-'Yield Curves'!C179</f>
        <v>2.9999999999999361E-2</v>
      </c>
      <c r="C179">
        <f>'Yield Curves'!D178-'Yield Curves'!D179</f>
        <v>3.0000000000001137E-2</v>
      </c>
      <c r="D179">
        <f>'Yield Curves'!E178-'Yield Curves'!E179</f>
        <v>2.9999999999999361E-2</v>
      </c>
      <c r="E179">
        <f>'Yield Curves'!F178-'Yield Curves'!F179</f>
        <v>2.9999999999999361E-2</v>
      </c>
      <c r="F179">
        <f>'Yield Curves'!G178-'Yield Curves'!G179</f>
        <v>2.9999999999999361E-2</v>
      </c>
      <c r="G179">
        <f>'Yield Curves'!H178-'Yield Curves'!H179</f>
        <v>1.9999999999999574E-2</v>
      </c>
      <c r="H179">
        <f>'Yield Curves'!I178-'Yield Curves'!I179</f>
        <v>9.9999999999997868E-3</v>
      </c>
      <c r="I179">
        <f>'Yield Curves'!J178-'Yield Curves'!J179</f>
        <v>9.9999999999997868E-3</v>
      </c>
      <c r="J179">
        <f>'Yield Curves'!K178-'Yield Curves'!K179</f>
        <v>9.9999999999997868E-3</v>
      </c>
      <c r="K179">
        <f>'Yield Curves'!L178-'Yield Curves'!L179</f>
        <v>7.499999999999396E-3</v>
      </c>
      <c r="L179">
        <f>'Yield Curves'!M178-'Yield Curves'!M179</f>
        <v>4.9999999999990052E-3</v>
      </c>
      <c r="M179">
        <f>'Yield Curves'!N178-'Yield Curves'!N179</f>
        <v>2.4999999999995026E-3</v>
      </c>
      <c r="N179">
        <f>'Yield Curves'!O178-'Yield Curves'!O179</f>
        <v>0</v>
      </c>
      <c r="O179">
        <f>'Yield Curves'!P178-'Yield Curves'!P179</f>
        <v>-2.4999999999995026E-3</v>
      </c>
      <c r="P179">
        <f>'Yield Curves'!Q178-'Yield Curves'!Q179</f>
        <v>-1.2499999999997513E-3</v>
      </c>
      <c r="Q179">
        <f>'Yield Curves'!R178-'Yield Curves'!R179</f>
        <v>0</v>
      </c>
      <c r="R179">
        <f>'Yield Curves'!S178-'Yield Curves'!S179</f>
        <v>1.2499999999997513E-3</v>
      </c>
      <c r="S179">
        <f>'Yield Curves'!T178-'Yield Curves'!T179</f>
        <v>6.2500000000031974E-4</v>
      </c>
      <c r="T179">
        <f>'Yield Curves'!U178-'Yield Curves'!U179</f>
        <v>0</v>
      </c>
      <c r="U179">
        <f>'Yield Curves'!V178-'Yield Curves'!V179</f>
        <v>-6.2500000000031974E-4</v>
      </c>
      <c r="V179" s="21">
        <f t="shared" si="61"/>
        <v>3.0000000000001137E-2</v>
      </c>
      <c r="W179" s="21">
        <f t="shared" si="62"/>
        <v>3.8237500000000174E-2</v>
      </c>
      <c r="X179">
        <f t="shared" si="63"/>
        <v>5.4567210650377125E-2</v>
      </c>
      <c r="Y179">
        <f t="shared" si="64"/>
        <v>0.16517981448884372</v>
      </c>
      <c r="Z179" s="2">
        <v>42881</v>
      </c>
      <c r="AA179" s="28">
        <f>'Bond Valuation'!$B$12*BondVal_all!BO179</f>
        <v>92.899709318349011</v>
      </c>
      <c r="AB179" s="53">
        <f t="shared" si="66"/>
        <v>-1.9998000133347738E-4</v>
      </c>
      <c r="AC179" s="12">
        <f>SUMPRODUCT('Bond Valuation'!$B$12*BondVal_all!BO179,$BO$2)/AA179</f>
        <v>1</v>
      </c>
      <c r="AD179" s="35">
        <f t="shared" si="67"/>
        <v>-1.6493868369118092E-3</v>
      </c>
      <c r="AE179" s="53">
        <f t="shared" si="68"/>
        <v>-5.2158191473420006E-3</v>
      </c>
      <c r="AF179" s="53">
        <f t="shared" si="69"/>
        <v>-1.4534035711363297E-3</v>
      </c>
      <c r="AG179" s="53">
        <f t="shared" si="70"/>
        <v>-4.5960656442133596E-3</v>
      </c>
      <c r="AH179" s="28">
        <f>SUMPRODUCT('Bond Valuation'!$B$40:$D$40,BondVal_all!BO179:BQ179)</f>
        <v>83.677577702961457</v>
      </c>
      <c r="AI179" s="53">
        <f t="shared" si="71"/>
        <v>-2.8761570229440814E-4</v>
      </c>
      <c r="AJ179" s="12">
        <f>SUMPRODUCT($BO$2:$BQ$2,'Bond Valuation'!$B$40:$D$40,BondVal_all!BO179:BQ179)/BondVal_all!AH179</f>
        <v>2.9357371505072627</v>
      </c>
      <c r="AK179" s="35">
        <f t="shared" si="72"/>
        <v>-4.8421662126796623E-3</v>
      </c>
      <c r="AL179" s="35">
        <f t="shared" si="73"/>
        <v>-1.5312274041179026E-2</v>
      </c>
      <c r="AM179" s="35">
        <f t="shared" si="74"/>
        <v>-1.4534035711363297E-3</v>
      </c>
      <c r="AN179" s="29">
        <f t="shared" si="75"/>
        <v>-4.5960656442133596E-3</v>
      </c>
      <c r="AO179" s="28">
        <f>SUMPRODUCT('Bond Valuation'!$B$68:$F$68,BondVal_all!BO179:BS179)</f>
        <v>77.573429881635249</v>
      </c>
      <c r="AP179" s="53">
        <f t="shared" si="76"/>
        <v>-1.8512256012012118E-3</v>
      </c>
      <c r="AQ179" s="12">
        <f>SUMPRODUCT($BO$2:$BS$2,'Bond Valuation'!$B$68:$F$68,BondVal_all!BO179:BS179)/BondVal_all!AO179</f>
        <v>4.7251906593118074</v>
      </c>
      <c r="AR179" s="35">
        <f t="shared" si="77"/>
        <v>-7.793667275367528E-3</v>
      </c>
      <c r="AS179" s="35">
        <f t="shared" si="78"/>
        <v>-2.4645739915680098E-2</v>
      </c>
      <c r="AT179" s="35">
        <f t="shared" si="79"/>
        <v>-1.4534035711363297E-3</v>
      </c>
      <c r="AU179" s="36">
        <f t="shared" si="80"/>
        <v>-4.5960656442133596E-3</v>
      </c>
      <c r="AV179" s="28">
        <f>SUMPRODUCT('Bond Valuation'!$B$96:$K$96,BondVal_all!BO179:BX179)</f>
        <v>69.816345238866518</v>
      </c>
      <c r="AW179" s="53">
        <f t="shared" si="81"/>
        <v>-5.4807306655603183E-3</v>
      </c>
      <c r="AX179" s="12">
        <f>SUMPRODUCT($BO$2:$BX$2,'Bond Valuation'!$B$96:$K$96,BondVal_all!BO179:BX179)/BondVal_all!AV179</f>
        <v>8.2866339899940282</v>
      </c>
      <c r="AY179" s="35">
        <f t="shared" si="82"/>
        <v>-1.3667865025402135E-2</v>
      </c>
      <c r="AZ179" s="35">
        <f t="shared" si="90"/>
        <v>-4.3221584232025892E-2</v>
      </c>
      <c r="BA179" s="35">
        <f t="shared" si="83"/>
        <v>-1.4534035711363297E-3</v>
      </c>
      <c r="BB179" s="36">
        <f t="shared" si="84"/>
        <v>-4.5960656442133596E-3</v>
      </c>
      <c r="BC179" s="28">
        <f>SUMPRODUCT('Bond Valuation'!$B$124:$U$124,BondVal_all!BO179:CH179)</f>
        <v>58.085752291496036</v>
      </c>
      <c r="BD179" s="53">
        <f t="shared" si="85"/>
        <v>-4.807963875278376E-3</v>
      </c>
      <c r="BE179" s="12">
        <f>SUMPRODUCT($BO$2:$CH$2,'Bond Valuation'!$B$124:$U$124,BondVal_all!BO179:CH179)/BondVal_all!BC179</f>
        <v>11.968063514895434</v>
      </c>
      <c r="BF179" s="35">
        <f t="shared" si="86"/>
        <v>-1.9739966424793011E-2</v>
      </c>
      <c r="BG179" s="35">
        <f t="shared" si="87"/>
        <v>-6.2423254837596816E-2</v>
      </c>
      <c r="BH179" s="35">
        <f t="shared" si="88"/>
        <v>-1.4534035711363297E-3</v>
      </c>
      <c r="BI179" s="36">
        <f t="shared" si="89"/>
        <v>-4.5960656442133596E-3</v>
      </c>
      <c r="BJ179" s="35"/>
      <c r="BK179" s="35"/>
      <c r="BO179">
        <f>EXP(-BO$2*HLOOKUP(BO$2,'Yield Curves'!$B$2:$AP$508,MATCH($Z179,'Yield Curves'!$A$3:$A$508,0)+1)/100)</f>
        <v>0.91979910216187144</v>
      </c>
      <c r="BP179">
        <f>EXP(-BP$2*HLOOKUP(BP$2,'Yield Curves'!$B$2:$AP$508,MATCH($Z179,'Yield Curves'!$A$3:$A$508,0)+1)/100)</f>
        <v>0.84908158659737476</v>
      </c>
      <c r="BQ179">
        <f>EXP(-BQ$2*HLOOKUP(BQ$2,'Yield Curves'!$B$2:$AP$508,MATCH($Z179,'Yield Curves'!$A$3:$A$508,0)+1)/100)</f>
        <v>0.78568447377885264</v>
      </c>
      <c r="BR179">
        <f>EXP(-BR$2*HLOOKUP(BR$2,'Yield Curves'!$B$2:$AP$508,MATCH($Z179,'Yield Curves'!$A$3:$A$508,0)+1)/100)</f>
        <v>0.7293511322802243</v>
      </c>
      <c r="BS179">
        <f>EXP(-BS$2*HLOOKUP(BS$2,'Yield Curves'!$B$2:$AP$508,MATCH($Z179,'Yield Curves'!$A$3:$A$508,0)+1)/100)</f>
        <v>0.67671843067892135</v>
      </c>
      <c r="BT179">
        <f>EXP(-BT$2*HLOOKUP(BT$2,'Yield Curves'!$B$2:$AP$508,MATCH($Z179,'Yield Curves'!$A$3:$A$508,0)+1)/100)</f>
        <v>0.62813510518964077</v>
      </c>
      <c r="BU179">
        <f>EXP(-BU$2*HLOOKUP(BU$2,'Yield Curves'!$B$2:$AP$508,MATCH($Z179,'Yield Curves'!$A$3:$A$508,0)+1)/100)</f>
        <v>0.58373976695162666</v>
      </c>
      <c r="BV179">
        <f>EXP(-BV$2*HLOOKUP(BV$2,'Yield Curves'!$B$2:$AP$508,MATCH($Z179,'Yield Curves'!$A$3:$A$508,0)+1)/100)</f>
        <v>0.54139832263816667</v>
      </c>
      <c r="BW179">
        <f>EXP(-BW$2*HLOOKUP(BW$2,'Yield Curves'!$B$2:$AP$508,MATCH($Z179,'Yield Curves'!$A$3:$A$508,0)+1)/100)</f>
        <v>0.50052386452247277</v>
      </c>
      <c r="BX179">
        <f>EXP(-BX$2*HLOOKUP(BX$2,'Yield Curves'!$B$2:$AP$508,MATCH($Z179,'Yield Curves'!$A$3:$A$508,0)+1)/100)</f>
        <v>0.46440419316009157</v>
      </c>
      <c r="BY179">
        <f>EXP(-BY$2*HLOOKUP(BY$2,'Yield Curves'!$B$2:$AP$508,MATCH($Z179,'Yield Curves'!$A$3:$A$508,0)+1)/100)</f>
        <v>0.4310634430755288</v>
      </c>
      <c r="BZ179">
        <f>EXP(-BZ$2*HLOOKUP(BZ$2,'Yield Curves'!$B$2:$AP$508,MATCH($Z179,'Yield Curves'!$A$3:$A$508,0)+1)/100)</f>
        <v>0.39645212072127761</v>
      </c>
      <c r="CA179">
        <f>EXP(-CA$2*HLOOKUP(CA$2,'Yield Curves'!$B$2:$AP$508,MATCH($Z179,'Yield Curves'!$A$3:$A$508,0)+1)/100)</f>
        <v>0.36041468776984792</v>
      </c>
      <c r="CB179">
        <f>EXP(-CB$2*HLOOKUP(CB$2,'Yield Curves'!$B$2:$AP$508,MATCH($Z179,'Yield Curves'!$A$3:$A$508,0)+1)/100)</f>
        <v>0.33227245467517347</v>
      </c>
      <c r="CC179">
        <f>EXP(-CC$2*HLOOKUP(CC$2,'Yield Curves'!$B$2:$AP$508,MATCH($Z179,'Yield Curves'!$A$3:$A$508,0)+1)/100)</f>
        <v>0.30620514290445849</v>
      </c>
      <c r="CD179">
        <f>EXP(-CD$2*HLOOKUP(CD$2,'Yield Curves'!$B$2:$AP$508,MATCH($Z179,'Yield Curves'!$A$3:$A$508,0)+1)/100)</f>
        <v>0.28083162177837978</v>
      </c>
      <c r="CE179">
        <f>EXP(-CE$2*HLOOKUP(CE$2,'Yield Curves'!$B$2:$AP$508,MATCH($Z179,'Yield Curves'!$A$3:$A$508,0)+1)/100)</f>
        <v>0.25611595188418457</v>
      </c>
      <c r="CF179">
        <f>EXP(-CF$2*HLOOKUP(CF$2,'Yield Curves'!$B$2:$AP$508,MATCH($Z179,'Yield Curves'!$A$3:$A$508,0)+1)/100)</f>
        <v>0.23322537925566991</v>
      </c>
      <c r="CG179">
        <f>EXP(-CG$2*HLOOKUP(CG$2,'Yield Curves'!$B$2:$AP$508,MATCH($Z179,'Yield Curves'!$A$3:$A$508,0)+1)/100)</f>
        <v>0.21261707524526752</v>
      </c>
      <c r="CH179">
        <f>EXP(-CH$2*HLOOKUP(CH$2,'Yield Curves'!$B$2:$AP$508,MATCH($Z179,'Yield Curves'!$A$3:$A$508,0)+1)/100)</f>
        <v>0.1935924699078839</v>
      </c>
    </row>
    <row r="180" spans="1:86" x14ac:dyDescent="0.2">
      <c r="A180" s="2">
        <v>42879</v>
      </c>
      <c r="B180">
        <f>'Yield Curves'!C179-'Yield Curves'!C180</f>
        <v>-9.9999999999997868E-3</v>
      </c>
      <c r="C180">
        <f>'Yield Curves'!D179-'Yield Curves'!D180</f>
        <v>9.9999999999980105E-3</v>
      </c>
      <c r="D180">
        <f>'Yield Curves'!E179-'Yield Curves'!E180</f>
        <v>2.9999999999999361E-2</v>
      </c>
      <c r="E180">
        <f>'Yield Curves'!F179-'Yield Curves'!F180</f>
        <v>3.9999999999999147E-2</v>
      </c>
      <c r="F180">
        <f>'Yield Curves'!G179-'Yield Curves'!G180</f>
        <v>4.9999999999999822E-2</v>
      </c>
      <c r="G180">
        <f>'Yield Curves'!H179-'Yield Curves'!H180</f>
        <v>3.0000000000000249E-2</v>
      </c>
      <c r="H180">
        <f>'Yield Curves'!I179-'Yield Curves'!I180</f>
        <v>1.0000000000000675E-2</v>
      </c>
      <c r="I180">
        <f>'Yield Curves'!J179-'Yield Curves'!J180</f>
        <v>4.5000000000000817E-2</v>
      </c>
      <c r="J180">
        <f>'Yield Curves'!K179-'Yield Curves'!K180</f>
        <v>8.0000000000000071E-2</v>
      </c>
      <c r="K180">
        <f>'Yield Curves'!L179-'Yield Curves'!L180</f>
        <v>8.2500000000000462E-2</v>
      </c>
      <c r="L180">
        <f>'Yield Curves'!M179-'Yield Curves'!M180</f>
        <v>8.5000000000000853E-2</v>
      </c>
      <c r="M180">
        <f>'Yield Curves'!N179-'Yield Curves'!N180</f>
        <v>8.7500000000000355E-2</v>
      </c>
      <c r="N180">
        <f>'Yield Curves'!O179-'Yield Curves'!O180</f>
        <v>8.9999999999999858E-2</v>
      </c>
      <c r="O180">
        <f>'Yield Curves'!P179-'Yield Curves'!P180</f>
        <v>9.2499999999999361E-2</v>
      </c>
      <c r="P180">
        <f>'Yield Curves'!Q179-'Yield Curves'!Q180</f>
        <v>8.3749999999999325E-2</v>
      </c>
      <c r="Q180">
        <f>'Yield Curves'!R179-'Yield Curves'!R180</f>
        <v>7.5000000000000178E-2</v>
      </c>
      <c r="R180">
        <f>'Yield Curves'!S179-'Yield Curves'!S180</f>
        <v>6.625000000000103E-2</v>
      </c>
      <c r="S180">
        <f>'Yield Curves'!T179-'Yield Curves'!T180</f>
        <v>6.3124999999999432E-2</v>
      </c>
      <c r="T180">
        <f>'Yield Curves'!U179-'Yield Curves'!U180</f>
        <v>5.9999999999999609E-2</v>
      </c>
      <c r="U180">
        <f>'Yield Curves'!V179-'Yield Curves'!V180</f>
        <v>5.6874999999999787E-2</v>
      </c>
      <c r="V180" s="21">
        <f t="shared" si="61"/>
        <v>9.2499999999999361E-2</v>
      </c>
      <c r="W180" s="21">
        <f t="shared" si="62"/>
        <v>3.8037500000000182E-2</v>
      </c>
      <c r="X180">
        <f t="shared" si="63"/>
        <v>5.4459051676355258E-2</v>
      </c>
      <c r="Y180">
        <f t="shared" si="64"/>
        <v>0.16472819908956954</v>
      </c>
      <c r="Z180" s="2">
        <v>42880</v>
      </c>
      <c r="AA180" s="28">
        <f>'Bond Valuation'!$B$12*BondVal_all!BO180</f>
        <v>92.918291118330757</v>
      </c>
      <c r="AB180" s="53">
        <f t="shared" si="66"/>
        <v>-2.9995500449953028E-4</v>
      </c>
      <c r="AC180" s="12">
        <f>SUMPRODUCT('Bond Valuation'!$B$12*BondVal_all!BO180,$BO$2)/AA180</f>
        <v>1</v>
      </c>
      <c r="AD180" s="35">
        <f t="shared" si="67"/>
        <v>-1.6517981448884373E-3</v>
      </c>
      <c r="AE180" s="53">
        <f t="shared" si="68"/>
        <v>-5.2234443726882776E-3</v>
      </c>
      <c r="AF180" s="53">
        <f t="shared" si="69"/>
        <v>-1.4543330578999033E-3</v>
      </c>
      <c r="AG180" s="53">
        <f t="shared" si="70"/>
        <v>-4.5990049394412308E-3</v>
      </c>
      <c r="AH180" s="28">
        <f>SUMPRODUCT('Bond Valuation'!$B$40:$D$40,BondVal_all!BO180:BQ180)</f>
        <v>83.701651612273125</v>
      </c>
      <c r="AI180" s="53">
        <f t="shared" si="71"/>
        <v>-8.8034222389243855E-4</v>
      </c>
      <c r="AJ180" s="12">
        <f>SUMPRODUCT($BO$2:$BQ$2,'Bond Valuation'!$B$40:$D$40,BondVal_all!BO180:BQ180)/BondVal_all!AH180</f>
        <v>2.9357508986686396</v>
      </c>
      <c r="AK180" s="35">
        <f t="shared" si="72"/>
        <v>-4.8492678882754211E-3</v>
      </c>
      <c r="AL180" s="35">
        <f t="shared" si="73"/>
        <v>-1.5334731511265258E-2</v>
      </c>
      <c r="AM180" s="35">
        <f t="shared" si="74"/>
        <v>-1.4543330578999033E-3</v>
      </c>
      <c r="AN180" s="29">
        <f t="shared" si="75"/>
        <v>-4.5990049394412308E-3</v>
      </c>
      <c r="AO180" s="28">
        <f>SUMPRODUCT('Bond Valuation'!$B$68:$F$68,BondVal_all!BO180:BS180)</f>
        <v>77.717302141014983</v>
      </c>
      <c r="AP180" s="53">
        <f t="shared" si="76"/>
        <v>-5.0444831737694873E-4</v>
      </c>
      <c r="AQ180" s="12">
        <f>SUMPRODUCT($BO$2:$BS$2,'Bond Valuation'!$B$68:$F$68,BondVal_all!BO180:BS180)/BondVal_all!AO180</f>
        <v>4.7256205647104776</v>
      </c>
      <c r="AR180" s="35">
        <f t="shared" si="77"/>
        <v>-7.805771282235416E-3</v>
      </c>
      <c r="AS180" s="35">
        <f t="shared" si="78"/>
        <v>-2.4684016146196943E-2</v>
      </c>
      <c r="AT180" s="35">
        <f t="shared" si="79"/>
        <v>-1.4543330578999033E-3</v>
      </c>
      <c r="AU180" s="36">
        <f t="shared" si="80"/>
        <v>-4.5990049394412308E-3</v>
      </c>
      <c r="AV180" s="28">
        <f>SUMPRODUCT('Bond Valuation'!$B$96:$K$96,BondVal_all!BO180:BX180)</f>
        <v>70.201098552459001</v>
      </c>
      <c r="AW180" s="53">
        <f t="shared" si="81"/>
        <v>-1.154580549708184E-4</v>
      </c>
      <c r="AX180" s="12">
        <f>SUMPRODUCT($BO$2:$BX$2,'Bond Valuation'!$B$96:$K$96,BondVal_all!BO180:BX180)/BondVal_all!AV180</f>
        <v>8.2938936990071443</v>
      </c>
      <c r="AY180" s="35">
        <f t="shared" si="82"/>
        <v>-1.3699838225921898E-2</v>
      </c>
      <c r="AZ180" s="35">
        <f t="shared" si="90"/>
        <v>-4.3322692369753626E-2</v>
      </c>
      <c r="BA180" s="35">
        <f t="shared" si="83"/>
        <v>-1.4543330578999033E-3</v>
      </c>
      <c r="BB180" s="36">
        <f t="shared" si="84"/>
        <v>-4.5990049394412308E-3</v>
      </c>
      <c r="BC180" s="28">
        <f>SUMPRODUCT('Bond Valuation'!$B$124:$U$124,BondVal_all!BO180:CH180)</f>
        <v>58.366375717476586</v>
      </c>
      <c r="BD180" s="53">
        <f t="shared" si="85"/>
        <v>-2.5614701482855606E-3</v>
      </c>
      <c r="BE180" s="12">
        <f>SUMPRODUCT($BO$2:$CH$2,'Bond Valuation'!$B$124:$U$124,BondVal_all!BO180:CH180)/BondVal_all!BC180</f>
        <v>11.983333178340445</v>
      </c>
      <c r="BF180" s="35">
        <f t="shared" si="86"/>
        <v>-1.9794047513562806E-2</v>
      </c>
      <c r="BG180" s="35">
        <f t="shared" si="87"/>
        <v>-6.2594274256451116E-2</v>
      </c>
      <c r="BH180" s="35">
        <f t="shared" si="88"/>
        <v>-1.4543330578999033E-3</v>
      </c>
      <c r="BI180" s="36">
        <f t="shared" si="89"/>
        <v>-4.5990049394412308E-3</v>
      </c>
      <c r="BJ180" s="35"/>
      <c r="BK180" s="35"/>
      <c r="BO180">
        <f>EXP(-BO$2*HLOOKUP(BO$2,'Yield Curves'!$B$2:$AP$508,MATCH($Z180,'Yield Curves'!$A$3:$A$508,0)+1)/100)</f>
        <v>0.91998308037951237</v>
      </c>
      <c r="BP180">
        <f>EXP(-BP$2*HLOOKUP(BP$2,'Yield Curves'!$B$2:$AP$508,MATCH($Z180,'Yield Curves'!$A$3:$A$508,0)+1)/100)</f>
        <v>0.84891178726055494</v>
      </c>
      <c r="BQ180">
        <f>EXP(-BQ$2*HLOOKUP(BQ$2,'Yield Curves'!$B$2:$AP$508,MATCH($Z180,'Yield Curves'!$A$3:$A$508,0)+1)/100)</f>
        <v>0.78592021448032345</v>
      </c>
      <c r="BR180">
        <f>EXP(-BR$2*HLOOKUP(BR$2,'Yield Curves'!$B$2:$AP$508,MATCH($Z180,'Yield Curves'!$A$3:$A$508,0)+1)/100)</f>
        <v>0.73110367721039149</v>
      </c>
      <c r="BS180">
        <f>EXP(-BS$2*HLOOKUP(BS$2,'Yield Curves'!$B$2:$AP$508,MATCH($Z180,'Yield Curves'!$A$3:$A$508,0)+1)/100)</f>
        <v>0.67807322187988317</v>
      </c>
      <c r="BT180">
        <f>EXP(-BT$2*HLOOKUP(BT$2,'Yield Curves'!$B$2:$AP$508,MATCH($Z180,'Yield Curves'!$A$3:$A$508,0)+1)/100)</f>
        <v>0.63002233994191226</v>
      </c>
      <c r="BU180">
        <f>EXP(-BU$2*HLOOKUP(BU$2,'Yield Curves'!$B$2:$AP$508,MATCH($Z180,'Yield Curves'!$A$3:$A$508,0)+1)/100)</f>
        <v>0.58619662977316145</v>
      </c>
      <c r="BV180">
        <f>EXP(-BV$2*HLOOKUP(BV$2,'Yield Curves'!$B$2:$AP$508,MATCH($Z180,'Yield Curves'!$A$3:$A$508,0)+1)/100)</f>
        <v>0.54422092632520735</v>
      </c>
      <c r="BW180">
        <f>EXP(-BW$2*HLOOKUP(BW$2,'Yield Curves'!$B$2:$AP$508,MATCH($Z180,'Yield Curves'!$A$3:$A$508,0)+1)/100)</f>
        <v>0.50346051044430828</v>
      </c>
      <c r="BX180">
        <f>EXP(-BX$2*HLOOKUP(BX$2,'Yield Curves'!$B$2:$AP$508,MATCH($Z180,'Yield Curves'!$A$3:$A$508,0)+1)/100)</f>
        <v>0.46766642700990924</v>
      </c>
      <c r="BY180">
        <f>EXP(-BY$2*HLOOKUP(BY$2,'Yield Curves'!$B$2:$AP$508,MATCH($Z180,'Yield Curves'!$A$3:$A$508,0)+1)/100)</f>
        <v>0.4346344265335173</v>
      </c>
      <c r="BZ180">
        <f>EXP(-BZ$2*HLOOKUP(BZ$2,'Yield Curves'!$B$2:$AP$508,MATCH($Z180,'Yield Curves'!$A$3:$A$508,0)+1)/100)</f>
        <v>0.39985631856128812</v>
      </c>
      <c r="CA180">
        <f>EXP(-CA$2*HLOOKUP(CA$2,'Yield Curves'!$B$2:$AP$508,MATCH($Z180,'Yield Curves'!$A$3:$A$508,0)+1)/100)</f>
        <v>0.36317789350780855</v>
      </c>
      <c r="CB180">
        <f>EXP(-CB$2*HLOOKUP(CB$2,'Yield Curves'!$B$2:$AP$508,MATCH($Z180,'Yield Curves'!$A$3:$A$508,0)+1)/100)</f>
        <v>0.33504598095292404</v>
      </c>
      <c r="CC180">
        <f>EXP(-CC$2*HLOOKUP(CC$2,'Yield Curves'!$B$2:$AP$508,MATCH($Z180,'Yield Curves'!$A$3:$A$508,0)+1)/100)</f>
        <v>0.30897342778667081</v>
      </c>
      <c r="CD180">
        <f>EXP(-CD$2*HLOOKUP(CD$2,'Yield Curves'!$B$2:$AP$508,MATCH($Z180,'Yield Curves'!$A$3:$A$508,0)+1)/100)</f>
        <v>0.28338114084655186</v>
      </c>
      <c r="CE180">
        <f>EXP(-CE$2*HLOOKUP(CE$2,'Yield Curves'!$B$2:$AP$508,MATCH($Z180,'Yield Curves'!$A$3:$A$508,0)+1)/100)</f>
        <v>0.25825076241513995</v>
      </c>
      <c r="CF180">
        <f>EXP(-CF$2*HLOOKUP(CF$2,'Yield Curves'!$B$2:$AP$508,MATCH($Z180,'Yield Curves'!$A$3:$A$508,0)+1)/100)</f>
        <v>0.23496021841698439</v>
      </c>
      <c r="CG180">
        <f>EXP(-CG$2*HLOOKUP(CG$2,'Yield Curves'!$B$2:$AP$508,MATCH($Z180,'Yield Curves'!$A$3:$A$508,0)+1)/100)</f>
        <v>0.21405951998188552</v>
      </c>
      <c r="CH180">
        <f>EXP(-CH$2*HLOOKUP(CH$2,'Yield Curves'!$B$2:$AP$508,MATCH($Z180,'Yield Curves'!$A$3:$A$508,0)+1)/100)</f>
        <v>0.19475751637158503</v>
      </c>
    </row>
    <row r="181" spans="1:86" x14ac:dyDescent="0.2">
      <c r="A181" s="2">
        <v>42878</v>
      </c>
      <c r="B181">
        <f>'Yield Curves'!C180-'Yield Curves'!C181</f>
        <v>6.0000000000000497E-2</v>
      </c>
      <c r="C181">
        <f>'Yield Curves'!D180-'Yield Curves'!D181</f>
        <v>4.5000000000001705E-2</v>
      </c>
      <c r="D181">
        <f>'Yield Curves'!E180-'Yield Curves'!E181</f>
        <v>3.0000000000001137E-2</v>
      </c>
      <c r="E181">
        <f>'Yield Curves'!F180-'Yield Curves'!F181</f>
        <v>2.000000000000135E-2</v>
      </c>
      <c r="F181">
        <f>'Yield Curves'!G180-'Yield Curves'!G181</f>
        <v>9.9999999999997868E-3</v>
      </c>
      <c r="G181">
        <f>'Yield Curves'!H180-'Yield Curves'!H181</f>
        <v>9.9999999999997868E-3</v>
      </c>
      <c r="H181">
        <f>'Yield Curves'!I180-'Yield Curves'!I181</f>
        <v>9.9999999999997868E-3</v>
      </c>
      <c r="I181">
        <f>'Yield Curves'!J180-'Yield Curves'!J181</f>
        <v>4.9999999999990052E-3</v>
      </c>
      <c r="J181">
        <f>'Yield Curves'!K180-'Yield Curves'!K181</f>
        <v>0</v>
      </c>
      <c r="K181">
        <f>'Yield Curves'!L180-'Yield Curves'!L181</f>
        <v>-4.9999999999998934E-3</v>
      </c>
      <c r="L181">
        <f>'Yield Curves'!M180-'Yield Curves'!M181</f>
        <v>-9.9999999999997868E-3</v>
      </c>
      <c r="M181">
        <f>'Yield Curves'!N180-'Yield Curves'!N181</f>
        <v>-1.5000000000000568E-2</v>
      </c>
      <c r="N181">
        <f>'Yield Curves'!O180-'Yield Curves'!O181</f>
        <v>-1.9999999999999574E-2</v>
      </c>
      <c r="O181">
        <f>'Yield Curves'!P180-'Yield Curves'!P181</f>
        <v>-2.4999999999998579E-2</v>
      </c>
      <c r="P181">
        <f>'Yield Curves'!Q180-'Yield Curves'!Q181</f>
        <v>-1.9999999999998685E-2</v>
      </c>
      <c r="Q181">
        <f>'Yield Curves'!R180-'Yield Curves'!R181</f>
        <v>-1.499999999999968E-2</v>
      </c>
      <c r="R181">
        <f>'Yield Curves'!S180-'Yield Curves'!S181</f>
        <v>-1.0000000000000675E-2</v>
      </c>
      <c r="S181">
        <f>'Yield Curves'!T180-'Yield Curves'!T181</f>
        <v>-9.9999999999997868E-3</v>
      </c>
      <c r="T181">
        <f>'Yield Curves'!U180-'Yield Curves'!U181</f>
        <v>-9.9999999999997868E-3</v>
      </c>
      <c r="U181">
        <f>'Yield Curves'!V180-'Yield Curves'!V181</f>
        <v>-9.9999999999997868E-3</v>
      </c>
      <c r="V181" s="21">
        <f t="shared" si="61"/>
        <v>6.0000000000000497E-2</v>
      </c>
      <c r="W181" s="21">
        <f t="shared" si="62"/>
        <v>3.7957500000000172E-2</v>
      </c>
      <c r="X181">
        <f t="shared" si="63"/>
        <v>5.4441346392591468E-2</v>
      </c>
      <c r="Y181">
        <f t="shared" si="64"/>
        <v>0.16460701044032633</v>
      </c>
      <c r="Z181" s="2">
        <v>42879</v>
      </c>
      <c r="AA181" s="28">
        <f>'Bond Valuation'!$B$12*BondVal_all!BO181</f>
        <v>92.94617078740751</v>
      </c>
      <c r="AB181" s="53">
        <f t="shared" si="66"/>
        <v>1.000050001667141E-4</v>
      </c>
      <c r="AC181" s="12">
        <f>SUMPRODUCT('Bond Valuation'!$B$12*BondVal_all!BO181,$BO$2)/AA181</f>
        <v>1</v>
      </c>
      <c r="AD181" s="35">
        <f t="shared" si="67"/>
        <v>-1.6472819908956954E-3</v>
      </c>
      <c r="AE181" s="53">
        <f t="shared" si="68"/>
        <v>-5.2091630398071491E-3</v>
      </c>
      <c r="AF181" s="53">
        <f t="shared" si="69"/>
        <v>-1.4514503895436926E-3</v>
      </c>
      <c r="AG181" s="53">
        <f t="shared" si="70"/>
        <v>-4.5898891416967114E-3</v>
      </c>
      <c r="AH181" s="28">
        <f>SUMPRODUCT('Bond Valuation'!$B$40:$D$40,BondVal_all!BO181:BQ181)</f>
        <v>83.775402636537663</v>
      </c>
      <c r="AI181" s="53">
        <f t="shared" si="71"/>
        <v>-1.4455868633718172E-3</v>
      </c>
      <c r="AJ181" s="12">
        <f>SUMPRODUCT($BO$2:$BQ$2,'Bond Valuation'!$B$40:$D$40,BondVal_all!BO181:BQ181)/BondVal_all!AH181</f>
        <v>2.9357821165658371</v>
      </c>
      <c r="AK181" s="35">
        <f t="shared" si="72"/>
        <v>-4.836061009812551E-3</v>
      </c>
      <c r="AL181" s="35">
        <f t="shared" si="73"/>
        <v>-1.5292967694541564E-2</v>
      </c>
      <c r="AM181" s="35">
        <f t="shared" si="74"/>
        <v>-1.4514503895436926E-3</v>
      </c>
      <c r="AN181" s="29">
        <f t="shared" si="75"/>
        <v>-4.5898891416967114E-3</v>
      </c>
      <c r="AO181" s="28">
        <f>SUMPRODUCT('Bond Valuation'!$B$68:$F$68,BondVal_all!BO181:BS181)</f>
        <v>77.756526289866983</v>
      </c>
      <c r="AP181" s="53">
        <f t="shared" si="76"/>
        <v>-3.6319107682212248E-3</v>
      </c>
      <c r="AQ181" s="12">
        <f>SUMPRODUCT($BO$2:$BS$2,'Bond Valuation'!$B$68:$F$68,BondVal_all!BO181:BS181)/BondVal_all!AO181</f>
        <v>4.725619422740551</v>
      </c>
      <c r="AR181" s="35">
        <f t="shared" si="77"/>
        <v>-7.7844277709074212E-3</v>
      </c>
      <c r="AS181" s="35">
        <f t="shared" si="78"/>
        <v>-2.4616522037134873E-2</v>
      </c>
      <c r="AT181" s="35">
        <f t="shared" si="79"/>
        <v>-1.4514503895436926E-3</v>
      </c>
      <c r="AU181" s="36">
        <f t="shared" si="80"/>
        <v>-4.5898891416967114E-3</v>
      </c>
      <c r="AV181" s="28">
        <f>SUMPRODUCT('Bond Valuation'!$B$96:$K$96,BondVal_all!BO181:BX181)</f>
        <v>70.209204770682874</v>
      </c>
      <c r="AW181" s="53">
        <f t="shared" si="81"/>
        <v>-5.031120566865499E-3</v>
      </c>
      <c r="AX181" s="12">
        <f>SUMPRODUCT($BO$2:$BX$2,'Bond Valuation'!$B$96:$K$96,BondVal_all!BO181:BX181)/BondVal_all!AV181</f>
        <v>8.2933095969558703</v>
      </c>
      <c r="AY181" s="35">
        <f t="shared" si="82"/>
        <v>-1.3661419543987842E-2</v>
      </c>
      <c r="AZ181" s="35">
        <f t="shared" si="90"/>
        <v>-4.3201201830140444E-2</v>
      </c>
      <c r="BA181" s="35">
        <f t="shared" si="83"/>
        <v>-1.4514503895436926E-3</v>
      </c>
      <c r="BB181" s="36">
        <f t="shared" si="84"/>
        <v>-4.5898891416967114E-3</v>
      </c>
      <c r="BC181" s="28">
        <f>SUMPRODUCT('Bond Valuation'!$B$124:$U$124,BondVal_all!BO181:CH181)</f>
        <v>58.516263379311908</v>
      </c>
      <c r="BD181" s="53">
        <f t="shared" si="85"/>
        <v>1.012454422363529E-3</v>
      </c>
      <c r="BE181" s="12">
        <f>SUMPRODUCT($BO$2:$CH$2,'Bond Valuation'!$B$124:$U$124,BondVal_all!BO181:CH181)/BondVal_all!BC181</f>
        <v>12.000162189990705</v>
      </c>
      <c r="BF181" s="35">
        <f t="shared" si="86"/>
        <v>-1.9767651063399137E-2</v>
      </c>
      <c r="BG181" s="35">
        <f t="shared" si="87"/>
        <v>-6.251080135179081E-2</v>
      </c>
      <c r="BH181" s="35">
        <f t="shared" si="88"/>
        <v>-1.4514503895436926E-3</v>
      </c>
      <c r="BI181" s="36">
        <f t="shared" si="89"/>
        <v>-4.5898891416967114E-3</v>
      </c>
      <c r="BJ181" s="35"/>
      <c r="BK181" s="35"/>
      <c r="BO181">
        <f>EXP(-BO$2*HLOOKUP(BO$2,'Yield Curves'!$B$2:$AP$508,MATCH($Z181,'Yield Curves'!$A$3:$A$508,0)+1)/100)</f>
        <v>0.920259116707005</v>
      </c>
      <c r="BP181">
        <f>EXP(-BP$2*HLOOKUP(BP$2,'Yield Curves'!$B$2:$AP$508,MATCH($Z181,'Yield Curves'!$A$3:$A$508,0)+1)/100)</f>
        <v>0.84942128716759835</v>
      </c>
      <c r="BQ181">
        <f>EXP(-BQ$2*HLOOKUP(BQ$2,'Yield Curves'!$B$2:$AP$508,MATCH($Z181,'Yield Curves'!$A$3:$A$508,0)+1)/100)</f>
        <v>0.78662786106655347</v>
      </c>
      <c r="BR181">
        <f>EXP(-BR$2*HLOOKUP(BR$2,'Yield Curves'!$B$2:$AP$508,MATCH($Z181,'Yield Curves'!$A$3:$A$508,0)+1)/100)</f>
        <v>0.73139617717736904</v>
      </c>
      <c r="BS181">
        <f>EXP(-BS$2*HLOOKUP(BS$2,'Yield Curves'!$B$2:$AP$508,MATCH($Z181,'Yield Curves'!$A$3:$A$508,0)+1)/100)</f>
        <v>0.67841234326410416</v>
      </c>
      <c r="BT181">
        <f>EXP(-BT$2*HLOOKUP(BT$2,'Yield Curves'!$B$2:$AP$508,MATCH($Z181,'Yield Curves'!$A$3:$A$508,0)+1)/100)</f>
        <v>0.6302113749977355</v>
      </c>
      <c r="BU181">
        <f>EXP(-BU$2*HLOOKUP(BU$2,'Yield Curves'!$B$2:$AP$508,MATCH($Z181,'Yield Curves'!$A$3:$A$508,0)+1)/100)</f>
        <v>0.58619662977316145</v>
      </c>
      <c r="BV181">
        <f>EXP(-BV$2*HLOOKUP(BV$2,'Yield Curves'!$B$2:$AP$508,MATCH($Z181,'Yield Curves'!$A$3:$A$508,0)+1)/100)</f>
        <v>0.5441665069535887</v>
      </c>
      <c r="BW181">
        <f>EXP(-BW$2*HLOOKUP(BW$2,'Yield Curves'!$B$2:$AP$508,MATCH($Z181,'Yield Curves'!$A$3:$A$508,0)+1)/100)</f>
        <v>0.50351715293781374</v>
      </c>
      <c r="BX181">
        <f>EXP(-BX$2*HLOOKUP(BX$2,'Yield Curves'!$B$2:$AP$508,MATCH($Z181,'Yield Curves'!$A$3:$A$508,0)+1)/100)</f>
        <v>0.46766642700990924</v>
      </c>
      <c r="BY181">
        <f>EXP(-BY$2*HLOOKUP(BY$2,'Yield Curves'!$B$2:$AP$508,MATCH($Z181,'Yield Curves'!$A$3:$A$508,0)+1)/100)</f>
        <v>0.43457466840833414</v>
      </c>
      <c r="BZ181">
        <f>EXP(-BZ$2*HLOOKUP(BZ$2,'Yield Curves'!$B$2:$AP$508,MATCH($Z181,'Yield Curves'!$A$3:$A$508,0)+1)/100)</f>
        <v>0.39993129865018201</v>
      </c>
      <c r="CA181">
        <f>EXP(-CA$2*HLOOKUP(CA$2,'Yield Curves'!$B$2:$AP$508,MATCH($Z181,'Yield Curves'!$A$3:$A$508,0)+1)/100)</f>
        <v>0.36357647281562699</v>
      </c>
      <c r="CB181">
        <f>EXP(-CB$2*HLOOKUP(CB$2,'Yield Curves'!$B$2:$AP$508,MATCH($Z181,'Yield Curves'!$A$3:$A$508,0)+1)/100)</f>
        <v>0.33547867883738242</v>
      </c>
      <c r="CC181">
        <f>EXP(-CC$2*HLOOKUP(CC$2,'Yield Curves'!$B$2:$AP$508,MATCH($Z181,'Yield Curves'!$A$3:$A$508,0)+1)/100)</f>
        <v>0.30943723569731985</v>
      </c>
      <c r="CD181">
        <f>EXP(-CD$2*HLOOKUP(CD$2,'Yield Curves'!$B$2:$AP$508,MATCH($Z181,'Yield Curves'!$A$3:$A$508,0)+1)/100)</f>
        <v>0.283961780665061</v>
      </c>
      <c r="CE181">
        <f>EXP(-CE$2*HLOOKUP(CE$2,'Yield Curves'!$B$2:$AP$508,MATCH($Z181,'Yield Curves'!$A$3:$A$508,0)+1)/100)</f>
        <v>0.25902450258358578</v>
      </c>
      <c r="CF181">
        <f>EXP(-CF$2*HLOOKUP(CF$2,'Yield Curves'!$B$2:$AP$508,MATCH($Z181,'Yield Curves'!$A$3:$A$508,0)+1)/100)</f>
        <v>0.23590958998839798</v>
      </c>
      <c r="CG181">
        <f>EXP(-CG$2*HLOOKUP(CG$2,'Yield Curves'!$B$2:$AP$508,MATCH($Z181,'Yield Curves'!$A$3:$A$508,0)+1)/100)</f>
        <v>0.21512781282760512</v>
      </c>
      <c r="CH181">
        <f>EXP(-CH$2*HLOOKUP(CH$2,'Yield Curves'!$B$2:$AP$508,MATCH($Z181,'Yield Curves'!$A$3:$A$508,0)+1)/100)</f>
        <v>0.19592957412690937</v>
      </c>
    </row>
    <row r="182" spans="1:86" x14ac:dyDescent="0.2">
      <c r="A182" s="2">
        <v>42877</v>
      </c>
      <c r="B182">
        <f>'Yield Curves'!C181-'Yield Curves'!C182</f>
        <v>-5.0000000000000711E-2</v>
      </c>
      <c r="C182">
        <f>'Yield Curves'!D181-'Yield Curves'!D182</f>
        <v>-5.0000000000000711E-2</v>
      </c>
      <c r="D182">
        <f>'Yield Curves'!E181-'Yield Curves'!E182</f>
        <v>-5.0000000000000711E-2</v>
      </c>
      <c r="E182">
        <f>'Yield Curves'!F181-'Yield Curves'!F182</f>
        <v>-4.0000000000000924E-2</v>
      </c>
      <c r="F182">
        <f>'Yield Curves'!G181-'Yield Curves'!G182</f>
        <v>-2.9999999999999361E-2</v>
      </c>
      <c r="G182">
        <f>'Yield Curves'!H181-'Yield Curves'!H182</f>
        <v>-3.0000000000000249E-2</v>
      </c>
      <c r="H182">
        <f>'Yield Curves'!I181-'Yield Curves'!I182</f>
        <v>-3.0000000000000249E-2</v>
      </c>
      <c r="I182">
        <f>'Yield Curves'!J181-'Yield Curves'!J182</f>
        <v>-1.9999999999999574E-2</v>
      </c>
      <c r="J182">
        <f>'Yield Curves'!K181-'Yield Curves'!K182</f>
        <v>-1.0000000000000675E-2</v>
      </c>
      <c r="K182">
        <f>'Yield Curves'!L181-'Yield Curves'!L182</f>
        <v>-5.0000000000007816E-3</v>
      </c>
      <c r="L182">
        <f>'Yield Curves'!M181-'Yield Curves'!M182</f>
        <v>0</v>
      </c>
      <c r="M182">
        <f>'Yield Curves'!N181-'Yield Curves'!N182</f>
        <v>4.9999999999998934E-3</v>
      </c>
      <c r="N182">
        <f>'Yield Curves'!O181-'Yield Curves'!O182</f>
        <v>9.9999999999997868E-3</v>
      </c>
      <c r="O182">
        <f>'Yield Curves'!P181-'Yield Curves'!P182</f>
        <v>1.499999999999968E-2</v>
      </c>
      <c r="P182">
        <f>'Yield Curves'!Q181-'Yield Curves'!Q182</f>
        <v>7.499999999999396E-3</v>
      </c>
      <c r="Q182">
        <f>'Yield Curves'!R181-'Yield Curves'!R182</f>
        <v>0</v>
      </c>
      <c r="R182">
        <f>'Yield Curves'!S181-'Yield Curves'!S182</f>
        <v>-7.499999999999396E-3</v>
      </c>
      <c r="S182">
        <f>'Yield Curves'!T181-'Yield Curves'!T182</f>
        <v>-8.7499999999991473E-3</v>
      </c>
      <c r="T182">
        <f>'Yield Curves'!U181-'Yield Curves'!U182</f>
        <v>-9.9999999999997868E-3</v>
      </c>
      <c r="U182">
        <f>'Yield Curves'!V181-'Yield Curves'!V182</f>
        <v>-1.1250000000000426E-2</v>
      </c>
      <c r="V182" s="21">
        <f t="shared" si="61"/>
        <v>1.499999999999968E-2</v>
      </c>
      <c r="W182" s="21">
        <f t="shared" si="62"/>
        <v>3.7897500000000174E-2</v>
      </c>
      <c r="X182">
        <f t="shared" si="63"/>
        <v>5.4475004918710698E-2</v>
      </c>
      <c r="Y182">
        <f t="shared" si="64"/>
        <v>0.16462531188100715</v>
      </c>
      <c r="Z182" s="2">
        <v>42878</v>
      </c>
      <c r="AA182" s="28">
        <f>'Bond Valuation'!$B$12*BondVal_all!BO182</f>
        <v>92.936876635044129</v>
      </c>
      <c r="AB182" s="53">
        <f t="shared" si="66"/>
        <v>-5.9982003599456934E-4</v>
      </c>
      <c r="AC182" s="12">
        <f>SUMPRODUCT('Bond Valuation'!$B$12*BondVal_all!BO182,$BO$2)/AA182</f>
        <v>1</v>
      </c>
      <c r="AD182" s="35">
        <f t="shared" si="67"/>
        <v>-1.6460701044032633E-3</v>
      </c>
      <c r="AE182" s="53">
        <f t="shared" si="68"/>
        <v>-5.2053307182254715E-3</v>
      </c>
      <c r="AF182" s="53">
        <f t="shared" si="69"/>
        <v>-1.4509785058030675E-3</v>
      </c>
      <c r="AG182" s="53">
        <f t="shared" si="70"/>
        <v>-4.588396914285536E-3</v>
      </c>
      <c r="AH182" s="28">
        <f>SUMPRODUCT('Bond Valuation'!$B$40:$D$40,BondVal_all!BO182:BQ182)</f>
        <v>83.896682578753982</v>
      </c>
      <c r="AI182" s="53">
        <f t="shared" si="71"/>
        <v>-3.126120743961458E-4</v>
      </c>
      <c r="AJ182" s="12">
        <f>SUMPRODUCT($BO$2:$BQ$2,'Bond Valuation'!$B$40:$D$40,BondVal_all!BO182:BQ182)/BondVal_all!AH182</f>
        <v>2.9358671832790546</v>
      </c>
      <c r="AK182" s="35">
        <f t="shared" si="72"/>
        <v>-4.8326432008942675E-3</v>
      </c>
      <c r="AL182" s="35">
        <f t="shared" si="73"/>
        <v>-1.5282159633752552E-2</v>
      </c>
      <c r="AM182" s="35">
        <f t="shared" si="74"/>
        <v>-1.4509785058030675E-3</v>
      </c>
      <c r="AN182" s="29">
        <f t="shared" si="75"/>
        <v>-4.588396914285536E-3</v>
      </c>
      <c r="AO182" s="28">
        <f>SUMPRODUCT('Bond Valuation'!$B$68:$F$68,BondVal_all!BO182:BS182)</f>
        <v>78.039960462622744</v>
      </c>
      <c r="AP182" s="53">
        <f t="shared" si="76"/>
        <v>-5.0980567259162335E-5</v>
      </c>
      <c r="AQ182" s="12">
        <f>SUMPRODUCT($BO$2:$BS$2,'Bond Valuation'!$B$68:$F$68,BondVal_all!BO182:BS182)/BondVal_all!AO182</f>
        <v>4.726493716159812</v>
      </c>
      <c r="AR182" s="35">
        <f t="shared" si="77"/>
        <v>-7.780140004820549E-3</v>
      </c>
      <c r="AS182" s="35">
        <f t="shared" si="78"/>
        <v>-2.4602962930226329E-2</v>
      </c>
      <c r="AT182" s="35">
        <f t="shared" si="79"/>
        <v>-1.4509785058030675E-3</v>
      </c>
      <c r="AU182" s="36">
        <f t="shared" si="80"/>
        <v>-4.588396914285536E-3</v>
      </c>
      <c r="AV182" s="28">
        <f>SUMPRODUCT('Bond Valuation'!$B$96:$K$96,BondVal_all!BO182:BX182)</f>
        <v>70.564221878661471</v>
      </c>
      <c r="AW182" s="53">
        <f t="shared" si="81"/>
        <v>7.3715897986281753E-4</v>
      </c>
      <c r="AX182" s="12">
        <f>SUMPRODUCT($BO$2:$BX$2,'Bond Valuation'!$B$96:$K$96,BondVal_all!BO182:BX182)/BondVal_all!AV182</f>
        <v>8.2988607332145055</v>
      </c>
      <c r="AY182" s="35">
        <f t="shared" si="82"/>
        <v>-1.3660506553550542E-2</v>
      </c>
      <c r="AZ182" s="35">
        <f t="shared" si="90"/>
        <v>-4.3198314700876622E-2</v>
      </c>
      <c r="BA182" s="35">
        <f t="shared" si="83"/>
        <v>-1.4509785058030675E-3</v>
      </c>
      <c r="BB182" s="36">
        <f t="shared" si="84"/>
        <v>-4.588396914285536E-3</v>
      </c>
      <c r="BC182" s="28">
        <f>SUMPRODUCT('Bond Valuation'!$B$124:$U$124,BondVal_all!BO182:CH182)</f>
        <v>58.457078251917302</v>
      </c>
      <c r="BD182" s="53">
        <f t="shared" si="85"/>
        <v>-2.2346157315761284E-3</v>
      </c>
      <c r="BE182" s="12">
        <f>SUMPRODUCT($BO$2:$CH$2,'Bond Valuation'!$B$124:$U$124,BondVal_all!BO182:CH182)/BondVal_all!BC182</f>
        <v>11.969925176640412</v>
      </c>
      <c r="BF182" s="35">
        <f t="shared" si="86"/>
        <v>-1.9703335985211734E-2</v>
      </c>
      <c r="BG182" s="35">
        <f t="shared" si="87"/>
        <v>-6.2307419216826795E-2</v>
      </c>
      <c r="BH182" s="35">
        <f t="shared" si="88"/>
        <v>-1.4509785058030675E-3</v>
      </c>
      <c r="BI182" s="36">
        <f t="shared" si="89"/>
        <v>-4.588396914285536E-3</v>
      </c>
      <c r="BJ182" s="35"/>
      <c r="BK182" s="35"/>
      <c r="BO182">
        <f>EXP(-BO$2*HLOOKUP(BO$2,'Yield Curves'!$B$2:$AP$508,MATCH($Z182,'Yield Curves'!$A$3:$A$508,0)+1)/100)</f>
        <v>0.92016709539647656</v>
      </c>
      <c r="BP182">
        <f>EXP(-BP$2*HLOOKUP(BP$2,'Yield Curves'!$B$2:$AP$508,MATCH($Z182,'Yield Curves'!$A$3:$A$508,0)+1)/100)</f>
        <v>0.84993109286631441</v>
      </c>
      <c r="BQ182">
        <f>EXP(-BQ$2*HLOOKUP(BQ$2,'Yield Curves'!$B$2:$AP$508,MATCH($Z182,'Yield Curves'!$A$3:$A$508,0)+1)/100)</f>
        <v>0.78780868825714112</v>
      </c>
      <c r="BR182">
        <f>EXP(-BR$2*HLOOKUP(BR$2,'Yield Curves'!$B$2:$AP$508,MATCH($Z182,'Yield Curves'!$A$3:$A$508,0)+1)/100)</f>
        <v>0.73168879416773658</v>
      </c>
      <c r="BS182">
        <f>EXP(-BS$2*HLOOKUP(BS$2,'Yield Curves'!$B$2:$AP$508,MATCH($Z182,'Yield Curves'!$A$3:$A$508,0)+1)/100)</f>
        <v>0.68113142717954711</v>
      </c>
      <c r="BT182">
        <f>EXP(-BT$2*HLOOKUP(BT$2,'Yield Curves'!$B$2:$AP$508,MATCH($Z182,'Yield Curves'!$A$3:$A$508,0)+1)/100)</f>
        <v>0.63343366285996672</v>
      </c>
      <c r="BU182">
        <f>EXP(-BU$2*HLOOKUP(BU$2,'Yield Curves'!$B$2:$AP$508,MATCH($Z182,'Yield Curves'!$A$3:$A$508,0)+1)/100)</f>
        <v>0.58990132608082657</v>
      </c>
      <c r="BV182">
        <f>EXP(-BV$2*HLOOKUP(BV$2,'Yield Curves'!$B$2:$AP$508,MATCH($Z182,'Yield Curves'!$A$3:$A$508,0)+1)/100)</f>
        <v>0.5478246636907026</v>
      </c>
      <c r="BW182">
        <f>EXP(-BW$2*HLOOKUP(BW$2,'Yield Curves'!$B$2:$AP$508,MATCH($Z182,'Yield Curves'!$A$3:$A$508,0)+1)/100)</f>
        <v>0.50652834214904585</v>
      </c>
      <c r="BX182">
        <f>EXP(-BX$2*HLOOKUP(BX$2,'Yield Curves'!$B$2:$AP$508,MATCH($Z182,'Yield Curves'!$A$3:$A$508,0)+1)/100)</f>
        <v>0.47048086042893056</v>
      </c>
      <c r="BY182">
        <f>EXP(-BY$2*HLOOKUP(BY$2,'Yield Curves'!$B$2:$AP$508,MATCH($Z182,'Yield Curves'!$A$3:$A$508,0)+1)/100)</f>
        <v>0.43715170198355507</v>
      </c>
      <c r="BZ182">
        <f>EXP(-BZ$2*HLOOKUP(BZ$2,'Yield Curves'!$B$2:$AP$508,MATCH($Z182,'Yield Curves'!$A$3:$A$508,0)+1)/100)</f>
        <v>0.40199123262157965</v>
      </c>
      <c r="CA182">
        <f>EXP(-CA$2*HLOOKUP(CA$2,'Yield Curves'!$B$2:$AP$508,MATCH($Z182,'Yield Curves'!$A$3:$A$508,0)+1)/100)</f>
        <v>0.36486376195296011</v>
      </c>
      <c r="CB182">
        <f>EXP(-CB$2*HLOOKUP(CB$2,'Yield Curves'!$B$2:$AP$508,MATCH($Z182,'Yield Curves'!$A$3:$A$508,0)+1)/100)</f>
        <v>0.33635310940548657</v>
      </c>
      <c r="CC182">
        <f>EXP(-CC$2*HLOOKUP(CC$2,'Yield Curves'!$B$2:$AP$508,MATCH($Z182,'Yield Curves'!$A$3:$A$508,0)+1)/100)</f>
        <v>0.30990173984187974</v>
      </c>
      <c r="CD182">
        <f>EXP(-CD$2*HLOOKUP(CD$2,'Yield Curves'!$B$2:$AP$508,MATCH($Z182,'Yield Curves'!$A$3:$A$508,0)+1)/100)</f>
        <v>0.28398574095111501</v>
      </c>
      <c r="CE182">
        <f>EXP(-CE$2*HLOOKUP(CE$2,'Yield Curves'!$B$2:$AP$508,MATCH($Z182,'Yield Curves'!$A$3:$A$508,0)+1)/100)</f>
        <v>0.25859226235622407</v>
      </c>
      <c r="CF182">
        <f>EXP(-CF$2*HLOOKUP(CF$2,'Yield Curves'!$B$2:$AP$508,MATCH($Z182,'Yield Curves'!$A$3:$A$508,0)+1)/100)</f>
        <v>0.23505440493985721</v>
      </c>
      <c r="CG182">
        <f>EXP(-CG$2*HLOOKUP(CG$2,'Yield Curves'!$B$2:$AP$508,MATCH($Z182,'Yield Curves'!$A$3:$A$508,0)+1)/100)</f>
        <v>0.21390150039745984</v>
      </c>
      <c r="CH182">
        <f>EXP(-CH$2*HLOOKUP(CH$2,'Yield Curves'!$B$2:$AP$508,MATCH($Z182,'Yield Curves'!$A$3:$A$508,0)+1)/100)</f>
        <v>0.1943683905943277</v>
      </c>
    </row>
    <row r="183" spans="1:86" x14ac:dyDescent="0.2">
      <c r="A183" s="2">
        <v>42874</v>
      </c>
      <c r="B183">
        <f>'Yield Curves'!C182-'Yield Curves'!C183</f>
        <v>2.000000000000135E-2</v>
      </c>
      <c r="C183">
        <f>'Yield Curves'!D182-'Yield Curves'!D183</f>
        <v>1.0000000000001563E-2</v>
      </c>
      <c r="D183">
        <f>'Yield Curves'!E182-'Yield Curves'!E183</f>
        <v>0</v>
      </c>
      <c r="E183">
        <f>'Yield Curves'!F182-'Yield Curves'!F183</f>
        <v>-1.9999999999999574E-2</v>
      </c>
      <c r="F183">
        <f>'Yield Curves'!G182-'Yield Curves'!G183</f>
        <v>-4.0000000000000036E-2</v>
      </c>
      <c r="G183">
        <f>'Yield Curves'!H182-'Yield Curves'!H183</f>
        <v>-4.4999999999999929E-2</v>
      </c>
      <c r="H183">
        <f>'Yield Curves'!I182-'Yield Curves'!I183</f>
        <v>-4.9999999999999822E-2</v>
      </c>
      <c r="I183">
        <f>'Yield Curves'!J182-'Yield Curves'!J183</f>
        <v>-6.4999999999999503E-2</v>
      </c>
      <c r="J183">
        <f>'Yield Curves'!K182-'Yield Curves'!K183</f>
        <v>-7.9999999999999183E-2</v>
      </c>
      <c r="K183">
        <f>'Yield Curves'!L182-'Yield Curves'!L183</f>
        <v>-8.4999999999999964E-2</v>
      </c>
      <c r="L183">
        <f>'Yield Curves'!M182-'Yield Curves'!M183</f>
        <v>-8.9999999999999858E-2</v>
      </c>
      <c r="M183">
        <f>'Yield Curves'!N182-'Yield Curves'!N183</f>
        <v>-9.4999999999999751E-2</v>
      </c>
      <c r="N183">
        <f>'Yield Curves'!O182-'Yield Curves'!O183</f>
        <v>-0.10000000000000053</v>
      </c>
      <c r="O183">
        <f>'Yield Curves'!P182-'Yield Curves'!P183</f>
        <v>-0.10500000000000131</v>
      </c>
      <c r="P183">
        <f>'Yield Curves'!Q182-'Yield Curves'!Q183</f>
        <v>-0.10000000000000053</v>
      </c>
      <c r="Q183">
        <f>'Yield Curves'!R182-'Yield Curves'!R183</f>
        <v>-9.5000000000000639E-2</v>
      </c>
      <c r="R183">
        <f>'Yield Curves'!S182-'Yield Curves'!S183</f>
        <v>-9.0000000000000746E-2</v>
      </c>
      <c r="S183">
        <f>'Yield Curves'!T182-'Yield Curves'!T183</f>
        <v>-9.0000000000001634E-2</v>
      </c>
      <c r="T183">
        <f>'Yield Curves'!U182-'Yield Curves'!U183</f>
        <v>-9.0000000000000746E-2</v>
      </c>
      <c r="U183">
        <f>'Yield Curves'!V182-'Yield Curves'!V183</f>
        <v>-8.9999999999999858E-2</v>
      </c>
      <c r="V183" s="21">
        <f t="shared" si="61"/>
        <v>2.000000000000135E-2</v>
      </c>
      <c r="W183" s="21">
        <f t="shared" si="62"/>
        <v>3.7977500000000178E-2</v>
      </c>
      <c r="X183">
        <f t="shared" si="63"/>
        <v>5.4463300124872591E-2</v>
      </c>
      <c r="Y183">
        <f t="shared" si="64"/>
        <v>0.16467808245874577</v>
      </c>
      <c r="Z183" s="2">
        <v>42877</v>
      </c>
      <c r="AA183" s="28">
        <f>'Bond Valuation'!$B$12*BondVal_all!BO183</f>
        <v>92.992655493009181</v>
      </c>
      <c r="AB183" s="53">
        <f t="shared" si="66"/>
        <v>5.0012502083585098E-4</v>
      </c>
      <c r="AC183" s="12">
        <f>SUMPRODUCT('Bond Valuation'!$B$12*BondVal_all!BO183,$BO$2)/AA183</f>
        <v>1</v>
      </c>
      <c r="AD183" s="35">
        <f t="shared" si="67"/>
        <v>-1.6462531188100715E-3</v>
      </c>
      <c r="AE183" s="53">
        <f t="shared" si="68"/>
        <v>-5.2059094605956101E-3</v>
      </c>
      <c r="AF183" s="53">
        <f t="shared" si="69"/>
        <v>-1.4518755776275561E-3</v>
      </c>
      <c r="AG183" s="53">
        <f t="shared" si="70"/>
        <v>-4.5912337044756828E-3</v>
      </c>
      <c r="AH183" s="28">
        <f>SUMPRODUCT('Bond Valuation'!$B$40:$D$40,BondVal_all!BO183:BQ183)</f>
        <v>83.922917896206897</v>
      </c>
      <c r="AI183" s="53">
        <f t="shared" si="71"/>
        <v>8.9364714074946505E-4</v>
      </c>
      <c r="AJ183" s="12">
        <f>SUMPRODUCT($BO$2:$BQ$2,'Bond Valuation'!$B$40:$D$40,BondVal_all!BO183:BQ183)/BondVal_all!AH183</f>
        <v>2.9358487527685031</v>
      </c>
      <c r="AK183" s="35">
        <f t="shared" si="72"/>
        <v>-4.8331501655998069E-3</v>
      </c>
      <c r="AL183" s="35">
        <f t="shared" si="73"/>
        <v>-1.5283762796915373E-2</v>
      </c>
      <c r="AM183" s="35">
        <f t="shared" si="74"/>
        <v>-1.4518755776275561E-3</v>
      </c>
      <c r="AN183" s="29">
        <f t="shared" si="75"/>
        <v>-4.5912337044756828E-3</v>
      </c>
      <c r="AO183" s="28">
        <f>SUMPRODUCT('Bond Valuation'!$B$68:$F$68,BondVal_all!BO183:BS183)</f>
        <v>78.043939186913633</v>
      </c>
      <c r="AP183" s="53">
        <f t="shared" si="76"/>
        <v>5.4026759206315944E-4</v>
      </c>
      <c r="AQ183" s="12">
        <f>SUMPRODUCT($BO$2:$BS$2,'Bond Valuation'!$B$68:$F$68,BondVal_all!BO183:BS183)/BondVal_all!AO183</f>
        <v>4.7263633534919594</v>
      </c>
      <c r="AR183" s="35">
        <f t="shared" si="77"/>
        <v>-7.7807904113157663E-3</v>
      </c>
      <c r="AS183" s="35">
        <f t="shared" si="78"/>
        <v>-2.4605019696156184E-2</v>
      </c>
      <c r="AT183" s="35">
        <f t="shared" si="79"/>
        <v>-1.4518755776275561E-3</v>
      </c>
      <c r="AU183" s="36">
        <f t="shared" si="80"/>
        <v>-4.5912337044756828E-3</v>
      </c>
      <c r="AV183" s="28">
        <f>SUMPRODUCT('Bond Valuation'!$B$96:$K$96,BondVal_all!BO183:BX183)</f>
        <v>70.512243145436543</v>
      </c>
      <c r="AW183" s="53">
        <f t="shared" si="81"/>
        <v>8.3112181401001628E-4</v>
      </c>
      <c r="AX183" s="12">
        <f>SUMPRODUCT($BO$2:$BX$2,'Bond Valuation'!$B$96:$K$96,BondVal_all!BO183:BX183)/BondVal_all!AV183</f>
        <v>8.2972960270806446</v>
      </c>
      <c r="AY183" s="35">
        <f t="shared" si="82"/>
        <v>-1.3659449462271926E-2</v>
      </c>
      <c r="AZ183" s="35">
        <f t="shared" si="90"/>
        <v>-4.3194971884741494E-2</v>
      </c>
      <c r="BA183" s="35">
        <f t="shared" si="83"/>
        <v>-1.4518755776275561E-3</v>
      </c>
      <c r="BB183" s="36">
        <f t="shared" si="84"/>
        <v>-4.5912337044756828E-3</v>
      </c>
      <c r="BC183" s="28">
        <f>SUMPRODUCT('Bond Valuation'!$B$124:$U$124,BondVal_all!BO183:CH183)</f>
        <v>58.587999918216127</v>
      </c>
      <c r="BD183" s="53">
        <f t="shared" si="85"/>
        <v>3.0198095542739445E-3</v>
      </c>
      <c r="BE183" s="12">
        <f>SUMPRODUCT($BO$2:$CH$2,'Bond Valuation'!$B$124:$U$124,BondVal_all!BO183:CH183)/BondVal_all!BC183</f>
        <v>11.987889856046557</v>
      </c>
      <c r="BF183" s="35">
        <f t="shared" si="86"/>
        <v>-1.9735101063468263E-2</v>
      </c>
      <c r="BG183" s="35">
        <f t="shared" si="87"/>
        <v>-6.2407869214170915E-2</v>
      </c>
      <c r="BH183" s="35">
        <f t="shared" si="88"/>
        <v>-1.4518755776275561E-3</v>
      </c>
      <c r="BI183" s="36">
        <f t="shared" si="89"/>
        <v>-4.5912337044756828E-3</v>
      </c>
      <c r="BJ183" s="35"/>
      <c r="BK183" s="35"/>
      <c r="BO183">
        <f>EXP(-BO$2*HLOOKUP(BO$2,'Yield Curves'!$B$2:$AP$508,MATCH($Z183,'Yield Curves'!$A$3:$A$508,0)+1)/100)</f>
        <v>0.92071936131692256</v>
      </c>
      <c r="BP183">
        <f>EXP(-BP$2*HLOOKUP(BP$2,'Yield Curves'!$B$2:$AP$508,MATCH($Z183,'Yield Curves'!$A$3:$A$508,0)+1)/100)</f>
        <v>0.85044120454023298</v>
      </c>
      <c r="BQ183">
        <f>EXP(-BQ$2*HLOOKUP(BQ$2,'Yield Curves'!$B$2:$AP$508,MATCH($Z183,'Yield Curves'!$A$3:$A$508,0)+1)/100)</f>
        <v>0.78804506631855464</v>
      </c>
      <c r="BR183">
        <f>EXP(-BR$2*HLOOKUP(BR$2,'Yield Curves'!$B$2:$AP$508,MATCH($Z183,'Yield Curves'!$A$3:$A$508,0)+1)/100)</f>
        <v>0.73198152822831264</v>
      </c>
      <c r="BS183">
        <f>EXP(-BS$2*HLOOKUP(BS$2,'Yield Curves'!$B$2:$AP$508,MATCH($Z183,'Yield Curves'!$A$3:$A$508,0)+1)/100)</f>
        <v>0.68113142717954711</v>
      </c>
      <c r="BT183">
        <f>EXP(-BT$2*HLOOKUP(BT$2,'Yield Curves'!$B$2:$AP$508,MATCH($Z183,'Yield Curves'!$A$3:$A$508,0)+1)/100)</f>
        <v>0.63305371665750987</v>
      </c>
      <c r="BU183">
        <f>EXP(-BU$2*HLOOKUP(BU$2,'Yield Curves'!$B$2:$AP$508,MATCH($Z183,'Yield Curves'!$A$3:$A$508,0)+1)/100)</f>
        <v>0.58907604205792596</v>
      </c>
      <c r="BV183">
        <f>EXP(-BV$2*HLOOKUP(BV$2,'Yield Curves'!$B$2:$AP$508,MATCH($Z183,'Yield Curves'!$A$3:$A$508,0)+1)/100)</f>
        <v>0.54694884507053509</v>
      </c>
      <c r="BW183">
        <f>EXP(-BW$2*HLOOKUP(BW$2,'Yield Curves'!$B$2:$AP$508,MATCH($Z183,'Yield Curves'!$A$3:$A$508,0)+1)/100)</f>
        <v>0.50607267172356096</v>
      </c>
      <c r="BX183">
        <f>EXP(-BX$2*HLOOKUP(BX$2,'Yield Curves'!$B$2:$AP$508,MATCH($Z183,'Yield Curves'!$A$3:$A$508,0)+1)/100)</f>
        <v>0.47001061473053796</v>
      </c>
      <c r="BY183">
        <f>EXP(-BY$2*HLOOKUP(BY$2,'Yield Curves'!$B$2:$AP$508,MATCH($Z183,'Yield Curves'!$A$3:$A$508,0)+1)/100)</f>
        <v>0.4366710994912047</v>
      </c>
      <c r="BZ183">
        <f>EXP(-BZ$2*HLOOKUP(BZ$2,'Yield Curves'!$B$2:$AP$508,MATCH($Z183,'Yield Curves'!$A$3:$A$508,0)+1)/100)</f>
        <v>0.40175011022595908</v>
      </c>
      <c r="CA183">
        <f>EXP(-CA$2*HLOOKUP(CA$2,'Yield Curves'!$B$2:$AP$508,MATCH($Z183,'Yield Curves'!$A$3:$A$508,0)+1)/100)</f>
        <v>0.36510100049240218</v>
      </c>
      <c r="CB183">
        <f>EXP(-CB$2*HLOOKUP(CB$2,'Yield Curves'!$B$2:$AP$508,MATCH($Z183,'Yield Curves'!$A$3:$A$508,0)+1)/100)</f>
        <v>0.33670646564992607</v>
      </c>
      <c r="CC183">
        <f>EXP(-CC$2*HLOOKUP(CC$2,'Yield Curves'!$B$2:$AP$508,MATCH($Z183,'Yield Curves'!$A$3:$A$508,0)+1)/100)</f>
        <v>0.31036694126548503</v>
      </c>
      <c r="CD183">
        <f>EXP(-CD$2*HLOOKUP(CD$2,'Yield Curves'!$B$2:$AP$508,MATCH($Z183,'Yield Curves'!$A$3:$A$508,0)+1)/100)</f>
        <v>0.2845969671268494</v>
      </c>
      <c r="CE183">
        <f>EXP(-CE$2*HLOOKUP(CE$2,'Yield Curves'!$B$2:$AP$508,MATCH($Z183,'Yield Curves'!$A$3:$A$508,0)+1)/100)</f>
        <v>0.25937649883445701</v>
      </c>
      <c r="CF183">
        <f>EXP(-CF$2*HLOOKUP(CF$2,'Yield Curves'!$B$2:$AP$508,MATCH($Z183,'Yield Curves'!$A$3:$A$508,0)+1)/100)</f>
        <v>0.2359950305310623</v>
      </c>
      <c r="CG183">
        <f>EXP(-CG$2*HLOOKUP(CG$2,'Yield Curves'!$B$2:$AP$508,MATCH($Z183,'Yield Curves'!$A$3:$A$508,0)+1)/100)</f>
        <v>0.21496461711897658</v>
      </c>
      <c r="CH183">
        <f>EXP(-CH$2*HLOOKUP(CH$2,'Yield Curves'!$B$2:$AP$508,MATCH($Z183,'Yield Curves'!$A$3:$A$508,0)+1)/100)</f>
        <v>0.19553810657669493</v>
      </c>
    </row>
    <row r="184" spans="1:86" x14ac:dyDescent="0.2">
      <c r="A184" s="2">
        <v>42873</v>
      </c>
      <c r="B184">
        <f>'Yield Curves'!C183-'Yield Curves'!C184</f>
        <v>-1.0000000000001563E-2</v>
      </c>
      <c r="C184">
        <f>'Yield Curves'!D183-'Yield Curves'!D184</f>
        <v>-1.0000000000001563E-2</v>
      </c>
      <c r="D184">
        <f>'Yield Curves'!E183-'Yield Curves'!E184</f>
        <v>-9.9999999999997868E-3</v>
      </c>
      <c r="E184">
        <f>'Yield Curves'!F183-'Yield Curves'!F184</f>
        <v>0</v>
      </c>
      <c r="F184">
        <f>'Yield Curves'!G183-'Yield Curves'!G184</f>
        <v>9.9999999999997868E-3</v>
      </c>
      <c r="G184">
        <f>'Yield Curves'!H183-'Yield Curves'!H184</f>
        <v>-1.499999999999968E-2</v>
      </c>
      <c r="H184">
        <f>'Yield Curves'!I183-'Yield Curves'!I184</f>
        <v>-4.0000000000000036E-2</v>
      </c>
      <c r="I184">
        <f>'Yield Curves'!J183-'Yield Curves'!J184</f>
        <v>-1.5000000000000568E-2</v>
      </c>
      <c r="J184">
        <f>'Yield Curves'!K183-'Yield Curves'!K184</f>
        <v>9.9999999999997868E-3</v>
      </c>
      <c r="K184">
        <f>'Yield Curves'!L183-'Yield Curves'!L184</f>
        <v>7.5000000000002842E-3</v>
      </c>
      <c r="L184">
        <f>'Yield Curves'!M183-'Yield Curves'!M184</f>
        <v>4.9999999999998934E-3</v>
      </c>
      <c r="M184">
        <f>'Yield Curves'!N183-'Yield Curves'!N184</f>
        <v>2.4999999999995026E-3</v>
      </c>
      <c r="N184">
        <f>'Yield Curves'!O183-'Yield Curves'!O184</f>
        <v>0</v>
      </c>
      <c r="O184">
        <f>'Yield Curves'!P183-'Yield Curves'!P184</f>
        <v>-2.4999999999995026E-3</v>
      </c>
      <c r="P184">
        <f>'Yield Curves'!Q183-'Yield Curves'!Q184</f>
        <v>-3.7499999999992539E-3</v>
      </c>
      <c r="Q184">
        <f>'Yield Curves'!R183-'Yield Curves'!R184</f>
        <v>-4.9999999999998934E-3</v>
      </c>
      <c r="R184">
        <f>'Yield Curves'!S183-'Yield Curves'!S184</f>
        <v>-6.2500000000005329E-3</v>
      </c>
      <c r="S184">
        <f>'Yield Curves'!T183-'Yield Curves'!T184</f>
        <v>-8.1249999999997158E-3</v>
      </c>
      <c r="T184">
        <f>'Yield Curves'!U183-'Yield Curves'!U184</f>
        <v>-9.9999999999997868E-3</v>
      </c>
      <c r="U184">
        <f>'Yield Curves'!V183-'Yield Curves'!V184</f>
        <v>-1.1874999999999858E-2</v>
      </c>
      <c r="V184" s="21">
        <f t="shared" si="61"/>
        <v>9.9999999999997868E-3</v>
      </c>
      <c r="W184" s="21">
        <f t="shared" si="62"/>
        <v>3.7937500000000172E-2</v>
      </c>
      <c r="X184">
        <f t="shared" si="63"/>
        <v>5.4487597205666614E-2</v>
      </c>
      <c r="Y184">
        <f t="shared" si="64"/>
        <v>0.16469460592099636</v>
      </c>
      <c r="Z184" s="2">
        <v>42874</v>
      </c>
      <c r="AA184" s="28">
        <f>'Bond Valuation'!$B$12*BondVal_all!BO184</f>
        <v>92.94617078740751</v>
      </c>
      <c r="AB184" s="53">
        <f t="shared" si="66"/>
        <v>-1.9998000133325533E-4</v>
      </c>
      <c r="AC184" s="12">
        <f>SUMPRODUCT('Bond Valuation'!$B$12*BondVal_all!BO184,$BO$2)/AA184</f>
        <v>1</v>
      </c>
      <c r="AD184" s="35">
        <f t="shared" si="67"/>
        <v>-1.6467808245874576E-3</v>
      </c>
      <c r="AE184" s="53">
        <f t="shared" si="68"/>
        <v>-5.2075782127865801E-3</v>
      </c>
      <c r="AF184" s="53">
        <f t="shared" si="69"/>
        <v>-1.4515636197977204E-3</v>
      </c>
      <c r="AG184" s="53">
        <f t="shared" si="70"/>
        <v>-4.5902472071994785E-3</v>
      </c>
      <c r="AH184" s="28">
        <f>SUMPRODUCT('Bond Valuation'!$B$40:$D$40,BondVal_all!BO184:BQ184)</f>
        <v>83.847987382025352</v>
      </c>
      <c r="AI184" s="53">
        <f t="shared" si="71"/>
        <v>1.1455721072965996E-3</v>
      </c>
      <c r="AJ184" s="12">
        <f>SUMPRODUCT($BO$2:$BQ$2,'Bond Valuation'!$B$40:$D$40,BondVal_all!BO184:BQ184)/BondVal_all!AH184</f>
        <v>2.9358336555039299</v>
      </c>
      <c r="AK184" s="35">
        <f t="shared" si="72"/>
        <v>-4.8346745680623721E-3</v>
      </c>
      <c r="AL184" s="35">
        <f t="shared" si="73"/>
        <v>-1.5288583380767849E-2</v>
      </c>
      <c r="AM184" s="35">
        <f t="shared" si="74"/>
        <v>-1.4515636197977204E-3</v>
      </c>
      <c r="AN184" s="29">
        <f t="shared" si="75"/>
        <v>-4.5902472071994785E-3</v>
      </c>
      <c r="AO184" s="28">
        <f>SUMPRODUCT('Bond Valuation'!$B$68:$F$68,BondVal_all!BO184:BS184)</f>
        <v>78.001797343686164</v>
      </c>
      <c r="AP184" s="53">
        <f t="shared" si="76"/>
        <v>3.6557842556714792E-3</v>
      </c>
      <c r="AQ184" s="12">
        <f>SUMPRODUCT($BO$2:$BS$2,'Bond Valuation'!$B$68:$F$68,BondVal_all!BO184:BS184)/BondVal_all!AO184</f>
        <v>4.7264298295167473</v>
      </c>
      <c r="AR184" s="35">
        <f t="shared" si="77"/>
        <v>-7.7833940120063463E-3</v>
      </c>
      <c r="AS184" s="35">
        <f t="shared" si="78"/>
        <v>-2.4613253004456007E-2</v>
      </c>
      <c r="AT184" s="35">
        <f t="shared" si="79"/>
        <v>-1.4515636197977204E-3</v>
      </c>
      <c r="AU184" s="36">
        <f t="shared" si="80"/>
        <v>-4.5902472071994785E-3</v>
      </c>
      <c r="AV184" s="28">
        <f>SUMPRODUCT('Bond Valuation'!$B$96:$K$96,BondVal_all!BO184:BX184)</f>
        <v>70.453687548837252</v>
      </c>
      <c r="AW184" s="53">
        <f t="shared" si="81"/>
        <v>7.2709420491798848E-3</v>
      </c>
      <c r="AX184" s="12">
        <f>SUMPRODUCT($BO$2:$BX$2,'Bond Valuation'!$B$96:$K$96,BondVal_all!BO184:BX184)/BondVal_all!AV184</f>
        <v>8.296940094855799</v>
      </c>
      <c r="AY184" s="35">
        <f t="shared" si="82"/>
        <v>-1.3663241850959372E-2</v>
      </c>
      <c r="AZ184" s="35">
        <f t="shared" si="90"/>
        <v>-4.3206964470766482E-2</v>
      </c>
      <c r="BA184" s="35">
        <f t="shared" si="83"/>
        <v>-1.4515636197977204E-3</v>
      </c>
      <c r="BB184" s="36">
        <f t="shared" si="84"/>
        <v>-4.5902472071994785E-3</v>
      </c>
      <c r="BC184" s="28">
        <f>SUMPRODUCT('Bond Valuation'!$B$124:$U$124,BondVal_all!BO184:CH184)</f>
        <v>58.411607986338474</v>
      </c>
      <c r="BD184" s="53">
        <f t="shared" si="85"/>
        <v>4.62185015405292E-3</v>
      </c>
      <c r="BE184" s="12">
        <f>SUMPRODUCT($BO$2:$CH$2,'Bond Valuation'!$B$124:$U$124,BondVal_all!BO184:CH184)/BondVal_all!BC184</f>
        <v>11.970670134634091</v>
      </c>
      <c r="BF184" s="35">
        <f t="shared" si="86"/>
        <v>-1.971307003517718E-2</v>
      </c>
      <c r="BG184" s="35">
        <f t="shared" si="87"/>
        <v>-6.2338200985575486E-2</v>
      </c>
      <c r="BH184" s="35">
        <f t="shared" si="88"/>
        <v>-1.4515636197977204E-3</v>
      </c>
      <c r="BI184" s="36">
        <f t="shared" si="89"/>
        <v>-4.5902472071994785E-3</v>
      </c>
      <c r="BJ184" s="35"/>
      <c r="BK184" s="35"/>
      <c r="BO184">
        <f>EXP(-BO$2*HLOOKUP(BO$2,'Yield Curves'!$B$2:$AP$508,MATCH($Z184,'Yield Curves'!$A$3:$A$508,0)+1)/100)</f>
        <v>0.920259116707005</v>
      </c>
      <c r="BP184">
        <f>EXP(-BP$2*HLOOKUP(BP$2,'Yield Curves'!$B$2:$AP$508,MATCH($Z184,'Yield Curves'!$A$3:$A$508,0)+1)/100)</f>
        <v>0.84959118841459025</v>
      </c>
      <c r="BQ184">
        <f>EXP(-BQ$2*HLOOKUP(BQ$2,'Yield Curves'!$B$2:$AP$508,MATCH($Z184,'Yield Curves'!$A$3:$A$508,0)+1)/100)</f>
        <v>0.7873361448213938</v>
      </c>
      <c r="BR184">
        <f>EXP(-BR$2*HLOOKUP(BR$2,'Yield Curves'!$B$2:$AP$508,MATCH($Z184,'Yield Curves'!$A$3:$A$508,0)+1)/100)</f>
        <v>0.73110367721039149</v>
      </c>
      <c r="BS184">
        <f>EXP(-BS$2*HLOOKUP(BS$2,'Yield Curves'!$B$2:$AP$508,MATCH($Z184,'Yield Curves'!$A$3:$A$508,0)+1)/100)</f>
        <v>0.68079094659319728</v>
      </c>
      <c r="BT184">
        <f>EXP(-BT$2*HLOOKUP(BT$2,'Yield Curves'!$B$2:$AP$508,MATCH($Z184,'Yield Curves'!$A$3:$A$508,0)+1)/100)</f>
        <v>0.63305371665750987</v>
      </c>
      <c r="BU184">
        <f>EXP(-BU$2*HLOOKUP(BU$2,'Yield Curves'!$B$2:$AP$508,MATCH($Z184,'Yield Curves'!$A$3:$A$508,0)+1)/100)</f>
        <v>0.58948853964467818</v>
      </c>
      <c r="BV184">
        <f>EXP(-BV$2*HLOOKUP(BV$2,'Yield Curves'!$B$2:$AP$508,MATCH($Z184,'Yield Curves'!$A$3:$A$508,0)+1)/100)</f>
        <v>0.54727711284806257</v>
      </c>
      <c r="BW184">
        <f>EXP(-BW$2*HLOOKUP(BW$2,'Yield Curves'!$B$2:$AP$508,MATCH($Z184,'Yield Curves'!$A$3:$A$508,0)+1)/100)</f>
        <v>0.50573118793389227</v>
      </c>
      <c r="BX184">
        <f>EXP(-BX$2*HLOOKUP(BX$2,'Yield Curves'!$B$2:$AP$508,MATCH($Z184,'Yield Curves'!$A$3:$A$508,0)+1)/100)</f>
        <v>0.46954083904279931</v>
      </c>
      <c r="BY184">
        <f>EXP(-BY$2*HLOOKUP(BY$2,'Yield Curves'!$B$2:$AP$508,MATCH($Z184,'Yield Curves'!$A$3:$A$508,0)+1)/100)</f>
        <v>0.43607108933092231</v>
      </c>
      <c r="BZ184">
        <f>EXP(-BZ$2*HLOOKUP(BZ$2,'Yield Curves'!$B$2:$AP$508,MATCH($Z184,'Yield Curves'!$A$3:$A$508,0)+1)/100)</f>
        <v>0.40093738941029922</v>
      </c>
      <c r="CA184">
        <f>EXP(-CA$2*HLOOKUP(CA$2,'Yield Curves'!$B$2:$AP$508,MATCH($Z184,'Yield Curves'!$A$3:$A$508,0)+1)/100)</f>
        <v>0.36400506376494612</v>
      </c>
      <c r="CB184">
        <f>EXP(-CB$2*HLOOKUP(CB$2,'Yield Curves'!$B$2:$AP$508,MATCH($Z184,'Yield Curves'!$A$3:$A$508,0)+1)/100)</f>
        <v>0.33545666377146099</v>
      </c>
      <c r="CC184">
        <f>EXP(-CC$2*HLOOKUP(CC$2,'Yield Curves'!$B$2:$AP$508,MATCH($Z184,'Yield Curves'!$A$3:$A$508,0)+1)/100)</f>
        <v>0.30897342778667081</v>
      </c>
      <c r="CD184">
        <f>EXP(-CD$2*HLOOKUP(CD$2,'Yield Curves'!$B$2:$AP$508,MATCH($Z184,'Yield Curves'!$A$3:$A$508,0)+1)/100)</f>
        <v>0.28317576397754912</v>
      </c>
      <c r="CE184">
        <f>EXP(-CE$2*HLOOKUP(CE$2,'Yield Curves'!$B$2:$AP$508,MATCH($Z184,'Yield Curves'!$A$3:$A$508,0)+1)/100)</f>
        <v>0.25803819658231347</v>
      </c>
      <c r="CF184">
        <f>EXP(-CF$2*HLOOKUP(CF$2,'Yield Curves'!$B$2:$AP$508,MATCH($Z184,'Yield Curves'!$A$3:$A$508,0)+1)/100)</f>
        <v>0.23474224713221248</v>
      </c>
      <c r="CG184">
        <f>EXP(-CG$2*HLOOKUP(CG$2,'Yield Curves'!$B$2:$AP$508,MATCH($Z184,'Yield Curves'!$A$3:$A$508,0)+1)/100)</f>
        <v>0.21375152950220441</v>
      </c>
      <c r="CH184">
        <f>EXP(-CH$2*HLOOKUP(CH$2,'Yield Curves'!$B$2:$AP$508,MATCH($Z184,'Yield Curves'!$A$3:$A$508,0)+1)/100)</f>
        <v>0.1943683905943277</v>
      </c>
    </row>
    <row r="185" spans="1:86" x14ac:dyDescent="0.2">
      <c r="A185" s="2">
        <v>42872</v>
      </c>
      <c r="B185">
        <f>'Yield Curves'!C184-'Yield Curves'!C185</f>
        <v>1.0000000000001563E-2</v>
      </c>
      <c r="C185">
        <f>'Yield Curves'!D184-'Yield Curves'!D185</f>
        <v>1.5000000000000568E-2</v>
      </c>
      <c r="D185">
        <f>'Yield Curves'!E184-'Yield Curves'!E185</f>
        <v>1.9999999999999574E-2</v>
      </c>
      <c r="E185">
        <f>'Yield Curves'!F184-'Yield Curves'!F185</f>
        <v>2.5000000000000355E-2</v>
      </c>
      <c r="F185">
        <f>'Yield Curves'!G184-'Yield Curves'!G185</f>
        <v>3.0000000000000249E-2</v>
      </c>
      <c r="G185">
        <f>'Yield Curves'!H184-'Yield Curves'!H185</f>
        <v>3.5000000000000142E-2</v>
      </c>
      <c r="H185">
        <f>'Yield Curves'!I184-'Yield Curves'!I185</f>
        <v>4.0000000000000036E-2</v>
      </c>
      <c r="I185">
        <f>'Yield Curves'!J184-'Yield Curves'!J185</f>
        <v>4.9999999999999822E-2</v>
      </c>
      <c r="J185">
        <f>'Yield Curves'!K184-'Yield Curves'!K185</f>
        <v>5.9999999999999609E-2</v>
      </c>
      <c r="K185">
        <f>'Yield Curves'!L184-'Yield Curves'!L185</f>
        <v>6.25E-2</v>
      </c>
      <c r="L185">
        <f>'Yield Curves'!M184-'Yield Curves'!M185</f>
        <v>6.4999999999999503E-2</v>
      </c>
      <c r="M185">
        <f>'Yield Curves'!N184-'Yield Curves'!N185</f>
        <v>6.7499999999999893E-2</v>
      </c>
      <c r="N185">
        <f>'Yield Curves'!O184-'Yield Curves'!O185</f>
        <v>7.0000000000000284E-2</v>
      </c>
      <c r="O185">
        <f>'Yield Curves'!P184-'Yield Curves'!P185</f>
        <v>7.2500000000000675E-2</v>
      </c>
      <c r="P185">
        <f>'Yield Curves'!Q184-'Yield Curves'!Q185</f>
        <v>6.8749999999999645E-2</v>
      </c>
      <c r="Q185">
        <f>'Yield Curves'!R184-'Yield Curves'!R185</f>
        <v>6.5000000000000391E-2</v>
      </c>
      <c r="R185">
        <f>'Yield Curves'!S184-'Yield Curves'!S185</f>
        <v>6.1250000000001137E-2</v>
      </c>
      <c r="S185">
        <f>'Yield Curves'!T184-'Yield Curves'!T185</f>
        <v>6.0625000000000817E-2</v>
      </c>
      <c r="T185">
        <f>'Yield Curves'!U184-'Yield Curves'!U185</f>
        <v>6.0000000000000497E-2</v>
      </c>
      <c r="U185">
        <f>'Yield Curves'!V184-'Yield Curves'!V185</f>
        <v>5.9375000000000178E-2</v>
      </c>
      <c r="V185" s="21">
        <f t="shared" si="61"/>
        <v>7.2500000000000675E-2</v>
      </c>
      <c r="W185" s="21">
        <f t="shared" si="62"/>
        <v>3.8052500000000176E-2</v>
      </c>
      <c r="X185">
        <f t="shared" si="63"/>
        <v>5.4591078020568264E-2</v>
      </c>
      <c r="Y185">
        <f t="shared" si="64"/>
        <v>0.16505033829474683</v>
      </c>
      <c r="Z185" s="2">
        <v>42873</v>
      </c>
      <c r="AA185" s="28">
        <f>'Bond Valuation'!$B$12*BondVal_all!BO185</f>
        <v>92.964761880612343</v>
      </c>
      <c r="AB185" s="53">
        <f t="shared" si="66"/>
        <v>1.000050001667141E-4</v>
      </c>
      <c r="AC185" s="12">
        <f>SUMPRODUCT('Bond Valuation'!$B$12*BondVal_all!BO185,$BO$2)/AA185</f>
        <v>1</v>
      </c>
      <c r="AD185" s="35">
        <f t="shared" si="67"/>
        <v>-1.6469460592099636E-3</v>
      </c>
      <c r="AE185" s="53">
        <f t="shared" si="68"/>
        <v>-5.2081007305420169E-3</v>
      </c>
      <c r="AF185" s="53">
        <f t="shared" si="69"/>
        <v>-1.4522111890501719E-3</v>
      </c>
      <c r="AG185" s="53">
        <f t="shared" si="70"/>
        <v>-4.5922950009799181E-3</v>
      </c>
      <c r="AH185" s="28">
        <f>SUMPRODUCT('Bond Valuation'!$B$40:$D$40,BondVal_all!BO185:BQ185)</f>
        <v>83.752043377203336</v>
      </c>
      <c r="AI185" s="53">
        <f t="shared" si="71"/>
        <v>-2.8102841518218291E-4</v>
      </c>
      <c r="AJ185" s="12">
        <f>SUMPRODUCT($BO$2:$BQ$2,'Bond Valuation'!$B$40:$D$40,BondVal_all!BO185:BQ185)/BondVal_all!AH185</f>
        <v>2.9357513571299823</v>
      </c>
      <c r="AK185" s="35">
        <f t="shared" si="72"/>
        <v>-4.8350241284455262E-3</v>
      </c>
      <c r="AL185" s="35">
        <f t="shared" si="73"/>
        <v>-1.5289688787758377E-2</v>
      </c>
      <c r="AM185" s="35">
        <f t="shared" si="74"/>
        <v>-1.4522111890501719E-3</v>
      </c>
      <c r="AN185" s="29">
        <f t="shared" si="75"/>
        <v>-4.5922950009799181E-3</v>
      </c>
      <c r="AO185" s="28">
        <f>SUMPRODUCT('Bond Valuation'!$B$68:$F$68,BondVal_all!BO185:BS185)</f>
        <v>77.717678279046282</v>
      </c>
      <c r="AP185" s="53">
        <f t="shared" si="76"/>
        <v>-4.0873254929130187E-4</v>
      </c>
      <c r="AQ185" s="12">
        <f>SUMPRODUCT($BO$2:$BS$2,'Bond Valuation'!$B$68:$F$68,BondVal_all!BO185:BS185)/BondVal_all!AO185</f>
        <v>4.7255137682559187</v>
      </c>
      <c r="AR185" s="35">
        <f t="shared" si="77"/>
        <v>-7.7826662783715105E-3</v>
      </c>
      <c r="AS185" s="35">
        <f t="shared" si="78"/>
        <v>-2.461095170864001E-2</v>
      </c>
      <c r="AT185" s="35">
        <f t="shared" si="79"/>
        <v>-1.4522111890501719E-3</v>
      </c>
      <c r="AU185" s="36">
        <f t="shared" si="80"/>
        <v>-4.5922950009799181E-3</v>
      </c>
      <c r="AV185" s="28">
        <f>SUMPRODUCT('Bond Valuation'!$B$96:$K$96,BondVal_all!BO185:BX185)</f>
        <v>69.945120630112811</v>
      </c>
      <c r="AW185" s="53">
        <f t="shared" si="81"/>
        <v>7.4429170645440301E-4</v>
      </c>
      <c r="AX185" s="12">
        <f>SUMPRODUCT($BO$2:$BX$2,'Bond Valuation'!$B$96:$K$96,BondVal_all!BO185:BX185)/BondVal_all!AV185</f>
        <v>8.2878638695008178</v>
      </c>
      <c r="AY185" s="35">
        <f t="shared" si="82"/>
        <v>-1.3649664739143013E-2</v>
      </c>
      <c r="AZ185" s="35">
        <f t="shared" si="90"/>
        <v>-4.316402987338E-2</v>
      </c>
      <c r="BA185" s="35">
        <f t="shared" si="83"/>
        <v>-1.4522111890501719E-3</v>
      </c>
      <c r="BB185" s="36">
        <f t="shared" si="84"/>
        <v>-4.5922950009799181E-3</v>
      </c>
      <c r="BC185" s="28">
        <f>SUMPRODUCT('Bond Valuation'!$B$124:$U$124,BondVal_all!BO185:CH185)</f>
        <v>58.142880306038933</v>
      </c>
      <c r="BD185" s="53">
        <f t="shared" si="85"/>
        <v>6.04335786081589E-3</v>
      </c>
      <c r="BE185" s="12">
        <f>SUMPRODUCT($BO$2:$CH$2,'Bond Valuation'!$B$124:$U$124,BondVal_all!BO185:CH185)/BondVal_all!BC185</f>
        <v>11.964517494022965</v>
      </c>
      <c r="BF185" s="35">
        <f t="shared" si="86"/>
        <v>-1.9704914937129791E-2</v>
      </c>
      <c r="BG185" s="35">
        <f t="shared" si="87"/>
        <v>-6.2312412301203747E-2</v>
      </c>
      <c r="BH185" s="35">
        <f t="shared" si="88"/>
        <v>-1.4522111890501719E-3</v>
      </c>
      <c r="BI185" s="36">
        <f t="shared" si="89"/>
        <v>-4.5922950009799181E-3</v>
      </c>
      <c r="BJ185" s="35"/>
      <c r="BK185" s="35"/>
      <c r="BO185">
        <f>EXP(-BO$2*HLOOKUP(BO$2,'Yield Curves'!$B$2:$AP$508,MATCH($Z185,'Yield Curves'!$A$3:$A$508,0)+1)/100)</f>
        <v>0.92044318693675586</v>
      </c>
      <c r="BP185">
        <f>EXP(-BP$2*HLOOKUP(BP$2,'Yield Curves'!$B$2:$AP$508,MATCH($Z185,'Yield Curves'!$A$3:$A$508,0)+1)/100)</f>
        <v>0.84959118841459025</v>
      </c>
      <c r="BQ185">
        <f>EXP(-BQ$2*HLOOKUP(BQ$2,'Yield Curves'!$B$2:$AP$508,MATCH($Z185,'Yield Curves'!$A$3:$A$508,0)+1)/100)</f>
        <v>0.78639190810294757</v>
      </c>
      <c r="BR185">
        <f>EXP(-BR$2*HLOOKUP(BR$2,'Yield Curves'!$B$2:$AP$508,MATCH($Z185,'Yield Curves'!$A$3:$A$508,0)+1)/100)</f>
        <v>0.72964293108900746</v>
      </c>
      <c r="BS185">
        <f>EXP(-BS$2*HLOOKUP(BS$2,'Yield Curves'!$B$2:$AP$508,MATCH($Z185,'Yield Curves'!$A$3:$A$508,0)+1)/100)</f>
        <v>0.67807322187988317</v>
      </c>
      <c r="BT185">
        <f>EXP(-BT$2*HLOOKUP(BT$2,'Yield Curves'!$B$2:$AP$508,MATCH($Z185,'Yield Curves'!$A$3:$A$508,0)+1)/100)</f>
        <v>0.62964443991929098</v>
      </c>
      <c r="BU185">
        <f>EXP(-BU$2*HLOOKUP(BU$2,'Yield Curves'!$B$2:$AP$508,MATCH($Z185,'Yield Curves'!$A$3:$A$508,0)+1)/100)</f>
        <v>0.58537652869618273</v>
      </c>
      <c r="BV185">
        <f>EXP(-BV$2*HLOOKUP(BV$2,'Yield Curves'!$B$2:$AP$508,MATCH($Z185,'Yield Curves'!$A$3:$A$508,0)+1)/100)</f>
        <v>0.5429163622051616</v>
      </c>
      <c r="BW185">
        <f>EXP(-BW$2*HLOOKUP(BW$2,'Yield Curves'!$B$2:$AP$508,MATCH($Z185,'Yield Curves'!$A$3:$A$508,0)+1)/100)</f>
        <v>0.5016513111194284</v>
      </c>
      <c r="BX185">
        <f>EXP(-BX$2*HLOOKUP(BX$2,'Yield Curves'!$B$2:$AP$508,MATCH($Z185,'Yield Curves'!$A$3:$A$508,0)+1)/100)</f>
        <v>0.46533393097431341</v>
      </c>
      <c r="BY185">
        <f>EXP(-BY$2*HLOOKUP(BY$2,'Yield Curves'!$B$2:$AP$508,MATCH($Z185,'Yield Curves'!$A$3:$A$508,0)+1)/100)</f>
        <v>0.43177528486458028</v>
      </c>
      <c r="BZ185">
        <f>EXP(-BZ$2*HLOOKUP(BZ$2,'Yield Curves'!$B$2:$AP$508,MATCH($Z185,'Yield Curves'!$A$3:$A$508,0)+1)/100)</f>
        <v>0.39710680668785819</v>
      </c>
      <c r="CA185">
        <f>EXP(-CA$2*HLOOKUP(CA$2,'Yield Curves'!$B$2:$AP$508,MATCH($Z185,'Yield Curves'!$A$3:$A$508,0)+1)/100)</f>
        <v>0.36117686856778347</v>
      </c>
      <c r="CB185">
        <f>EXP(-CB$2*HLOOKUP(CB$2,'Yield Curves'!$B$2:$AP$508,MATCH($Z185,'Yield Curves'!$A$3:$A$508,0)+1)/100)</f>
        <v>0.33288356659777113</v>
      </c>
      <c r="CC185">
        <f>EXP(-CC$2*HLOOKUP(CC$2,'Yield Curves'!$B$2:$AP$508,MATCH($Z185,'Yield Curves'!$A$3:$A$508,0)+1)/100)</f>
        <v>0.30666479527190599</v>
      </c>
      <c r="CD185">
        <f>EXP(-CD$2*HLOOKUP(CD$2,'Yield Curves'!$B$2:$AP$508,MATCH($Z185,'Yield Curves'!$A$3:$A$508,0)+1)/100)</f>
        <v>0.28117233663642677</v>
      </c>
      <c r="CE185">
        <f>EXP(-CE$2*HLOOKUP(CE$2,'Yield Curves'!$B$2:$AP$508,MATCH($Z185,'Yield Curves'!$A$3:$A$508,0)+1)/100)</f>
        <v>0.256371194484807</v>
      </c>
      <c r="CF185">
        <f>EXP(-CF$2*HLOOKUP(CF$2,'Yield Curves'!$B$2:$AP$508,MATCH($Z185,'Yield Curves'!$A$3:$A$508,0)+1)/100)</f>
        <v>0.23339926983950976</v>
      </c>
      <c r="CG185">
        <f>EXP(-CG$2*HLOOKUP(CG$2,'Yield Curves'!$B$2:$AP$508,MATCH($Z185,'Yield Curves'!$A$3:$A$508,0)+1)/100)</f>
        <v>0.21270072661654718</v>
      </c>
      <c r="CH185">
        <f>EXP(-CH$2*HLOOKUP(CH$2,'Yield Curves'!$B$2:$AP$508,MATCH($Z185,'Yield Curves'!$A$3:$A$508,0)+1)/100)</f>
        <v>0.1935924699078839</v>
      </c>
    </row>
    <row r="186" spans="1:86" x14ac:dyDescent="0.2">
      <c r="A186" s="2">
        <v>42871</v>
      </c>
      <c r="B186">
        <f>'Yield Curves'!C185-'Yield Curves'!C186</f>
        <v>0</v>
      </c>
      <c r="C186">
        <f>'Yield Curves'!D185-'Yield Curves'!D186</f>
        <v>1.0000000000001563E-2</v>
      </c>
      <c r="D186">
        <f>'Yield Curves'!E185-'Yield Curves'!E186</f>
        <v>2.000000000000135E-2</v>
      </c>
      <c r="E186">
        <f>'Yield Curves'!F185-'Yield Curves'!F186</f>
        <v>2.5000000000000355E-2</v>
      </c>
      <c r="F186">
        <f>'Yield Curves'!G185-'Yield Curves'!G186</f>
        <v>2.9999999999999361E-2</v>
      </c>
      <c r="G186">
        <f>'Yield Curves'!H185-'Yield Curves'!H186</f>
        <v>1.9999999999999574E-2</v>
      </c>
      <c r="H186">
        <f>'Yield Curves'!I185-'Yield Curves'!I186</f>
        <v>9.9999999999997868E-3</v>
      </c>
      <c r="I186">
        <f>'Yield Curves'!J185-'Yield Curves'!J186</f>
        <v>2.4999999999999467E-2</v>
      </c>
      <c r="J186">
        <f>'Yield Curves'!K185-'Yield Curves'!K186</f>
        <v>4.0000000000000036E-2</v>
      </c>
      <c r="K186">
        <f>'Yield Curves'!L185-'Yield Curves'!L186</f>
        <v>4.2499999999999538E-2</v>
      </c>
      <c r="L186">
        <f>'Yield Curves'!M185-'Yield Curves'!M186</f>
        <v>4.4999999999999929E-2</v>
      </c>
      <c r="M186">
        <f>'Yield Curves'!N185-'Yield Curves'!N186</f>
        <v>4.750000000000032E-2</v>
      </c>
      <c r="N186">
        <f>'Yield Curves'!O185-'Yield Curves'!O186</f>
        <v>4.9999999999999822E-2</v>
      </c>
      <c r="O186">
        <f>'Yield Curves'!P185-'Yield Curves'!P186</f>
        <v>5.2499999999999325E-2</v>
      </c>
      <c r="P186">
        <f>'Yield Curves'!Q185-'Yield Curves'!Q186</f>
        <v>4.8750000000000071E-2</v>
      </c>
      <c r="Q186">
        <f>'Yield Curves'!R185-'Yield Curves'!R186</f>
        <v>4.4999999999999929E-2</v>
      </c>
      <c r="R186">
        <f>'Yield Curves'!S185-'Yield Curves'!S186</f>
        <v>4.1249999999999787E-2</v>
      </c>
      <c r="S186">
        <f>'Yield Curves'!T185-'Yield Curves'!T186</f>
        <v>4.0624999999999467E-2</v>
      </c>
      <c r="T186">
        <f>'Yield Curves'!U185-'Yield Curves'!U186</f>
        <v>4.0000000000000036E-2</v>
      </c>
      <c r="U186">
        <f>'Yield Curves'!V185-'Yield Curves'!V186</f>
        <v>3.9375000000000604E-2</v>
      </c>
      <c r="V186" s="21">
        <f t="shared" si="61"/>
        <v>5.2499999999999325E-2</v>
      </c>
      <c r="W186" s="21">
        <f t="shared" si="62"/>
        <v>3.8042500000000194E-2</v>
      </c>
      <c r="X186">
        <f t="shared" si="63"/>
        <v>5.458864981849252E-2</v>
      </c>
      <c r="Y186">
        <f t="shared" si="64"/>
        <v>0.16503468945201019</v>
      </c>
      <c r="Z186" s="2">
        <v>42872</v>
      </c>
      <c r="AA186" s="28">
        <f>'Bond Valuation'!$B$12*BondVal_all!BO186</f>
        <v>92.955465869232597</v>
      </c>
      <c r="AB186" s="53">
        <f t="shared" si="66"/>
        <v>-9.999500016666385E-5</v>
      </c>
      <c r="AC186" s="12">
        <f>SUMPRODUCT('Bond Valuation'!$B$12*BondVal_all!BO186,$BO$2)/AA186</f>
        <v>1</v>
      </c>
      <c r="AD186" s="35">
        <f t="shared" si="67"/>
        <v>-1.6505033829474682E-3</v>
      </c>
      <c r="AE186" s="53">
        <f t="shared" si="68"/>
        <v>-5.219349975927115E-3</v>
      </c>
      <c r="AF186" s="53">
        <f t="shared" si="69"/>
        <v>-1.4549691744442602E-3</v>
      </c>
      <c r="AG186" s="53">
        <f t="shared" si="70"/>
        <v>-4.6010165165787141E-3</v>
      </c>
      <c r="AH186" s="28">
        <f>SUMPRODUCT('Bond Valuation'!$B$40:$D$40,BondVal_all!BO186:BQ186)</f>
        <v>83.775586697563909</v>
      </c>
      <c r="AI186" s="53">
        <f t="shared" si="71"/>
        <v>-8.7191213935544631E-4</v>
      </c>
      <c r="AJ186" s="12">
        <f>SUMPRODUCT($BO$2:$BQ$2,'Bond Valuation'!$B$40:$D$40,BondVal_all!BO186:BQ186)/BondVal_all!AH186</f>
        <v>2.9357778635124476</v>
      </c>
      <c r="AK186" s="35">
        <f t="shared" si="72"/>
        <v>-4.8455112953095861E-3</v>
      </c>
      <c r="AL186" s="35">
        <f t="shared" si="73"/>
        <v>-1.5322852121251052E-2</v>
      </c>
      <c r="AM186" s="35">
        <f t="shared" si="74"/>
        <v>-1.4549691744442602E-3</v>
      </c>
      <c r="AN186" s="29">
        <f t="shared" si="75"/>
        <v>-4.6010165165787141E-3</v>
      </c>
      <c r="AO186" s="28">
        <f>SUMPRODUCT('Bond Valuation'!$B$68:$F$68,BondVal_all!BO186:BS186)</f>
        <v>77.749457012817146</v>
      </c>
      <c r="AP186" s="53">
        <f t="shared" si="76"/>
        <v>-2.753722935819658E-3</v>
      </c>
      <c r="AQ186" s="12">
        <f>SUMPRODUCT($BO$2:$BS$2,'Bond Valuation'!$B$68:$F$68,BondVal_all!BO186:BS186)/BondVal_all!AO186</f>
        <v>4.7256765212214189</v>
      </c>
      <c r="AR186" s="35">
        <f t="shared" si="77"/>
        <v>-7.7997450849913753E-3</v>
      </c>
      <c r="AS186" s="35">
        <f t="shared" si="78"/>
        <v>-2.4664959637276346E-2</v>
      </c>
      <c r="AT186" s="35">
        <f t="shared" si="79"/>
        <v>-1.4549691744442602E-3</v>
      </c>
      <c r="AU186" s="36">
        <f t="shared" si="80"/>
        <v>-4.6010165165787141E-3</v>
      </c>
      <c r="AV186" s="28">
        <f>SUMPRODUCT('Bond Valuation'!$B$96:$K$96,BondVal_all!BO186:BX186)</f>
        <v>69.893099775611432</v>
      </c>
      <c r="AW186" s="53">
        <f t="shared" si="81"/>
        <v>-4.8922177686989698E-3</v>
      </c>
      <c r="AX186" s="12">
        <f>SUMPRODUCT($BO$2:$BX$2,'Bond Valuation'!$B$96:$K$96,BondVal_all!BO186:BX186)/BondVal_all!AV186</f>
        <v>8.2868745447726209</v>
      </c>
      <c r="AY186" s="35">
        <f t="shared" si="82"/>
        <v>-1.3677514470208471E-2</v>
      </c>
      <c r="AZ186" s="35">
        <f t="shared" si="90"/>
        <v>-4.3252098455769994E-2</v>
      </c>
      <c r="BA186" s="35">
        <f t="shared" si="83"/>
        <v>-1.4549691744442602E-3</v>
      </c>
      <c r="BB186" s="36">
        <f t="shared" si="84"/>
        <v>-4.6010165165787141E-3</v>
      </c>
      <c r="BC186" s="28">
        <f>SUMPRODUCT('Bond Valuation'!$B$124:$U$124,BondVal_all!BO186:CH186)</f>
        <v>57.793612821688029</v>
      </c>
      <c r="BD186" s="53">
        <f t="shared" si="85"/>
        <v>-4.5076449007788177E-3</v>
      </c>
      <c r="BE186" s="12">
        <f>SUMPRODUCT($BO$2:$CH$2,'Bond Valuation'!$B$124:$U$124,BondVal_all!BO186:CH186)/BondVal_all!BC186</f>
        <v>11.92191185458686</v>
      </c>
      <c r="BF186" s="35">
        <f t="shared" si="86"/>
        <v>-1.9677155847197137E-2</v>
      </c>
      <c r="BG186" s="35">
        <f t="shared" si="87"/>
        <v>-6.2224630351243107E-2</v>
      </c>
      <c r="BH186" s="35">
        <f t="shared" si="88"/>
        <v>-1.4549691744442602E-3</v>
      </c>
      <c r="BI186" s="36">
        <f t="shared" si="89"/>
        <v>-4.6010165165787141E-3</v>
      </c>
      <c r="BJ186" s="35"/>
      <c r="BK186" s="35"/>
      <c r="BO186">
        <f>EXP(-BO$2*HLOOKUP(BO$2,'Yield Curves'!$B$2:$AP$508,MATCH($Z186,'Yield Curves'!$A$3:$A$508,0)+1)/100)</f>
        <v>0.92035114722012468</v>
      </c>
      <c r="BP186">
        <f>EXP(-BP$2*HLOOKUP(BP$2,'Yield Curves'!$B$2:$AP$508,MATCH($Z186,'Yield Curves'!$A$3:$A$508,0)+1)/100)</f>
        <v>0.84942128716759835</v>
      </c>
      <c r="BQ186">
        <f>EXP(-BQ$2*HLOOKUP(BQ$2,'Yield Curves'!$B$2:$AP$508,MATCH($Z186,'Yield Curves'!$A$3:$A$508,0)+1)/100)</f>
        <v>0.78662786106655347</v>
      </c>
      <c r="BR186">
        <f>EXP(-BR$2*HLOOKUP(BR$2,'Yield Curves'!$B$2:$AP$508,MATCH($Z186,'Yield Curves'!$A$3:$A$508,0)+1)/100)</f>
        <v>0.7284764358443131</v>
      </c>
      <c r="BS186">
        <f>EXP(-BS$2*HLOOKUP(BS$2,'Yield Curves'!$B$2:$AP$508,MATCH($Z186,'Yield Curves'!$A$3:$A$508,0)+1)/100)</f>
        <v>0.67841234326410416</v>
      </c>
      <c r="BT186">
        <f>EXP(-BT$2*HLOOKUP(BT$2,'Yield Curves'!$B$2:$AP$508,MATCH($Z186,'Yield Curves'!$A$3:$A$508,0)+1)/100)</f>
        <v>0.6298333615881001</v>
      </c>
      <c r="BU186">
        <f>EXP(-BU$2*HLOOKUP(BU$2,'Yield Curves'!$B$2:$AP$508,MATCH($Z186,'Yield Curves'!$A$3:$A$508,0)+1)/100)</f>
        <v>0.58537652869618273</v>
      </c>
      <c r="BV186">
        <f>EXP(-BV$2*HLOOKUP(BV$2,'Yield Curves'!$B$2:$AP$508,MATCH($Z186,'Yield Curves'!$A$3:$A$508,0)+1)/100)</f>
        <v>0.5427535117252934</v>
      </c>
      <c r="BW186">
        <f>EXP(-BW$2*HLOOKUP(BW$2,'Yield Curves'!$B$2:$AP$508,MATCH($Z186,'Yield Curves'!$A$3:$A$508,0)+1)/100)</f>
        <v>0.50136921160485026</v>
      </c>
      <c r="BX186">
        <f>EXP(-BX$2*HLOOKUP(BX$2,'Yield Curves'!$B$2:$AP$508,MATCH($Z186,'Yield Curves'!$A$3:$A$508,0)+1)/100)</f>
        <v>0.46486882963276832</v>
      </c>
      <c r="BY186">
        <f>EXP(-BY$2*HLOOKUP(BY$2,'Yield Curves'!$B$2:$AP$508,MATCH($Z186,'Yield Curves'!$A$3:$A$508,0)+1)/100)</f>
        <v>0.4311227183740351</v>
      </c>
      <c r="BZ186">
        <f>EXP(-BZ$2*HLOOKUP(BZ$2,'Yield Curves'!$B$2:$AP$508,MATCH($Z186,'Yield Curves'!$A$3:$A$508,0)+1)/100)</f>
        <v>0.39614003757507676</v>
      </c>
      <c r="CA186">
        <f>EXP(-CA$2*HLOOKUP(CA$2,'Yield Curves'!$B$2:$AP$508,MATCH($Z186,'Yield Curves'!$A$3:$A$508,0)+1)/100)</f>
        <v>0.35978563795781099</v>
      </c>
      <c r="CB186">
        <f>EXP(-CB$2*HLOOKUP(CB$2,'Yield Curves'!$B$2:$AP$508,MATCH($Z186,'Yield Curves'!$A$3:$A$508,0)+1)/100)</f>
        <v>0.33126367318300465</v>
      </c>
      <c r="CC186">
        <f>EXP(-CC$2*HLOOKUP(CC$2,'Yield Curves'!$B$2:$AP$508,MATCH($Z186,'Yield Curves'!$A$3:$A$508,0)+1)/100)</f>
        <v>0.30483031544319683</v>
      </c>
      <c r="CD186">
        <f>EXP(-CD$2*HLOOKUP(CD$2,'Yield Curves'!$B$2:$AP$508,MATCH($Z186,'Yield Curves'!$A$3:$A$508,0)+1)/100)</f>
        <v>0.27912463541325228</v>
      </c>
      <c r="CE186">
        <f>EXP(-CE$2*HLOOKUP(CE$2,'Yield Curves'!$B$2:$AP$508,MATCH($Z186,'Yield Curves'!$A$3:$A$508,0)+1)/100)</f>
        <v>0.25411941705480262</v>
      </c>
      <c r="CF186">
        <f>EXP(-CF$2*HLOOKUP(CF$2,'Yield Curves'!$B$2:$AP$508,MATCH($Z186,'Yield Curves'!$A$3:$A$508,0)+1)/100)</f>
        <v>0.23097087194782637</v>
      </c>
      <c r="CG186">
        <f>EXP(-CG$2*HLOOKUP(CG$2,'Yield Curves'!$B$2:$AP$508,MATCH($Z186,'Yield Curves'!$A$3:$A$508,0)+1)/100)</f>
        <v>0.21012784240050436</v>
      </c>
      <c r="CH186">
        <f>EXP(-CH$2*HLOOKUP(CH$2,'Yield Curves'!$B$2:$AP$508,MATCH($Z186,'Yield Curves'!$A$3:$A$508,0)+1)/100)</f>
        <v>0.19090105916394634</v>
      </c>
    </row>
    <row r="187" spans="1:86" x14ac:dyDescent="0.2">
      <c r="A187" s="2">
        <v>42870</v>
      </c>
      <c r="B187">
        <f>'Yield Curves'!C186-'Yield Curves'!C187</f>
        <v>4.9999999999998934E-2</v>
      </c>
      <c r="C187">
        <f>'Yield Curves'!D186-'Yield Curves'!D187</f>
        <v>4.4999999999998153E-2</v>
      </c>
      <c r="D187">
        <f>'Yield Curves'!E186-'Yield Curves'!E187</f>
        <v>3.9999999999999147E-2</v>
      </c>
      <c r="E187">
        <f>'Yield Curves'!F186-'Yield Curves'!F187</f>
        <v>2.5000000000000355E-2</v>
      </c>
      <c r="F187">
        <f>'Yield Curves'!G186-'Yield Curves'!G187</f>
        <v>1.0000000000000675E-2</v>
      </c>
      <c r="G187">
        <f>'Yield Curves'!H186-'Yield Curves'!H187</f>
        <v>4.9999999999998934E-3</v>
      </c>
      <c r="H187">
        <f>'Yield Curves'!I186-'Yield Curves'!I187</f>
        <v>0</v>
      </c>
      <c r="I187">
        <f>'Yield Curves'!J186-'Yield Curves'!J187</f>
        <v>-2.9999999999999361E-2</v>
      </c>
      <c r="J187">
        <f>'Yield Curves'!K186-'Yield Curves'!K187</f>
        <v>-5.9999999999999609E-2</v>
      </c>
      <c r="K187">
        <f>'Yield Curves'!L186-'Yield Curves'!L187</f>
        <v>-6.7499999999999893E-2</v>
      </c>
      <c r="L187">
        <f>'Yield Curves'!M186-'Yield Curves'!M187</f>
        <v>-7.4999999999999289E-2</v>
      </c>
      <c r="M187">
        <f>'Yield Curves'!N186-'Yield Curves'!N187</f>
        <v>-8.2499999999999574E-2</v>
      </c>
      <c r="N187">
        <f>'Yield Curves'!O186-'Yield Curves'!O187</f>
        <v>-8.9999999999999858E-2</v>
      </c>
      <c r="O187">
        <f>'Yield Curves'!P186-'Yield Curves'!P187</f>
        <v>-9.7500000000000142E-2</v>
      </c>
      <c r="P187">
        <f>'Yield Curves'!Q186-'Yield Curves'!Q187</f>
        <v>-9.1250000000000497E-2</v>
      </c>
      <c r="Q187">
        <f>'Yield Curves'!R186-'Yield Curves'!R187</f>
        <v>-8.4999999999999964E-2</v>
      </c>
      <c r="R187">
        <f>'Yield Curves'!S186-'Yield Curves'!S187</f>
        <v>-7.8749999999999432E-2</v>
      </c>
      <c r="S187">
        <f>'Yield Curves'!T186-'Yield Curves'!T187</f>
        <v>-7.9374999999998863E-2</v>
      </c>
      <c r="T187">
        <f>'Yield Curves'!U186-'Yield Curves'!U187</f>
        <v>-8.0000000000000071E-2</v>
      </c>
      <c r="U187">
        <f>'Yield Curves'!V186-'Yield Curves'!V187</f>
        <v>-8.0625000000001279E-2</v>
      </c>
      <c r="V187" s="21">
        <f t="shared" si="61"/>
        <v>4.9999999999998934E-2</v>
      </c>
      <c r="W187" s="21">
        <f t="shared" si="62"/>
        <v>3.7922500000000206E-2</v>
      </c>
      <c r="X187">
        <f t="shared" si="63"/>
        <v>5.4595232060179015E-2</v>
      </c>
      <c r="Y187">
        <f t="shared" si="64"/>
        <v>0.16493000203596403</v>
      </c>
      <c r="Z187" s="2">
        <v>42871</v>
      </c>
      <c r="AA187" s="28">
        <f>'Bond Valuation'!$B$12*BondVal_all!BO187</f>
        <v>92.964761880612343</v>
      </c>
      <c r="AB187" s="53">
        <f t="shared" si="66"/>
        <v>0</v>
      </c>
      <c r="AC187" s="12">
        <f>SUMPRODUCT('Bond Valuation'!$B$12*BondVal_all!BO187,$BO$2)/AA187</f>
        <v>1</v>
      </c>
      <c r="AD187" s="35">
        <f t="shared" si="67"/>
        <v>-1.6503468945201019E-3</v>
      </c>
      <c r="AE187" s="53">
        <f t="shared" si="68"/>
        <v>-5.2188551160691791E-3</v>
      </c>
      <c r="AF187" s="53">
        <f t="shared" si="69"/>
        <v>-1.4549044576572386E-3</v>
      </c>
      <c r="AG187" s="53">
        <f t="shared" si="70"/>
        <v>-4.6008118641288776E-3</v>
      </c>
      <c r="AH187" s="28">
        <f>SUMPRODUCT('Bond Valuation'!$B$40:$D$40,BondVal_all!BO187:BQ187)</f>
        <v>83.848695392946141</v>
      </c>
      <c r="AI187" s="53">
        <f t="shared" si="71"/>
        <v>-8.6973870104922746E-4</v>
      </c>
      <c r="AJ187" s="12">
        <f>SUMPRODUCT($BO$2:$BQ$2,'Bond Valuation'!$B$40:$D$40,BondVal_all!BO187:BQ187)/BondVal_all!AH187</f>
        <v>2.9358213628748935</v>
      </c>
      <c r="AK187" s="35">
        <f t="shared" si="72"/>
        <v>-4.8451236690863538E-3</v>
      </c>
      <c r="AL187" s="35">
        <f t="shared" si="73"/>
        <v>-1.5321626339504828E-2</v>
      </c>
      <c r="AM187" s="35">
        <f t="shared" si="74"/>
        <v>-1.4549044576572386E-3</v>
      </c>
      <c r="AN187" s="29">
        <f t="shared" si="75"/>
        <v>-4.6008118641288776E-3</v>
      </c>
      <c r="AO187" s="28">
        <f>SUMPRODUCT('Bond Valuation'!$B$68:$F$68,BondVal_all!BO187:BS187)</f>
        <v>77.964148677201209</v>
      </c>
      <c r="AP187" s="53">
        <f t="shared" si="76"/>
        <v>-1.8306137311989712E-3</v>
      </c>
      <c r="AQ187" s="12">
        <f>SUMPRODUCT($BO$2:$BS$2,'Bond Valuation'!$B$68:$F$68,BondVal_all!BO187:BS187)/BondVal_all!AO187</f>
        <v>4.7263046065328709</v>
      </c>
      <c r="AR187" s="35">
        <f t="shared" si="77"/>
        <v>-7.8000421299475754E-3</v>
      </c>
      <c r="AS187" s="35">
        <f t="shared" si="78"/>
        <v>-2.46658989759054E-2</v>
      </c>
      <c r="AT187" s="35">
        <f t="shared" si="79"/>
        <v>-1.4549044576572386E-3</v>
      </c>
      <c r="AU187" s="36">
        <f t="shared" si="80"/>
        <v>-4.6008118641288776E-3</v>
      </c>
      <c r="AV187" s="28">
        <f>SUMPRODUCT('Bond Valuation'!$B$96:$K$96,BondVal_all!BO187:BX187)</f>
        <v>70.236713071313929</v>
      </c>
      <c r="AW187" s="53">
        <f t="shared" si="81"/>
        <v>-3.2737293556460711E-3</v>
      </c>
      <c r="AX187" s="12">
        <f>SUMPRODUCT($BO$2:$BX$2,'Bond Valuation'!$B$96:$K$96,BondVal_all!BO187:BX187)/BondVal_all!AV187</f>
        <v>8.2926182271506086</v>
      </c>
      <c r="AY187" s="35">
        <f t="shared" si="82"/>
        <v>-1.36856967386188E-2</v>
      </c>
      <c r="AZ187" s="35">
        <f t="shared" si="90"/>
        <v>-4.3277973060373481E-2</v>
      </c>
      <c r="BA187" s="35">
        <f t="shared" si="83"/>
        <v>-1.4549044576572386E-3</v>
      </c>
      <c r="BB187" s="36">
        <f t="shared" si="84"/>
        <v>-4.6008118641288776E-3</v>
      </c>
      <c r="BC187" s="28">
        <f>SUMPRODUCT('Bond Valuation'!$B$124:$U$124,BondVal_all!BO187:CH187)</f>
        <v>58.055305523594619</v>
      </c>
      <c r="BD187" s="53">
        <f t="shared" si="85"/>
        <v>-5.3499483205210474E-4</v>
      </c>
      <c r="BE187" s="12">
        <f>SUMPRODUCT($BO$2:$CH$2,'Bond Valuation'!$B$124:$U$124,BondVal_all!BO187:CH187)/BondVal_all!BC187</f>
        <v>11.935385931476738</v>
      </c>
      <c r="BF187" s="35">
        <f t="shared" si="86"/>
        <v>-1.9697527106911548E-2</v>
      </c>
      <c r="BG187" s="35">
        <f t="shared" si="87"/>
        <v>-6.2289049930747478E-2</v>
      </c>
      <c r="BH187" s="35">
        <f t="shared" si="88"/>
        <v>-1.4549044576572386E-3</v>
      </c>
      <c r="BI187" s="36">
        <f t="shared" si="89"/>
        <v>-4.6008118641288776E-3</v>
      </c>
      <c r="BJ187" s="35"/>
      <c r="BK187" s="35"/>
      <c r="BO187">
        <f>EXP(-BO$2*HLOOKUP(BO$2,'Yield Curves'!$B$2:$AP$508,MATCH($Z187,'Yield Curves'!$A$3:$A$508,0)+1)/100)</f>
        <v>0.92044318693675586</v>
      </c>
      <c r="BP187">
        <f>EXP(-BP$2*HLOOKUP(BP$2,'Yield Curves'!$B$2:$AP$508,MATCH($Z187,'Yield Curves'!$A$3:$A$508,0)+1)/100)</f>
        <v>0.84976112364522982</v>
      </c>
      <c r="BQ187">
        <f>EXP(-BQ$2*HLOOKUP(BQ$2,'Yield Curves'!$B$2:$AP$508,MATCH($Z187,'Yield Curves'!$A$3:$A$508,0)+1)/100)</f>
        <v>0.7873361448213938</v>
      </c>
      <c r="BR187">
        <f>EXP(-BR$2*HLOOKUP(BR$2,'Yield Curves'!$B$2:$AP$508,MATCH($Z187,'Yield Curves'!$A$3:$A$508,0)+1)/100)</f>
        <v>0.72964293108900746</v>
      </c>
      <c r="BS187">
        <f>EXP(-BS$2*HLOOKUP(BS$2,'Yield Curves'!$B$2:$AP$508,MATCH($Z187,'Yield Curves'!$A$3:$A$508,0)+1)/100)</f>
        <v>0.68045063620458768</v>
      </c>
      <c r="BT187">
        <f>EXP(-BT$2*HLOOKUP(BT$2,'Yield Curves'!$B$2:$AP$508,MATCH($Z187,'Yield Curves'!$A$3:$A$508,0)+1)/100)</f>
        <v>0.63229450781393204</v>
      </c>
      <c r="BU187">
        <f>EXP(-BU$2*HLOOKUP(BU$2,'Yield Curves'!$B$2:$AP$508,MATCH($Z187,'Yield Curves'!$A$3:$A$508,0)+1)/100)</f>
        <v>0.58825191262425613</v>
      </c>
      <c r="BV187">
        <f>EXP(-BV$2*HLOOKUP(BV$2,'Yield Curves'!$B$2:$AP$508,MATCH($Z187,'Yield Curves'!$A$3:$A$508,0)+1)/100)</f>
        <v>0.54574688025746665</v>
      </c>
      <c r="BW187">
        <f>EXP(-BW$2*HLOOKUP(BW$2,'Yield Curves'!$B$2:$AP$508,MATCH($Z187,'Yield Curves'!$A$3:$A$508,0)+1)/100)</f>
        <v>0.50414064111831824</v>
      </c>
      <c r="BX187">
        <f>EXP(-BX$2*HLOOKUP(BX$2,'Yield Curves'!$B$2:$AP$508,MATCH($Z187,'Yield Curves'!$A$3:$A$508,0)+1)/100)</f>
        <v>0.46766642700990924</v>
      </c>
      <c r="BY187">
        <f>EXP(-BY$2*HLOOKUP(BY$2,'Yield Curves'!$B$2:$AP$508,MATCH($Z187,'Yield Curves'!$A$3:$A$508,0)+1)/100)</f>
        <v>0.43391787105057894</v>
      </c>
      <c r="BZ187">
        <f>EXP(-BZ$2*HLOOKUP(BZ$2,'Yield Curves'!$B$2:$AP$508,MATCH($Z187,'Yield Curves'!$A$3:$A$508,0)+1)/100)</f>
        <v>0.39871835042824011</v>
      </c>
      <c r="CA187">
        <f>EXP(-CA$2*HLOOKUP(CA$2,'Yield Curves'!$B$2:$AP$508,MATCH($Z187,'Yield Curves'!$A$3:$A$508,0)+1)/100)</f>
        <v>0.36194066117452856</v>
      </c>
      <c r="CB187">
        <f>EXP(-CB$2*HLOOKUP(CB$2,'Yield Curves'!$B$2:$AP$508,MATCH($Z187,'Yield Curves'!$A$3:$A$508,0)+1)/100)</f>
        <v>0.33326243709652031</v>
      </c>
      <c r="CC187">
        <f>EXP(-CC$2*HLOOKUP(CC$2,'Yield Curves'!$B$2:$AP$508,MATCH($Z187,'Yield Curves'!$A$3:$A$508,0)+1)/100)</f>
        <v>0.30666479527190599</v>
      </c>
      <c r="CD187">
        <f>EXP(-CD$2*HLOOKUP(CD$2,'Yield Curves'!$B$2:$AP$508,MATCH($Z187,'Yield Curves'!$A$3:$A$508,0)+1)/100)</f>
        <v>0.28081056019656564</v>
      </c>
      <c r="CE187">
        <f>EXP(-CE$2*HLOOKUP(CE$2,'Yield Curves'!$B$2:$AP$508,MATCH($Z187,'Yield Curves'!$A$3:$A$508,0)+1)/100)</f>
        <v>0.25567413320954308</v>
      </c>
      <c r="CF187">
        <f>EXP(-CF$2*HLOOKUP(CF$2,'Yield Curves'!$B$2:$AP$508,MATCH($Z187,'Yield Curves'!$A$3:$A$508,0)+1)/100)</f>
        <v>0.23239381336296572</v>
      </c>
      <c r="CG187">
        <f>EXP(-CG$2*HLOOKUP(CG$2,'Yield Curves'!$B$2:$AP$508,MATCH($Z187,'Yield Curves'!$A$3:$A$508,0)+1)/100)</f>
        <v>0.21141174344734148</v>
      </c>
      <c r="CH187">
        <f>EXP(-CH$2*HLOOKUP(CH$2,'Yield Curves'!$B$2:$AP$508,MATCH($Z187,'Yield Curves'!$A$3:$A$508,0)+1)/100)</f>
        <v>0.19204990862075413</v>
      </c>
    </row>
    <row r="188" spans="1:86" x14ac:dyDescent="0.2">
      <c r="A188" s="2">
        <v>42867</v>
      </c>
      <c r="B188">
        <f>'Yield Curves'!C187-'Yield Curves'!C188</f>
        <v>-9.9999999999997868E-3</v>
      </c>
      <c r="C188">
        <f>'Yield Curves'!D187-'Yield Curves'!D188</f>
        <v>-3.5000000000000142E-2</v>
      </c>
      <c r="D188">
        <f>'Yield Curves'!E187-'Yield Curves'!E188</f>
        <v>-6.0000000000000497E-2</v>
      </c>
      <c r="E188">
        <f>'Yield Curves'!F187-'Yield Curves'!F188</f>
        <v>-5.0000000000000711E-2</v>
      </c>
      <c r="F188">
        <f>'Yield Curves'!G187-'Yield Curves'!G188</f>
        <v>-4.0000000000000036E-2</v>
      </c>
      <c r="G188">
        <f>'Yield Curves'!H187-'Yield Curves'!H188</f>
        <v>-5.4999999999999716E-2</v>
      </c>
      <c r="H188">
        <f>'Yield Curves'!I187-'Yield Curves'!I188</f>
        <v>-7.0000000000000284E-2</v>
      </c>
      <c r="I188">
        <f>'Yield Curves'!J187-'Yield Curves'!J188</f>
        <v>-3.0000000000000249E-2</v>
      </c>
      <c r="J188">
        <f>'Yield Curves'!K187-'Yield Curves'!K188</f>
        <v>9.9999999999997868E-3</v>
      </c>
      <c r="K188">
        <f>'Yield Curves'!L187-'Yield Curves'!L188</f>
        <v>1.5000000000000568E-2</v>
      </c>
      <c r="L188">
        <f>'Yield Curves'!M187-'Yield Curves'!M188</f>
        <v>1.9999999999999574E-2</v>
      </c>
      <c r="M188">
        <f>'Yield Curves'!N187-'Yield Curves'!N188</f>
        <v>2.4999999999999467E-2</v>
      </c>
      <c r="N188">
        <f>'Yield Curves'!O187-'Yield Curves'!O188</f>
        <v>3.0000000000000249E-2</v>
      </c>
      <c r="O188">
        <f>'Yield Curves'!P187-'Yield Curves'!P188</f>
        <v>3.500000000000103E-2</v>
      </c>
      <c r="P188">
        <f>'Yield Curves'!Q187-'Yield Curves'!Q188</f>
        <v>2.5000000000000355E-2</v>
      </c>
      <c r="Q188">
        <f>'Yield Curves'!R187-'Yield Curves'!R188</f>
        <v>1.499999999999968E-2</v>
      </c>
      <c r="R188">
        <f>'Yield Curves'!S187-'Yield Curves'!S188</f>
        <v>4.9999999999990052E-3</v>
      </c>
      <c r="S188">
        <f>'Yield Curves'!T187-'Yield Curves'!T188</f>
        <v>2.4999999999995026E-3</v>
      </c>
      <c r="T188">
        <f>'Yield Curves'!U187-'Yield Curves'!U188</f>
        <v>0</v>
      </c>
      <c r="U188">
        <f>'Yield Curves'!V187-'Yield Curves'!V188</f>
        <v>-2.4999999999995026E-3</v>
      </c>
      <c r="V188" s="21">
        <f t="shared" si="61"/>
        <v>3.500000000000103E-2</v>
      </c>
      <c r="W188" s="21">
        <f t="shared" si="62"/>
        <v>3.7872500000000205E-2</v>
      </c>
      <c r="X188">
        <f t="shared" si="63"/>
        <v>5.4603642620246293E-2</v>
      </c>
      <c r="Y188">
        <f t="shared" si="64"/>
        <v>0.164899567924496</v>
      </c>
      <c r="Z188" s="2">
        <v>42870</v>
      </c>
      <c r="AA188" s="28">
        <f>'Bond Valuation'!$B$12*BondVal_all!BO188</f>
        <v>92.964761880612343</v>
      </c>
      <c r="AB188" s="53">
        <f t="shared" si="66"/>
        <v>-4.99875020830709E-4</v>
      </c>
      <c r="AC188" s="12">
        <f>SUMPRODUCT('Bond Valuation'!$B$12*BondVal_all!BO188,$BO$2)/AA188</f>
        <v>1</v>
      </c>
      <c r="AD188" s="35">
        <f t="shared" si="67"/>
        <v>-1.6493000203596402E-3</v>
      </c>
      <c r="AE188" s="53">
        <f t="shared" si="68"/>
        <v>-5.2155446092985438E-3</v>
      </c>
      <c r="AF188" s="53">
        <f t="shared" si="69"/>
        <v>-1.455079888498685E-3</v>
      </c>
      <c r="AG188" s="53">
        <f t="shared" si="70"/>
        <v>-4.6013666251596879E-3</v>
      </c>
      <c r="AH188" s="28">
        <f>SUMPRODUCT('Bond Valuation'!$B$40:$D$40,BondVal_all!BO188:BQ188)</f>
        <v>83.921685330535382</v>
      </c>
      <c r="AI188" s="53">
        <f t="shared" si="71"/>
        <v>-3.1447025828890141E-4</v>
      </c>
      <c r="AJ188" s="12">
        <f>SUMPRODUCT($BO$2:$BQ$2,'Bond Valuation'!$B$40:$D$40,BondVal_all!BO188:BQ188)/BondVal_all!AH188</f>
        <v>2.9358690793837279</v>
      </c>
      <c r="AK188" s="35">
        <f t="shared" si="72"/>
        <v>-4.8421289324008208E-3</v>
      </c>
      <c r="AL188" s="35">
        <f t="shared" si="73"/>
        <v>-1.531215615058608E-2</v>
      </c>
      <c r="AM188" s="35">
        <f t="shared" si="74"/>
        <v>-1.455079888498685E-3</v>
      </c>
      <c r="AN188" s="29">
        <f t="shared" si="75"/>
        <v>-4.6013666251596879E-3</v>
      </c>
      <c r="AO188" s="28">
        <f>SUMPRODUCT('Bond Valuation'!$B$68:$F$68,BondVal_all!BO188:BS188)</f>
        <v>78.107132666765565</v>
      </c>
      <c r="AP188" s="53">
        <f t="shared" si="76"/>
        <v>2.6430961632888383E-3</v>
      </c>
      <c r="AQ188" s="12">
        <f>SUMPRODUCT($BO$2:$BS$2,'Bond Valuation'!$B$68:$F$68,BondVal_all!BO188:BS188)/BondVal_all!AO188</f>
        <v>4.7267182674690709</v>
      </c>
      <c r="AR188" s="35">
        <f t="shared" si="77"/>
        <v>-7.7957765347710225E-3</v>
      </c>
      <c r="AS188" s="35">
        <f t="shared" si="78"/>
        <v>-2.4652409979571268E-2</v>
      </c>
      <c r="AT188" s="35">
        <f t="shared" si="79"/>
        <v>-1.455079888498685E-3</v>
      </c>
      <c r="AU188" s="36">
        <f t="shared" si="80"/>
        <v>-4.6013666251596879E-3</v>
      </c>
      <c r="AV188" s="28">
        <f>SUMPRODUCT('Bond Valuation'!$B$96:$K$96,BondVal_all!BO188:BX188)</f>
        <v>70.467404281325884</v>
      </c>
      <c r="AW188" s="53">
        <f t="shared" si="81"/>
        <v>6.2681825531698543E-3</v>
      </c>
      <c r="AX188" s="12">
        <f>SUMPRODUCT($BO$2:$BX$2,'Bond Valuation'!$B$96:$K$96,BondVal_all!BO188:BX188)/BondVal_all!AV188</f>
        <v>8.2964489392415093</v>
      </c>
      <c r="AY188" s="35">
        <f t="shared" si="82"/>
        <v>-1.3683333404403737E-2</v>
      </c>
      <c r="AZ188" s="35">
        <f t="shared" si="90"/>
        <v>-4.3270499541381673E-2</v>
      </c>
      <c r="BA188" s="35">
        <f t="shared" si="83"/>
        <v>-1.455079888498685E-3</v>
      </c>
      <c r="BB188" s="36">
        <f t="shared" si="84"/>
        <v>-4.6013666251596879E-3</v>
      </c>
      <c r="BC188" s="28">
        <f>SUMPRODUCT('Bond Valuation'!$B$124:$U$124,BondVal_all!BO188:CH188)</f>
        <v>58.086381437476277</v>
      </c>
      <c r="BD188" s="53">
        <f t="shared" si="85"/>
        <v>-1.8977426898364458E-3</v>
      </c>
      <c r="BE188" s="12">
        <f>SUMPRODUCT($BO$2:$CH$2,'Bond Valuation'!$B$124:$U$124,BondVal_all!BO188:CH188)/BondVal_all!BC188</f>
        <v>11.925855558563315</v>
      </c>
      <c r="BF188" s="35">
        <f t="shared" si="86"/>
        <v>-1.9669313815544605E-2</v>
      </c>
      <c r="BG188" s="35">
        <f t="shared" si="87"/>
        <v>-6.2199831669737977E-2</v>
      </c>
      <c r="BH188" s="35">
        <f t="shared" si="88"/>
        <v>-1.455079888498685E-3</v>
      </c>
      <c r="BI188" s="36">
        <f t="shared" si="89"/>
        <v>-4.6013666251596879E-3</v>
      </c>
      <c r="BJ188" s="35"/>
      <c r="BK188" s="35"/>
      <c r="BO188">
        <f>EXP(-BO$2*HLOOKUP(BO$2,'Yield Curves'!$B$2:$AP$508,MATCH($Z188,'Yield Curves'!$A$3:$A$508,0)+1)/100)</f>
        <v>0.92044318693675586</v>
      </c>
      <c r="BP188">
        <f>EXP(-BP$2*HLOOKUP(BP$2,'Yield Curves'!$B$2:$AP$508,MATCH($Z188,'Yield Curves'!$A$3:$A$508,0)+1)/100)</f>
        <v>0.85010109608464279</v>
      </c>
      <c r="BQ188">
        <f>EXP(-BQ$2*HLOOKUP(BQ$2,'Yield Curves'!$B$2:$AP$508,MATCH($Z188,'Yield Curves'!$A$3:$A$508,0)+1)/100)</f>
        <v>0.78804506631855464</v>
      </c>
      <c r="BR188">
        <f>EXP(-BR$2*HLOOKUP(BR$2,'Yield Curves'!$B$2:$AP$508,MATCH($Z188,'Yield Curves'!$A$3:$A$508,0)+1)/100)</f>
        <v>0.72993484664066122</v>
      </c>
      <c r="BS188">
        <f>EXP(-BS$2*HLOOKUP(BS$2,'Yield Curves'!$B$2:$AP$508,MATCH($Z188,'Yield Curves'!$A$3:$A$508,0)+1)/100)</f>
        <v>0.68181289928599054</v>
      </c>
      <c r="BT188">
        <f>EXP(-BT$2*HLOOKUP(BT$2,'Yield Curves'!$B$2:$AP$508,MATCH($Z188,'Yield Curves'!$A$3:$A$508,0)+1)/100)</f>
        <v>0.63400400977415361</v>
      </c>
      <c r="BU188">
        <f>EXP(-BU$2*HLOOKUP(BU$2,'Yield Curves'!$B$2:$AP$508,MATCH($Z188,'Yield Curves'!$A$3:$A$508,0)+1)/100)</f>
        <v>0.59031440156863668</v>
      </c>
      <c r="BV188">
        <f>EXP(-BV$2*HLOOKUP(BV$2,'Yield Curves'!$B$2:$AP$508,MATCH($Z188,'Yield Curves'!$A$3:$A$508,0)+1)/100)</f>
        <v>0.54787944889628637</v>
      </c>
      <c r="BW188">
        <f>EXP(-BW$2*HLOOKUP(BW$2,'Yield Curves'!$B$2:$AP$508,MATCH($Z188,'Yield Curves'!$A$3:$A$508,0)+1)/100)</f>
        <v>0.50601574175036301</v>
      </c>
      <c r="BX188">
        <f>EXP(-BX$2*HLOOKUP(BX$2,'Yield Curves'!$B$2:$AP$508,MATCH($Z188,'Yield Curves'!$A$3:$A$508,0)+1)/100)</f>
        <v>0.46954083904279931</v>
      </c>
      <c r="BY188">
        <f>EXP(-BY$2*HLOOKUP(BY$2,'Yield Curves'!$B$2:$AP$508,MATCH($Z188,'Yield Curves'!$A$3:$A$508,0)+1)/100)</f>
        <v>0.43577139348925742</v>
      </c>
      <c r="BZ188">
        <f>EXP(-BZ$2*HLOOKUP(BZ$2,'Yield Curves'!$B$2:$AP$508,MATCH($Z188,'Yield Curves'!$A$3:$A$508,0)+1)/100)</f>
        <v>0.40023135963297285</v>
      </c>
      <c r="CA188">
        <f>EXP(-CA$2*HLOOKUP(CA$2,'Yield Curves'!$B$2:$AP$508,MATCH($Z188,'Yield Curves'!$A$3:$A$508,0)+1)/100)</f>
        <v>0.36280922820425376</v>
      </c>
      <c r="CB188">
        <f>EXP(-CB$2*HLOOKUP(CB$2,'Yield Curves'!$B$2:$AP$508,MATCH($Z188,'Yield Curves'!$A$3:$A$508,0)+1)/100)</f>
        <v>0.33392649836456306</v>
      </c>
      <c r="CC188">
        <f>EXP(-CC$2*HLOOKUP(CC$2,'Yield Curves'!$B$2:$AP$508,MATCH($Z188,'Yield Curves'!$A$3:$A$508,0)+1)/100)</f>
        <v>0.30712513763527222</v>
      </c>
      <c r="CD188">
        <f>EXP(-CD$2*HLOOKUP(CD$2,'Yield Curves'!$B$2:$AP$508,MATCH($Z188,'Yield Curves'!$A$3:$A$508,0)+1)/100)</f>
        <v>0.28107657861897317</v>
      </c>
      <c r="CE188">
        <f>EXP(-CE$2*HLOOKUP(CE$2,'Yield Curves'!$B$2:$AP$508,MATCH($Z188,'Yield Curves'!$A$3:$A$508,0)+1)/100)</f>
        <v>0.25575988830785512</v>
      </c>
      <c r="CF188">
        <f>EXP(-CF$2*HLOOKUP(CF$2,'Yield Curves'!$B$2:$AP$508,MATCH($Z188,'Yield Curves'!$A$3:$A$508,0)+1)/100)</f>
        <v>0.23231131005188257</v>
      </c>
      <c r="CG188">
        <f>EXP(-CG$2*HLOOKUP(CG$2,'Yield Curves'!$B$2:$AP$508,MATCH($Z188,'Yield Curves'!$A$3:$A$508,0)+1)/100)</f>
        <v>0.21117141993302097</v>
      </c>
      <c r="CH188">
        <f>EXP(-CH$2*HLOOKUP(CH$2,'Yield Curves'!$B$2:$AP$508,MATCH($Z188,'Yield Curves'!$A$3:$A$508,0)+1)/100)</f>
        <v>0.19166619264739129</v>
      </c>
    </row>
    <row r="189" spans="1:86" x14ac:dyDescent="0.2">
      <c r="A189" s="2">
        <v>42866</v>
      </c>
      <c r="B189">
        <f>'Yield Curves'!C188-'Yield Curves'!C189</f>
        <v>-0.11999999999999922</v>
      </c>
      <c r="C189">
        <f>'Yield Curves'!D188-'Yield Curves'!D189</f>
        <v>-7.9999999999998295E-2</v>
      </c>
      <c r="D189">
        <f>'Yield Curves'!E188-'Yield Curves'!E189</f>
        <v>-3.9999999999999147E-2</v>
      </c>
      <c r="E189">
        <f>'Yield Curves'!F188-'Yield Curves'!F189</f>
        <v>-2.5000000000000355E-2</v>
      </c>
      <c r="F189">
        <f>'Yield Curves'!G188-'Yield Curves'!G189</f>
        <v>-1.0000000000000675E-2</v>
      </c>
      <c r="G189">
        <f>'Yield Curves'!H188-'Yield Curves'!H189</f>
        <v>-5.0000000000007816E-3</v>
      </c>
      <c r="H189">
        <f>'Yield Curves'!I188-'Yield Curves'!I189</f>
        <v>0</v>
      </c>
      <c r="I189">
        <f>'Yield Curves'!J188-'Yield Curves'!J189</f>
        <v>0</v>
      </c>
      <c r="J189">
        <f>'Yield Curves'!K188-'Yield Curves'!K189</f>
        <v>0</v>
      </c>
      <c r="K189">
        <f>'Yield Curves'!L188-'Yield Curves'!L189</f>
        <v>0</v>
      </c>
      <c r="L189">
        <f>'Yield Curves'!M188-'Yield Curves'!M189</f>
        <v>0</v>
      </c>
      <c r="M189">
        <f>'Yield Curves'!N188-'Yield Curves'!N189</f>
        <v>0</v>
      </c>
      <c r="N189">
        <f>'Yield Curves'!O188-'Yield Curves'!O189</f>
        <v>0</v>
      </c>
      <c r="O189">
        <f>'Yield Curves'!P188-'Yield Curves'!P189</f>
        <v>0</v>
      </c>
      <c r="P189">
        <f>'Yield Curves'!Q188-'Yield Curves'!Q189</f>
        <v>0</v>
      </c>
      <c r="Q189">
        <f>'Yield Curves'!R188-'Yield Curves'!R189</f>
        <v>0</v>
      </c>
      <c r="R189">
        <f>'Yield Curves'!S188-'Yield Curves'!S189</f>
        <v>0</v>
      </c>
      <c r="S189">
        <f>'Yield Curves'!T188-'Yield Curves'!T189</f>
        <v>0</v>
      </c>
      <c r="T189">
        <f>'Yield Curves'!U188-'Yield Curves'!U189</f>
        <v>0</v>
      </c>
      <c r="U189">
        <f>'Yield Curves'!V188-'Yield Curves'!V189</f>
        <v>0</v>
      </c>
      <c r="V189" s="21">
        <f t="shared" si="61"/>
        <v>0</v>
      </c>
      <c r="W189" s="21">
        <f t="shared" si="62"/>
        <v>3.7912500000000203E-2</v>
      </c>
      <c r="X189">
        <f t="shared" si="63"/>
        <v>5.4579445027666706E-2</v>
      </c>
      <c r="Y189">
        <f t="shared" si="64"/>
        <v>0.16488327590644158</v>
      </c>
      <c r="Z189" s="2">
        <v>42867</v>
      </c>
      <c r="AA189" s="28">
        <f>'Bond Valuation'!$B$12*BondVal_all!BO189</f>
        <v>93.011255884084889</v>
      </c>
      <c r="AB189" s="53">
        <f t="shared" si="66"/>
        <v>1.000050001667141E-4</v>
      </c>
      <c r="AC189" s="12">
        <f>SUMPRODUCT('Bond Valuation'!$B$12*BondVal_all!BO189,$BO$2)/AA189</f>
        <v>1</v>
      </c>
      <c r="AD189" s="35">
        <f t="shared" si="67"/>
        <v>-1.6489956792449601E-3</v>
      </c>
      <c r="AE189" s="53">
        <f t="shared" si="68"/>
        <v>-5.2145821981905201E-3</v>
      </c>
      <c r="AF189" s="53">
        <f t="shared" si="69"/>
        <v>-1.4553040479416085E-3</v>
      </c>
      <c r="AG189" s="53">
        <f t="shared" si="70"/>
        <v>-4.6020754795583606E-3</v>
      </c>
      <c r="AH189" s="28">
        <f>SUMPRODUCT('Bond Valuation'!$B$40:$D$40,BondVal_all!BO189:BQ189)</f>
        <v>83.948084506352956</v>
      </c>
      <c r="AI189" s="53">
        <f t="shared" si="71"/>
        <v>1.1765447819671593E-3</v>
      </c>
      <c r="AJ189" s="12">
        <f>SUMPRODUCT($BO$2:$BQ$2,'Bond Valuation'!$B$40:$D$40,BondVal_all!BO189:BQ189)/BondVal_all!AH189</f>
        <v>2.9358511034025501</v>
      </c>
      <c r="AK189" s="35">
        <f t="shared" si="72"/>
        <v>-4.8412057844173535E-3</v>
      </c>
      <c r="AL189" s="35">
        <f t="shared" si="73"/>
        <v>-1.5309236900340932E-2</v>
      </c>
      <c r="AM189" s="35">
        <f t="shared" si="74"/>
        <v>-1.4553040479416085E-3</v>
      </c>
      <c r="AN189" s="29">
        <f t="shared" si="75"/>
        <v>-4.6020754795583606E-3</v>
      </c>
      <c r="AO189" s="28">
        <f>SUMPRODUCT('Bond Valuation'!$B$68:$F$68,BondVal_all!BO189:BS189)</f>
        <v>77.901232218772662</v>
      </c>
      <c r="AP189" s="53">
        <f t="shared" si="76"/>
        <v>-3.1568606140874866E-4</v>
      </c>
      <c r="AQ189" s="12">
        <f>SUMPRODUCT($BO$2:$BS$2,'Bond Valuation'!$B$68:$F$68,BondVal_all!BO189:BS189)/BondVal_all!AO189</f>
        <v>4.725856187522262</v>
      </c>
      <c r="AR189" s="35">
        <f t="shared" si="77"/>
        <v>-7.7929164339572699E-3</v>
      </c>
      <c r="AS189" s="35">
        <f t="shared" si="78"/>
        <v>-2.4643365546662108E-2</v>
      </c>
      <c r="AT189" s="35">
        <f t="shared" si="79"/>
        <v>-1.4553040479416085E-3</v>
      </c>
      <c r="AU189" s="36">
        <f t="shared" si="80"/>
        <v>-4.6020754795583606E-3</v>
      </c>
      <c r="AV189" s="28">
        <f>SUMPRODUCT('Bond Valuation'!$B$96:$K$96,BondVal_all!BO189:BX189)</f>
        <v>70.028453153046485</v>
      </c>
      <c r="AW189" s="53">
        <f t="shared" si="81"/>
        <v>2.2627824610932379E-5</v>
      </c>
      <c r="AX189" s="12">
        <f>SUMPRODUCT($BO$2:$BX$2,'Bond Valuation'!$B$96:$K$96,BondVal_all!BO189:BX189)/BondVal_all!AV189</f>
        <v>8.2874212392277364</v>
      </c>
      <c r="AY189" s="35">
        <f t="shared" si="82"/>
        <v>-1.366592181556945E-2</v>
      </c>
      <c r="AZ189" s="35">
        <f t="shared" si="90"/>
        <v>-4.321543926298297E-2</v>
      </c>
      <c r="BA189" s="35">
        <f t="shared" si="83"/>
        <v>-1.4553040479416085E-3</v>
      </c>
      <c r="BB189" s="36">
        <f t="shared" si="84"/>
        <v>-4.6020754795583606E-3</v>
      </c>
      <c r="BC189" s="28">
        <f>SUMPRODUCT('Bond Valuation'!$B$124:$U$124,BondVal_all!BO189:CH189)</f>
        <v>58.196824034860128</v>
      </c>
      <c r="BD189" s="53">
        <f t="shared" si="85"/>
        <v>8.601936651926767E-3</v>
      </c>
      <c r="BE189" s="12">
        <f>SUMPRODUCT($BO$2:$CH$2,'Bond Valuation'!$B$124:$U$124,BondVal_all!BO189:CH189)/BondVal_all!BC189</f>
        <v>11.960209416970962</v>
      </c>
      <c r="BF189" s="35">
        <f t="shared" si="86"/>
        <v>-1.972233365145E-2</v>
      </c>
      <c r="BG189" s="35">
        <f t="shared" si="87"/>
        <v>-6.2367495112367395E-2</v>
      </c>
      <c r="BH189" s="35">
        <f t="shared" si="88"/>
        <v>-1.4553040479416085E-3</v>
      </c>
      <c r="BI189" s="36">
        <f t="shared" si="89"/>
        <v>-4.6020754795583606E-3</v>
      </c>
      <c r="BJ189" s="35"/>
      <c r="BK189" s="35"/>
      <c r="BO189">
        <f>EXP(-BO$2*HLOOKUP(BO$2,'Yield Curves'!$B$2:$AP$508,MATCH($Z189,'Yield Curves'!$A$3:$A$508,0)+1)/100)</f>
        <v>0.92090352360480088</v>
      </c>
      <c r="BP189">
        <f>EXP(-BP$2*HLOOKUP(BP$2,'Yield Curves'!$B$2:$AP$508,MATCH($Z189,'Yield Curves'!$A$3:$A$508,0)+1)/100)</f>
        <v>0.85078144906641773</v>
      </c>
      <c r="BQ189">
        <f>EXP(-BQ$2*HLOOKUP(BQ$2,'Yield Curves'!$B$2:$AP$508,MATCH($Z189,'Yield Curves'!$A$3:$A$508,0)+1)/100)</f>
        <v>0.78828151530402468</v>
      </c>
      <c r="BR189">
        <f>EXP(-BR$2*HLOOKUP(BR$2,'Yield Curves'!$B$2:$AP$508,MATCH($Z189,'Yield Curves'!$A$3:$A$508,0)+1)/100)</f>
        <v>0.72993484664066122</v>
      </c>
      <c r="BS189">
        <f>EXP(-BS$2*HLOOKUP(BS$2,'Yield Curves'!$B$2:$AP$508,MATCH($Z189,'Yield Curves'!$A$3:$A$508,0)+1)/100)</f>
        <v>0.67977052568032104</v>
      </c>
      <c r="BT189">
        <f>EXP(-BT$2*HLOOKUP(BT$2,'Yield Curves'!$B$2:$AP$508,MATCH($Z189,'Yield Curves'!$A$3:$A$508,0)+1)/100)</f>
        <v>0.63115740140265586</v>
      </c>
      <c r="BU189">
        <f>EXP(-BU$2*HLOOKUP(BU$2,'Yield Curves'!$B$2:$AP$508,MATCH($Z189,'Yield Curves'!$A$3:$A$508,0)+1)/100)</f>
        <v>0.58660711106569374</v>
      </c>
      <c r="BV189">
        <f>EXP(-BV$2*HLOOKUP(BV$2,'Yield Curves'!$B$2:$AP$508,MATCH($Z189,'Yield Curves'!$A$3:$A$508,0)+1)/100)</f>
        <v>0.54389449170958992</v>
      </c>
      <c r="BW189">
        <f>EXP(-BW$2*HLOOKUP(BW$2,'Yield Curves'!$B$2:$AP$508,MATCH($Z189,'Yield Curves'!$A$3:$A$508,0)+1)/100)</f>
        <v>0.5024420344656193</v>
      </c>
      <c r="BX189">
        <f>EXP(-BX$2*HLOOKUP(BX$2,'Yield Curves'!$B$2:$AP$508,MATCH($Z189,'Yield Curves'!$A$3:$A$508,0)+1)/100)</f>
        <v>0.46579949764982831</v>
      </c>
      <c r="BY189">
        <f>EXP(-BY$2*HLOOKUP(BY$2,'Yield Curves'!$B$2:$AP$508,MATCH($Z189,'Yield Curves'!$A$3:$A$508,0)+1)/100)</f>
        <v>0.43189403939591769</v>
      </c>
      <c r="BZ189">
        <f>EXP(-BZ$2*HLOOKUP(BZ$2,'Yield Curves'!$B$2:$AP$508,MATCH($Z189,'Yield Curves'!$A$3:$A$508,0)+1)/100)</f>
        <v>0.3973153424972295</v>
      </c>
      <c r="CA189">
        <f>EXP(-CA$2*HLOOKUP(CA$2,'Yield Curves'!$B$2:$AP$508,MATCH($Z189,'Yield Curves'!$A$3:$A$508,0)+1)/100)</f>
        <v>0.36191125469046281</v>
      </c>
      <c r="CB189">
        <f>EXP(-CB$2*HLOOKUP(CB$2,'Yield Curves'!$B$2:$AP$508,MATCH($Z189,'Yield Curves'!$A$3:$A$508,0)+1)/100)</f>
        <v>0.33348121234864303</v>
      </c>
      <c r="CC189">
        <f>EXP(-CC$2*HLOOKUP(CC$2,'Yield Curves'!$B$2:$AP$508,MATCH($Z189,'Yield Curves'!$A$3:$A$508,0)+1)/100)</f>
        <v>0.30712513763527222</v>
      </c>
      <c r="CD189">
        <f>EXP(-CD$2*HLOOKUP(CD$2,'Yield Curves'!$B$2:$AP$508,MATCH($Z189,'Yield Curves'!$A$3:$A$508,0)+1)/100)</f>
        <v>0.2815187432887436</v>
      </c>
      <c r="CE189">
        <f>EXP(-CE$2*HLOOKUP(CE$2,'Yield Curves'!$B$2:$AP$508,MATCH($Z189,'Yield Curves'!$A$3:$A$508,0)+1)/100)</f>
        <v>0.25662839562493805</v>
      </c>
      <c r="CF189">
        <f>EXP(-CF$2*HLOOKUP(CF$2,'Yield Curves'!$B$2:$AP$508,MATCH($Z189,'Yield Curves'!$A$3:$A$508,0)+1)/100)</f>
        <v>0.23357164776806247</v>
      </c>
      <c r="CG189">
        <f>EXP(-CG$2*HLOOKUP(CG$2,'Yield Curves'!$B$2:$AP$508,MATCH($Z189,'Yield Curves'!$A$3:$A$508,0)+1)/100)</f>
        <v>0.2127836212711659</v>
      </c>
      <c r="CH189">
        <f>EXP(-CH$2*HLOOKUP(CH$2,'Yield Curves'!$B$2:$AP$508,MATCH($Z189,'Yield Curves'!$A$3:$A$508,0)+1)/100)</f>
        <v>0.1935924699078839</v>
      </c>
    </row>
    <row r="190" spans="1:86" x14ac:dyDescent="0.2">
      <c r="A190" s="2">
        <v>42865</v>
      </c>
      <c r="B190">
        <f>'Yield Curves'!C189-'Yield Curves'!C190</f>
        <v>-0.10000000000000142</v>
      </c>
      <c r="C190">
        <f>'Yield Curves'!D189-'Yield Curves'!D190</f>
        <v>-9.0000000000001634E-2</v>
      </c>
      <c r="D190">
        <f>'Yield Curves'!E189-'Yield Curves'!E190</f>
        <v>-8.0000000000000071E-2</v>
      </c>
      <c r="E190">
        <f>'Yield Curves'!F189-'Yield Curves'!F190</f>
        <v>-9.5000000000000639E-2</v>
      </c>
      <c r="F190">
        <f>'Yield Curves'!G189-'Yield Curves'!G190</f>
        <v>-0.10999999999999943</v>
      </c>
      <c r="G190">
        <f>'Yield Curves'!H189-'Yield Curves'!H190</f>
        <v>-9.4999999999998863E-2</v>
      </c>
      <c r="H190">
        <f>'Yield Curves'!I189-'Yield Curves'!I190</f>
        <v>-7.9999999999999183E-2</v>
      </c>
      <c r="I190">
        <f>'Yield Curves'!J189-'Yield Curves'!J190</f>
        <v>-0.10999999999999943</v>
      </c>
      <c r="J190">
        <f>'Yield Curves'!K189-'Yield Curves'!K190</f>
        <v>-0.13999999999999968</v>
      </c>
      <c r="K190">
        <f>'Yield Curves'!L189-'Yield Curves'!L190</f>
        <v>-0.14000000000000057</v>
      </c>
      <c r="L190">
        <f>'Yield Curves'!M189-'Yield Curves'!M190</f>
        <v>-0.13999999999999968</v>
      </c>
      <c r="M190">
        <f>'Yield Curves'!N189-'Yield Curves'!N190</f>
        <v>-0.13999999999999968</v>
      </c>
      <c r="N190">
        <f>'Yield Curves'!O189-'Yield Curves'!O190</f>
        <v>-0.14000000000000057</v>
      </c>
      <c r="O190">
        <f>'Yield Curves'!P189-'Yield Curves'!P190</f>
        <v>-0.14000000000000146</v>
      </c>
      <c r="P190">
        <f>'Yield Curves'!Q189-'Yield Curves'!Q190</f>
        <v>-0.13000000000000078</v>
      </c>
      <c r="Q190">
        <f>'Yield Curves'!R189-'Yield Curves'!R190</f>
        <v>-0.12000000000000011</v>
      </c>
      <c r="R190">
        <f>'Yield Curves'!S189-'Yield Curves'!S190</f>
        <v>-0.10999999999999943</v>
      </c>
      <c r="S190">
        <f>'Yield Curves'!T189-'Yield Curves'!T190</f>
        <v>-0.10500000000000043</v>
      </c>
      <c r="T190">
        <f>'Yield Curves'!U189-'Yield Curves'!U190</f>
        <v>-0.10000000000000053</v>
      </c>
      <c r="U190">
        <f>'Yield Curves'!V189-'Yield Curves'!V190</f>
        <v>-9.5000000000000639E-2</v>
      </c>
      <c r="V190" s="21">
        <f t="shared" si="61"/>
        <v>-7.9999999999999183E-2</v>
      </c>
      <c r="W190" s="21">
        <f t="shared" si="62"/>
        <v>3.8272500000000202E-2</v>
      </c>
      <c r="X190">
        <f t="shared" si="63"/>
        <v>5.4093233104713409E-2</v>
      </c>
      <c r="Y190">
        <f t="shared" si="64"/>
        <v>0.16411217783314588</v>
      </c>
      <c r="Z190" s="2">
        <v>42866</v>
      </c>
      <c r="AA190" s="28">
        <f>'Bond Valuation'!$B$12*BondVal_all!BO190</f>
        <v>93.001955223537252</v>
      </c>
      <c r="AB190" s="53">
        <f t="shared" si="66"/>
        <v>1.2007202880863765E-3</v>
      </c>
      <c r="AC190" s="12">
        <f>SUMPRODUCT('Bond Valuation'!$B$12*BondVal_all!BO190,$BO$2)/AA190</f>
        <v>1</v>
      </c>
      <c r="AD190" s="35">
        <f t="shared" si="67"/>
        <v>-1.6488327590644157E-3</v>
      </c>
      <c r="AE190" s="53">
        <f t="shared" si="68"/>
        <v>-5.214066999343194E-3</v>
      </c>
      <c r="AF190" s="53">
        <f t="shared" si="69"/>
        <v>-1.4546591302631961E-3</v>
      </c>
      <c r="AG190" s="53">
        <f t="shared" si="70"/>
        <v>-4.6000360707912696E-3</v>
      </c>
      <c r="AH190" s="28">
        <f>SUMPRODUCT('Bond Valuation'!$B$40:$D$40,BondVal_all!BO190:BQ190)</f>
        <v>83.849431894786235</v>
      </c>
      <c r="AI190" s="53">
        <f t="shared" si="71"/>
        <v>3.2994491611137988E-4</v>
      </c>
      <c r="AJ190" s="12">
        <f>SUMPRODUCT($BO$2:$BQ$2,'Bond Valuation'!$B$40:$D$40,BondVal_all!BO190:BQ190)/BondVal_all!AH190</f>
        <v>2.9358043593488867</v>
      </c>
      <c r="AK190" s="35">
        <f t="shared" si="72"/>
        <v>-4.8406504018985649E-3</v>
      </c>
      <c r="AL190" s="35">
        <f t="shared" si="73"/>
        <v>-1.5307480626608919E-2</v>
      </c>
      <c r="AM190" s="35">
        <f t="shared" si="74"/>
        <v>-1.4546591302631961E-3</v>
      </c>
      <c r="AN190" s="29">
        <f t="shared" si="75"/>
        <v>-4.6000360707912696E-3</v>
      </c>
      <c r="AO190" s="28">
        <f>SUMPRODUCT('Bond Valuation'!$B$68:$F$68,BondVal_all!BO190:BS190)</f>
        <v>77.92583231785909</v>
      </c>
      <c r="AP190" s="53">
        <f t="shared" si="76"/>
        <v>6.4809843144830737E-5</v>
      </c>
      <c r="AQ190" s="12">
        <f>SUMPRODUCT($BO$2:$BS$2,'Bond Valuation'!$B$68:$F$68,BondVal_all!BO190:BS190)/BondVal_all!AO190</f>
        <v>4.7261788855543747</v>
      </c>
      <c r="AR190" s="35">
        <f t="shared" si="77"/>
        <v>-7.7926785717006052E-3</v>
      </c>
      <c r="AS190" s="35">
        <f t="shared" si="78"/>
        <v>-2.4642613360161658E-2</v>
      </c>
      <c r="AT190" s="35">
        <f t="shared" si="79"/>
        <v>-1.4546591302631961E-3</v>
      </c>
      <c r="AU190" s="36">
        <f t="shared" si="80"/>
        <v>-4.6000360707912696E-3</v>
      </c>
      <c r="AV190" s="28">
        <f>SUMPRODUCT('Bond Valuation'!$B$96:$K$96,BondVal_all!BO190:BX190)</f>
        <v>70.02686859734581</v>
      </c>
      <c r="AW190" s="53">
        <f t="shared" si="81"/>
        <v>1.009721149587417E-4</v>
      </c>
      <c r="AX190" s="12">
        <f>SUMPRODUCT($BO$2:$BX$2,'Bond Valuation'!$B$96:$K$96,BondVal_all!BO190:BX190)/BondVal_all!AV190</f>
        <v>8.2882331649694709</v>
      </c>
      <c r="AY190" s="35">
        <f t="shared" si="82"/>
        <v>-1.3665910357165809E-2</v>
      </c>
      <c r="AZ190" s="35">
        <f t="shared" si="90"/>
        <v>-4.3215403028329116E-2</v>
      </c>
      <c r="BA190" s="35">
        <f t="shared" si="83"/>
        <v>-1.4546591302631961E-3</v>
      </c>
      <c r="BB190" s="36">
        <f t="shared" si="84"/>
        <v>-4.6000360707912696E-3</v>
      </c>
      <c r="BC190" s="28">
        <f>SUMPRODUCT('Bond Valuation'!$B$124:$U$124,BondVal_all!BO190:CH190)</f>
        <v>57.700488091511687</v>
      </c>
      <c r="BD190" s="53">
        <f t="shared" si="85"/>
        <v>1.4005402372574416E-4</v>
      </c>
      <c r="BE190" s="12">
        <f>SUMPRODUCT($BO$2:$CH$2,'Bond Valuation'!$B$124:$U$124,BondVal_all!BO190:CH190)/BondVal_all!BC190</f>
        <v>11.899099200632079</v>
      </c>
      <c r="BF190" s="35">
        <f t="shared" si="86"/>
        <v>-1.9619624565359376E-2</v>
      </c>
      <c r="BG190" s="35">
        <f t="shared" si="87"/>
        <v>-6.2042700463926709E-2</v>
      </c>
      <c r="BH190" s="35">
        <f t="shared" si="88"/>
        <v>-1.4546591302631961E-3</v>
      </c>
      <c r="BI190" s="36">
        <f t="shared" si="89"/>
        <v>-4.6000360707912696E-3</v>
      </c>
      <c r="BJ190" s="35"/>
      <c r="BK190" s="35"/>
      <c r="BO190">
        <f>EXP(-BO$2*HLOOKUP(BO$2,'Yield Curves'!$B$2:$AP$508,MATCH($Z190,'Yield Curves'!$A$3:$A$508,0)+1)/100)</f>
        <v>0.92081143785680453</v>
      </c>
      <c r="BP190">
        <f>EXP(-BP$2*HLOOKUP(BP$2,'Yield Curves'!$B$2:$AP$508,MATCH($Z190,'Yield Curves'!$A$3:$A$508,0)+1)/100)</f>
        <v>0.84976112364522982</v>
      </c>
      <c r="BQ190">
        <f>EXP(-BQ$2*HLOOKUP(BQ$2,'Yield Curves'!$B$2:$AP$508,MATCH($Z190,'Yield Curves'!$A$3:$A$508,0)+1)/100)</f>
        <v>0.7873361448213938</v>
      </c>
      <c r="BR190">
        <f>EXP(-BR$2*HLOOKUP(BR$2,'Yield Curves'!$B$2:$AP$508,MATCH($Z190,'Yield Curves'!$A$3:$A$508,0)+1)/100)</f>
        <v>0.72789388774594621</v>
      </c>
      <c r="BS190">
        <f>EXP(-BS$2*HLOOKUP(BS$2,'Yield Curves'!$B$2:$AP$508,MATCH($Z190,'Yield Curves'!$A$3:$A$508,0)+1)/100)</f>
        <v>0.68011049592864059</v>
      </c>
      <c r="BT190">
        <f>EXP(-BT$2*HLOOKUP(BT$2,'Yield Curves'!$B$2:$AP$508,MATCH($Z190,'Yield Curves'!$A$3:$A$508,0)+1)/100)</f>
        <v>0.6319152448994958</v>
      </c>
      <c r="BU190">
        <f>EXP(-BU$2*HLOOKUP(BU$2,'Yield Curves'!$B$2:$AP$508,MATCH($Z190,'Yield Curves'!$A$3:$A$508,0)+1)/100)</f>
        <v>0.58784028037351521</v>
      </c>
      <c r="BV190">
        <f>EXP(-BV$2*HLOOKUP(BV$2,'Yield Curves'!$B$2:$AP$508,MATCH($Z190,'Yield Curves'!$A$3:$A$508,0)+1)/100)</f>
        <v>0.54498336920754797</v>
      </c>
      <c r="BW190">
        <f>EXP(-BW$2*HLOOKUP(BW$2,'Yield Curves'!$B$2:$AP$508,MATCH($Z190,'Yield Curves'!$A$3:$A$508,0)+1)/100)</f>
        <v>0.50266818426101645</v>
      </c>
      <c r="BX190">
        <f>EXP(-BX$2*HLOOKUP(BX$2,'Yield Curves'!$B$2:$AP$508,MATCH($Z190,'Yield Curves'!$A$3:$A$508,0)+1)/100)</f>
        <v>0.46579949764982831</v>
      </c>
      <c r="BY190">
        <f>EXP(-BY$2*HLOOKUP(BY$2,'Yield Curves'!$B$2:$AP$508,MATCH($Z190,'Yield Curves'!$A$3:$A$508,0)+1)/100)</f>
        <v>0.43165656298624899</v>
      </c>
      <c r="BZ190">
        <f>EXP(-BZ$2*HLOOKUP(BZ$2,'Yield Curves'!$B$2:$AP$508,MATCH($Z190,'Yield Curves'!$A$3:$A$508,0)+1)/100)</f>
        <v>0.39630347904806268</v>
      </c>
      <c r="CA190">
        <f>EXP(-CA$2*HLOOKUP(CA$2,'Yield Curves'!$B$2:$AP$508,MATCH($Z190,'Yield Curves'!$A$3:$A$508,0)+1)/100)</f>
        <v>0.35962489466960207</v>
      </c>
      <c r="CB190">
        <f>EXP(-CB$2*HLOOKUP(CB$2,'Yield Curves'!$B$2:$AP$508,MATCH($Z190,'Yield Curves'!$A$3:$A$508,0)+1)/100)</f>
        <v>0.33072063929847695</v>
      </c>
      <c r="CC190">
        <f>EXP(-CC$2*HLOOKUP(CC$2,'Yield Curves'!$B$2:$AP$508,MATCH($Z190,'Yield Curves'!$A$3:$A$508,0)+1)/100)</f>
        <v>0.30391719486257851</v>
      </c>
      <c r="CD190">
        <f>EXP(-CD$2*HLOOKUP(CD$2,'Yield Curves'!$B$2:$AP$508,MATCH($Z190,'Yield Curves'!$A$3:$A$508,0)+1)/100)</f>
        <v>0.27803903819175241</v>
      </c>
      <c r="CE190">
        <f>EXP(-CE$2*HLOOKUP(CE$2,'Yield Curves'!$B$2:$AP$508,MATCH($Z190,'Yield Curves'!$A$3:$A$508,0)+1)/100)</f>
        <v>0.25305094342202211</v>
      </c>
      <c r="CF190">
        <f>EXP(-CF$2*HLOOKUP(CF$2,'Yield Curves'!$B$2:$AP$508,MATCH($Z190,'Yield Curves'!$A$3:$A$508,0)+1)/100)</f>
        <v>0.22992494629949947</v>
      </c>
      <c r="CG190">
        <f>EXP(-CG$2*HLOOKUP(CG$2,'Yield Curves'!$B$2:$AP$508,MATCH($Z190,'Yield Curves'!$A$3:$A$508,0)+1)/100)</f>
        <v>0.20902852139723227</v>
      </c>
      <c r="CH190">
        <f>EXP(-CH$2*HLOOKUP(CH$2,'Yield Curves'!$B$2:$AP$508,MATCH($Z190,'Yield Curves'!$A$3:$A$508,0)+1)/100)</f>
        <v>0.18975908216588572</v>
      </c>
    </row>
    <row r="191" spans="1:86" x14ac:dyDescent="0.2">
      <c r="A191" s="2">
        <v>42860</v>
      </c>
      <c r="B191">
        <f>'Yield Curves'!C190-'Yield Curves'!C191</f>
        <v>0.12000000000000099</v>
      </c>
      <c r="C191">
        <f>'Yield Curves'!D190-'Yield Curves'!D191</f>
        <v>9.9999999999999645E-2</v>
      </c>
      <c r="D191">
        <f>'Yield Curves'!E190-'Yield Curves'!E191</f>
        <v>8.0000000000000071E-2</v>
      </c>
      <c r="E191">
        <f>'Yield Curves'!F190-'Yield Curves'!F191</f>
        <v>7.5000000000001066E-2</v>
      </c>
      <c r="F191">
        <f>'Yield Curves'!G190-'Yield Curves'!G191</f>
        <v>7.0000000000000284E-2</v>
      </c>
      <c r="G191">
        <f>'Yield Curves'!H190-'Yield Curves'!H191</f>
        <v>3.5000000000000142E-2</v>
      </c>
      <c r="H191">
        <f>'Yield Curves'!I190-'Yield Curves'!I191</f>
        <v>0</v>
      </c>
      <c r="I191">
        <f>'Yield Curves'!J190-'Yield Curves'!J191</f>
        <v>3.0000000000000249E-2</v>
      </c>
      <c r="J191">
        <f>'Yield Curves'!K190-'Yield Curves'!K191</f>
        <v>5.9999999999999609E-2</v>
      </c>
      <c r="K191">
        <f>'Yield Curves'!L190-'Yield Curves'!L191</f>
        <v>5.7500000000000995E-2</v>
      </c>
      <c r="L191">
        <f>'Yield Curves'!M190-'Yield Curves'!M191</f>
        <v>5.5000000000000604E-2</v>
      </c>
      <c r="M191">
        <f>'Yield Curves'!N190-'Yield Curves'!N191</f>
        <v>5.2500000000000213E-2</v>
      </c>
      <c r="N191">
        <f>'Yield Curves'!O190-'Yield Curves'!O191</f>
        <v>5.0000000000000711E-2</v>
      </c>
      <c r="O191">
        <f>'Yield Curves'!P190-'Yield Curves'!P191</f>
        <v>4.7500000000001208E-2</v>
      </c>
      <c r="P191">
        <f>'Yield Curves'!Q190-'Yield Curves'!Q191</f>
        <v>4.3750000000001066E-2</v>
      </c>
      <c r="Q191">
        <f>'Yield Curves'!R190-'Yield Curves'!R191</f>
        <v>4.0000000000000036E-2</v>
      </c>
      <c r="R191">
        <f>'Yield Curves'!S190-'Yield Curves'!S191</f>
        <v>3.6249999999999005E-2</v>
      </c>
      <c r="S191">
        <f>'Yield Curves'!T190-'Yield Curves'!T191</f>
        <v>3.3125000000000071E-2</v>
      </c>
      <c r="T191">
        <f>'Yield Curves'!U190-'Yield Curves'!U191</f>
        <v>3.0000000000000249E-2</v>
      </c>
      <c r="U191">
        <f>'Yield Curves'!V190-'Yield Curves'!V191</f>
        <v>2.6875000000000426E-2</v>
      </c>
      <c r="V191" s="21">
        <f t="shared" si="61"/>
        <v>0.12000000000000099</v>
      </c>
      <c r="W191" s="21">
        <f t="shared" si="62"/>
        <v>3.7632500000000194E-2</v>
      </c>
      <c r="X191">
        <f t="shared" si="63"/>
        <v>5.4068905504177339E-2</v>
      </c>
      <c r="Y191">
        <f t="shared" si="64"/>
        <v>0.16341558337135825</v>
      </c>
      <c r="Z191" s="2">
        <v>42865</v>
      </c>
      <c r="AA191" s="28">
        <f>'Bond Valuation'!$B$12*BondVal_all!BO191</f>
        <v>92.890419811900244</v>
      </c>
      <c r="AB191" s="53">
        <f t="shared" si="66"/>
        <v>1.0005001667083846E-3</v>
      </c>
      <c r="AC191" s="12">
        <f>SUMPRODUCT('Bond Valuation'!$B$12*BondVal_all!BO191,$BO$2)/AA191</f>
        <v>1</v>
      </c>
      <c r="AD191" s="35">
        <f t="shared" si="67"/>
        <v>-1.6411217783314589E-3</v>
      </c>
      <c r="AE191" s="53">
        <f t="shared" si="68"/>
        <v>-5.1896827372333761E-3</v>
      </c>
      <c r="AF191" s="53">
        <f t="shared" si="69"/>
        <v>-1.4417005409516281E-3</v>
      </c>
      <c r="AG191" s="53">
        <f t="shared" si="70"/>
        <v>-4.5590574133040013E-3</v>
      </c>
      <c r="AH191" s="28">
        <f>SUMPRODUCT('Bond Valuation'!$B$40:$D$40,BondVal_all!BO191:BQ191)</f>
        <v>83.821775326157933</v>
      </c>
      <c r="AI191" s="53">
        <f t="shared" si="71"/>
        <v>3.2201772375499704E-3</v>
      </c>
      <c r="AJ191" s="12">
        <f>SUMPRODUCT($BO$2:$BQ$2,'Bond Valuation'!$B$40:$D$40,BondVal_all!BO191:BQ191)/BondVal_all!AH191</f>
        <v>2.9358520902274563</v>
      </c>
      <c r="AK191" s="35">
        <f t="shared" si="72"/>
        <v>-4.8180908032322131E-3</v>
      </c>
      <c r="AL191" s="35">
        <f t="shared" si="73"/>
        <v>-1.523614091172395E-2</v>
      </c>
      <c r="AM191" s="35">
        <f t="shared" si="74"/>
        <v>-1.4417005409516281E-3</v>
      </c>
      <c r="AN191" s="29">
        <f t="shared" si="75"/>
        <v>-4.5590574133040013E-3</v>
      </c>
      <c r="AO191" s="28">
        <f>SUMPRODUCT('Bond Valuation'!$B$68:$F$68,BondVal_all!BO191:BS191)</f>
        <v>77.920782284181527</v>
      </c>
      <c r="AP191" s="53">
        <f t="shared" si="76"/>
        <v>6.5136457537493531E-3</v>
      </c>
      <c r="AQ191" s="12">
        <f>SUMPRODUCT($BO$2:$BS$2,'Bond Valuation'!$B$68:$F$68,BondVal_all!BO191:BS191)/BondVal_all!AO191</f>
        <v>4.7263834222477898</v>
      </c>
      <c r="AR191" s="35">
        <f t="shared" si="77"/>
        <v>-7.7565707669956198E-3</v>
      </c>
      <c r="AS191" s="35">
        <f t="shared" si="78"/>
        <v>-2.4528430455985361E-2</v>
      </c>
      <c r="AT191" s="35">
        <f t="shared" si="79"/>
        <v>-1.4417005409516281E-3</v>
      </c>
      <c r="AU191" s="36">
        <f t="shared" si="80"/>
        <v>-4.5590574133040013E-3</v>
      </c>
      <c r="AV191" s="28">
        <f>SUMPRODUCT('Bond Valuation'!$B$96:$K$96,BondVal_all!BO191:BX191)</f>
        <v>70.019798550197208</v>
      </c>
      <c r="AW191" s="53">
        <f t="shared" si="81"/>
        <v>8.6012149997778398E-3</v>
      </c>
      <c r="AX191" s="12">
        <f>SUMPRODUCT($BO$2:$BX$2,'Bond Valuation'!$B$96:$K$96,BondVal_all!BO191:BX191)/BondVal_all!AV191</f>
        <v>8.2889114961772759</v>
      </c>
      <c r="AY191" s="35">
        <f t="shared" si="82"/>
        <v>-1.3603113175038524E-2</v>
      </c>
      <c r="AZ191" s="35">
        <f t="shared" si="90"/>
        <v>-4.3016820902166478E-2</v>
      </c>
      <c r="BA191" s="35">
        <f t="shared" si="83"/>
        <v>-1.4417005409516281E-3</v>
      </c>
      <c r="BB191" s="36">
        <f t="shared" si="84"/>
        <v>-4.5590574133040013E-3</v>
      </c>
      <c r="BC191" s="28">
        <f>SUMPRODUCT('Bond Valuation'!$B$124:$U$124,BondVal_all!BO191:CH191)</f>
        <v>57.692408037627587</v>
      </c>
      <c r="BD191" s="53">
        <f t="shared" si="85"/>
        <v>9.0282045871492578E-3</v>
      </c>
      <c r="BE191" s="12">
        <f>SUMPRODUCT($BO$2:$CH$2,'Bond Valuation'!$B$124:$U$124,BondVal_all!BO191:CH191)/BondVal_all!BC191</f>
        <v>11.900545800629232</v>
      </c>
      <c r="BF191" s="35">
        <f t="shared" si="86"/>
        <v>-1.9530244887443621E-2</v>
      </c>
      <c r="BG191" s="35">
        <f t="shared" si="87"/>
        <v>-6.176005710518067E-2</v>
      </c>
      <c r="BH191" s="35">
        <f t="shared" si="88"/>
        <v>-1.4417005409516281E-3</v>
      </c>
      <c r="BI191" s="36">
        <f t="shared" si="89"/>
        <v>-4.5590574133040013E-3</v>
      </c>
      <c r="BJ191" s="35"/>
      <c r="BK191" s="35"/>
      <c r="BO191">
        <f>EXP(-BO$2*HLOOKUP(BO$2,'Yield Curves'!$B$2:$AP$508,MATCH($Z191,'Yield Curves'!$A$3:$A$508,0)+1)/100)</f>
        <v>0.91970712685049749</v>
      </c>
      <c r="BP191">
        <f>EXP(-BP$2*HLOOKUP(BP$2,'Yield Curves'!$B$2:$AP$508,MATCH($Z191,'Yield Curves'!$A$3:$A$508,0)+1)/100)</f>
        <v>0.84908158659737476</v>
      </c>
      <c r="BQ191">
        <f>EXP(-BQ$2*HLOOKUP(BQ$2,'Yield Curves'!$B$2:$AP$508,MATCH($Z191,'Yield Curves'!$A$3:$A$508,0)+1)/100)</f>
        <v>0.78709997940453114</v>
      </c>
      <c r="BR191">
        <f>EXP(-BR$2*HLOOKUP(BR$2,'Yield Curves'!$B$2:$AP$508,MATCH($Z191,'Yield Curves'!$A$3:$A$508,0)+1)/100)</f>
        <v>0.72789388774594621</v>
      </c>
      <c r="BS191">
        <f>EXP(-BS$2*HLOOKUP(BS$2,'Yield Curves'!$B$2:$AP$508,MATCH($Z191,'Yield Curves'!$A$3:$A$508,0)+1)/100)</f>
        <v>0.68011049592864059</v>
      </c>
      <c r="BT191">
        <f>EXP(-BT$2*HLOOKUP(BT$2,'Yield Curves'!$B$2:$AP$508,MATCH($Z191,'Yield Curves'!$A$3:$A$508,0)+1)/100)</f>
        <v>0.6319152448994958</v>
      </c>
      <c r="BU191">
        <f>EXP(-BU$2*HLOOKUP(BU$2,'Yield Curves'!$B$2:$AP$508,MATCH($Z191,'Yield Curves'!$A$3:$A$508,0)+1)/100)</f>
        <v>0.58784028037351521</v>
      </c>
      <c r="BV191">
        <f>EXP(-BV$2*HLOOKUP(BV$2,'Yield Curves'!$B$2:$AP$508,MATCH($Z191,'Yield Curves'!$A$3:$A$508,0)+1)/100)</f>
        <v>0.54498336920754797</v>
      </c>
      <c r="BW191">
        <f>EXP(-BW$2*HLOOKUP(BW$2,'Yield Curves'!$B$2:$AP$508,MATCH($Z191,'Yield Curves'!$A$3:$A$508,0)+1)/100)</f>
        <v>0.50266818426101645</v>
      </c>
      <c r="BX191">
        <f>EXP(-BX$2*HLOOKUP(BX$2,'Yield Curves'!$B$2:$AP$508,MATCH($Z191,'Yield Curves'!$A$3:$A$508,0)+1)/100)</f>
        <v>0.46579949764982831</v>
      </c>
      <c r="BY191">
        <f>EXP(-BY$2*HLOOKUP(BY$2,'Yield Curves'!$B$2:$AP$508,MATCH($Z191,'Yield Curves'!$A$3:$A$508,0)+1)/100)</f>
        <v>0.43165656298624899</v>
      </c>
      <c r="BZ191">
        <f>EXP(-BZ$2*HLOOKUP(BZ$2,'Yield Curves'!$B$2:$AP$508,MATCH($Z191,'Yield Curves'!$A$3:$A$508,0)+1)/100)</f>
        <v>0.39630347904806268</v>
      </c>
      <c r="CA191">
        <f>EXP(-CA$2*HLOOKUP(CA$2,'Yield Curves'!$B$2:$AP$508,MATCH($Z191,'Yield Curves'!$A$3:$A$508,0)+1)/100)</f>
        <v>0.35962489466960207</v>
      </c>
      <c r="CB191">
        <f>EXP(-CB$2*HLOOKUP(CB$2,'Yield Curves'!$B$2:$AP$508,MATCH($Z191,'Yield Curves'!$A$3:$A$508,0)+1)/100)</f>
        <v>0.33072063929847695</v>
      </c>
      <c r="CC191">
        <f>EXP(-CC$2*HLOOKUP(CC$2,'Yield Curves'!$B$2:$AP$508,MATCH($Z191,'Yield Curves'!$A$3:$A$508,0)+1)/100)</f>
        <v>0.30391719486257851</v>
      </c>
      <c r="CD191">
        <f>EXP(-CD$2*HLOOKUP(CD$2,'Yield Curves'!$B$2:$AP$508,MATCH($Z191,'Yield Curves'!$A$3:$A$508,0)+1)/100)</f>
        <v>0.27803903819175241</v>
      </c>
      <c r="CE191">
        <f>EXP(-CE$2*HLOOKUP(CE$2,'Yield Curves'!$B$2:$AP$508,MATCH($Z191,'Yield Curves'!$A$3:$A$508,0)+1)/100)</f>
        <v>0.25305094342202211</v>
      </c>
      <c r="CF191">
        <f>EXP(-CF$2*HLOOKUP(CF$2,'Yield Curves'!$B$2:$AP$508,MATCH($Z191,'Yield Curves'!$A$3:$A$508,0)+1)/100)</f>
        <v>0.22992494629949947</v>
      </c>
      <c r="CG191">
        <f>EXP(-CG$2*HLOOKUP(CG$2,'Yield Curves'!$B$2:$AP$508,MATCH($Z191,'Yield Curves'!$A$3:$A$508,0)+1)/100)</f>
        <v>0.20902852139723227</v>
      </c>
      <c r="CH191">
        <f>EXP(-CH$2*HLOOKUP(CH$2,'Yield Curves'!$B$2:$AP$508,MATCH($Z191,'Yield Curves'!$A$3:$A$508,0)+1)/100)</f>
        <v>0.18975908216588572</v>
      </c>
    </row>
    <row r="192" spans="1:86" x14ac:dyDescent="0.2">
      <c r="A192" s="2">
        <v>42859</v>
      </c>
      <c r="B192">
        <f>'Yield Curves'!C191-'Yield Curves'!C192</f>
        <v>2.9999999999999361E-2</v>
      </c>
      <c r="C192">
        <f>'Yield Curves'!D191-'Yield Curves'!D192</f>
        <v>6.0000000000000497E-2</v>
      </c>
      <c r="D192">
        <f>'Yield Curves'!E191-'Yield Curves'!E192</f>
        <v>8.9999999999999858E-2</v>
      </c>
      <c r="E192">
        <f>'Yield Curves'!F191-'Yield Curves'!F192</f>
        <v>8.9999999999999858E-2</v>
      </c>
      <c r="F192">
        <f>'Yield Curves'!G191-'Yield Curves'!G192</f>
        <v>8.9999999999999858E-2</v>
      </c>
      <c r="G192">
        <f>'Yield Curves'!H191-'Yield Curves'!H192</f>
        <v>8.9999999999999858E-2</v>
      </c>
      <c r="H192">
        <f>'Yield Curves'!I191-'Yield Curves'!I192</f>
        <v>8.9999999999999858E-2</v>
      </c>
      <c r="I192">
        <f>'Yield Curves'!J191-'Yield Curves'!J192</f>
        <v>8.9999999999999858E-2</v>
      </c>
      <c r="J192">
        <f>'Yield Curves'!K191-'Yield Curves'!K192</f>
        <v>8.9999999999999858E-2</v>
      </c>
      <c r="K192">
        <f>'Yield Curves'!L191-'Yield Curves'!L192</f>
        <v>8.4999999999999076E-2</v>
      </c>
      <c r="L192">
        <f>'Yield Curves'!M191-'Yield Curves'!M192</f>
        <v>7.9999999999999183E-2</v>
      </c>
      <c r="M192">
        <f>'Yield Curves'!N191-'Yield Curves'!N192</f>
        <v>7.4999999999999289E-2</v>
      </c>
      <c r="N192">
        <f>'Yield Curves'!O191-'Yield Curves'!O192</f>
        <v>6.9999999999999396E-2</v>
      </c>
      <c r="O192">
        <f>'Yield Curves'!P191-'Yield Curves'!P192</f>
        <v>6.4999999999999503E-2</v>
      </c>
      <c r="P192">
        <f>'Yield Curves'!Q191-'Yield Curves'!Q192</f>
        <v>6.7499999999999893E-2</v>
      </c>
      <c r="Q192">
        <f>'Yield Curves'!R191-'Yield Curves'!R192</f>
        <v>7.0000000000000284E-2</v>
      </c>
      <c r="R192">
        <f>'Yield Curves'!S191-'Yield Curves'!S192</f>
        <v>7.2500000000000675E-2</v>
      </c>
      <c r="S192">
        <f>'Yield Curves'!T191-'Yield Curves'!T192</f>
        <v>7.1250000000000036E-2</v>
      </c>
      <c r="T192">
        <f>'Yield Curves'!U191-'Yield Curves'!U192</f>
        <v>7.0000000000000284E-2</v>
      </c>
      <c r="U192">
        <f>'Yield Curves'!V191-'Yield Curves'!V192</f>
        <v>6.8750000000000533E-2</v>
      </c>
      <c r="V192" s="21">
        <f t="shared" si="61"/>
        <v>8.9999999999999858E-2</v>
      </c>
      <c r="W192" s="21">
        <f t="shared" si="62"/>
        <v>3.7472500000000193E-2</v>
      </c>
      <c r="X192">
        <f t="shared" si="63"/>
        <v>5.3972415573339545E-2</v>
      </c>
      <c r="Y192">
        <f t="shared" si="64"/>
        <v>0.1630311142258874</v>
      </c>
      <c r="Z192" s="2">
        <v>42860</v>
      </c>
      <c r="AA192" s="28">
        <f>'Bond Valuation'!$B$12*BondVal_all!BO192</f>
        <v>92.797575821820388</v>
      </c>
      <c r="AB192" s="53">
        <f t="shared" si="66"/>
        <v>-1.1992802879134956E-3</v>
      </c>
      <c r="AC192" s="12">
        <f>SUMPRODUCT('Bond Valuation'!$B$12*BondVal_all!BO192,$BO$2)/AA192</f>
        <v>1</v>
      </c>
      <c r="AD192" s="35">
        <f t="shared" si="67"/>
        <v>-1.6341558337135825E-3</v>
      </c>
      <c r="AE192" s="53">
        <f t="shared" si="68"/>
        <v>-5.167654486186295E-3</v>
      </c>
      <c r="AF192" s="53">
        <f t="shared" si="69"/>
        <v>-1.4410521582826719E-3</v>
      </c>
      <c r="AG192" s="53">
        <f t="shared" si="70"/>
        <v>-4.5570070472747207E-3</v>
      </c>
      <c r="AH192" s="28">
        <f>SUMPRODUCT('Bond Valuation'!$B$40:$D$40,BondVal_all!BO192:BQ192)</f>
        <v>83.552720756642032</v>
      </c>
      <c r="AI192" s="53">
        <f t="shared" si="71"/>
        <v>-2.0679301855707211E-3</v>
      </c>
      <c r="AJ192" s="12">
        <f>SUMPRODUCT($BO$2:$BQ$2,'Bond Valuation'!$B$40:$D$40,BondVal_all!BO192:BQ192)/BondVal_all!AH192</f>
        <v>2.9357220237274371</v>
      </c>
      <c r="AK192" s="35">
        <f t="shared" si="72"/>
        <v>-4.7974272712356355E-3</v>
      </c>
      <c r="AL192" s="35">
        <f t="shared" si="73"/>
        <v>-1.5170797086110998E-2</v>
      </c>
      <c r="AM192" s="35">
        <f t="shared" si="74"/>
        <v>-1.4410521582826719E-3</v>
      </c>
      <c r="AN192" s="29">
        <f t="shared" si="75"/>
        <v>-4.5570070472747207E-3</v>
      </c>
      <c r="AO192" s="28">
        <f>SUMPRODUCT('Bond Valuation'!$B$68:$F$68,BondVal_all!BO192:BS192)</f>
        <v>77.416518507137454</v>
      </c>
      <c r="AP192" s="53">
        <f t="shared" si="76"/>
        <v>-2.8113893416035207E-3</v>
      </c>
      <c r="AQ192" s="12">
        <f>SUMPRODUCT($BO$2:$BS$2,'Bond Valuation'!$B$68:$F$68,BondVal_all!BO192:BS192)/BondVal_all!AO192</f>
        <v>4.7250940070685559</v>
      </c>
      <c r="AR192" s="35">
        <f t="shared" si="77"/>
        <v>-7.7215399364961683E-3</v>
      </c>
      <c r="AS192" s="35">
        <f t="shared" si="78"/>
        <v>-2.44176532432798E-2</v>
      </c>
      <c r="AT192" s="35">
        <f t="shared" si="79"/>
        <v>-1.4410521582826719E-3</v>
      </c>
      <c r="AU192" s="36">
        <f t="shared" si="80"/>
        <v>-4.5570070472747207E-3</v>
      </c>
      <c r="AV192" s="28">
        <f>SUMPRODUCT('Bond Valuation'!$B$96:$K$96,BondVal_all!BO192:BX192)</f>
        <v>69.42267916087394</v>
      </c>
      <c r="AW192" s="53">
        <f t="shared" si="81"/>
        <v>-2.7522669413256873E-3</v>
      </c>
      <c r="AX192" s="12">
        <f>SUMPRODUCT($BO$2:$BX$2,'Bond Valuation'!$B$96:$K$96,BondVal_all!BO192:BX192)/BondVal_all!AV192</f>
        <v>8.2807243691222752</v>
      </c>
      <c r="AY192" s="35">
        <f t="shared" si="82"/>
        <v>-1.3531994035175392E-2</v>
      </c>
      <c r="AZ192" s="35">
        <f t="shared" si="90"/>
        <v>-4.2791922434966906E-2</v>
      </c>
      <c r="BA192" s="35">
        <f t="shared" si="83"/>
        <v>-1.4410521582826719E-3</v>
      </c>
      <c r="BB192" s="36">
        <f t="shared" si="84"/>
        <v>-4.5570070472747207E-3</v>
      </c>
      <c r="BC192" s="28">
        <f>SUMPRODUCT('Bond Valuation'!$B$124:$U$124,BondVal_all!BO192:CH192)</f>
        <v>57.176209520558274</v>
      </c>
      <c r="BD192" s="53">
        <f t="shared" si="85"/>
        <v>-5.1315705620069707E-4</v>
      </c>
      <c r="BE192" s="12">
        <f>SUMPRODUCT($BO$2:$CH$2,'Bond Valuation'!$B$124:$U$124,BondVal_all!BO192:CH192)/BondVal_all!BC192</f>
        <v>11.875373840203366</v>
      </c>
      <c r="BF192" s="35">
        <f t="shared" si="86"/>
        <v>-1.9406211438498001E-2</v>
      </c>
      <c r="BG192" s="35">
        <f t="shared" si="87"/>
        <v>-6.1367828900466305E-2</v>
      </c>
      <c r="BH192" s="35">
        <f t="shared" si="88"/>
        <v>-1.4410521582826719E-3</v>
      </c>
      <c r="BI192" s="36">
        <f t="shared" si="89"/>
        <v>-4.5570070472747207E-3</v>
      </c>
      <c r="BJ192" s="35"/>
      <c r="BK192" s="35"/>
      <c r="BO192">
        <f>EXP(-BO$2*HLOOKUP(BO$2,'Yield Curves'!$B$2:$AP$508,MATCH($Z192,'Yield Curves'!$A$3:$A$508,0)+1)/100)</f>
        <v>0.91878787942396423</v>
      </c>
      <c r="BP192">
        <f>EXP(-BP$2*HLOOKUP(BP$2,'Yield Curves'!$B$2:$AP$508,MATCH($Z192,'Yield Curves'!$A$3:$A$508,0)+1)/100)</f>
        <v>0.84772414230384185</v>
      </c>
      <c r="BQ192">
        <f>EXP(-BQ$2*HLOOKUP(BQ$2,'Yield Curves'!$B$2:$AP$508,MATCH($Z192,'Yield Curves'!$A$3:$A$508,0)+1)/100)</f>
        <v>0.78450683052143555</v>
      </c>
      <c r="BR192">
        <f>EXP(-BR$2*HLOOKUP(BR$2,'Yield Curves'!$B$2:$AP$508,MATCH($Z192,'Yield Curves'!$A$3:$A$508,0)+1)/100)</f>
        <v>0.7255683501497715</v>
      </c>
      <c r="BS192">
        <f>EXP(-BS$2*HLOOKUP(BS$2,'Yield Curves'!$B$2:$AP$508,MATCH($Z192,'Yield Curves'!$A$3:$A$508,0)+1)/100)</f>
        <v>0.67536634635258452</v>
      </c>
      <c r="BT192">
        <f>EXP(-BT$2*HLOOKUP(BT$2,'Yield Curves'!$B$2:$AP$508,MATCH($Z192,'Yield Curves'!$A$3:$A$508,0)+1)/100)</f>
        <v>0.62662938851993322</v>
      </c>
      <c r="BU192">
        <f>EXP(-BU$2*HLOOKUP(BU$2,'Yield Curves'!$B$2:$AP$508,MATCH($Z192,'Yield Curves'!$A$3:$A$508,0)+1)/100)</f>
        <v>0.58210758172983346</v>
      </c>
      <c r="BV192">
        <f>EXP(-BV$2*HLOOKUP(BV$2,'Yield Curves'!$B$2:$AP$508,MATCH($Z192,'Yield Curves'!$A$3:$A$508,0)+1)/100)</f>
        <v>0.53934491296146303</v>
      </c>
      <c r="BW192">
        <f>EXP(-BW$2*HLOOKUP(BW$2,'Yield Curves'!$B$2:$AP$508,MATCH($Z192,'Yield Curves'!$A$3:$A$508,0)+1)/100)</f>
        <v>0.49771632140225713</v>
      </c>
      <c r="BX192">
        <f>EXP(-BX$2*HLOOKUP(BX$2,'Yield Curves'!$B$2:$AP$508,MATCH($Z192,'Yield Curves'!$A$3:$A$508,0)+1)/100)</f>
        <v>0.46116471520865843</v>
      </c>
      <c r="BY192">
        <f>EXP(-BY$2*HLOOKUP(BY$2,'Yield Curves'!$B$2:$AP$508,MATCH($Z192,'Yield Curves'!$A$3:$A$508,0)+1)/100)</f>
        <v>0.42740424670899396</v>
      </c>
      <c r="BZ192">
        <f>EXP(-BZ$2*HLOOKUP(BZ$2,'Yield Curves'!$B$2:$AP$508,MATCH($Z192,'Yield Curves'!$A$3:$A$508,0)+1)/100)</f>
        <v>0.39216406248582958</v>
      </c>
      <c r="CA192">
        <f>EXP(-CA$2*HLOOKUP(CA$2,'Yield Curves'!$B$2:$AP$508,MATCH($Z192,'Yield Curves'!$A$3:$A$508,0)+1)/100)</f>
        <v>0.35532630239538482</v>
      </c>
      <c r="CB192">
        <f>EXP(-CB$2*HLOOKUP(CB$2,'Yield Curves'!$B$2:$AP$508,MATCH($Z192,'Yield Curves'!$A$3:$A$508,0)+1)/100)</f>
        <v>0.32675120129133128</v>
      </c>
      <c r="CC192">
        <f>EXP(-CC$2*HLOOKUP(CC$2,'Yield Curves'!$B$2:$AP$508,MATCH($Z192,'Yield Curves'!$A$3:$A$508,0)+1)/100)</f>
        <v>0.30029198329606105</v>
      </c>
      <c r="CD192">
        <f>EXP(-CD$2*HLOOKUP(CD$2,'Yield Curves'!$B$2:$AP$508,MATCH($Z192,'Yield Curves'!$A$3:$A$508,0)+1)/100)</f>
        <v>0.27471564073174087</v>
      </c>
      <c r="CE192">
        <f>EXP(-CE$2*HLOOKUP(CE$2,'Yield Curves'!$B$2:$AP$508,MATCH($Z192,'Yield Curves'!$A$3:$A$508,0)+1)/100)</f>
        <v>0.24998443060855466</v>
      </c>
      <c r="CF192">
        <f>EXP(-CF$2*HLOOKUP(CF$2,'Yield Curves'!$B$2:$AP$508,MATCH($Z192,'Yield Curves'!$A$3:$A$508,0)+1)/100)</f>
        <v>0.22711632024688233</v>
      </c>
      <c r="CG192">
        <f>EXP(-CG$2*HLOOKUP(CG$2,'Yield Curves'!$B$2:$AP$508,MATCH($Z192,'Yield Curves'!$A$3:$A$508,0)+1)/100)</f>
        <v>0.20649660878542664</v>
      </c>
      <c r="CH192">
        <f>EXP(-CH$2*HLOOKUP(CH$2,'Yield Curves'!$B$2:$AP$508,MATCH($Z192,'Yield Curves'!$A$3:$A$508,0)+1)/100)</f>
        <v>0.18749558134675462</v>
      </c>
    </row>
    <row r="193" spans="1:86" x14ac:dyDescent="0.2">
      <c r="A193" s="2">
        <v>42858</v>
      </c>
      <c r="B193">
        <f>'Yield Curves'!C192-'Yield Curves'!C193</f>
        <v>-9.9999999999997868E-3</v>
      </c>
      <c r="C193">
        <f>'Yield Curves'!D192-'Yield Curves'!D193</f>
        <v>0</v>
      </c>
      <c r="D193">
        <f>'Yield Curves'!E192-'Yield Curves'!E193</f>
        <v>9.9999999999997868E-3</v>
      </c>
      <c r="E193">
        <f>'Yield Curves'!F192-'Yield Curves'!F193</f>
        <v>2.5000000000000355E-2</v>
      </c>
      <c r="F193">
        <f>'Yield Curves'!G192-'Yield Curves'!G193</f>
        <v>4.0000000000000036E-2</v>
      </c>
      <c r="G193">
        <f>'Yield Curves'!H192-'Yield Curves'!H193</f>
        <v>2.5000000000000355E-2</v>
      </c>
      <c r="H193">
        <f>'Yield Curves'!I192-'Yield Curves'!I193</f>
        <v>9.9999999999997868E-3</v>
      </c>
      <c r="I193">
        <f>'Yield Curves'!J192-'Yield Curves'!J193</f>
        <v>2.4999999999999467E-2</v>
      </c>
      <c r="J193">
        <f>'Yield Curves'!K192-'Yield Curves'!K193</f>
        <v>4.0000000000000036E-2</v>
      </c>
      <c r="K193">
        <f>'Yield Curves'!L192-'Yield Curves'!L193</f>
        <v>4.0000000000000036E-2</v>
      </c>
      <c r="L193">
        <f>'Yield Curves'!M192-'Yield Curves'!M193</f>
        <v>4.0000000000000036E-2</v>
      </c>
      <c r="M193">
        <f>'Yield Curves'!N192-'Yield Curves'!N193</f>
        <v>4.0000000000000036E-2</v>
      </c>
      <c r="N193">
        <f>'Yield Curves'!O192-'Yield Curves'!O193</f>
        <v>4.0000000000000036E-2</v>
      </c>
      <c r="O193">
        <f>'Yield Curves'!P192-'Yield Curves'!P193</f>
        <v>4.0000000000000036E-2</v>
      </c>
      <c r="P193">
        <f>'Yield Curves'!Q192-'Yield Curves'!Q193</f>
        <v>3.4999999999999254E-2</v>
      </c>
      <c r="Q193">
        <f>'Yield Curves'!R192-'Yield Curves'!R193</f>
        <v>2.9999999999999361E-2</v>
      </c>
      <c r="R193">
        <f>'Yield Curves'!S192-'Yield Curves'!S193</f>
        <v>2.4999999999999467E-2</v>
      </c>
      <c r="S193">
        <f>'Yield Curves'!T192-'Yield Curves'!T193</f>
        <v>2.2499999999999964E-2</v>
      </c>
      <c r="T193">
        <f>'Yield Curves'!U192-'Yield Curves'!U193</f>
        <v>1.9999999999999574E-2</v>
      </c>
      <c r="U193">
        <f>'Yield Curves'!V192-'Yield Curves'!V193</f>
        <v>1.7499999999999183E-2</v>
      </c>
      <c r="V193" s="21">
        <f t="shared" si="61"/>
        <v>4.0000000000000036E-2</v>
      </c>
      <c r="W193" s="21">
        <f t="shared" si="62"/>
        <v>3.7312500000000193E-2</v>
      </c>
      <c r="X193">
        <f t="shared" si="63"/>
        <v>5.4024157509659457E-2</v>
      </c>
      <c r="Y193">
        <f t="shared" si="64"/>
        <v>0.16299148396944399</v>
      </c>
      <c r="Z193" s="2">
        <v>42859</v>
      </c>
      <c r="AA193" s="28">
        <f>'Bond Valuation'!$B$12*BondVal_all!BO193</f>
        <v>92.908999753794873</v>
      </c>
      <c r="AB193" s="53">
        <f t="shared" si="66"/>
        <v>-2.9995500449975232E-4</v>
      </c>
      <c r="AC193" s="12">
        <f>SUMPRODUCT('Bond Valuation'!$B$12*BondVal_all!BO193,$BO$2)/AA193</f>
        <v>1</v>
      </c>
      <c r="AD193" s="35">
        <f t="shared" si="67"/>
        <v>-1.6303111422588739E-3</v>
      </c>
      <c r="AE193" s="53">
        <f t="shared" si="68"/>
        <v>-5.1554965042888302E-3</v>
      </c>
      <c r="AF193" s="53">
        <f t="shared" si="69"/>
        <v>-1.4384804949247809E-3</v>
      </c>
      <c r="AG193" s="53">
        <f t="shared" si="70"/>
        <v>-4.5488747336885887E-3</v>
      </c>
      <c r="AH193" s="28">
        <f>SUMPRODUCT('Bond Valuation'!$B$40:$D$40,BondVal_all!BO193:BQ193)</f>
        <v>83.725859989827867</v>
      </c>
      <c r="AI193" s="53">
        <f t="shared" si="71"/>
        <v>-2.6256244375963966E-3</v>
      </c>
      <c r="AJ193" s="12">
        <f>SUMPRODUCT($BO$2:$BQ$2,'Bond Valuation'!$B$40:$D$40,BondVal_all!BO193:BQ193)/BondVal_all!AH193</f>
        <v>2.9357698144810569</v>
      </c>
      <c r="AK193" s="35">
        <f t="shared" si="72"/>
        <v>-4.7862182396557346E-3</v>
      </c>
      <c r="AL193" s="35">
        <f t="shared" si="73"/>
        <v>-1.5135351015953757E-2</v>
      </c>
      <c r="AM193" s="35">
        <f t="shared" si="74"/>
        <v>-1.4384804949247809E-3</v>
      </c>
      <c r="AN193" s="29">
        <f t="shared" si="75"/>
        <v>-4.5488747336885887E-3</v>
      </c>
      <c r="AO193" s="28">
        <f>SUMPRODUCT('Bond Valuation'!$B$68:$F$68,BondVal_all!BO193:BS193)</f>
        <v>77.634780100449589</v>
      </c>
      <c r="AP193" s="53">
        <f t="shared" si="76"/>
        <v>-4.2265839478886624E-3</v>
      </c>
      <c r="AQ193" s="12">
        <f>SUMPRODUCT($BO$2:$BS$2,'Bond Valuation'!$B$68:$F$68,BondVal_all!BO193:BS193)/BondVal_all!AO193</f>
        <v>4.7254874201541437</v>
      </c>
      <c r="AR193" s="35">
        <f t="shared" si="77"/>
        <v>-7.7040147936814421E-3</v>
      </c>
      <c r="AS193" s="35">
        <f t="shared" si="78"/>
        <v>-2.436223387566553E-2</v>
      </c>
      <c r="AT193" s="35">
        <f t="shared" si="79"/>
        <v>-1.4384804949247809E-3</v>
      </c>
      <c r="AU193" s="36">
        <f t="shared" si="80"/>
        <v>-4.5488747336885887E-3</v>
      </c>
      <c r="AV193" s="28">
        <f>SUMPRODUCT('Bond Valuation'!$B$96:$K$96,BondVal_all!BO193:BX193)</f>
        <v>69.614276231991568</v>
      </c>
      <c r="AW193" s="53">
        <f t="shared" si="81"/>
        <v>-5.8868080403888801E-3</v>
      </c>
      <c r="AX193" s="12">
        <f>SUMPRODUCT($BO$2:$BX$2,'Bond Valuation'!$B$96:$K$96,BondVal_all!BO193:BX193)/BondVal_all!AV193</f>
        <v>8.2823242670278212</v>
      </c>
      <c r="AY193" s="35">
        <f t="shared" si="82"/>
        <v>-1.3502765536336519E-2</v>
      </c>
      <c r="AZ193" s="35">
        <f t="shared" si="90"/>
        <v>-4.2699493806048483E-2</v>
      </c>
      <c r="BA193" s="35">
        <f t="shared" si="83"/>
        <v>-1.4384804949247809E-3</v>
      </c>
      <c r="BB193" s="36">
        <f t="shared" si="84"/>
        <v>-4.5488747336885887E-3</v>
      </c>
      <c r="BC193" s="28">
        <f>SUMPRODUCT('Bond Valuation'!$B$124:$U$124,BondVal_all!BO193:CH193)</f>
        <v>57.205564959871381</v>
      </c>
      <c r="BD193" s="53">
        <f t="shared" si="85"/>
        <v>-1.1661360287732125E-2</v>
      </c>
      <c r="BE193" s="12">
        <f>SUMPRODUCT($BO$2:$CH$2,'Bond Valuation'!$B$124:$U$124,BondVal_all!BO193:CH193)/BondVal_all!BC193</f>
        <v>11.863161287313423</v>
      </c>
      <c r="BF193" s="35">
        <f t="shared" si="86"/>
        <v>-1.9340644029121199E-2</v>
      </c>
      <c r="BG193" s="35">
        <f t="shared" si="87"/>
        <v>-6.1160486546558923E-2</v>
      </c>
      <c r="BH193" s="35">
        <f t="shared" si="88"/>
        <v>-1.4384804949247809E-3</v>
      </c>
      <c r="BI193" s="36">
        <f t="shared" si="89"/>
        <v>-4.5488747336885887E-3</v>
      </c>
      <c r="BJ193" s="35"/>
      <c r="BK193" s="35"/>
      <c r="BO193">
        <f>EXP(-BO$2*HLOOKUP(BO$2,'Yield Curves'!$B$2:$AP$508,MATCH($Z193,'Yield Curves'!$A$3:$A$508,0)+1)/100)</f>
        <v>0.91989108667123642</v>
      </c>
      <c r="BP193">
        <f>EXP(-BP$2*HLOOKUP(BP$2,'Yield Curves'!$B$2:$AP$508,MATCH($Z193,'Yield Curves'!$A$3:$A$508,0)+1)/100)</f>
        <v>0.84908158659737476</v>
      </c>
      <c r="BQ193">
        <f>EXP(-BQ$2*HLOOKUP(BQ$2,'Yield Curves'!$B$2:$AP$508,MATCH($Z193,'Yield Curves'!$A$3:$A$508,0)+1)/100)</f>
        <v>0.78615602591461409</v>
      </c>
      <c r="BR193">
        <f>EXP(-BR$2*HLOOKUP(BR$2,'Yield Curves'!$B$2:$AP$508,MATCH($Z193,'Yield Curves'!$A$3:$A$508,0)+1)/100)</f>
        <v>0.7255683501497715</v>
      </c>
      <c r="BS193">
        <f>EXP(-BS$2*HLOOKUP(BS$2,'Yield Curves'!$B$2:$AP$508,MATCH($Z193,'Yield Curves'!$A$3:$A$508,0)+1)/100)</f>
        <v>0.67739548758163015</v>
      </c>
      <c r="BT193">
        <f>EXP(-BT$2*HLOOKUP(BT$2,'Yield Curves'!$B$2:$AP$508,MATCH($Z193,'Yield Curves'!$A$3:$A$508,0)+1)/100)</f>
        <v>0.62870068125536471</v>
      </c>
      <c r="BU193">
        <f>EXP(-BU$2*HLOOKUP(BU$2,'Yield Curves'!$B$2:$AP$508,MATCH($Z193,'Yield Curves'!$A$3:$A$508,0)+1)/100)</f>
        <v>0.584148527838112</v>
      </c>
      <c r="BV193">
        <f>EXP(-BV$2*HLOOKUP(BV$2,'Yield Curves'!$B$2:$AP$508,MATCH($Z193,'Yield Curves'!$A$3:$A$508,0)+1)/100)</f>
        <v>0.54123592750186367</v>
      </c>
      <c r="BW193">
        <f>EXP(-BW$2*HLOOKUP(BW$2,'Yield Curves'!$B$2:$AP$508,MATCH($Z193,'Yield Curves'!$A$3:$A$508,0)+1)/100)</f>
        <v>0.49934277260670995</v>
      </c>
      <c r="BX193">
        <f>EXP(-BX$2*HLOOKUP(BX$2,'Yield Curves'!$B$2:$AP$508,MATCH($Z193,'Yield Curves'!$A$3:$A$508,0)+1)/100)</f>
        <v>0.46255028667230147</v>
      </c>
      <c r="BY193">
        <f>EXP(-BY$2*HLOOKUP(BY$2,'Yield Curves'!$B$2:$AP$508,MATCH($Z193,'Yield Curves'!$A$3:$A$508,0)+1)/100)</f>
        <v>0.42852230012488834</v>
      </c>
      <c r="BZ193">
        <f>EXP(-BZ$2*HLOOKUP(BZ$2,'Yield Curves'!$B$2:$AP$508,MATCH($Z193,'Yield Curves'!$A$3:$A$508,0)+1)/100)</f>
        <v>0.39300320968846708</v>
      </c>
      <c r="CA193">
        <f>EXP(-CA$2*HLOOKUP(CA$2,'Yield Curves'!$B$2:$AP$508,MATCH($Z193,'Yield Curves'!$A$3:$A$508,0)+1)/100)</f>
        <v>0.35588971871925207</v>
      </c>
      <c r="CB193">
        <f>EXP(-CB$2*HLOOKUP(CB$2,'Yield Curves'!$B$2:$AP$508,MATCH($Z193,'Yield Curves'!$A$3:$A$508,0)+1)/100)</f>
        <v>0.32703007985215454</v>
      </c>
      <c r="CC193">
        <f>EXP(-CC$2*HLOOKUP(CC$2,'Yield Curves'!$B$2:$AP$508,MATCH($Z193,'Yield Curves'!$A$3:$A$508,0)+1)/100)</f>
        <v>0.30029198329606105</v>
      </c>
      <c r="CD193">
        <f>EXP(-CD$2*HLOOKUP(CD$2,'Yield Curves'!$B$2:$AP$508,MATCH($Z193,'Yield Curves'!$A$3:$A$508,0)+1)/100)</f>
        <v>0.2745602986342805</v>
      </c>
      <c r="CE193">
        <f>EXP(-CE$2*HLOOKUP(CE$2,'Yield Curves'!$B$2:$AP$508,MATCH($Z193,'Yield Curves'!$A$3:$A$508,0)+1)/100)</f>
        <v>0.24979276801453335</v>
      </c>
      <c r="CF193">
        <f>EXP(-CF$2*HLOOKUP(CF$2,'Yield Curves'!$B$2:$AP$508,MATCH($Z193,'Yield Curves'!$A$3:$A$508,0)+1)/100)</f>
        <v>0.22689206495141606</v>
      </c>
      <c r="CG193">
        <f>EXP(-CG$2*HLOOKUP(CG$2,'Yield Curves'!$B$2:$AP$508,MATCH($Z193,'Yield Curves'!$A$3:$A$508,0)+1)/100)</f>
        <v>0.20619299583859793</v>
      </c>
      <c r="CH193">
        <f>EXP(-CH$2*HLOOKUP(CH$2,'Yield Curves'!$B$2:$AP$508,MATCH($Z193,'Yield Curves'!$A$3:$A$508,0)+1)/100)</f>
        <v>0.18712096492535454</v>
      </c>
    </row>
    <row r="194" spans="1:86" x14ac:dyDescent="0.2">
      <c r="A194" s="2">
        <v>42857</v>
      </c>
      <c r="B194">
        <f>'Yield Curves'!C193-'Yield Curves'!C194</f>
        <v>2.9999999999999361E-2</v>
      </c>
      <c r="C194">
        <f>'Yield Curves'!D193-'Yield Curves'!D194</f>
        <v>9.9999999999997868E-3</v>
      </c>
      <c r="D194">
        <f>'Yield Curves'!E193-'Yield Curves'!E194</f>
        <v>-9.9999999999997868E-3</v>
      </c>
      <c r="E194">
        <f>'Yield Curves'!F193-'Yield Curves'!F194</f>
        <v>-1.9999999999999574E-2</v>
      </c>
      <c r="F194">
        <f>'Yield Curves'!G193-'Yield Curves'!G194</f>
        <v>-3.0000000000000249E-2</v>
      </c>
      <c r="G194">
        <f>'Yield Curves'!H193-'Yield Curves'!H194</f>
        <v>-3.0000000000001137E-2</v>
      </c>
      <c r="H194">
        <f>'Yield Curves'!I193-'Yield Curves'!I194</f>
        <v>-3.0000000000000249E-2</v>
      </c>
      <c r="I194">
        <f>'Yield Curves'!J193-'Yield Curves'!J194</f>
        <v>-3.0000000000000249E-2</v>
      </c>
      <c r="J194">
        <f>'Yield Curves'!K193-'Yield Curves'!K194</f>
        <v>-3.0000000000000249E-2</v>
      </c>
      <c r="K194">
        <f>'Yield Curves'!L193-'Yield Curves'!L194</f>
        <v>-3.2499999999999751E-2</v>
      </c>
      <c r="L194">
        <f>'Yield Curves'!M193-'Yield Curves'!M194</f>
        <v>-3.5000000000000142E-2</v>
      </c>
      <c r="M194">
        <f>'Yield Curves'!N193-'Yield Curves'!N194</f>
        <v>-3.7500000000000533E-2</v>
      </c>
      <c r="N194">
        <f>'Yield Curves'!O193-'Yield Curves'!O194</f>
        <v>-4.0000000000000036E-2</v>
      </c>
      <c r="O194">
        <f>'Yield Curves'!P193-'Yield Curves'!P194</f>
        <v>-4.2499999999999538E-2</v>
      </c>
      <c r="P194">
        <f>'Yield Curves'!Q193-'Yield Curves'!Q194</f>
        <v>-4.3749999999999289E-2</v>
      </c>
      <c r="Q194">
        <f>'Yield Curves'!R193-'Yield Curves'!R194</f>
        <v>-4.4999999999999929E-2</v>
      </c>
      <c r="R194">
        <f>'Yield Curves'!S193-'Yield Curves'!S194</f>
        <v>-4.6250000000000568E-2</v>
      </c>
      <c r="S194">
        <f>'Yield Curves'!T193-'Yield Curves'!T194</f>
        <v>-4.8125000000000639E-2</v>
      </c>
      <c r="T194">
        <f>'Yield Curves'!U193-'Yield Curves'!U194</f>
        <v>-4.9999999999999822E-2</v>
      </c>
      <c r="U194">
        <f>'Yield Curves'!V193-'Yield Curves'!V194</f>
        <v>-5.1874999999999005E-2</v>
      </c>
      <c r="V194" s="21">
        <f t="shared" si="61"/>
        <v>2.9999999999999361E-2</v>
      </c>
      <c r="W194" s="21">
        <f t="shared" si="62"/>
        <v>3.7192500000000198E-2</v>
      </c>
      <c r="X194">
        <f t="shared" si="63"/>
        <v>5.4073761130711682E-2</v>
      </c>
      <c r="Y194">
        <f t="shared" si="64"/>
        <v>0.16298687924782357</v>
      </c>
      <c r="Z194" s="2">
        <v>42858</v>
      </c>
      <c r="AA194" s="28">
        <f>'Bond Valuation'!$B$12*BondVal_all!BO194</f>
        <v>92.936876635044129</v>
      </c>
      <c r="AB194" s="53">
        <f t="shared" si="66"/>
        <v>1.000050001667141E-4</v>
      </c>
      <c r="AC194" s="12">
        <f>SUMPRODUCT('Bond Valuation'!$B$12*BondVal_all!BO194,$BO$2)/AA194</f>
        <v>1</v>
      </c>
      <c r="AD194" s="35">
        <f t="shared" si="67"/>
        <v>-1.62991483969444E-3</v>
      </c>
      <c r="AE194" s="53">
        <f t="shared" si="68"/>
        <v>-5.1542432855426531E-3</v>
      </c>
      <c r="AF194" s="53">
        <f t="shared" si="69"/>
        <v>-1.4398595283694616E-3</v>
      </c>
      <c r="AG194" s="53">
        <f t="shared" si="70"/>
        <v>-4.5532356203433271E-3</v>
      </c>
      <c r="AH194" s="28">
        <f>SUMPRODUCT('Bond Valuation'!$B$40:$D$40,BondVal_all!BO194:BQ194)</f>
        <v>83.946271371385677</v>
      </c>
      <c r="AI194" s="53">
        <f t="shared" si="71"/>
        <v>-1.1505998060989953E-3</v>
      </c>
      <c r="AJ194" s="12">
        <f>SUMPRODUCT($BO$2:$BQ$2,'Bond Valuation'!$B$40:$D$40,BondVal_all!BO194:BQ194)/BondVal_all!AH194</f>
        <v>2.9358888618488108</v>
      </c>
      <c r="AK194" s="35">
        <f t="shared" si="72"/>
        <v>-4.7852488236209958E-3</v>
      </c>
      <c r="AL194" s="35">
        <f t="shared" si="73"/>
        <v>-1.5132285453283694E-2</v>
      </c>
      <c r="AM194" s="35">
        <f t="shared" si="74"/>
        <v>-1.4398595283694616E-3</v>
      </c>
      <c r="AN194" s="29">
        <f t="shared" si="75"/>
        <v>-4.5532356203433271E-3</v>
      </c>
      <c r="AO194" s="28">
        <f>SUMPRODUCT('Bond Valuation'!$B$68:$F$68,BondVal_all!BO194:BS194)</f>
        <v>77.964302771050043</v>
      </c>
      <c r="AP194" s="53">
        <f t="shared" si="76"/>
        <v>-1.8298163733442285E-3</v>
      </c>
      <c r="AQ194" s="12">
        <f>SUMPRODUCT($BO$2:$BS$2,'Bond Valuation'!$B$68:$F$68,BondVal_all!BO194:BS194)/BondVal_all!AO194</f>
        <v>4.7262448921598743</v>
      </c>
      <c r="AR194" s="35">
        <f t="shared" si="77"/>
        <v>-7.7033766857614273E-3</v>
      </c>
      <c r="AS194" s="35">
        <f t="shared" si="78"/>
        <v>-2.4360216001245293E-2</v>
      </c>
      <c r="AT194" s="35">
        <f t="shared" si="79"/>
        <v>-1.4398595283694616E-3</v>
      </c>
      <c r="AU194" s="36">
        <f t="shared" si="80"/>
        <v>-4.5532356203433271E-3</v>
      </c>
      <c r="AV194" s="28">
        <f>SUMPRODUCT('Bond Valuation'!$B$96:$K$96,BondVal_all!BO194:BX194)</f>
        <v>70.026508847314304</v>
      </c>
      <c r="AW194" s="53">
        <f t="shared" si="81"/>
        <v>-1.7998904562510631E-3</v>
      </c>
      <c r="AX194" s="12">
        <f>SUMPRODUCT($BO$2:$BX$2,'Bond Valuation'!$B$96:$K$96,BondVal_all!BO194:BX194)/BondVal_all!AV194</f>
        <v>8.2879168705520296</v>
      </c>
      <c r="AY194" s="35">
        <f t="shared" si="82"/>
        <v>-1.3508598697466656E-2</v>
      </c>
      <c r="AZ194" s="35">
        <f t="shared" si="90"/>
        <v>-4.2717939881178474E-2</v>
      </c>
      <c r="BA194" s="35">
        <f t="shared" si="83"/>
        <v>-1.4398595283694616E-3</v>
      </c>
      <c r="BB194" s="36">
        <f t="shared" si="84"/>
        <v>-4.5532356203433271E-3</v>
      </c>
      <c r="BC194" s="28">
        <f>SUMPRODUCT('Bond Valuation'!$B$124:$U$124,BondVal_all!BO194:CH194)</f>
        <v>57.880530681796948</v>
      </c>
      <c r="BD194" s="53">
        <f t="shared" si="85"/>
        <v>-2.4139486556995493E-3</v>
      </c>
      <c r="BE194" s="12">
        <f>SUMPRODUCT($BO$2:$CH$2,'Bond Valuation'!$B$124:$U$124,BondVal_all!BO194:CH194)/BondVal_all!BC194</f>
        <v>11.922724101873779</v>
      </c>
      <c r="BF194" s="35">
        <f t="shared" si="86"/>
        <v>-1.9433024943226636E-2</v>
      </c>
      <c r="BG194" s="35">
        <f t="shared" si="87"/>
        <v>-6.1452620647460481E-2</v>
      </c>
      <c r="BH194" s="35">
        <f t="shared" si="88"/>
        <v>-1.4398595283694616E-3</v>
      </c>
      <c r="BI194" s="36">
        <f t="shared" si="89"/>
        <v>-4.5532356203433271E-3</v>
      </c>
      <c r="BJ194" s="35"/>
      <c r="BK194" s="35"/>
      <c r="BO194">
        <f>EXP(-BO$2*HLOOKUP(BO$2,'Yield Curves'!$B$2:$AP$508,MATCH($Z194,'Yield Curves'!$A$3:$A$508,0)+1)/100)</f>
        <v>0.92016709539647656</v>
      </c>
      <c r="BP194">
        <f>EXP(-BP$2*HLOOKUP(BP$2,'Yield Curves'!$B$2:$AP$508,MATCH($Z194,'Yield Curves'!$A$3:$A$508,0)+1)/100)</f>
        <v>0.85061130979109911</v>
      </c>
      <c r="BQ194">
        <f>EXP(-BQ$2*HLOOKUP(BQ$2,'Yield Curves'!$B$2:$AP$508,MATCH($Z194,'Yield Curves'!$A$3:$A$508,0)+1)/100)</f>
        <v>0.78828151530402468</v>
      </c>
      <c r="BR194">
        <f>EXP(-BR$2*HLOOKUP(BR$2,'Yield Curves'!$B$2:$AP$508,MATCH($Z194,'Yield Curves'!$A$3:$A$508,0)+1)/100)</f>
        <v>0.72818510354032062</v>
      </c>
      <c r="BS194">
        <f>EXP(-BS$2*HLOOKUP(BS$2,'Yield Curves'!$B$2:$AP$508,MATCH($Z194,'Yield Curves'!$A$3:$A$508,0)+1)/100)</f>
        <v>0.68045063620458768</v>
      </c>
      <c r="BT194">
        <f>EXP(-BT$2*HLOOKUP(BT$2,'Yield Curves'!$B$2:$AP$508,MATCH($Z194,'Yield Curves'!$A$3:$A$508,0)+1)/100)</f>
        <v>0.63172569875936868</v>
      </c>
      <c r="BU194">
        <f>EXP(-BU$2*HLOOKUP(BU$2,'Yield Curves'!$B$2:$AP$508,MATCH($Z194,'Yield Curves'!$A$3:$A$508,0)+1)/100)</f>
        <v>0.58701787979572218</v>
      </c>
      <c r="BV194">
        <f>EXP(-BV$2*HLOOKUP(BV$2,'Yield Curves'!$B$2:$AP$508,MATCH($Z194,'Yield Curves'!$A$3:$A$508,0)+1)/100)</f>
        <v>0.5441665069535887</v>
      </c>
      <c r="BW194">
        <f>EXP(-BW$2*HLOOKUP(BW$2,'Yield Curves'!$B$2:$AP$508,MATCH($Z194,'Yield Curves'!$A$3:$A$508,0)+1)/100)</f>
        <v>0.50261163727111491</v>
      </c>
      <c r="BX194">
        <f>EXP(-BX$2*HLOOKUP(BX$2,'Yield Curves'!$B$2:$AP$508,MATCH($Z194,'Yield Curves'!$A$3:$A$508,0)+1)/100)</f>
        <v>0.46579949764982831</v>
      </c>
      <c r="BY194">
        <f>EXP(-BY$2*HLOOKUP(BY$2,'Yield Curves'!$B$2:$AP$508,MATCH($Z194,'Yield Curves'!$A$3:$A$508,0)+1)/100)</f>
        <v>0.43171591984435009</v>
      </c>
      <c r="BZ194">
        <f>EXP(-BZ$2*HLOOKUP(BZ$2,'Yield Curves'!$B$2:$AP$508,MATCH($Z194,'Yield Curves'!$A$3:$A$508,0)+1)/100)</f>
        <v>0.39646698795456353</v>
      </c>
      <c r="CA194">
        <f>EXP(-CA$2*HLOOKUP(CA$2,'Yield Curves'!$B$2:$AP$508,MATCH($Z194,'Yield Curves'!$A$3:$A$508,0)+1)/100)</f>
        <v>0.35993183056659434</v>
      </c>
      <c r="CB194">
        <f>EXP(-CB$2*HLOOKUP(CB$2,'Yield Curves'!$B$2:$AP$508,MATCH($Z194,'Yield Curves'!$A$3:$A$508,0)+1)/100)</f>
        <v>0.3311042908947246</v>
      </c>
      <c r="CC194">
        <f>EXP(-CC$2*HLOOKUP(CC$2,'Yield Curves'!$B$2:$AP$508,MATCH($Z194,'Yield Curves'!$A$3:$A$508,0)+1)/100)</f>
        <v>0.30437341273273422</v>
      </c>
      <c r="CD194">
        <f>EXP(-CD$2*HLOOKUP(CD$2,'Yield Curves'!$B$2:$AP$508,MATCH($Z194,'Yield Curves'!$A$3:$A$508,0)+1)/100)</f>
        <v>0.27868013483105125</v>
      </c>
      <c r="CE194">
        <f>EXP(-CE$2*HLOOKUP(CE$2,'Yield Curves'!$B$2:$AP$508,MATCH($Z194,'Yield Curves'!$A$3:$A$508,0)+1)/100)</f>
        <v>0.25397601903026162</v>
      </c>
      <c r="CF194">
        <f>EXP(-CF$2*HLOOKUP(CF$2,'Yield Curves'!$B$2:$AP$508,MATCH($Z194,'Yield Curves'!$A$3:$A$508,0)+1)/100)</f>
        <v>0.23110895439182166</v>
      </c>
      <c r="CG194">
        <f>EXP(-CG$2*HLOOKUP(CG$2,'Yield Curves'!$B$2:$AP$508,MATCH($Z194,'Yield Curves'!$A$3:$A$508,0)+1)/100)</f>
        <v>0.21039391272158478</v>
      </c>
      <c r="CH194">
        <f>EXP(-CH$2*HLOOKUP(CH$2,'Yield Curves'!$B$2:$AP$508,MATCH($Z194,'Yield Curves'!$A$3:$A$508,0)+1)/100)</f>
        <v>0.19128324333905466</v>
      </c>
    </row>
    <row r="195" spans="1:86" x14ac:dyDescent="0.2">
      <c r="A195" s="2">
        <v>42853</v>
      </c>
      <c r="B195">
        <f>'Yield Curves'!C194-'Yield Curves'!C195</f>
        <v>2.000000000000135E-2</v>
      </c>
      <c r="C195">
        <f>'Yield Curves'!D194-'Yield Curves'!D195</f>
        <v>-3.5000000000000142E-2</v>
      </c>
      <c r="D195">
        <f>'Yield Curves'!E194-'Yield Curves'!E195</f>
        <v>-8.9999999999999858E-2</v>
      </c>
      <c r="E195">
        <f>'Yield Curves'!F194-'Yield Curves'!F195</f>
        <v>-0.11000000000000121</v>
      </c>
      <c r="F195">
        <f>'Yield Curves'!G194-'Yield Curves'!G195</f>
        <v>-0.13000000000000078</v>
      </c>
      <c r="G195">
        <f>'Yield Curves'!H194-'Yield Curves'!H195</f>
        <v>-9.9999999999999645E-2</v>
      </c>
      <c r="H195">
        <f>'Yield Curves'!I194-'Yield Curves'!I195</f>
        <v>-6.9999999999999396E-2</v>
      </c>
      <c r="I195">
        <f>'Yield Curves'!J194-'Yield Curves'!J195</f>
        <v>-0.10499999999999954</v>
      </c>
      <c r="J195">
        <f>'Yield Curves'!K194-'Yield Curves'!K195</f>
        <v>-0.13999999999999968</v>
      </c>
      <c r="K195">
        <f>'Yield Curves'!L194-'Yield Curves'!L195</f>
        <v>-0.13499999999999979</v>
      </c>
      <c r="L195">
        <f>'Yield Curves'!M194-'Yield Curves'!M195</f>
        <v>-0.12999999999999989</v>
      </c>
      <c r="M195">
        <f>'Yield Curves'!N194-'Yield Curves'!N195</f>
        <v>-0.125</v>
      </c>
      <c r="N195">
        <f>'Yield Curves'!O194-'Yield Curves'!O195</f>
        <v>-0.12000000000000011</v>
      </c>
      <c r="O195">
        <f>'Yield Curves'!P194-'Yield Curves'!P195</f>
        <v>-0.11500000000000021</v>
      </c>
      <c r="P195">
        <f>'Yield Curves'!Q194-'Yield Curves'!Q195</f>
        <v>-0.11249999999999982</v>
      </c>
      <c r="Q195">
        <f>'Yield Curves'!R194-'Yield Curves'!R195</f>
        <v>-0.10999999999999943</v>
      </c>
      <c r="R195">
        <f>'Yield Curves'!S194-'Yield Curves'!S195</f>
        <v>-0.10749999999999904</v>
      </c>
      <c r="S195">
        <f>'Yield Curves'!T194-'Yield Curves'!T195</f>
        <v>-0.10374999999999979</v>
      </c>
      <c r="T195">
        <f>'Yield Curves'!U194-'Yield Curves'!U195</f>
        <v>-9.9999999999999645E-2</v>
      </c>
      <c r="U195">
        <f>'Yield Curves'!V194-'Yield Curves'!V195</f>
        <v>-9.6249999999999503E-2</v>
      </c>
      <c r="V195" s="21">
        <f t="shared" si="61"/>
        <v>2.000000000000135E-2</v>
      </c>
      <c r="W195" s="21">
        <f t="shared" si="62"/>
        <v>3.7732500000000196E-2</v>
      </c>
      <c r="X195">
        <f t="shared" si="63"/>
        <v>5.4573154324647107E-2</v>
      </c>
      <c r="Y195">
        <f t="shared" si="64"/>
        <v>0.16468864154284571</v>
      </c>
      <c r="Z195" s="2">
        <v>42857</v>
      </c>
      <c r="AA195" s="28">
        <f>'Bond Valuation'!$B$12*BondVal_all!BO195</f>
        <v>92.927583412049515</v>
      </c>
      <c r="AB195" s="53">
        <f t="shared" si="66"/>
        <v>-2.9995500449975232E-4</v>
      </c>
      <c r="AC195" s="12">
        <f>SUMPRODUCT('Bond Valuation'!$B$12*BondVal_all!BO195,$BO$2)/AA195</f>
        <v>1</v>
      </c>
      <c r="AD195" s="35">
        <f t="shared" si="67"/>
        <v>-1.6298687924782356E-3</v>
      </c>
      <c r="AE195" s="53">
        <f t="shared" si="68"/>
        <v>-5.1540976714595371E-3</v>
      </c>
      <c r="AF195" s="53">
        <f t="shared" si="69"/>
        <v>-1.4411815711315521E-3</v>
      </c>
      <c r="AG195" s="53">
        <f t="shared" si="70"/>
        <v>-4.5574162866356734E-3</v>
      </c>
      <c r="AH195" s="28">
        <f>SUMPRODUCT('Bond Valuation'!$B$40:$D$40,BondVal_all!BO195:BQ195)</f>
        <v>84.042971197749793</v>
      </c>
      <c r="AI195" s="53">
        <f t="shared" si="71"/>
        <v>8.5990273159497477E-4</v>
      </c>
      <c r="AJ195" s="12">
        <f>SUMPRODUCT($BO$2:$BQ$2,'Bond Valuation'!$B$40:$D$40,BondVal_all!BO195:BQ195)/BondVal_all!AH195</f>
        <v>2.9359629585367704</v>
      </c>
      <c r="AK195" s="35">
        <f t="shared" si="72"/>
        <v>-4.7852344019911541E-3</v>
      </c>
      <c r="AL195" s="35">
        <f t="shared" si="73"/>
        <v>-1.5132239848085821E-2</v>
      </c>
      <c r="AM195" s="35">
        <f t="shared" si="74"/>
        <v>-1.4411815711315521E-3</v>
      </c>
      <c r="AN195" s="29">
        <f t="shared" si="75"/>
        <v>-4.5574162866356734E-3</v>
      </c>
      <c r="AO195" s="28">
        <f>SUMPRODUCT('Bond Valuation'!$B$68:$F$68,BondVal_all!BO195:BS195)</f>
        <v>78.107224649590336</v>
      </c>
      <c r="AP195" s="53">
        <f t="shared" si="76"/>
        <v>1.3903348465162946E-3</v>
      </c>
      <c r="AQ195" s="12">
        <f>SUMPRODUCT($BO$2:$BS$2,'Bond Valuation'!$B$68:$F$68,BondVal_all!BO195:BS195)/BondVal_all!AO195</f>
        <v>4.7266713419811941</v>
      </c>
      <c r="AR195" s="35">
        <f t="shared" si="77"/>
        <v>-7.703854112596371E-3</v>
      </c>
      <c r="AS195" s="35">
        <f t="shared" si="78"/>
        <v>-2.43617257574598E-2</v>
      </c>
      <c r="AT195" s="35">
        <f t="shared" si="79"/>
        <v>-1.4411815711315521E-3</v>
      </c>
      <c r="AU195" s="36">
        <f t="shared" si="80"/>
        <v>-4.5574162866356734E-3</v>
      </c>
      <c r="AV195" s="28">
        <f>SUMPRODUCT('Bond Valuation'!$B$96:$K$96,BondVal_all!BO195:BX195)</f>
        <v>70.152776159603491</v>
      </c>
      <c r="AW195" s="53">
        <f t="shared" si="81"/>
        <v>3.9223233356426856E-3</v>
      </c>
      <c r="AX195" s="12">
        <f>SUMPRODUCT($BO$2:$BX$2,'Bond Valuation'!$B$96:$K$96,BondVal_all!BO195:BX195)/BondVal_all!AV195</f>
        <v>8.2894562327260903</v>
      </c>
      <c r="AY195" s="35">
        <f t="shared" si="82"/>
        <v>-1.3510726020334459E-2</v>
      </c>
      <c r="AZ195" s="35">
        <f t="shared" si="90"/>
        <v>-4.2724667066759293E-2</v>
      </c>
      <c r="BA195" s="35">
        <f t="shared" si="83"/>
        <v>-1.4411815711315521E-3</v>
      </c>
      <c r="BB195" s="36">
        <f t="shared" si="84"/>
        <v>-4.5574162866356734E-3</v>
      </c>
      <c r="BC195" s="28">
        <f>SUMPRODUCT('Bond Valuation'!$B$124:$U$124,BondVal_all!BO195:CH195)</f>
        <v>58.02058940559548</v>
      </c>
      <c r="BD195" s="53">
        <f t="shared" si="85"/>
        <v>2.3755313898952135E-3</v>
      </c>
      <c r="BE195" s="12">
        <f>SUMPRODUCT($BO$2:$CH$2,'Bond Valuation'!$B$124:$U$124,BondVal_all!BO195:CH195)/BondVal_all!BC195</f>
        <v>11.931618447250457</v>
      </c>
      <c r="BF195" s="35">
        <f t="shared" si="86"/>
        <v>-1.9446972550931144E-2</v>
      </c>
      <c r="BG195" s="35">
        <f t="shared" si="87"/>
        <v>-6.1496726855717242E-2</v>
      </c>
      <c r="BH195" s="35">
        <f t="shared" si="88"/>
        <v>-1.4411815711315521E-3</v>
      </c>
      <c r="BI195" s="36">
        <f t="shared" si="89"/>
        <v>-4.5574162866356734E-3</v>
      </c>
      <c r="BJ195" s="35"/>
      <c r="BK195" s="35"/>
      <c r="BO195">
        <f>EXP(-BO$2*HLOOKUP(BO$2,'Yield Curves'!$B$2:$AP$508,MATCH($Z195,'Yield Curves'!$A$3:$A$508,0)+1)/100)</f>
        <v>0.920075083287619</v>
      </c>
      <c r="BP195">
        <f>EXP(-BP$2*HLOOKUP(BP$2,'Yield Curves'!$B$2:$AP$508,MATCH($Z195,'Yield Curves'!$A$3:$A$508,0)+1)/100)</f>
        <v>0.85078144906641773</v>
      </c>
      <c r="BQ195">
        <f>EXP(-BQ$2*HLOOKUP(BQ$2,'Yield Curves'!$B$2:$AP$508,MATCH($Z195,'Yield Curves'!$A$3:$A$508,0)+1)/100)</f>
        <v>0.7892280209121737</v>
      </c>
      <c r="BR195">
        <f>EXP(-BR$2*HLOOKUP(BR$2,'Yield Curves'!$B$2:$AP$508,MATCH($Z195,'Yield Curves'!$A$3:$A$508,0)+1)/100)</f>
        <v>0.7284764358443131</v>
      </c>
      <c r="BS195">
        <f>EXP(-BS$2*HLOOKUP(BS$2,'Yield Curves'!$B$2:$AP$508,MATCH($Z195,'Yield Curves'!$A$3:$A$508,0)+1)/100)</f>
        <v>0.68181289928599054</v>
      </c>
      <c r="BT195">
        <f>EXP(-BT$2*HLOOKUP(BT$2,'Yield Curves'!$B$2:$AP$508,MATCH($Z195,'Yield Curves'!$A$3:$A$508,0)+1)/100)</f>
        <v>0.63324366126277332</v>
      </c>
      <c r="BU195">
        <f>EXP(-BU$2*HLOOKUP(BU$2,'Yield Curves'!$B$2:$AP$508,MATCH($Z195,'Yield Curves'!$A$3:$A$508,0)+1)/100)</f>
        <v>0.58866383311844594</v>
      </c>
      <c r="BV195">
        <f>EXP(-BV$2*HLOOKUP(BV$2,'Yield Curves'!$B$2:$AP$508,MATCH($Z195,'Yield Curves'!$A$3:$A$508,0)+1)/100)</f>
        <v>0.54569230829808424</v>
      </c>
      <c r="BW195">
        <f>EXP(-BW$2*HLOOKUP(BW$2,'Yield Curves'!$B$2:$AP$508,MATCH($Z195,'Yield Curves'!$A$3:$A$508,0)+1)/100)</f>
        <v>0.50374378664539543</v>
      </c>
      <c r="BX195">
        <f>EXP(-BX$2*HLOOKUP(BX$2,'Yield Curves'!$B$2:$AP$508,MATCH($Z195,'Yield Curves'!$A$3:$A$508,0)+1)/100)</f>
        <v>0.46673202886549986</v>
      </c>
      <c r="BY195">
        <f>EXP(-BY$2*HLOOKUP(BY$2,'Yield Curves'!$B$2:$AP$508,MATCH($Z195,'Yield Curves'!$A$3:$A$508,0)+1)/100)</f>
        <v>0.4324288391087428</v>
      </c>
      <c r="BZ195">
        <f>EXP(-BZ$2*HLOOKUP(BZ$2,'Yield Curves'!$B$2:$AP$508,MATCH($Z195,'Yield Curves'!$A$3:$A$508,0)+1)/100)</f>
        <v>0.3971216984723282</v>
      </c>
      <c r="CA195">
        <f>EXP(-CA$2*HLOOKUP(CA$2,'Yield Curves'!$B$2:$AP$508,MATCH($Z195,'Yield Curves'!$A$3:$A$508,0)+1)/100)</f>
        <v>0.36069299025051632</v>
      </c>
      <c r="CB195">
        <f>EXP(-CB$2*HLOOKUP(CB$2,'Yield Curves'!$B$2:$AP$508,MATCH($Z195,'Yield Curves'!$A$3:$A$508,0)+1)/100)</f>
        <v>0.33171325434306953</v>
      </c>
      <c r="CC195">
        <f>EXP(-CC$2*HLOOKUP(CC$2,'Yield Curves'!$B$2:$AP$508,MATCH($Z195,'Yield Curves'!$A$3:$A$508,0)+1)/100)</f>
        <v>0.30483031544319683</v>
      </c>
      <c r="CD195">
        <f>EXP(-CD$2*HLOOKUP(CD$2,'Yield Curves'!$B$2:$AP$508,MATCH($Z195,'Yield Curves'!$A$3:$A$508,0)+1)/100)</f>
        <v>0.27912986904923137</v>
      </c>
      <c r="CE195">
        <f>EXP(-CE$2*HLOOKUP(CE$2,'Yield Curves'!$B$2:$AP$508,MATCH($Z195,'Yield Curves'!$A$3:$A$508,0)+1)/100)</f>
        <v>0.25455347786309956</v>
      </c>
      <c r="CF195">
        <f>EXP(-CF$2*HLOOKUP(CF$2,'Yield Curves'!$B$2:$AP$508,MATCH($Z195,'Yield Curves'!$A$3:$A$508,0)+1)/100)</f>
        <v>0.23180223571053599</v>
      </c>
      <c r="CG195">
        <f>EXP(-CG$2*HLOOKUP(CG$2,'Yield Curves'!$B$2:$AP$508,MATCH($Z195,'Yield Curves'!$A$3:$A$508,0)+1)/100)</f>
        <v>0.21112754043182844</v>
      </c>
      <c r="CH195">
        <f>EXP(-CH$2*HLOOKUP(CH$2,'Yield Curves'!$B$2:$AP$508,MATCH($Z195,'Yield Curves'!$A$3:$A$508,0)+1)/100)</f>
        <v>0.19204990862075413</v>
      </c>
    </row>
    <row r="196" spans="1:86" x14ac:dyDescent="0.2">
      <c r="A196" s="2">
        <v>42852</v>
      </c>
      <c r="B196">
        <f>'Yield Curves'!C195-'Yield Curves'!C196</f>
        <v>9.9999999999997868E-3</v>
      </c>
      <c r="C196">
        <f>'Yield Curves'!D195-'Yield Curves'!D196</f>
        <v>4.0000000000000924E-2</v>
      </c>
      <c r="D196">
        <f>'Yield Curves'!E195-'Yield Curves'!E196</f>
        <v>7.0000000000000284E-2</v>
      </c>
      <c r="E196">
        <f>'Yield Curves'!F195-'Yield Curves'!F196</f>
        <v>7.0000000000000284E-2</v>
      </c>
      <c r="F196">
        <f>'Yield Curves'!G195-'Yield Curves'!G196</f>
        <v>7.0000000000000284E-2</v>
      </c>
      <c r="G196">
        <f>'Yield Curves'!H195-'Yield Curves'!H196</f>
        <v>1.5000000000000568E-2</v>
      </c>
      <c r="H196">
        <f>'Yield Curves'!I195-'Yield Curves'!I196</f>
        <v>-4.0000000000000924E-2</v>
      </c>
      <c r="I196">
        <f>'Yield Curves'!J195-'Yield Curves'!J196</f>
        <v>-4.9999999999998934E-3</v>
      </c>
      <c r="J196">
        <f>'Yield Curves'!K195-'Yield Curves'!K196</f>
        <v>3.0000000000000249E-2</v>
      </c>
      <c r="K196">
        <f>'Yield Curves'!L195-'Yield Curves'!L196</f>
        <v>2.2499999999999076E-2</v>
      </c>
      <c r="L196">
        <f>'Yield Curves'!M195-'Yield Curves'!M196</f>
        <v>1.499999999999968E-2</v>
      </c>
      <c r="M196">
        <f>'Yield Curves'!N195-'Yield Curves'!N196</f>
        <v>7.5000000000002842E-3</v>
      </c>
      <c r="N196">
        <f>'Yield Curves'!O195-'Yield Curves'!O196</f>
        <v>0</v>
      </c>
      <c r="O196">
        <f>'Yield Curves'!P195-'Yield Curves'!P196</f>
        <v>-7.5000000000002842E-3</v>
      </c>
      <c r="P196">
        <f>'Yield Curves'!Q195-'Yield Curves'!Q196</f>
        <v>-8.7500000000000355E-3</v>
      </c>
      <c r="Q196">
        <f>'Yield Curves'!R195-'Yield Curves'!R196</f>
        <v>-9.9999999999997868E-3</v>
      </c>
      <c r="R196">
        <f>'Yield Curves'!S195-'Yield Curves'!S196</f>
        <v>-1.1249999999999538E-2</v>
      </c>
      <c r="S196">
        <f>'Yield Curves'!T195-'Yield Curves'!T196</f>
        <v>-1.5625E-2</v>
      </c>
      <c r="T196">
        <f>'Yield Curves'!U195-'Yield Curves'!U196</f>
        <v>-2.0000000000000462E-2</v>
      </c>
      <c r="U196">
        <f>'Yield Curves'!V195-'Yield Curves'!V196</f>
        <v>-2.4375000000000924E-2</v>
      </c>
      <c r="V196" s="21">
        <f t="shared" ref="V196:V259" si="91">MAX(B196:U196)</f>
        <v>7.0000000000000284E-2</v>
      </c>
      <c r="W196" s="21">
        <f t="shared" si="62"/>
        <v>3.7332500000000192E-2</v>
      </c>
      <c r="X196">
        <f t="shared" si="63"/>
        <v>5.4702024663251886E-2</v>
      </c>
      <c r="Y196">
        <f t="shared" si="64"/>
        <v>0.16458843878108584</v>
      </c>
      <c r="Z196" s="2">
        <v>42853</v>
      </c>
      <c r="AA196" s="28">
        <f>'Bond Valuation'!$B$12*BondVal_all!BO196</f>
        <v>92.955465869232597</v>
      </c>
      <c r="AB196" s="53">
        <f t="shared" si="66"/>
        <v>-1.9998000133314431E-4</v>
      </c>
      <c r="AC196" s="12">
        <f>SUMPRODUCT('Bond Valuation'!$B$12*BondVal_all!BO196,$BO$2)/AA196</f>
        <v>1</v>
      </c>
      <c r="AD196" s="35">
        <f t="shared" si="67"/>
        <v>-1.646886415428457E-3</v>
      </c>
      <c r="AE196" s="53">
        <f t="shared" si="68"/>
        <v>-5.2079121203441906E-3</v>
      </c>
      <c r="AF196" s="53">
        <f t="shared" si="69"/>
        <v>-1.454491469551758E-3</v>
      </c>
      <c r="AG196" s="53">
        <f t="shared" si="70"/>
        <v>-4.599505881069001E-3</v>
      </c>
      <c r="AH196" s="28">
        <f>SUMPRODUCT('Bond Valuation'!$B$40:$D$40,BondVal_all!BO196:BQ196)</f>
        <v>83.970764507975261</v>
      </c>
      <c r="AI196" s="53">
        <f t="shared" si="71"/>
        <v>3.7744645590360726E-3</v>
      </c>
      <c r="AJ196" s="12">
        <f>SUMPRODUCT($BO$2:$BQ$2,'Bond Valuation'!$B$40:$D$40,BondVal_all!BO196:BQ196)/BondVal_all!AH196</f>
        <v>2.9358987947769437</v>
      </c>
      <c r="AK196" s="35">
        <f t="shared" si="72"/>
        <v>-4.8350918421909287E-3</v>
      </c>
      <c r="AL196" s="35">
        <f t="shared" si="73"/>
        <v>-1.528990291742275E-2</v>
      </c>
      <c r="AM196" s="35">
        <f t="shared" si="74"/>
        <v>-1.454491469551758E-3</v>
      </c>
      <c r="AN196" s="29">
        <f t="shared" si="75"/>
        <v>-4.599505881069001E-3</v>
      </c>
      <c r="AO196" s="28">
        <f>SUMPRODUCT('Bond Valuation'!$B$68:$F$68,BondVal_all!BO196:BS196)</f>
        <v>77.998780227454347</v>
      </c>
      <c r="AP196" s="53">
        <f t="shared" si="76"/>
        <v>6.4891838465190865E-3</v>
      </c>
      <c r="AQ196" s="12">
        <f>SUMPRODUCT($BO$2:$BS$2,'Bond Valuation'!$B$68:$F$68,BondVal_all!BO196:BS196)/BondVal_all!AO196</f>
        <v>4.7263458046317997</v>
      </c>
      <c r="AR196" s="35">
        <f t="shared" si="77"/>
        <v>-7.783754700265392E-3</v>
      </c>
      <c r="AS196" s="35">
        <f t="shared" si="78"/>
        <v>-2.4614393600879872E-2</v>
      </c>
      <c r="AT196" s="35">
        <f t="shared" si="79"/>
        <v>-1.454491469551758E-3</v>
      </c>
      <c r="AU196" s="36">
        <f t="shared" si="80"/>
        <v>-4.599505881069001E-3</v>
      </c>
      <c r="AV196" s="28">
        <f>SUMPRODUCT('Bond Valuation'!$B$96:$K$96,BondVal_all!BO196:BX196)</f>
        <v>69.878689345718655</v>
      </c>
      <c r="AW196" s="53">
        <f t="shared" si="81"/>
        <v>8.4537460605051962E-3</v>
      </c>
      <c r="AX196" s="12">
        <f>SUMPRODUCT($BO$2:$BX$2,'Bond Valuation'!$B$96:$K$96,BondVal_all!BO196:BX196)/BondVal_all!AV196</f>
        <v>8.2842673246925163</v>
      </c>
      <c r="AY196" s="35">
        <f t="shared" si="82"/>
        <v>-1.3643247318813952E-2</v>
      </c>
      <c r="AZ196" s="35">
        <f t="shared" si="90"/>
        <v>-4.3143736208437498E-2</v>
      </c>
      <c r="BA196" s="35">
        <f t="shared" si="83"/>
        <v>-1.454491469551758E-3</v>
      </c>
      <c r="BB196" s="36">
        <f t="shared" si="84"/>
        <v>-4.599505881069001E-3</v>
      </c>
      <c r="BC196" s="28">
        <f>SUMPRODUCT('Bond Valuation'!$B$124:$U$124,BondVal_all!BO196:CH196)</f>
        <v>57.883086317105182</v>
      </c>
      <c r="BD196" s="53">
        <f t="shared" si="85"/>
        <v>7.1929155152643531E-3</v>
      </c>
      <c r="BE196" s="12">
        <f>SUMPRODUCT($BO$2:$CH$2,'Bond Valuation'!$B$124:$U$124,BondVal_all!BO196:CH196)/BondVal_all!BC196</f>
        <v>11.928018571906533</v>
      </c>
      <c r="BF196" s="35">
        <f t="shared" si="86"/>
        <v>-1.9644091749051212E-2</v>
      </c>
      <c r="BG196" s="35">
        <f t="shared" si="87"/>
        <v>-6.2120072492322639E-2</v>
      </c>
      <c r="BH196" s="35">
        <f t="shared" si="88"/>
        <v>-1.454491469551758E-3</v>
      </c>
      <c r="BI196" s="36">
        <f t="shared" si="89"/>
        <v>-4.599505881069001E-3</v>
      </c>
      <c r="BJ196" s="35"/>
      <c r="BK196" s="35"/>
      <c r="BO196">
        <f>EXP(-BO$2*HLOOKUP(BO$2,'Yield Curves'!$B$2:$AP$508,MATCH($Z196,'Yield Curves'!$A$3:$A$508,0)+1)/100)</f>
        <v>0.92035114722012468</v>
      </c>
      <c r="BP196">
        <f>EXP(-BP$2*HLOOKUP(BP$2,'Yield Curves'!$B$2:$AP$508,MATCH($Z196,'Yield Curves'!$A$3:$A$508,0)+1)/100)</f>
        <v>0.85061130979109911</v>
      </c>
      <c r="BQ196">
        <f>EXP(-BQ$2*HLOOKUP(BQ$2,'Yield Curves'!$B$2:$AP$508,MATCH($Z196,'Yield Curves'!$A$3:$A$508,0)+1)/100)</f>
        <v>0.78851803523483155</v>
      </c>
      <c r="BR196">
        <f>EXP(-BR$2*HLOOKUP(BR$2,'Yield Curves'!$B$2:$AP$508,MATCH($Z196,'Yield Curves'!$A$3:$A$508,0)+1)/100)</f>
        <v>0.72760278841459547</v>
      </c>
      <c r="BS196">
        <f>EXP(-BS$2*HLOOKUP(BS$2,'Yield Curves'!$B$2:$AP$508,MATCH($Z196,'Yield Curves'!$A$3:$A$508,0)+1)/100)</f>
        <v>0.68079094659319728</v>
      </c>
      <c r="BT196">
        <f>EXP(-BT$2*HLOOKUP(BT$2,'Yield Curves'!$B$2:$AP$508,MATCH($Z196,'Yield Curves'!$A$3:$A$508,0)+1)/100)</f>
        <v>0.6319152448994958</v>
      </c>
      <c r="BU196">
        <f>EXP(-BU$2*HLOOKUP(BU$2,'Yield Curves'!$B$2:$AP$508,MATCH($Z196,'Yield Curves'!$A$3:$A$508,0)+1)/100)</f>
        <v>0.58701787979572218</v>
      </c>
      <c r="BV196">
        <f>EXP(-BV$2*HLOOKUP(BV$2,'Yield Curves'!$B$2:$AP$508,MATCH($Z196,'Yield Curves'!$A$3:$A$508,0)+1)/100)</f>
        <v>0.54378572368841271</v>
      </c>
      <c r="BW196">
        <f>EXP(-BW$2*HLOOKUP(BW$2,'Yield Curves'!$B$2:$AP$508,MATCH($Z196,'Yield Curves'!$A$3:$A$508,0)+1)/100)</f>
        <v>0.50165131111942829</v>
      </c>
      <c r="BX196">
        <f>EXP(-BX$2*HLOOKUP(BX$2,'Yield Curves'!$B$2:$AP$508,MATCH($Z196,'Yield Curves'!$A$3:$A$508,0)+1)/100)</f>
        <v>0.46440419316009157</v>
      </c>
      <c r="BY196">
        <f>EXP(-BY$2*HLOOKUP(BY$2,'Yield Curves'!$B$2:$AP$508,MATCH($Z196,'Yield Curves'!$A$3:$A$508,0)+1)/100)</f>
        <v>0.42987964707261317</v>
      </c>
      <c r="BZ196">
        <f>EXP(-BZ$2*HLOOKUP(BZ$2,'Yield Curves'!$B$2:$AP$508,MATCH($Z196,'Yield Curves'!$A$3:$A$508,0)+1)/100)</f>
        <v>0.39484973665035811</v>
      </c>
      <c r="CA196">
        <f>EXP(-CA$2*HLOOKUP(CA$2,'Yield Curves'!$B$2:$AP$508,MATCH($Z196,'Yield Curves'!$A$3:$A$508,0)+1)/100)</f>
        <v>0.35918686880545286</v>
      </c>
      <c r="CB196">
        <f>EXP(-CB$2*HLOOKUP(CB$2,'Yield Curves'!$B$2:$AP$508,MATCH($Z196,'Yield Curves'!$A$3:$A$508,0)+1)/100)</f>
        <v>0.33027240346006392</v>
      </c>
      <c r="CC196">
        <f>EXP(-CC$2*HLOOKUP(CC$2,'Yield Curves'!$B$2:$AP$508,MATCH($Z196,'Yield Curves'!$A$3:$A$508,0)+1)/100)</f>
        <v>0.30346166080623954</v>
      </c>
      <c r="CD196">
        <f>EXP(-CD$2*HLOOKUP(CD$2,'Yield Curves'!$B$2:$AP$508,MATCH($Z196,'Yield Curves'!$A$3:$A$508,0)+1)/100)</f>
        <v>0.27792263371839721</v>
      </c>
      <c r="CE196">
        <f>EXP(-CE$2*HLOOKUP(CE$2,'Yield Curves'!$B$2:$AP$508,MATCH($Z196,'Yield Curves'!$A$3:$A$508,0)+1)/100)</f>
        <v>0.25358756443778102</v>
      </c>
      <c r="CF196">
        <f>EXP(-CF$2*HLOOKUP(CF$2,'Yield Curves'!$B$2:$AP$508,MATCH($Z196,'Yield Curves'!$A$3:$A$508,0)+1)/100)</f>
        <v>0.23106752099306513</v>
      </c>
      <c r="CG196">
        <f>EXP(-CG$2*HLOOKUP(CG$2,'Yield Curves'!$B$2:$AP$508,MATCH($Z196,'Yield Curves'!$A$3:$A$508,0)+1)/100)</f>
        <v>0.21057395458315228</v>
      </c>
      <c r="CH196">
        <f>EXP(-CH$2*HLOOKUP(CH$2,'Yield Curves'!$B$2:$AP$508,MATCH($Z196,'Yield Curves'!$A$3:$A$508,0)+1)/100)</f>
        <v>0.19166619264739129</v>
      </c>
    </row>
    <row r="197" spans="1:86" x14ac:dyDescent="0.2">
      <c r="A197" s="2">
        <v>42851</v>
      </c>
      <c r="B197">
        <f>'Yield Curves'!C196-'Yield Curves'!C197</f>
        <v>-9.9999999999997868E-3</v>
      </c>
      <c r="C197">
        <f>'Yield Curves'!D196-'Yield Curves'!D197</f>
        <v>-5.0000000000007816E-3</v>
      </c>
      <c r="D197">
        <f>'Yield Curves'!E196-'Yield Curves'!E197</f>
        <v>0</v>
      </c>
      <c r="E197">
        <f>'Yield Curves'!F196-'Yield Curves'!F197</f>
        <v>9.9999999999997868E-3</v>
      </c>
      <c r="F197">
        <f>'Yield Curves'!G196-'Yield Curves'!G197</f>
        <v>2.0000000000000462E-2</v>
      </c>
      <c r="G197">
        <f>'Yield Curves'!H196-'Yield Curves'!H197</f>
        <v>4.9999999999990052E-3</v>
      </c>
      <c r="H197">
        <f>'Yield Curves'!I196-'Yield Curves'!I197</f>
        <v>-9.9999999999997868E-3</v>
      </c>
      <c r="I197">
        <f>'Yield Curves'!J196-'Yield Curves'!J197</f>
        <v>9.9999999999997868E-3</v>
      </c>
      <c r="J197">
        <f>'Yield Curves'!K196-'Yield Curves'!K197</f>
        <v>3.0000000000000249E-2</v>
      </c>
      <c r="K197">
        <f>'Yield Curves'!L196-'Yield Curves'!L197</f>
        <v>2.7500000000000746E-2</v>
      </c>
      <c r="L197">
        <f>'Yield Curves'!M196-'Yield Curves'!M197</f>
        <v>2.5000000000000355E-2</v>
      </c>
      <c r="M197">
        <f>'Yield Curves'!N196-'Yield Curves'!N197</f>
        <v>2.2500000000000853E-2</v>
      </c>
      <c r="N197">
        <f>'Yield Curves'!O196-'Yield Curves'!O197</f>
        <v>2.0000000000000462E-2</v>
      </c>
      <c r="O197">
        <f>'Yield Curves'!P196-'Yield Curves'!P197</f>
        <v>1.7500000000000071E-2</v>
      </c>
      <c r="P197">
        <f>'Yield Curves'!Q196-'Yield Curves'!Q197</f>
        <v>1.3749999999999929E-2</v>
      </c>
      <c r="Q197">
        <f>'Yield Curves'!R196-'Yield Curves'!R197</f>
        <v>9.9999999999997868E-3</v>
      </c>
      <c r="R197">
        <f>'Yield Curves'!S196-'Yield Curves'!S197</f>
        <v>6.2499999999996447E-3</v>
      </c>
      <c r="S197">
        <f>'Yield Curves'!T196-'Yield Curves'!T197</f>
        <v>3.1250000000007105E-3</v>
      </c>
      <c r="T197">
        <f>'Yield Curves'!U196-'Yield Curves'!U197</f>
        <v>0</v>
      </c>
      <c r="U197">
        <f>'Yield Curves'!V196-'Yield Curves'!V197</f>
        <v>-3.1250000000007105E-3</v>
      </c>
      <c r="V197" s="21">
        <f t="shared" si="91"/>
        <v>3.0000000000000249E-2</v>
      </c>
      <c r="W197" s="21">
        <f t="shared" ref="W197:W254" si="92">AVERAGE(V198:V447)</f>
        <v>3.7132500000000193E-2</v>
      </c>
      <c r="X197">
        <f t="shared" ref="X197:X254" si="93">_xlfn.STDEV.S(V198:V447)</f>
        <v>5.4820217815833995E-2</v>
      </c>
      <c r="Y197">
        <f t="shared" ref="Y197:Y254" si="94">W197+X197*_xlfn.NORM.S.INV(99%)</f>
        <v>0.16466339717032141</v>
      </c>
      <c r="Z197" s="2">
        <v>42852</v>
      </c>
      <c r="AA197" s="28">
        <f>'Bond Valuation'!$B$12*BondVal_all!BO197</f>
        <v>92.974058821639701</v>
      </c>
      <c r="AB197" s="53">
        <f t="shared" si="66"/>
        <v>-9.999500016666385E-5</v>
      </c>
      <c r="AC197" s="12">
        <f>SUMPRODUCT('Bond Valuation'!$B$12*BondVal_all!BO197,$BO$2)/AA197</f>
        <v>1</v>
      </c>
      <c r="AD197" s="35">
        <f t="shared" si="67"/>
        <v>-1.6458843878108583E-3</v>
      </c>
      <c r="AE197" s="53">
        <f t="shared" si="68"/>
        <v>-5.2047434307941872E-3</v>
      </c>
      <c r="AF197" s="53">
        <f t="shared" si="69"/>
        <v>-1.4579261401420603E-3</v>
      </c>
      <c r="AG197" s="53">
        <f t="shared" si="70"/>
        <v>-4.6103672631467515E-3</v>
      </c>
      <c r="AH197" s="28">
        <f>SUMPRODUCT('Bond Valuation'!$B$40:$D$40,BondVal_all!BO197:BQ197)</f>
        <v>83.655011631386841</v>
      </c>
      <c r="AI197" s="53">
        <f t="shared" si="71"/>
        <v>-2.039738662928281E-3</v>
      </c>
      <c r="AJ197" s="12">
        <f>SUMPRODUCT($BO$2:$BQ$2,'Bond Valuation'!$B$40:$D$40,BondVal_all!BO197:BQ197)/BondVal_all!AH197</f>
        <v>2.9356846169559634</v>
      </c>
      <c r="AK197" s="35">
        <f t="shared" si="72"/>
        <v>-4.8317974785843203E-3</v>
      </c>
      <c r="AL197" s="35">
        <f t="shared" si="73"/>
        <v>-1.5279485224985101E-2</v>
      </c>
      <c r="AM197" s="35">
        <f t="shared" si="74"/>
        <v>-1.4579261401420603E-3</v>
      </c>
      <c r="AN197" s="29">
        <f t="shared" si="75"/>
        <v>-4.6103672631467515E-3</v>
      </c>
      <c r="AO197" s="28">
        <f>SUMPRODUCT('Bond Valuation'!$B$68:$F$68,BondVal_all!BO197:BS197)</f>
        <v>77.495895116691571</v>
      </c>
      <c r="AP197" s="53">
        <f t="shared" si="76"/>
        <v>-1.3974920664937551E-3</v>
      </c>
      <c r="AQ197" s="12">
        <f>SUMPRODUCT($BO$2:$BS$2,'Bond Valuation'!$B$68:$F$68,BondVal_all!BO197:BS197)/BondVal_all!AO197</f>
        <v>4.7249579591243807</v>
      </c>
      <c r="AR197" s="35">
        <f t="shared" si="77"/>
        <v>-7.7767345379854734E-3</v>
      </c>
      <c r="AS197" s="35">
        <f t="shared" si="78"/>
        <v>-2.4592193898531328E-2</v>
      </c>
      <c r="AT197" s="35">
        <f t="shared" si="79"/>
        <v>-1.4579261401420603E-3</v>
      </c>
      <c r="AU197" s="36">
        <f t="shared" si="80"/>
        <v>-4.6103672631467515E-3</v>
      </c>
      <c r="AV197" s="28">
        <f>SUMPRODUCT('Bond Valuation'!$B$96:$K$96,BondVal_all!BO197:BX197)</f>
        <v>69.29290472537555</v>
      </c>
      <c r="AW197" s="53">
        <f t="shared" si="81"/>
        <v>1.2488280092119997E-3</v>
      </c>
      <c r="AX197" s="12">
        <f>SUMPRODUCT($BO$2:$BX$2,'Bond Valuation'!$B$96:$K$96,BondVal_all!BO197:BX197)/BondVal_all!AV197</f>
        <v>8.2756706812822838</v>
      </c>
      <c r="AY197" s="35">
        <f t="shared" si="82"/>
        <v>-1.3620797172986561E-2</v>
      </c>
      <c r="AZ197" s="35">
        <f t="shared" ref="AZ197" si="95">AY197*SQRT(10)</f>
        <v>-4.307274261382002E-2</v>
      </c>
      <c r="BA197" s="35">
        <f t="shared" si="83"/>
        <v>-1.4579261401420603E-3</v>
      </c>
      <c r="BB197" s="36">
        <f t="shared" si="84"/>
        <v>-4.6103672631467515E-3</v>
      </c>
      <c r="BC197" s="28">
        <f>SUMPRODUCT('Bond Valuation'!$B$124:$U$124,BondVal_all!BO197:CH197)</f>
        <v>57.469711537330546</v>
      </c>
      <c r="BD197" s="53">
        <f t="shared" si="85"/>
        <v>3.6386448943759309E-3</v>
      </c>
      <c r="BE197" s="12">
        <f>SUMPRODUCT($BO$2:$CH$2,'Bond Valuation'!$B$124:$U$124,BondVal_all!BO197:CH197)/BondVal_all!BC197</f>
        <v>11.913889420733854</v>
      </c>
      <c r="BF197" s="35">
        <f t="shared" si="86"/>
        <v>-1.9608884595690802E-2</v>
      </c>
      <c r="BG197" s="35">
        <f t="shared" si="87"/>
        <v>-6.2008737697772889E-2</v>
      </c>
      <c r="BH197" s="35">
        <f t="shared" si="88"/>
        <v>-1.4579261401420603E-3</v>
      </c>
      <c r="BI197" s="36">
        <f t="shared" si="89"/>
        <v>-4.6103672631467515E-3</v>
      </c>
      <c r="BJ197" s="35"/>
      <c r="BK197" s="35"/>
      <c r="BO197">
        <f>EXP(-BO$2*HLOOKUP(BO$2,'Yield Curves'!$B$2:$AP$508,MATCH($Z197,'Yield Curves'!$A$3:$A$508,0)+1)/100)</f>
        <v>0.92053523585781882</v>
      </c>
      <c r="BP197">
        <f>EXP(-BP$2*HLOOKUP(BP$2,'Yield Curves'!$B$2:$AP$508,MATCH($Z197,'Yield Curves'!$A$3:$A$508,0)+1)/100)</f>
        <v>0.84908158659737476</v>
      </c>
      <c r="BQ197">
        <f>EXP(-BQ$2*HLOOKUP(BQ$2,'Yield Curves'!$B$2:$AP$508,MATCH($Z197,'Yield Curves'!$A$3:$A$508,0)+1)/100)</f>
        <v>0.78544880378898496</v>
      </c>
      <c r="BR197">
        <f>EXP(-BR$2*HLOOKUP(BR$2,'Yield Curves'!$B$2:$AP$508,MATCH($Z197,'Yield Curves'!$A$3:$A$508,0)+1)/100)</f>
        <v>0.7255683501497715</v>
      </c>
      <c r="BS197">
        <f>EXP(-BS$2*HLOOKUP(BS$2,'Yield Curves'!$B$2:$AP$508,MATCH($Z197,'Yield Curves'!$A$3:$A$508,0)+1)/100)</f>
        <v>0.67604205049469956</v>
      </c>
      <c r="BT197">
        <f>EXP(-BT$2*HLOOKUP(BT$2,'Yield Curves'!$B$2:$AP$508,MATCH($Z197,'Yield Curves'!$A$3:$A$508,0)+1)/100)</f>
        <v>0.62700547896889725</v>
      </c>
      <c r="BU197">
        <f>EXP(-BU$2*HLOOKUP(BU$2,'Yield Curves'!$B$2:$AP$508,MATCH($Z197,'Yield Curves'!$A$3:$A$508,0)+1)/100)</f>
        <v>0.58210758172983346</v>
      </c>
      <c r="BV197">
        <f>EXP(-BV$2*HLOOKUP(BV$2,'Yield Curves'!$B$2:$AP$508,MATCH($Z197,'Yield Curves'!$A$3:$A$508,0)+1)/100)</f>
        <v>0.5389136095754512</v>
      </c>
      <c r="BW197">
        <f>EXP(-BW$2*HLOOKUP(BW$2,'Yield Curves'!$B$2:$AP$508,MATCH($Z197,'Yield Curves'!$A$3:$A$508,0)+1)/100)</f>
        <v>0.49682123784061111</v>
      </c>
      <c r="BX197">
        <f>EXP(-BX$2*HLOOKUP(BX$2,'Yield Curves'!$B$2:$AP$508,MATCH($Z197,'Yield Curves'!$A$3:$A$508,0)+1)/100)</f>
        <v>0.45978329423056524</v>
      </c>
      <c r="BY197">
        <f>EXP(-BY$2*HLOOKUP(BY$2,'Yield Curves'!$B$2:$AP$508,MATCH($Z197,'Yield Curves'!$A$3:$A$508,0)+1)/100)</f>
        <v>0.42552779923525103</v>
      </c>
      <c r="BZ197">
        <f>EXP(-BZ$2*HLOOKUP(BZ$2,'Yield Curves'!$B$2:$AP$508,MATCH($Z197,'Yield Curves'!$A$3:$A$508,0)+1)/100)</f>
        <v>0.39075481003728035</v>
      </c>
      <c r="CA197">
        <f>EXP(-CA$2*HLOOKUP(CA$2,'Yield Curves'!$B$2:$AP$508,MATCH($Z197,'Yield Curves'!$A$3:$A$508,0)+1)/100)</f>
        <v>0.35532630239538471</v>
      </c>
      <c r="CB197">
        <f>EXP(-CB$2*HLOOKUP(CB$2,'Yield Curves'!$B$2:$AP$508,MATCH($Z197,'Yield Curves'!$A$3:$A$508,0)+1)/100)</f>
        <v>0.32675120129133123</v>
      </c>
      <c r="CC197">
        <f>EXP(-CC$2*HLOOKUP(CC$2,'Yield Curves'!$B$2:$AP$508,MATCH($Z197,'Yield Curves'!$A$3:$A$508,0)+1)/100)</f>
        <v>0.30029198329606105</v>
      </c>
      <c r="CD197">
        <f>EXP(-CD$2*HLOOKUP(CD$2,'Yield Curves'!$B$2:$AP$508,MATCH($Z197,'Yield Curves'!$A$3:$A$508,0)+1)/100)</f>
        <v>0.27510051197577384</v>
      </c>
      <c r="CE197">
        <f>EXP(-CE$2*HLOOKUP(CE$2,'Yield Curves'!$B$2:$AP$508,MATCH($Z197,'Yield Curves'!$A$3:$A$508,0)+1)/100)</f>
        <v>0.2511024789200485</v>
      </c>
      <c r="CF197">
        <f>EXP(-CF$2*HLOOKUP(CF$2,'Yield Curves'!$B$2:$AP$508,MATCH($Z197,'Yield Curves'!$A$3:$A$508,0)+1)/100)</f>
        <v>0.22891192217180092</v>
      </c>
      <c r="CG197">
        <f>EXP(-CG$2*HLOOKUP(CG$2,'Yield Curves'!$B$2:$AP$508,MATCH($Z197,'Yield Curves'!$A$3:$A$508,0)+1)/100)</f>
        <v>0.20874016313616237</v>
      </c>
      <c r="CH197">
        <f>EXP(-CH$2*HLOOKUP(CH$2,'Yield Curves'!$B$2:$AP$508,MATCH($Z197,'Yield Curves'!$A$3:$A$508,0)+1)/100)</f>
        <v>0.19013898010152055</v>
      </c>
    </row>
    <row r="198" spans="1:86" x14ac:dyDescent="0.2">
      <c r="A198" s="2">
        <v>42850</v>
      </c>
      <c r="B198">
        <f>'Yield Curves'!C197-'Yield Curves'!C198</f>
        <v>9.9999999999999645E-2</v>
      </c>
      <c r="C198">
        <f>'Yield Curves'!D197-'Yield Curves'!D198</f>
        <v>8.9999999999999858E-2</v>
      </c>
      <c r="D198">
        <f>'Yield Curves'!E197-'Yield Curves'!E198</f>
        <v>8.0000000000000071E-2</v>
      </c>
      <c r="E198">
        <f>'Yield Curves'!F197-'Yield Curves'!F198</f>
        <v>5.5000000000000604E-2</v>
      </c>
      <c r="F198">
        <f>'Yield Curves'!G197-'Yield Curves'!G198</f>
        <v>3.0000000000000249E-2</v>
      </c>
      <c r="G198">
        <f>'Yield Curves'!H197-'Yield Curves'!H198</f>
        <v>5.0000000000000711E-2</v>
      </c>
      <c r="H198">
        <f>'Yield Curves'!I197-'Yield Curves'!I198</f>
        <v>7.0000000000000284E-2</v>
      </c>
      <c r="I198">
        <f>'Yield Curves'!J197-'Yield Curves'!J198</f>
        <v>2.9999999999999361E-2</v>
      </c>
      <c r="J198">
        <f>'Yield Curves'!K197-'Yield Curves'!K198</f>
        <v>-1.0000000000000675E-2</v>
      </c>
      <c r="K198">
        <f>'Yield Curves'!L197-'Yield Curves'!L198</f>
        <v>-7.5000000000002842E-3</v>
      </c>
      <c r="L198">
        <f>'Yield Curves'!M197-'Yield Curves'!M198</f>
        <v>-4.9999999999998934E-3</v>
      </c>
      <c r="M198">
        <f>'Yield Curves'!N197-'Yield Curves'!N198</f>
        <v>-2.5000000000003908E-3</v>
      </c>
      <c r="N198">
        <f>'Yield Curves'!O197-'Yield Curves'!O198</f>
        <v>0</v>
      </c>
      <c r="O198">
        <f>'Yield Curves'!P197-'Yield Curves'!P198</f>
        <v>2.5000000000003908E-3</v>
      </c>
      <c r="P198">
        <f>'Yield Curves'!Q197-'Yield Curves'!Q198</f>
        <v>6.2499999999996447E-3</v>
      </c>
      <c r="Q198">
        <f>'Yield Curves'!R197-'Yield Curves'!R198</f>
        <v>9.9999999999997868E-3</v>
      </c>
      <c r="R198">
        <f>'Yield Curves'!S197-'Yield Curves'!S198</f>
        <v>1.3749999999999929E-2</v>
      </c>
      <c r="S198">
        <f>'Yield Curves'!T197-'Yield Curves'!T198</f>
        <v>1.6874999999999751E-2</v>
      </c>
      <c r="T198">
        <f>'Yield Curves'!U197-'Yield Curves'!U198</f>
        <v>2.0000000000000462E-2</v>
      </c>
      <c r="U198">
        <f>'Yield Curves'!V197-'Yield Curves'!V198</f>
        <v>2.3125000000001172E-2</v>
      </c>
      <c r="V198" s="21">
        <f t="shared" si="91"/>
        <v>9.9999999999999645E-2</v>
      </c>
      <c r="W198" s="21">
        <f t="shared" si="92"/>
        <v>3.6732500000000202E-2</v>
      </c>
      <c r="X198">
        <f t="shared" si="93"/>
        <v>5.4724403125477217E-2</v>
      </c>
      <c r="Y198">
        <f t="shared" si="94"/>
        <v>0.16404049886910807</v>
      </c>
      <c r="Z198" s="2">
        <v>42851</v>
      </c>
      <c r="AA198" s="28">
        <f>'Bond Valuation'!$B$12*BondVal_all!BO198</f>
        <v>92.983356692407654</v>
      </c>
      <c r="AB198" s="53">
        <f t="shared" ref="AB198:AB261" si="96">AA198/AA199-1</f>
        <v>1.000050001667141E-4</v>
      </c>
      <c r="AC198" s="12">
        <f>SUMPRODUCT('Bond Valuation'!$B$12*BondVal_all!BO198,$BO$2)/AA198</f>
        <v>1</v>
      </c>
      <c r="AD198" s="35">
        <f t="shared" ref="AD198:AD254" si="97">-AC198*Y197/100</f>
        <v>-1.6466339717032142E-3</v>
      </c>
      <c r="AE198" s="53">
        <f t="shared" ref="AE198:AE254" si="98">AD198*SQRT(10)</f>
        <v>-5.2071138231914059E-3</v>
      </c>
      <c r="AF198" s="53">
        <f t="shared" ref="AF198:AF254" si="99">$AC$1*X197/100</f>
        <v>-1.4610762408521537E-3</v>
      </c>
      <c r="AG198" s="53">
        <f t="shared" ref="AG198:AG254" si="100">AF198*SQRT(10)</f>
        <v>-4.6203287562495603E-3</v>
      </c>
      <c r="AH198" s="28">
        <f>SUMPRODUCT('Bond Valuation'!$B$40:$D$40,BondVal_all!BO198:BQ198)</f>
        <v>83.825994753844682</v>
      </c>
      <c r="AI198" s="53">
        <f t="shared" ref="AI198:AI261" si="101">AH198/AH199-1</f>
        <v>-5.7229724402274584E-4</v>
      </c>
      <c r="AJ198" s="12">
        <f>SUMPRODUCT($BO$2:$BQ$2,'Bond Valuation'!$B$40:$D$40,BondVal_all!BO198:BQ198)/BondVal_all!AH198</f>
        <v>2.9357830293770046</v>
      </c>
      <c r="AK198" s="35">
        <f t="shared" ref="AK198:AK254" si="102">-AJ198*Y197/100</f>
        <v>-4.834160069721951E-3</v>
      </c>
      <c r="AL198" s="35">
        <f t="shared" ref="AL198:AL254" si="103">AK198*SQRT(10)</f>
        <v>-1.5286956394159742E-2</v>
      </c>
      <c r="AM198" s="35">
        <f t="shared" ref="AM198:AM254" si="104">$AC$1*X197/100</f>
        <v>-1.4610762408521537E-3</v>
      </c>
      <c r="AN198" s="29">
        <f t="shared" ref="AN198:AN254" si="105">AM198*SQRT(10)</f>
        <v>-4.6203287562495603E-3</v>
      </c>
      <c r="AO198" s="28">
        <f>SUMPRODUCT('Bond Valuation'!$B$68:$F$68,BondVal_all!BO198:BS198)</f>
        <v>77.604346575356061</v>
      </c>
      <c r="AP198" s="53">
        <f t="shared" ref="AP198:AP261" si="106">AO198/AO199-1</f>
        <v>-1.3435064092652826E-3</v>
      </c>
      <c r="AQ198" s="12">
        <f>SUMPRODUCT($BO$2:$BS$2,'Bond Valuation'!$B$68:$F$68,BondVal_all!BO198:BS198)/BondVal_all!AO198</f>
        <v>4.725146487271684</v>
      </c>
      <c r="AR198" s="35">
        <f t="shared" ref="AR198:AR254" si="107">-AQ198*Y197/100</f>
        <v>-7.7805867272156635E-3</v>
      </c>
      <c r="AS198" s="35">
        <f t="shared" ref="AS198:AS254" si="108">AR198*SQRT(10)</f>
        <v>-2.4604375590476697E-2</v>
      </c>
      <c r="AT198" s="35">
        <f t="shared" ref="AT198:AT261" si="109">$AC$1*X197/100</f>
        <v>-1.4610762408521537E-3</v>
      </c>
      <c r="AU198" s="36">
        <f t="shared" ref="AU198:AU261" si="110">AT198*SQRT(10)</f>
        <v>-4.6203287562495603E-3</v>
      </c>
      <c r="AV198" s="28">
        <f>SUMPRODUCT('Bond Valuation'!$B$96:$K$96,BondVal_all!BO198:BX198)</f>
        <v>69.206477737557975</v>
      </c>
      <c r="AW198" s="53">
        <f t="shared" ref="AW198:AW261" si="111">AV198/AV199-1</f>
        <v>-1.8893356274052309E-4</v>
      </c>
      <c r="AX198" s="12">
        <f>SUMPRODUCT($BO$2:$BX$2,'Bond Valuation'!$B$96:$K$96,BondVal_all!BO198:BX198)/BondVal_all!AV198</f>
        <v>8.2724543103960464</v>
      </c>
      <c r="AY198" s="35">
        <f t="shared" ref="AY198:AY254" si="112">-AX198*Y197/100</f>
        <v>-1.3621704296860816E-2</v>
      </c>
      <c r="AZ198" s="35">
        <f t="shared" ref="AZ198:AZ254" si="113">AY198*SQRT(10)</f>
        <v>-4.3075611191382583E-2</v>
      </c>
      <c r="BA198" s="35">
        <f t="shared" ref="BA198:BA254" si="114">$AC$1*X197/100</f>
        <v>-1.4610762408521537E-3</v>
      </c>
      <c r="BB198" s="36">
        <f t="shared" ref="BB198:BB261" si="115">BA198*SQRT(10)</f>
        <v>-4.6203287562495603E-3</v>
      </c>
      <c r="BC198" s="28">
        <f>SUMPRODUCT('Bond Valuation'!$B$124:$U$124,BondVal_all!BO198:CH198)</f>
        <v>57.261357790162336</v>
      </c>
      <c r="BD198" s="53">
        <f t="shared" ref="BD198:BD261" si="116">BC198/BC199-1</f>
        <v>-9.193138731822259E-5</v>
      </c>
      <c r="BE198" s="12">
        <f>SUMPRODUCT($BO$2:$CH$2,'Bond Valuation'!$B$124:$U$124,BondVal_all!BO198:CH198)/BondVal_all!BC198</f>
        <v>11.886721319936456</v>
      </c>
      <c r="BF198" s="35">
        <f t="shared" ref="BF198:BF254" si="117">-BE198*Y197/100</f>
        <v>-1.9573079137576235E-2</v>
      </c>
      <c r="BG198" s="35">
        <f t="shared" ref="BG198:BG254" si="118">BF198*SQRT(10)</f>
        <v>-6.1895510897465103E-2</v>
      </c>
      <c r="BH198" s="35">
        <f t="shared" ref="BH198:BH254" si="119">$AC$1*X197/100</f>
        <v>-1.4610762408521537E-3</v>
      </c>
      <c r="BI198" s="36">
        <f t="shared" ref="BI198:BI261" si="120">BH198*SQRT(10)</f>
        <v>-4.6203287562495603E-3</v>
      </c>
      <c r="BJ198" s="35"/>
      <c r="BK198" s="35"/>
      <c r="BO198">
        <f>EXP(-BO$2*HLOOKUP(BO$2,'Yield Curves'!$B$2:$AP$508,MATCH($Z198,'Yield Curves'!$A$3:$A$508,0)+1)/100)</f>
        <v>0.92062729398423426</v>
      </c>
      <c r="BP198">
        <f>EXP(-BP$2*HLOOKUP(BP$2,'Yield Curves'!$B$2:$AP$508,MATCH($Z198,'Yield Curves'!$A$3:$A$508,0)+1)/100)</f>
        <v>0.8502711333070152</v>
      </c>
      <c r="BQ198">
        <f>EXP(-BQ$2*HLOOKUP(BQ$2,'Yield Curves'!$B$2:$AP$508,MATCH($Z198,'Yield Curves'!$A$3:$A$508,0)+1)/100)</f>
        <v>0.78709997940453114</v>
      </c>
      <c r="BR198">
        <f>EXP(-BR$2*HLOOKUP(BR$2,'Yield Curves'!$B$2:$AP$508,MATCH($Z198,'Yield Curves'!$A$3:$A$508,0)+1)/100)</f>
        <v>0.72440836902189676</v>
      </c>
      <c r="BS198">
        <f>EXP(-BS$2*HLOOKUP(BS$2,'Yield Curves'!$B$2:$AP$508,MATCH($Z198,'Yield Curves'!$A$3:$A$508,0)+1)/100)</f>
        <v>0.67705687449816465</v>
      </c>
      <c r="BT198">
        <f>EXP(-BT$2*HLOOKUP(BT$2,'Yield Curves'!$B$2:$AP$508,MATCH($Z198,'Yield Curves'!$A$3:$A$508,0)+1)/100)</f>
        <v>0.6275700379133865</v>
      </c>
      <c r="BU198">
        <f>EXP(-BU$2*HLOOKUP(BU$2,'Yield Curves'!$B$2:$AP$508,MATCH($Z198,'Yield Curves'!$A$3:$A$508,0)+1)/100)</f>
        <v>0.58210758172983346</v>
      </c>
      <c r="BV198">
        <f>EXP(-BV$2*HLOOKUP(BV$2,'Yield Curves'!$B$2:$AP$508,MATCH($Z198,'Yield Curves'!$A$3:$A$508,0)+1)/100)</f>
        <v>0.53853650205178016</v>
      </c>
      <c r="BW198">
        <f>EXP(-BW$2*HLOOKUP(BW$2,'Yield Curves'!$B$2:$AP$508,MATCH($Z198,'Yield Curves'!$A$3:$A$508,0)+1)/100)</f>
        <v>0.49631846091107013</v>
      </c>
      <c r="BX198">
        <f>EXP(-BX$2*HLOOKUP(BX$2,'Yield Curves'!$B$2:$AP$508,MATCH($Z198,'Yield Curves'!$A$3:$A$508,0)+1)/100)</f>
        <v>0.4588646465959545</v>
      </c>
      <c r="BY198">
        <f>EXP(-BY$2*HLOOKUP(BY$2,'Yield Curves'!$B$2:$AP$508,MATCH($Z198,'Yield Curves'!$A$3:$A$508,0)+1)/100)</f>
        <v>0.42418419326693579</v>
      </c>
      <c r="BZ198">
        <f>EXP(-BZ$2*HLOOKUP(BZ$2,'Yield Curves'!$B$2:$AP$508,MATCH($Z198,'Yield Curves'!$A$3:$A$508,0)+1)/100)</f>
        <v>0.38927762537858146</v>
      </c>
      <c r="CA198">
        <f>EXP(-CA$2*HLOOKUP(CA$2,'Yield Curves'!$B$2:$AP$508,MATCH($Z198,'Yield Curves'!$A$3:$A$508,0)+1)/100)</f>
        <v>0.35401513058366496</v>
      </c>
      <c r="CB198">
        <f>EXP(-CB$2*HLOOKUP(CB$2,'Yield Curves'!$B$2:$AP$508,MATCH($Z198,'Yield Curves'!$A$3:$A$508,0)+1)/100)</f>
        <v>0.3251896023217451</v>
      </c>
      <c r="CC198">
        <f>EXP(-CC$2*HLOOKUP(CC$2,'Yield Curves'!$B$2:$AP$508,MATCH($Z198,'Yield Curves'!$A$3:$A$508,0)+1)/100)</f>
        <v>0.29849562585766892</v>
      </c>
      <c r="CD198">
        <f>EXP(-CD$2*HLOOKUP(CD$2,'Yield Curves'!$B$2:$AP$508,MATCH($Z198,'Yield Curves'!$A$3:$A$508,0)+1)/100)</f>
        <v>0.27325069048326234</v>
      </c>
      <c r="CE198">
        <f>EXP(-CE$2*HLOOKUP(CE$2,'Yield Curves'!$B$2:$AP$508,MATCH($Z198,'Yield Curves'!$A$3:$A$508,0)+1)/100)</f>
        <v>0.24937013702307453</v>
      </c>
      <c r="CF198">
        <f>EXP(-CF$2*HLOOKUP(CF$2,'Yield Curves'!$B$2:$AP$508,MATCH($Z198,'Yield Curves'!$A$3:$A$508,0)+1)/100)</f>
        <v>0.22729924025071049</v>
      </c>
      <c r="CG198">
        <f>EXP(-CG$2*HLOOKUP(CG$2,'Yield Curves'!$B$2:$AP$508,MATCH($Z198,'Yield Curves'!$A$3:$A$508,0)+1)/100)</f>
        <v>0.20717397355986436</v>
      </c>
      <c r="CH198">
        <f>EXP(-CH$2*HLOOKUP(CH$2,'Yield Curves'!$B$2:$AP$508,MATCH($Z198,'Yield Curves'!$A$3:$A$508,0)+1)/100)</f>
        <v>0.18862393651527715</v>
      </c>
    </row>
    <row r="199" spans="1:86" x14ac:dyDescent="0.2">
      <c r="A199" s="2">
        <v>42849</v>
      </c>
      <c r="B199">
        <f>'Yield Curves'!C198-'Yield Curves'!C199</f>
        <v>-0.30000000000000071</v>
      </c>
      <c r="C199">
        <f>'Yield Curves'!D198-'Yield Curves'!D199</f>
        <v>-0.24500000000000099</v>
      </c>
      <c r="D199">
        <f>'Yield Curves'!E198-'Yield Curves'!E199</f>
        <v>-0.19000000000000128</v>
      </c>
      <c r="E199">
        <f>'Yield Curves'!F198-'Yield Curves'!F199</f>
        <v>-0.15500000000000203</v>
      </c>
      <c r="F199">
        <f>'Yield Curves'!G198-'Yield Curves'!G199</f>
        <v>-0.12000000000000099</v>
      </c>
      <c r="G199">
        <f>'Yield Curves'!H198-'Yield Curves'!H199</f>
        <v>-7.0000000000000284E-2</v>
      </c>
      <c r="H199">
        <f>'Yield Curves'!I198-'Yield Curves'!I199</f>
        <v>-1.9999999999999574E-2</v>
      </c>
      <c r="I199">
        <f>'Yield Curves'!J198-'Yield Curves'!J199</f>
        <v>-5.9999999999998721E-2</v>
      </c>
      <c r="J199">
        <f>'Yield Curves'!K198-'Yield Curves'!K199</f>
        <v>-9.9999999999999645E-2</v>
      </c>
      <c r="K199">
        <f>'Yield Curves'!L198-'Yield Curves'!L199</f>
        <v>-0.10749999999999904</v>
      </c>
      <c r="L199">
        <f>'Yield Curves'!M198-'Yield Curves'!M199</f>
        <v>-0.11499999999999932</v>
      </c>
      <c r="M199">
        <f>'Yield Curves'!N198-'Yield Curves'!N199</f>
        <v>-0.12249999999999961</v>
      </c>
      <c r="N199">
        <f>'Yield Curves'!O198-'Yield Curves'!O199</f>
        <v>-0.12999999999999989</v>
      </c>
      <c r="O199">
        <f>'Yield Curves'!P198-'Yield Curves'!P199</f>
        <v>-0.13750000000000018</v>
      </c>
      <c r="P199">
        <f>'Yield Curves'!Q198-'Yield Curves'!Q199</f>
        <v>-0.12874999999999925</v>
      </c>
      <c r="Q199">
        <f>'Yield Curves'!R198-'Yield Curves'!R199</f>
        <v>-0.11999999999999922</v>
      </c>
      <c r="R199">
        <f>'Yield Curves'!S198-'Yield Curves'!S199</f>
        <v>-0.11124999999999918</v>
      </c>
      <c r="S199">
        <f>'Yield Curves'!T198-'Yield Curves'!T199</f>
        <v>-0.11062499999999975</v>
      </c>
      <c r="T199">
        <f>'Yield Curves'!U198-'Yield Curves'!U199</f>
        <v>-0.11000000000000032</v>
      </c>
      <c r="U199">
        <f>'Yield Curves'!V198-'Yield Curves'!V199</f>
        <v>-0.10937500000000089</v>
      </c>
      <c r="V199" s="21">
        <f t="shared" si="91"/>
        <v>-1.9999999999999574E-2</v>
      </c>
      <c r="W199" s="21">
        <f t="shared" si="92"/>
        <v>3.6932500000000194E-2</v>
      </c>
      <c r="X199">
        <f t="shared" si="93"/>
        <v>5.4607473489381983E-2</v>
      </c>
      <c r="Y199">
        <f t="shared" si="94"/>
        <v>0.16396847985876556</v>
      </c>
      <c r="Z199" s="2">
        <v>42850</v>
      </c>
      <c r="AA199" s="28">
        <f>'Bond Valuation'!$B$12*BondVal_all!BO199</f>
        <v>92.974058821639701</v>
      </c>
      <c r="AB199" s="53">
        <f t="shared" si="96"/>
        <v>-9.9950016662508911E-4</v>
      </c>
      <c r="AC199" s="12">
        <f>SUMPRODUCT('Bond Valuation'!$B$12*BondVal_all!BO199,$BO$2)/AA199</f>
        <v>1</v>
      </c>
      <c r="AD199" s="35">
        <f t="shared" si="97"/>
        <v>-1.6404049886910806E-3</v>
      </c>
      <c r="AE199" s="53">
        <f t="shared" si="98"/>
        <v>-5.1874160493665675E-3</v>
      </c>
      <c r="AF199" s="53">
        <f t="shared" si="99"/>
        <v>-1.4585225740995848E-3</v>
      </c>
      <c r="AG199" s="53">
        <f t="shared" si="100"/>
        <v>-4.6122533529263966E-3</v>
      </c>
      <c r="AH199" s="28">
        <f>SUMPRODUCT('Bond Valuation'!$B$40:$D$40,BondVal_all!BO199:BQ199)</f>
        <v>83.873995610377676</v>
      </c>
      <c r="AI199" s="53">
        <f t="shared" si="101"/>
        <v>-9.1597270283383381E-4</v>
      </c>
      <c r="AJ199" s="12">
        <f>SUMPRODUCT($BO$2:$BQ$2,'Bond Valuation'!$B$40:$D$40,BondVal_all!BO199:BQ199)/BondVal_all!AH199</f>
        <v>2.9358241708783068</v>
      </c>
      <c r="AK199" s="35">
        <f t="shared" si="102"/>
        <v>-4.8159406158286306E-3</v>
      </c>
      <c r="AL199" s="35">
        <f t="shared" si="103"/>
        <v>-1.5229341422132427E-2</v>
      </c>
      <c r="AM199" s="35">
        <f t="shared" si="104"/>
        <v>-1.4585225740995848E-3</v>
      </c>
      <c r="AN199" s="29">
        <f t="shared" si="105"/>
        <v>-4.6122533529263966E-3</v>
      </c>
      <c r="AO199" s="28">
        <f>SUMPRODUCT('Bond Valuation'!$B$68:$F$68,BondVal_all!BO199:BS199)</f>
        <v>77.708748777394476</v>
      </c>
      <c r="AP199" s="53">
        <f t="shared" si="106"/>
        <v>2.8560282173173412E-4</v>
      </c>
      <c r="AQ199" s="12">
        <f>SUMPRODUCT($BO$2:$BS$2,'Bond Valuation'!$B$68:$F$68,BondVal_all!BO199:BS199)/BondVal_all!AO199</f>
        <v>4.7255065258607463</v>
      </c>
      <c r="AR199" s="35">
        <f t="shared" si="107"/>
        <v>-7.7517444791142254E-3</v>
      </c>
      <c r="AS199" s="35">
        <f t="shared" si="108"/>
        <v>-2.4513168393636486E-2</v>
      </c>
      <c r="AT199" s="35">
        <f t="shared" si="109"/>
        <v>-1.4585225740995848E-3</v>
      </c>
      <c r="AU199" s="36">
        <f t="shared" si="110"/>
        <v>-4.6122533529263966E-3</v>
      </c>
      <c r="AV199" s="28">
        <f>SUMPRODUCT('Bond Valuation'!$B$96:$K$96,BondVal_all!BO199:BX199)</f>
        <v>69.219555634815379</v>
      </c>
      <c r="AW199" s="53">
        <f t="shared" si="111"/>
        <v>-1.6428846809872777E-3</v>
      </c>
      <c r="AX199" s="12">
        <f>SUMPRODUCT($BO$2:$BX$2,'Bond Valuation'!$B$96:$K$96,BondVal_all!BO199:BX199)/BondVal_all!AV199</f>
        <v>8.2720980258240342</v>
      </c>
      <c r="AY199" s="35">
        <f t="shared" si="112"/>
        <v>-1.3569590868503385E-2</v>
      </c>
      <c r="AZ199" s="35">
        <f t="shared" si="113"/>
        <v>-4.2910814061093094E-2</v>
      </c>
      <c r="BA199" s="35">
        <f t="shared" si="114"/>
        <v>-1.4585225740995848E-3</v>
      </c>
      <c r="BB199" s="36">
        <f t="shared" si="115"/>
        <v>-4.6122533529263966E-3</v>
      </c>
      <c r="BC199" s="28">
        <f>SUMPRODUCT('Bond Valuation'!$B$124:$U$124,BondVal_all!BO199:CH199)</f>
        <v>57.266622390205697</v>
      </c>
      <c r="BD199" s="53">
        <f t="shared" si="116"/>
        <v>-9.0640813097675466E-3</v>
      </c>
      <c r="BE199" s="12">
        <f>SUMPRODUCT($BO$2:$CH$2,'Bond Valuation'!$B$124:$U$124,BondVal_all!BO199:CH199)/BondVal_all!BC199</f>
        <v>11.884832833228</v>
      </c>
      <c r="BF199" s="35">
        <f t="shared" si="117"/>
        <v>-1.9495939069386761E-2</v>
      </c>
      <c r="BG199" s="35">
        <f t="shared" si="118"/>
        <v>-6.1651572583125661E-2</v>
      </c>
      <c r="BH199" s="35">
        <f t="shared" si="119"/>
        <v>-1.4585225740995848E-3</v>
      </c>
      <c r="BI199" s="36">
        <f t="shared" si="120"/>
        <v>-4.6122533529263966E-3</v>
      </c>
      <c r="BJ199" s="35"/>
      <c r="BK199" s="35"/>
      <c r="BO199">
        <f>EXP(-BO$2*HLOOKUP(BO$2,'Yield Curves'!$B$2:$AP$508,MATCH($Z199,'Yield Curves'!$A$3:$A$508,0)+1)/100)</f>
        <v>0.92053523585781882</v>
      </c>
      <c r="BP199">
        <f>EXP(-BP$2*HLOOKUP(BP$2,'Yield Curves'!$B$2:$AP$508,MATCH($Z199,'Yield Curves'!$A$3:$A$508,0)+1)/100)</f>
        <v>0.8502711333070152</v>
      </c>
      <c r="BQ199">
        <f>EXP(-BQ$2*HLOOKUP(BQ$2,'Yield Curves'!$B$2:$AP$508,MATCH($Z199,'Yield Curves'!$A$3:$A$508,0)+1)/100)</f>
        <v>0.78757238109851002</v>
      </c>
      <c r="BR199">
        <f>EXP(-BR$2*HLOOKUP(BR$2,'Yield Curves'!$B$2:$AP$508,MATCH($Z199,'Yield Curves'!$A$3:$A$508,0)+1)/100)</f>
        <v>0.72411866361923127</v>
      </c>
      <c r="BS199">
        <f>EXP(-BS$2*HLOOKUP(BS$2,'Yield Curves'!$B$2:$AP$508,MATCH($Z199,'Yield Curves'!$A$3:$A$508,0)+1)/100)</f>
        <v>0.67807322187988317</v>
      </c>
      <c r="BT199">
        <f>EXP(-BT$2*HLOOKUP(BT$2,'Yield Curves'!$B$2:$AP$508,MATCH($Z199,'Yield Curves'!$A$3:$A$508,0)+1)/100)</f>
        <v>0.62851209933968977</v>
      </c>
      <c r="BU199">
        <f>EXP(-BU$2*HLOOKUP(BU$2,'Yield Curves'!$B$2:$AP$508,MATCH($Z199,'Yield Curves'!$A$3:$A$508,0)+1)/100)</f>
        <v>0.58292310307599582</v>
      </c>
      <c r="BV199">
        <f>EXP(-BV$2*HLOOKUP(BV$2,'Yield Curves'!$B$2:$AP$508,MATCH($Z199,'Yield Curves'!$A$3:$A$508,0)+1)/100)</f>
        <v>0.53912921813811909</v>
      </c>
      <c r="BW199">
        <f>EXP(-BW$2*HLOOKUP(BW$2,'Yield Curves'!$B$2:$AP$508,MATCH($Z199,'Yield Curves'!$A$3:$A$508,0)+1)/100)</f>
        <v>0.4965977185791885</v>
      </c>
      <c r="BX199">
        <f>EXP(-BX$2*HLOOKUP(BX$2,'Yield Curves'!$B$2:$AP$508,MATCH($Z199,'Yield Curves'!$A$3:$A$508,0)+1)/100)</f>
        <v>0.4588646465959545</v>
      </c>
      <c r="BY199">
        <f>EXP(-BY$2*HLOOKUP(BY$2,'Yield Curves'!$B$2:$AP$508,MATCH($Z199,'Yield Curves'!$A$3:$A$508,0)+1)/100)</f>
        <v>0.42389266685775051</v>
      </c>
      <c r="BZ199">
        <f>EXP(-BZ$2*HLOOKUP(BZ$2,'Yield Curves'!$B$2:$AP$508,MATCH($Z199,'Yield Curves'!$A$3:$A$508,0)+1)/100)</f>
        <v>0.38894201817810264</v>
      </c>
      <c r="CA199">
        <f>EXP(-CA$2*HLOOKUP(CA$2,'Yield Curves'!$B$2:$AP$508,MATCH($Z199,'Yield Curves'!$A$3:$A$508,0)+1)/100)</f>
        <v>0.35388571746132358</v>
      </c>
      <c r="CB199">
        <f>EXP(-CB$2*HLOOKUP(CB$2,'Yield Curves'!$B$2:$AP$508,MATCH($Z199,'Yield Curves'!$A$3:$A$508,0)+1)/100)</f>
        <v>0.32489807864685233</v>
      </c>
      <c r="CC199">
        <f>EXP(-CC$2*HLOOKUP(CC$2,'Yield Curves'!$B$2:$AP$508,MATCH($Z199,'Yield Curves'!$A$3:$A$508,0)+1)/100)</f>
        <v>0.29804821805862064</v>
      </c>
      <c r="CD199">
        <f>EXP(-CD$2*HLOOKUP(CD$2,'Yield Curves'!$B$2:$AP$508,MATCH($Z199,'Yield Curves'!$A$3:$A$508,0)+1)/100)</f>
        <v>0.27280957626997704</v>
      </c>
      <c r="CE199">
        <f>EXP(-CE$2*HLOOKUP(CE$2,'Yield Curves'!$B$2:$AP$508,MATCH($Z199,'Yield Curves'!$A$3:$A$508,0)+1)/100)</f>
        <v>0.24908629921393879</v>
      </c>
      <c r="CF199">
        <f>EXP(-CF$2*HLOOKUP(CF$2,'Yield Curves'!$B$2:$AP$508,MATCH($Z199,'Yield Curves'!$A$3:$A$508,0)+1)/100)</f>
        <v>0.22716423264876792</v>
      </c>
      <c r="CG199">
        <f>EXP(-CG$2*HLOOKUP(CG$2,'Yield Curves'!$B$2:$AP$508,MATCH($Z199,'Yield Curves'!$A$3:$A$508,0)+1)/100)</f>
        <v>0.20710901932747849</v>
      </c>
      <c r="CH199">
        <f>EXP(-CH$2*HLOOKUP(CH$2,'Yield Curves'!$B$2:$AP$508,MATCH($Z199,'Yield Curves'!$A$3:$A$508,0)+1)/100)</f>
        <v>0.18862393651527715</v>
      </c>
    </row>
    <row r="200" spans="1:86" x14ac:dyDescent="0.2">
      <c r="A200" s="2">
        <v>42845</v>
      </c>
      <c r="B200">
        <f>'Yield Curves'!C199-'Yield Curves'!C200</f>
        <v>-0.16000000000000014</v>
      </c>
      <c r="C200">
        <f>'Yield Curves'!D199-'Yield Curves'!D200</f>
        <v>-0.16000000000000014</v>
      </c>
      <c r="D200">
        <f>'Yield Curves'!E199-'Yield Curves'!E200</f>
        <v>-0.16000000000000014</v>
      </c>
      <c r="E200">
        <f>'Yield Curves'!F199-'Yield Curves'!F200</f>
        <v>-0.14499999999999957</v>
      </c>
      <c r="F200">
        <f>'Yield Curves'!G199-'Yield Curves'!G200</f>
        <v>-0.12999999999999901</v>
      </c>
      <c r="G200">
        <f>'Yield Curves'!H199-'Yield Curves'!H200</f>
        <v>-0.10999999999999943</v>
      </c>
      <c r="H200">
        <f>'Yield Curves'!I199-'Yield Curves'!I200</f>
        <v>-8.9999999999999858E-2</v>
      </c>
      <c r="I200">
        <f>'Yield Curves'!J199-'Yield Curves'!J200</f>
        <v>-0.10000000000000142</v>
      </c>
      <c r="J200">
        <f>'Yield Curves'!K199-'Yield Curves'!K200</f>
        <v>-0.11000000000000032</v>
      </c>
      <c r="K200">
        <f>'Yield Curves'!L199-'Yield Curves'!L200</f>
        <v>-0.10750000000000082</v>
      </c>
      <c r="L200">
        <f>'Yield Curves'!M199-'Yield Curves'!M200</f>
        <v>-0.10500000000000043</v>
      </c>
      <c r="M200">
        <f>'Yield Curves'!N199-'Yield Curves'!N200</f>
        <v>-0.10250000000000092</v>
      </c>
      <c r="N200">
        <f>'Yield Curves'!O199-'Yield Curves'!O200</f>
        <v>-0.10000000000000053</v>
      </c>
      <c r="O200">
        <f>'Yield Curves'!P199-'Yield Curves'!P200</f>
        <v>-9.7500000000000142E-2</v>
      </c>
      <c r="P200">
        <f>'Yield Curves'!Q199-'Yield Curves'!Q200</f>
        <v>-9.8750000000000782E-2</v>
      </c>
      <c r="Q200">
        <f>'Yield Curves'!R199-'Yield Curves'!R200</f>
        <v>-0.10000000000000142</v>
      </c>
      <c r="R200">
        <f>'Yield Curves'!S199-'Yield Curves'!S200</f>
        <v>-0.10125000000000206</v>
      </c>
      <c r="S200">
        <f>'Yield Curves'!T199-'Yield Curves'!T200</f>
        <v>-0.10062500000000085</v>
      </c>
      <c r="T200">
        <f>'Yield Curves'!U199-'Yield Curves'!U200</f>
        <v>-0.10000000000000053</v>
      </c>
      <c r="U200">
        <f>'Yield Curves'!V199-'Yield Curves'!V200</f>
        <v>-9.9375000000000213E-2</v>
      </c>
      <c r="V200" s="21">
        <f t="shared" si="91"/>
        <v>-8.9999999999999858E-2</v>
      </c>
      <c r="W200" s="21">
        <f t="shared" si="92"/>
        <v>3.7492500000000199E-2</v>
      </c>
      <c r="X200">
        <f t="shared" si="93"/>
        <v>5.4015190636783776E-2</v>
      </c>
      <c r="Y200">
        <f t="shared" si="94"/>
        <v>0.16315062390379287</v>
      </c>
      <c r="Z200" s="2">
        <v>42849</v>
      </c>
      <c r="AA200" s="28">
        <f>'Bond Valuation'!$B$12*BondVal_all!BO200</f>
        <v>93.067079382990315</v>
      </c>
      <c r="AB200" s="53">
        <f t="shared" si="96"/>
        <v>3.0045045033770812E-3</v>
      </c>
      <c r="AC200" s="12">
        <f>SUMPRODUCT('Bond Valuation'!$B$12*BondVal_all!BO200,$BO$2)/AA200</f>
        <v>1</v>
      </c>
      <c r="AD200" s="35">
        <f t="shared" si="97"/>
        <v>-1.6396847985876556E-3</v>
      </c>
      <c r="AE200" s="53">
        <f t="shared" si="98"/>
        <v>-5.1851386082914326E-3</v>
      </c>
      <c r="AF200" s="53">
        <f t="shared" si="99"/>
        <v>-1.4554061488105756E-3</v>
      </c>
      <c r="AG200" s="53">
        <f t="shared" si="100"/>
        <v>-4.6023983508553792E-3</v>
      </c>
      <c r="AH200" s="28">
        <f>SUMPRODUCT('Bond Valuation'!$B$40:$D$40,BondVal_all!BO200:BQ200)</f>
        <v>83.950892336136121</v>
      </c>
      <c r="AI200" s="53">
        <f t="shared" si="101"/>
        <v>3.597337029911829E-3</v>
      </c>
      <c r="AJ200" s="12">
        <f>SUMPRODUCT($BO$2:$BQ$2,'Bond Valuation'!$B$40:$D$40,BondVal_all!BO200:BQ200)/BondVal_all!AH200</f>
        <v>2.9358066354247025</v>
      </c>
      <c r="AK200" s="35">
        <f t="shared" si="102"/>
        <v>-4.8137975116986564E-3</v>
      </c>
      <c r="AL200" s="35">
        <f t="shared" si="103"/>
        <v>-1.5222564331818796E-2</v>
      </c>
      <c r="AM200" s="35">
        <f t="shared" si="104"/>
        <v>-1.4554061488105756E-3</v>
      </c>
      <c r="AN200" s="29">
        <f t="shared" si="105"/>
        <v>-4.6023983508553792E-3</v>
      </c>
      <c r="AO200" s="28">
        <f>SUMPRODUCT('Bond Valuation'!$B$68:$F$68,BondVal_all!BO200:BS200)</f>
        <v>77.686561276283328</v>
      </c>
      <c r="AP200" s="53">
        <f t="shared" si="106"/>
        <v>4.7852754301631606E-3</v>
      </c>
      <c r="AQ200" s="12">
        <f>SUMPRODUCT($BO$2:$BS$2,'Bond Valuation'!$B$68:$F$68,BondVal_all!BO200:BS200)/BondVal_all!AO200</f>
        <v>4.7250671537802678</v>
      </c>
      <c r="AR200" s="35">
        <f t="shared" si="107"/>
        <v>-7.7476207843593459E-3</v>
      </c>
      <c r="AS200" s="35">
        <f t="shared" si="108"/>
        <v>-2.4500128125835779E-2</v>
      </c>
      <c r="AT200" s="35">
        <f t="shared" si="109"/>
        <v>-1.4554061488105756E-3</v>
      </c>
      <c r="AU200" s="36">
        <f t="shared" si="110"/>
        <v>-4.6023983508553792E-3</v>
      </c>
      <c r="AV200" s="28">
        <f>SUMPRODUCT('Bond Valuation'!$B$96:$K$96,BondVal_all!BO200:BX200)</f>
        <v>69.333462518266444</v>
      </c>
      <c r="AW200" s="53">
        <f t="shared" si="111"/>
        <v>9.2524726557174919E-3</v>
      </c>
      <c r="AX200" s="12">
        <f>SUMPRODUCT($BO$2:$BX$2,'Bond Valuation'!$B$96:$K$96,BondVal_all!BO200:BX200)/BondVal_all!AV200</f>
        <v>8.2731682978652437</v>
      </c>
      <c r="AY200" s="35">
        <f t="shared" si="112"/>
        <v>-1.3565388294166949E-2</v>
      </c>
      <c r="AZ200" s="35">
        <f t="shared" si="113"/>
        <v>-4.2897524354153782E-2</v>
      </c>
      <c r="BA200" s="35">
        <f t="shared" si="114"/>
        <v>-1.4554061488105756E-3</v>
      </c>
      <c r="BB200" s="36">
        <f t="shared" si="115"/>
        <v>-4.6023983508553792E-3</v>
      </c>
      <c r="BC200" s="28">
        <f>SUMPRODUCT('Bond Valuation'!$B$124:$U$124,BondVal_all!BO200:CH200)</f>
        <v>57.790439633975261</v>
      </c>
      <c r="BD200" s="53">
        <f t="shared" si="116"/>
        <v>-3.8727249348173842E-3</v>
      </c>
      <c r="BE200" s="12">
        <f>SUMPRODUCT($BO$2:$CH$2,'Bond Valuation'!$B$124:$U$124,BondVal_all!BO200:CH200)/BondVal_all!BC200</f>
        <v>11.944020788867729</v>
      </c>
      <c r="BF200" s="35">
        <f t="shared" si="117"/>
        <v>-1.9584429321521352E-2</v>
      </c>
      <c r="BG200" s="35">
        <f t="shared" si="118"/>
        <v>-6.1931403330593542E-2</v>
      </c>
      <c r="BH200" s="35">
        <f t="shared" si="119"/>
        <v>-1.4554061488105756E-3</v>
      </c>
      <c r="BI200" s="36">
        <f t="shared" si="120"/>
        <v>-4.6023983508553792E-3</v>
      </c>
      <c r="BJ200" s="35"/>
      <c r="BK200" s="35"/>
      <c r="BO200">
        <f>EXP(-BO$2*HLOOKUP(BO$2,'Yield Curves'!$B$2:$AP$508,MATCH($Z200,'Yield Curves'!$A$3:$A$508,0)+1)/100)</f>
        <v>0.92145623151475553</v>
      </c>
      <c r="BP200">
        <f>EXP(-BP$2*HLOOKUP(BP$2,'Yield Curves'!$B$2:$AP$508,MATCH($Z200,'Yield Curves'!$A$3:$A$508,0)+1)/100)</f>
        <v>0.85163265604804106</v>
      </c>
      <c r="BQ200">
        <f>EXP(-BQ$2*HLOOKUP(BQ$2,'Yield Curves'!$B$2:$AP$508,MATCH($Z200,'Yield Curves'!$A$3:$A$508,0)+1)/100)</f>
        <v>0.78828151530402468</v>
      </c>
      <c r="BR200">
        <f>EXP(-BR$2*HLOOKUP(BR$2,'Yield Curves'!$B$2:$AP$508,MATCH($Z200,'Yield Curves'!$A$3:$A$508,0)+1)/100)</f>
        <v>0.72614903707369094</v>
      </c>
      <c r="BS200">
        <f>EXP(-BS$2*HLOOKUP(BS$2,'Yield Curves'!$B$2:$AP$508,MATCH($Z200,'Yield Curves'!$A$3:$A$508,0)+1)/100)</f>
        <v>0.67773427001397113</v>
      </c>
      <c r="BT200">
        <f>EXP(-BT$2*HLOOKUP(BT$2,'Yield Curves'!$B$2:$AP$508,MATCH($Z200,'Yield Curves'!$A$3:$A$508,0)+1)/100)</f>
        <v>0.6283235739901043</v>
      </c>
      <c r="BU200">
        <f>EXP(-BU$2*HLOOKUP(BU$2,'Yield Curves'!$B$2:$AP$508,MATCH($Z200,'Yield Curves'!$A$3:$A$508,0)+1)/100)</f>
        <v>0.58292310307599582</v>
      </c>
      <c r="BV200">
        <f>EXP(-BV$2*HLOOKUP(BV$2,'Yield Curves'!$B$2:$AP$508,MATCH($Z200,'Yield Curves'!$A$3:$A$508,0)+1)/100)</f>
        <v>0.53939885014957367</v>
      </c>
      <c r="BW200">
        <f>EXP(-BW$2*HLOOKUP(BW$2,'Yield Curves'!$B$2:$AP$508,MATCH($Z200,'Yield Curves'!$A$3:$A$508,0)+1)/100)</f>
        <v>0.49721263865925541</v>
      </c>
      <c r="BX200">
        <f>EXP(-BX$2*HLOOKUP(BX$2,'Yield Curves'!$B$2:$AP$508,MATCH($Z200,'Yield Curves'!$A$3:$A$508,0)+1)/100)</f>
        <v>0.45978329423056524</v>
      </c>
      <c r="BY200">
        <f>EXP(-BY$2*HLOOKUP(BY$2,'Yield Curves'!$B$2:$AP$508,MATCH($Z200,'Yield Curves'!$A$3:$A$508,0)+1)/100)</f>
        <v>0.42511842577107051</v>
      </c>
      <c r="BZ200">
        <f>EXP(-BZ$2*HLOOKUP(BZ$2,'Yield Curves'!$B$2:$AP$508,MATCH($Z200,'Yield Curves'!$A$3:$A$508,0)+1)/100)</f>
        <v>0.39068155037870594</v>
      </c>
      <c r="CA200">
        <f>EXP(-CA$2*HLOOKUP(CA$2,'Yield Curves'!$B$2:$AP$508,MATCH($Z200,'Yield Curves'!$A$3:$A$508,0)+1)/100)</f>
        <v>0.35632372373202503</v>
      </c>
      <c r="CB200">
        <f>EXP(-CB$2*HLOOKUP(CB$2,'Yield Curves'!$B$2:$AP$508,MATCH($Z200,'Yield Curves'!$A$3:$A$508,0)+1)/100)</f>
        <v>0.32770322729638518</v>
      </c>
      <c r="CC200">
        <f>EXP(-CC$2*HLOOKUP(CC$2,'Yield Curves'!$B$2:$AP$508,MATCH($Z200,'Yield Curves'!$A$3:$A$508,0)+1)/100)</f>
        <v>0.30119421191220214</v>
      </c>
      <c r="CD200">
        <f>EXP(-CD$2*HLOOKUP(CD$2,'Yield Curves'!$B$2:$AP$508,MATCH($Z200,'Yield Curves'!$A$3:$A$508,0)+1)/100)</f>
        <v>0.27619017104741078</v>
      </c>
      <c r="CE200">
        <f>EXP(-CE$2*HLOOKUP(CE$2,'Yield Curves'!$B$2:$AP$508,MATCH($Z200,'Yield Curves'!$A$3:$A$508,0)+1)/100)</f>
        <v>0.25259679878972963</v>
      </c>
      <c r="CF200">
        <f>EXP(-CF$2*HLOOKUP(CF$2,'Yield Curves'!$B$2:$AP$508,MATCH($Z200,'Yield Curves'!$A$3:$A$508,0)+1)/100)</f>
        <v>0.23077769511717214</v>
      </c>
      <c r="CG200">
        <f>EXP(-CG$2*HLOOKUP(CG$2,'Yield Curves'!$B$2:$AP$508,MATCH($Z200,'Yield Curves'!$A$3:$A$508,0)+1)/100)</f>
        <v>0.21083472174494222</v>
      </c>
      <c r="CH200">
        <f>EXP(-CH$2*HLOOKUP(CH$2,'Yield Curves'!$B$2:$AP$508,MATCH($Z200,'Yield Curves'!$A$3:$A$508,0)+1)/100)</f>
        <v>0.19243439279400748</v>
      </c>
    </row>
    <row r="201" spans="1:86" x14ac:dyDescent="0.2">
      <c r="A201" s="2">
        <v>42844</v>
      </c>
      <c r="B201">
        <f>'Yield Curves'!C200-'Yield Curves'!C201</f>
        <v>-8.0000000000000071E-2</v>
      </c>
      <c r="C201">
        <f>'Yield Curves'!D200-'Yield Curves'!D201</f>
        <v>-6.9999999999998508E-2</v>
      </c>
      <c r="D201">
        <f>'Yield Curves'!E200-'Yield Curves'!E201</f>
        <v>-5.9999999999998721E-2</v>
      </c>
      <c r="E201">
        <f>'Yield Curves'!F200-'Yield Curves'!F201</f>
        <v>-5.9999999999998721E-2</v>
      </c>
      <c r="F201">
        <f>'Yield Curves'!G200-'Yield Curves'!G201</f>
        <v>-6.0000000000000497E-2</v>
      </c>
      <c r="G201">
        <f>'Yield Curves'!H200-'Yield Curves'!H201</f>
        <v>-1.9999999999999574E-2</v>
      </c>
      <c r="H201">
        <f>'Yield Curves'!I200-'Yield Curves'!I201</f>
        <v>1.9999999999999574E-2</v>
      </c>
      <c r="I201">
        <f>'Yield Curves'!J200-'Yield Curves'!J201</f>
        <v>-1.4999999999998792E-2</v>
      </c>
      <c r="J201">
        <f>'Yield Curves'!K200-'Yield Curves'!K201</f>
        <v>-4.9999999999998934E-2</v>
      </c>
      <c r="K201">
        <f>'Yield Curves'!L200-'Yield Curves'!L201</f>
        <v>-4.7499999999998543E-2</v>
      </c>
      <c r="L201">
        <f>'Yield Curves'!M200-'Yield Curves'!M201</f>
        <v>-4.4999999999999929E-2</v>
      </c>
      <c r="M201">
        <f>'Yield Curves'!N200-'Yield Curves'!N201</f>
        <v>-4.2499999999999538E-2</v>
      </c>
      <c r="N201">
        <f>'Yield Curves'!O200-'Yield Curves'!O201</f>
        <v>-4.0000000000000036E-2</v>
      </c>
      <c r="O201">
        <f>'Yield Curves'!P200-'Yield Curves'!P201</f>
        <v>-3.7500000000000533E-2</v>
      </c>
      <c r="P201">
        <f>'Yield Curves'!Q200-'Yield Curves'!Q201</f>
        <v>-3.3750000000000391E-2</v>
      </c>
      <c r="Q201">
        <f>'Yield Curves'!R200-'Yield Curves'!R201</f>
        <v>-2.9999999999999361E-2</v>
      </c>
      <c r="R201">
        <f>'Yield Curves'!S200-'Yield Curves'!S201</f>
        <v>-2.624999999999833E-2</v>
      </c>
      <c r="S201">
        <f>'Yield Curves'!T200-'Yield Curves'!T201</f>
        <v>-2.3124999999998508E-2</v>
      </c>
      <c r="T201">
        <f>'Yield Curves'!U200-'Yield Curves'!U201</f>
        <v>-1.9999999999999574E-2</v>
      </c>
      <c r="U201">
        <f>'Yield Curves'!V200-'Yield Curves'!V201</f>
        <v>-1.6875000000000639E-2</v>
      </c>
      <c r="V201" s="21">
        <f t="shared" si="91"/>
        <v>1.9999999999999574E-2</v>
      </c>
      <c r="W201" s="21">
        <f t="shared" si="92"/>
        <v>3.7612500000000201E-2</v>
      </c>
      <c r="X201">
        <f t="shared" si="93"/>
        <v>5.4009496936067922E-2</v>
      </c>
      <c r="Y201">
        <f t="shared" si="94"/>
        <v>0.16325737837523713</v>
      </c>
      <c r="Z201" s="2">
        <v>42845</v>
      </c>
      <c r="AA201" s="28">
        <f>'Bond Valuation'!$B$12*BondVal_all!BO201</f>
        <v>92.788296528210623</v>
      </c>
      <c r="AB201" s="53">
        <f t="shared" si="96"/>
        <v>1.6012806829399651E-3</v>
      </c>
      <c r="AC201" s="12">
        <f>SUMPRODUCT('Bond Valuation'!$B$12*BondVal_all!BO201,$BO$2)/AA201</f>
        <v>1</v>
      </c>
      <c r="AD201" s="35">
        <f t="shared" si="97"/>
        <v>-1.6315062390379288E-3</v>
      </c>
      <c r="AE201" s="53">
        <f t="shared" si="98"/>
        <v>-5.1592757321349747E-3</v>
      </c>
      <c r="AF201" s="53">
        <f t="shared" si="99"/>
        <v>-1.4396205419984587E-3</v>
      </c>
      <c r="AG201" s="53">
        <f t="shared" si="100"/>
        <v>-4.55247987908122E-3</v>
      </c>
      <c r="AH201" s="28">
        <f>SUMPRODUCT('Bond Valuation'!$B$40:$D$40,BondVal_all!BO201:BQ201)</f>
        <v>83.649975182859606</v>
      </c>
      <c r="AI201" s="53">
        <f t="shared" si="101"/>
        <v>3.842583581807224E-3</v>
      </c>
      <c r="AJ201" s="12">
        <f>SUMPRODUCT($BO$2:$BQ$2,'Bond Valuation'!$B$40:$D$40,BondVal_all!BO201:BQ201)/BondVal_all!AH201</f>
        <v>2.9357849276691308</v>
      </c>
      <c r="AK201" s="35">
        <f t="shared" si="102"/>
        <v>-4.7897514259657012E-3</v>
      </c>
      <c r="AL201" s="35">
        <f t="shared" si="103"/>
        <v>-1.5146523932090978E-2</v>
      </c>
      <c r="AM201" s="35">
        <f t="shared" si="104"/>
        <v>-1.4396205419984587E-3</v>
      </c>
      <c r="AN201" s="29">
        <f t="shared" si="105"/>
        <v>-4.55247987908122E-3</v>
      </c>
      <c r="AO201" s="28">
        <f>SUMPRODUCT('Bond Valuation'!$B$68:$F$68,BondVal_all!BO201:BS201)</f>
        <v>77.316580144971354</v>
      </c>
      <c r="AP201" s="53">
        <f t="shared" si="106"/>
        <v>5.2492317739658567E-3</v>
      </c>
      <c r="AQ201" s="12">
        <f>SUMPRODUCT($BO$2:$BS$2,'Bond Valuation'!$B$68:$F$68,BondVal_all!BO201:BS201)/BondVal_all!AO201</f>
        <v>4.7246238212565919</v>
      </c>
      <c r="AR201" s="35">
        <f t="shared" si="107"/>
        <v>-7.7082532414873492E-3</v>
      </c>
      <c r="AS201" s="35">
        <f t="shared" si="108"/>
        <v>-2.4375637024475941E-2</v>
      </c>
      <c r="AT201" s="35">
        <f t="shared" si="109"/>
        <v>-1.4396205419984587E-3</v>
      </c>
      <c r="AU201" s="36">
        <f t="shared" si="110"/>
        <v>-4.55247987908122E-3</v>
      </c>
      <c r="AV201" s="28">
        <f>SUMPRODUCT('Bond Valuation'!$B$96:$K$96,BondVal_all!BO201:BX201)</f>
        <v>68.697837653867111</v>
      </c>
      <c r="AW201" s="53">
        <f t="shared" si="111"/>
        <v>8.4239749312773338E-3</v>
      </c>
      <c r="AX201" s="12">
        <f>SUMPRODUCT($BO$2:$BX$2,'Bond Valuation'!$B$96:$K$96,BondVal_all!BO201:BX201)/BondVal_all!AV201</f>
        <v>8.2643249688256102</v>
      </c>
      <c r="AY201" s="35">
        <f t="shared" si="112"/>
        <v>-1.3483297748075917E-2</v>
      </c>
      <c r="AZ201" s="35">
        <f t="shared" si="113"/>
        <v>-4.2637931254139089E-2</v>
      </c>
      <c r="BA201" s="35">
        <f t="shared" si="114"/>
        <v>-1.4396205419984587E-3</v>
      </c>
      <c r="BB201" s="36">
        <f t="shared" si="115"/>
        <v>-4.55247987908122E-3</v>
      </c>
      <c r="BC201" s="28">
        <f>SUMPRODUCT('Bond Valuation'!$B$124:$U$124,BondVal_all!BO201:CH201)</f>
        <v>58.015116221161279</v>
      </c>
      <c r="BD201" s="53">
        <f t="shared" si="116"/>
        <v>1.055675198216921E-2</v>
      </c>
      <c r="BE201" s="12">
        <f>SUMPRODUCT($BO$2:$CH$2,'Bond Valuation'!$B$124:$U$124,BondVal_all!BO201:CH201)/BondVal_all!BC201</f>
        <v>12.017495974360868</v>
      </c>
      <c r="BF201" s="35">
        <f t="shared" si="117"/>
        <v>-1.9606619659782946E-2</v>
      </c>
      <c r="BG201" s="35">
        <f t="shared" si="118"/>
        <v>-6.2001575341549764E-2</v>
      </c>
      <c r="BH201" s="35">
        <f t="shared" si="119"/>
        <v>-1.4396205419984587E-3</v>
      </c>
      <c r="BI201" s="36">
        <f t="shared" si="120"/>
        <v>-4.55247987908122E-3</v>
      </c>
      <c r="BJ201" s="35"/>
      <c r="BK201" s="35"/>
      <c r="BO201">
        <f>EXP(-BO$2*HLOOKUP(BO$2,'Yield Curves'!$B$2:$AP$508,MATCH($Z201,'Yield Curves'!$A$3:$A$508,0)+1)/100)</f>
        <v>0.9186960052298081</v>
      </c>
      <c r="BP201">
        <f>EXP(-BP$2*HLOOKUP(BP$2,'Yield Curves'!$B$2:$AP$508,MATCH($Z201,'Yield Curves'!$A$3:$A$508,0)+1)/100)</f>
        <v>0.84840259296176401</v>
      </c>
      <c r="BQ201">
        <f>EXP(-BQ$2*HLOOKUP(BQ$2,'Yield Curves'!$B$2:$AP$508,MATCH($Z201,'Yield Curves'!$A$3:$A$508,0)+1)/100)</f>
        <v>0.78544880378898496</v>
      </c>
      <c r="BR201">
        <f>EXP(-BR$2*HLOOKUP(BR$2,'Yield Curves'!$B$2:$AP$508,MATCH($Z201,'Yield Curves'!$A$3:$A$508,0)+1)/100)</f>
        <v>0.7255683501497715</v>
      </c>
      <c r="BS201">
        <f>EXP(-BS$2*HLOOKUP(BS$2,'Yield Curves'!$B$2:$AP$508,MATCH($Z201,'Yield Curves'!$A$3:$A$508,0)+1)/100)</f>
        <v>0.6743540562404442</v>
      </c>
      <c r="BT201">
        <f>EXP(-BT$2*HLOOKUP(BT$2,'Yield Curves'!$B$2:$AP$508,MATCH($Z201,'Yield Curves'!$A$3:$A$508,0)+1)/100)</f>
        <v>0.6240030642298543</v>
      </c>
      <c r="BU201">
        <f>EXP(-BU$2*HLOOKUP(BU$2,'Yield Curves'!$B$2:$AP$508,MATCH($Z201,'Yield Curves'!$A$3:$A$508,0)+1)/100)</f>
        <v>0.5776425657230182</v>
      </c>
      <c r="BV201">
        <f>EXP(-BV$2*HLOOKUP(BV$2,'Yield Curves'!$B$2:$AP$508,MATCH($Z201,'Yield Curves'!$A$3:$A$508,0)+1)/100)</f>
        <v>0.53387155642152884</v>
      </c>
      <c r="BW201">
        <f>EXP(-BW$2*HLOOKUP(BW$2,'Yield Curves'!$B$2:$AP$508,MATCH($Z201,'Yield Curves'!$A$3:$A$508,0)+1)/100)</f>
        <v>0.49225913696491108</v>
      </c>
      <c r="BX201">
        <f>EXP(-BX$2*HLOOKUP(BX$2,'Yield Curves'!$B$2:$AP$508,MATCH($Z201,'Yield Curves'!$A$3:$A$508,0)+1)/100)</f>
        <v>0.45475339316794022</v>
      </c>
      <c r="BY201">
        <f>EXP(-BY$2*HLOOKUP(BY$2,'Yield Curves'!$B$2:$AP$508,MATCH($Z201,'Yield Curves'!$A$3:$A$508,0)+1)/100)</f>
        <v>0.42006324319705562</v>
      </c>
      <c r="BZ201">
        <f>EXP(-BZ$2*HLOOKUP(BZ$2,'Yield Curves'!$B$2:$AP$508,MATCH($Z201,'Yield Curves'!$A$3:$A$508,0)+1)/100)</f>
        <v>0.38664435028328747</v>
      </c>
      <c r="CA201">
        <f>EXP(-CA$2*HLOOKUP(CA$2,'Yield Curves'!$B$2:$AP$508,MATCH($Z201,'Yield Curves'!$A$3:$A$508,0)+1)/100)</f>
        <v>0.35431727860863538</v>
      </c>
      <c r="CB201">
        <f>EXP(-CB$2*HLOOKUP(CB$2,'Yield Curves'!$B$2:$AP$508,MATCH($Z201,'Yield Curves'!$A$3:$A$508,0)+1)/100)</f>
        <v>0.32625124639001341</v>
      </c>
      <c r="CC201">
        <f>EXP(-CC$2*HLOOKUP(CC$2,'Yield Curves'!$B$2:$AP$508,MATCH($Z201,'Yield Curves'!$A$3:$A$508,0)+1)/100)</f>
        <v>0.30029198329606105</v>
      </c>
      <c r="CD201">
        <f>EXP(-CD$2*HLOOKUP(CD$2,'Yield Curves'!$B$2:$AP$508,MATCH($Z201,'Yield Curves'!$A$3:$A$508,0)+1)/100)</f>
        <v>0.27616341642053877</v>
      </c>
      <c r="CE201">
        <f>EXP(-CE$2*HLOOKUP(CE$2,'Yield Curves'!$B$2:$AP$508,MATCH($Z201,'Yield Curves'!$A$3:$A$508,0)+1)/100)</f>
        <v>0.25373579797851864</v>
      </c>
      <c r="CF201">
        <f>EXP(-CF$2*HLOOKUP(CF$2,'Yield Curves'!$B$2:$AP$508,MATCH($Z201,'Yield Curves'!$A$3:$A$508,0)+1)/100)</f>
        <v>0.2330122940838627</v>
      </c>
      <c r="CG201">
        <f>EXP(-CG$2*HLOOKUP(CG$2,'Yield Curves'!$B$2:$AP$508,MATCH($Z201,'Yield Curves'!$A$3:$A$508,0)+1)/100)</f>
        <v>0.21393245986660075</v>
      </c>
      <c r="CH201">
        <f>EXP(-CH$2*HLOOKUP(CH$2,'Yield Curves'!$B$2:$AP$508,MATCH($Z201,'Yield Curves'!$A$3:$A$508,0)+1)/100)</f>
        <v>0.19632182539568149</v>
      </c>
    </row>
    <row r="202" spans="1:86" x14ac:dyDescent="0.2">
      <c r="A202" s="2">
        <v>42843</v>
      </c>
      <c r="B202">
        <f>'Yield Curves'!C201-'Yield Curves'!C202</f>
        <v>9.9999999999997868E-3</v>
      </c>
      <c r="C202">
        <f>'Yield Curves'!D201-'Yield Curves'!D202</f>
        <v>1.4999999999998792E-2</v>
      </c>
      <c r="D202">
        <f>'Yield Curves'!E201-'Yield Curves'!E202</f>
        <v>1.9999999999999574E-2</v>
      </c>
      <c r="E202">
        <f>'Yield Curves'!F201-'Yield Curves'!F202</f>
        <v>1.9999999999999574E-2</v>
      </c>
      <c r="F202">
        <f>'Yield Curves'!G201-'Yield Curves'!G202</f>
        <v>1.9999999999999574E-2</v>
      </c>
      <c r="G202">
        <f>'Yield Curves'!H201-'Yield Curves'!H202</f>
        <v>9.9999999999980105E-3</v>
      </c>
      <c r="H202">
        <f>'Yield Curves'!I201-'Yield Curves'!I202</f>
        <v>0</v>
      </c>
      <c r="I202">
        <f>'Yield Curves'!J201-'Yield Curves'!J202</f>
        <v>9.9999999999997868E-3</v>
      </c>
      <c r="J202">
        <f>'Yield Curves'!K201-'Yield Curves'!K202</f>
        <v>1.9999999999999574E-2</v>
      </c>
      <c r="K202">
        <f>'Yield Curves'!L201-'Yield Curves'!L202</f>
        <v>1.9999999999999574E-2</v>
      </c>
      <c r="L202">
        <f>'Yield Curves'!M201-'Yield Curves'!M202</f>
        <v>1.9999999999999574E-2</v>
      </c>
      <c r="M202">
        <f>'Yield Curves'!N201-'Yield Curves'!N202</f>
        <v>2.0000000000000462E-2</v>
      </c>
      <c r="N202">
        <f>'Yield Curves'!O201-'Yield Curves'!O202</f>
        <v>2.0000000000000462E-2</v>
      </c>
      <c r="O202">
        <f>'Yield Curves'!P201-'Yield Curves'!P202</f>
        <v>2.0000000000000462E-2</v>
      </c>
      <c r="P202">
        <f>'Yield Curves'!Q201-'Yield Curves'!Q202</f>
        <v>2.0000000000000462E-2</v>
      </c>
      <c r="Q202">
        <f>'Yield Curves'!R201-'Yield Curves'!R202</f>
        <v>1.9999999999999574E-2</v>
      </c>
      <c r="R202">
        <f>'Yield Curves'!S201-'Yield Curves'!S202</f>
        <v>1.9999999999998685E-2</v>
      </c>
      <c r="S202">
        <f>'Yield Curves'!T201-'Yield Curves'!T202</f>
        <v>1.9999999999997797E-2</v>
      </c>
      <c r="T202">
        <f>'Yield Curves'!U201-'Yield Curves'!U202</f>
        <v>1.9999999999999574E-2</v>
      </c>
      <c r="U202">
        <f>'Yield Curves'!V201-'Yield Curves'!V202</f>
        <v>2.000000000000135E-2</v>
      </c>
      <c r="V202" s="21">
        <f t="shared" si="91"/>
        <v>2.000000000000135E-2</v>
      </c>
      <c r="W202" s="21">
        <f t="shared" si="92"/>
        <v>3.7852500000000192E-2</v>
      </c>
      <c r="X202">
        <f t="shared" si="93"/>
        <v>5.4064200793870074E-2</v>
      </c>
      <c r="Y202">
        <f t="shared" si="94"/>
        <v>0.16362463857853699</v>
      </c>
      <c r="Z202" s="2">
        <v>42844</v>
      </c>
      <c r="AA202" s="28">
        <f>'Bond Valuation'!$B$12*BondVal_all!BO202</f>
        <v>92.639953959466879</v>
      </c>
      <c r="AB202" s="53">
        <f t="shared" si="96"/>
        <v>8.0032008535035892E-4</v>
      </c>
      <c r="AC202" s="12">
        <f>SUMPRODUCT('Bond Valuation'!$B$12*BondVal_all!BO202,$BO$2)/AA202</f>
        <v>1</v>
      </c>
      <c r="AD202" s="35">
        <f t="shared" si="97"/>
        <v>-1.6325737837523712E-3</v>
      </c>
      <c r="AE202" s="53">
        <f t="shared" si="98"/>
        <v>-5.1626516049366866E-3</v>
      </c>
      <c r="AF202" s="53">
        <f t="shared" si="99"/>
        <v>-1.4394687926773157E-3</v>
      </c>
      <c r="AG202" s="53">
        <f t="shared" si="100"/>
        <v>-4.5520000055930239E-3</v>
      </c>
      <c r="AH202" s="28">
        <f>SUMPRODUCT('Bond Valuation'!$B$40:$D$40,BondVal_all!BO202:BQ202)</f>
        <v>83.329773563090356</v>
      </c>
      <c r="AI202" s="53">
        <f t="shared" si="101"/>
        <v>1.7673529700228396E-3</v>
      </c>
      <c r="AJ202" s="12">
        <f>SUMPRODUCT($BO$2:$BQ$2,'Bond Valuation'!$B$40:$D$40,BondVal_all!BO202:BQ202)/BondVal_all!AH202</f>
        <v>2.9356737342943222</v>
      </c>
      <c r="AK202" s="35">
        <f t="shared" si="102"/>
        <v>-4.7927039762593352E-3</v>
      </c>
      <c r="AL202" s="35">
        <f t="shared" si="103"/>
        <v>-1.5155860715925059E-2</v>
      </c>
      <c r="AM202" s="35">
        <f t="shared" si="104"/>
        <v>-1.4394687926773157E-3</v>
      </c>
      <c r="AN202" s="29">
        <f t="shared" si="105"/>
        <v>-4.5520000055930239E-3</v>
      </c>
      <c r="AO202" s="28">
        <f>SUMPRODUCT('Bond Valuation'!$B$68:$F$68,BondVal_all!BO202:BS202)</f>
        <v>76.912846785797171</v>
      </c>
      <c r="AP202" s="53">
        <f t="shared" si="106"/>
        <v>2.3207361897477075E-3</v>
      </c>
      <c r="AQ202" s="12">
        <f>SUMPRODUCT($BO$2:$BS$2,'Bond Valuation'!$B$68:$F$68,BondVal_all!BO202:BS202)/BondVal_all!AO202</f>
        <v>4.7239170830222719</v>
      </c>
      <c r="AR202" s="35">
        <f t="shared" si="107"/>
        <v>-7.7121431863621352E-3</v>
      </c>
      <c r="AS202" s="35">
        <f t="shared" si="108"/>
        <v>-2.4387938110252763E-2</v>
      </c>
      <c r="AT202" s="35">
        <f t="shared" si="109"/>
        <v>-1.4394687926773157E-3</v>
      </c>
      <c r="AU202" s="36">
        <f t="shared" si="110"/>
        <v>-4.5520000055930239E-3</v>
      </c>
      <c r="AV202" s="28">
        <f>SUMPRODUCT('Bond Valuation'!$B$96:$K$96,BondVal_all!BO202:BX202)</f>
        <v>68.123963096522743</v>
      </c>
      <c r="AW202" s="53">
        <f t="shared" si="111"/>
        <v>1.8894540274374538E-3</v>
      </c>
      <c r="AX202" s="12">
        <f>SUMPRODUCT($BO$2:$BX$2,'Bond Valuation'!$B$96:$K$96,BondVal_all!BO202:BX202)/BondVal_all!AV202</f>
        <v>8.2564378048702718</v>
      </c>
      <c r="AY202" s="35">
        <f t="shared" si="112"/>
        <v>-1.3479243907413183E-2</v>
      </c>
      <c r="AZ202" s="35">
        <f t="shared" si="113"/>
        <v>-4.2625111884373443E-2</v>
      </c>
      <c r="BA202" s="35">
        <f t="shared" si="114"/>
        <v>-1.4394687926773157E-3</v>
      </c>
      <c r="BB202" s="36">
        <f t="shared" si="115"/>
        <v>-4.5520000055930239E-3</v>
      </c>
      <c r="BC202" s="28">
        <f>SUMPRODUCT('Bond Valuation'!$B$124:$U$124,BondVal_all!BO202:CH202)</f>
        <v>57.40906298173438</v>
      </c>
      <c r="BD202" s="53">
        <f t="shared" si="116"/>
        <v>-2.4488832437554731E-3</v>
      </c>
      <c r="BE202" s="12">
        <f>SUMPRODUCT($BO$2:$CH$2,'Bond Valuation'!$B$124:$U$124,BondVal_all!BO202:CH202)/BondVal_all!BC202</f>
        <v>11.979647099426943</v>
      </c>
      <c r="BF202" s="35">
        <f t="shared" si="117"/>
        <v>-1.9557657793129565E-2</v>
      </c>
      <c r="BG202" s="35">
        <f t="shared" si="118"/>
        <v>-6.184674432443163E-2</v>
      </c>
      <c r="BH202" s="35">
        <f t="shared" si="119"/>
        <v>-1.4394687926773157E-3</v>
      </c>
      <c r="BI202" s="36">
        <f t="shared" si="120"/>
        <v>-4.5520000055930239E-3</v>
      </c>
      <c r="BJ202" s="35"/>
      <c r="BK202" s="35"/>
      <c r="BO202">
        <f>EXP(-BO$2*HLOOKUP(BO$2,'Yield Curves'!$B$2:$AP$508,MATCH($Z202,'Yield Curves'!$A$3:$A$508,0)+1)/100)</f>
        <v>0.91722726692541467</v>
      </c>
      <c r="BP202">
        <f>EXP(-BP$2*HLOOKUP(BP$2,'Yield Curves'!$B$2:$AP$508,MATCH($Z202,'Yield Curves'!$A$3:$A$508,0)+1)/100)</f>
        <v>0.84569204385585739</v>
      </c>
      <c r="BQ202">
        <f>EXP(-BQ$2*HLOOKUP(BQ$2,'Yield Curves'!$B$2:$AP$508,MATCH($Z202,'Yield Curves'!$A$3:$A$508,0)+1)/100)</f>
        <v>0.78239151903458648</v>
      </c>
      <c r="BR202">
        <f>EXP(-BR$2*HLOOKUP(BR$2,'Yield Curves'!$B$2:$AP$508,MATCH($Z202,'Yield Curves'!$A$3:$A$508,0)+1)/100)</f>
        <v>0.72296100013519604</v>
      </c>
      <c r="BS202">
        <f>EXP(-BS$2*HLOOKUP(BS$2,'Yield Curves'!$B$2:$AP$508,MATCH($Z202,'Yield Curves'!$A$3:$A$508,0)+1)/100)</f>
        <v>0.67065528986262957</v>
      </c>
      <c r="BT202">
        <f>EXP(-BT$2*HLOOKUP(BT$2,'Yield Curves'!$B$2:$AP$508,MATCH($Z202,'Yield Curves'!$A$3:$A$508,0)+1)/100)</f>
        <v>0.62008420230190653</v>
      </c>
      <c r="BU202">
        <f>EXP(-BU$2*HLOOKUP(BU$2,'Yield Curves'!$B$2:$AP$508,MATCH($Z202,'Yield Curves'!$A$3:$A$508,0)+1)/100)</f>
        <v>0.57361318704162467</v>
      </c>
      <c r="BV202">
        <f>EXP(-BV$2*HLOOKUP(BV$2,'Yield Curves'!$B$2:$AP$508,MATCH($Z202,'Yield Curves'!$A$3:$A$508,0)+1)/100)</f>
        <v>0.52967058680430679</v>
      </c>
      <c r="BW202">
        <f>EXP(-BW$2*HLOOKUP(BW$2,'Yield Curves'!$B$2:$AP$508,MATCH($Z202,'Yield Curves'!$A$3:$A$508,0)+1)/100)</f>
        <v>0.48779380166249525</v>
      </c>
      <c r="BX202">
        <f>EXP(-BX$2*HLOOKUP(BX$2,'Yield Curves'!$B$2:$AP$508,MATCH($Z202,'Yield Curves'!$A$3:$A$508,0)+1)/100)</f>
        <v>0.45022852130278918</v>
      </c>
      <c r="BY202">
        <f>EXP(-BY$2*HLOOKUP(BY$2,'Yield Curves'!$B$2:$AP$508,MATCH($Z202,'Yield Curves'!$A$3:$A$508,0)+1)/100)</f>
        <v>0.41552499917932284</v>
      </c>
      <c r="BZ202">
        <f>EXP(-BZ$2*HLOOKUP(BZ$2,'Yield Curves'!$B$2:$AP$508,MATCH($Z202,'Yield Curves'!$A$3:$A$508,0)+1)/100)</f>
        <v>0.38218996630236063</v>
      </c>
      <c r="CA202">
        <f>EXP(-CA$2*HLOOKUP(CA$2,'Yield Curves'!$B$2:$AP$508,MATCH($Z202,'Yield Curves'!$A$3:$A$508,0)+1)/100)</f>
        <v>0.35003946454929946</v>
      </c>
      <c r="CB202">
        <f>EXP(-CB$2*HLOOKUP(CB$2,'Yield Curves'!$B$2:$AP$508,MATCH($Z202,'Yield Curves'!$A$3:$A$508,0)+1)/100)</f>
        <v>0.32208875814763399</v>
      </c>
      <c r="CC202">
        <f>EXP(-CC$2*HLOOKUP(CC$2,'Yield Curves'!$B$2:$AP$508,MATCH($Z202,'Yield Curves'!$A$3:$A$508,0)+1)/100)</f>
        <v>0.29626528290453352</v>
      </c>
      <c r="CD202">
        <f>EXP(-CD$2*HLOOKUP(CD$2,'Yield Curves'!$B$2:$AP$508,MATCH($Z202,'Yield Curves'!$A$3:$A$508,0)+1)/100)</f>
        <v>0.27229768663137671</v>
      </c>
      <c r="CE202">
        <f>EXP(-CE$2*HLOOKUP(CE$2,'Yield Curves'!$B$2:$AP$508,MATCH($Z202,'Yield Curves'!$A$3:$A$508,0)+1)/100)</f>
        <v>0.25005167179105992</v>
      </c>
      <c r="CF202">
        <f>EXP(-CF$2*HLOOKUP(CF$2,'Yield Curves'!$B$2:$AP$508,MATCH($Z202,'Yield Curves'!$A$3:$A$508,0)+1)/100)</f>
        <v>0.22951710185411567</v>
      </c>
      <c r="CG202">
        <f>EXP(-CG$2*HLOOKUP(CG$2,'Yield Curves'!$B$2:$AP$508,MATCH($Z202,'Yield Curves'!$A$3:$A$508,0)+1)/100)</f>
        <v>0.21062592587673248</v>
      </c>
      <c r="CH202">
        <f>EXP(-CH$2*HLOOKUP(CH$2,'Yield Curves'!$B$2:$AP$508,MATCH($Z202,'Yield Curves'!$A$3:$A$508,0)+1)/100)</f>
        <v>0.19320567189501364</v>
      </c>
    </row>
    <row r="203" spans="1:86" x14ac:dyDescent="0.2">
      <c r="A203" s="2">
        <v>42842</v>
      </c>
      <c r="B203">
        <f>'Yield Curves'!C202-'Yield Curves'!C203</f>
        <v>-6.9999999999998508E-2</v>
      </c>
      <c r="C203">
        <f>'Yield Curves'!D202-'Yield Curves'!D203</f>
        <v>-5.4999999999999716E-2</v>
      </c>
      <c r="D203">
        <f>'Yield Curves'!E202-'Yield Curves'!E203</f>
        <v>-4.0000000000000924E-2</v>
      </c>
      <c r="E203">
        <f>'Yield Curves'!F202-'Yield Curves'!F203</f>
        <v>-3.5000000000000142E-2</v>
      </c>
      <c r="F203">
        <f>'Yield Curves'!G202-'Yield Curves'!G203</f>
        <v>-2.9999999999999361E-2</v>
      </c>
      <c r="G203">
        <f>'Yield Curves'!H202-'Yield Curves'!H203</f>
        <v>-2.4999999999998579E-2</v>
      </c>
      <c r="H203">
        <f>'Yield Curves'!I202-'Yield Curves'!I203</f>
        <v>-1.9999999999999574E-2</v>
      </c>
      <c r="I203">
        <f>'Yield Curves'!J202-'Yield Curves'!J203</f>
        <v>-1.5000000000000568E-2</v>
      </c>
      <c r="J203">
        <f>'Yield Curves'!K202-'Yield Curves'!K203</f>
        <v>-9.9999999999997868E-3</v>
      </c>
      <c r="K203">
        <f>'Yield Curves'!L202-'Yield Curves'!L203</f>
        <v>-7.5000000000002842E-3</v>
      </c>
      <c r="L203">
        <f>'Yield Curves'!M202-'Yield Curves'!M203</f>
        <v>-4.9999999999990052E-3</v>
      </c>
      <c r="M203">
        <f>'Yield Curves'!N202-'Yield Curves'!N203</f>
        <v>-2.4999999999995026E-3</v>
      </c>
      <c r="N203">
        <f>'Yield Curves'!O202-'Yield Curves'!O203</f>
        <v>0</v>
      </c>
      <c r="O203">
        <f>'Yield Curves'!P202-'Yield Curves'!P203</f>
        <v>2.4999999999995026E-3</v>
      </c>
      <c r="P203">
        <f>'Yield Curves'!Q202-'Yield Curves'!Q203</f>
        <v>-1.2499999999997513E-3</v>
      </c>
      <c r="Q203">
        <f>'Yield Curves'!R202-'Yield Curves'!R203</f>
        <v>-4.9999999999990052E-3</v>
      </c>
      <c r="R203">
        <f>'Yield Curves'!S202-'Yield Curves'!S203</f>
        <v>-8.7499999999982592E-3</v>
      </c>
      <c r="S203">
        <f>'Yield Curves'!T202-'Yield Curves'!T203</f>
        <v>-9.3749999999985789E-3</v>
      </c>
      <c r="T203">
        <f>'Yield Curves'!U202-'Yield Curves'!U203</f>
        <v>-9.9999999999997868E-3</v>
      </c>
      <c r="U203">
        <f>'Yield Curves'!V202-'Yield Curves'!V203</f>
        <v>-1.0625000000000995E-2</v>
      </c>
      <c r="V203" s="21">
        <f t="shared" si="91"/>
        <v>2.4999999999995026E-3</v>
      </c>
      <c r="W203" s="21">
        <f t="shared" si="92"/>
        <v>3.75625000000002E-2</v>
      </c>
      <c r="X203">
        <f t="shared" si="93"/>
        <v>5.4447677679297368E-2</v>
      </c>
      <c r="Y203">
        <f t="shared" si="94"/>
        <v>0.16422673921569456</v>
      </c>
      <c r="Z203" s="2">
        <v>42843</v>
      </c>
      <c r="AA203" s="28">
        <f>'Bond Valuation'!$B$12*BondVal_all!BO203</f>
        <v>92.56587163318089</v>
      </c>
      <c r="AB203" s="53">
        <f t="shared" si="96"/>
        <v>-9.999500016666385E-5</v>
      </c>
      <c r="AC203" s="12">
        <f>SUMPRODUCT('Bond Valuation'!$B$12*BondVal_all!BO203,$BO$2)/AA203</f>
        <v>1</v>
      </c>
      <c r="AD203" s="35">
        <f t="shared" si="97"/>
        <v>-1.6362463857853699E-3</v>
      </c>
      <c r="AE203" s="53">
        <f t="shared" si="98"/>
        <v>-5.1742653923003267E-3</v>
      </c>
      <c r="AF203" s="53">
        <f t="shared" si="99"/>
        <v>-1.4409267676745363E-3</v>
      </c>
      <c r="AG203" s="53">
        <f t="shared" si="100"/>
        <v>-4.5566105273558187E-3</v>
      </c>
      <c r="AH203" s="28">
        <f>SUMPRODUCT('Bond Valuation'!$B$40:$D$40,BondVal_all!BO203:BQ203)</f>
        <v>83.182760264681875</v>
      </c>
      <c r="AI203" s="53">
        <f t="shared" si="101"/>
        <v>-5.847523862303472E-4</v>
      </c>
      <c r="AJ203" s="12">
        <f>SUMPRODUCT($BO$2:$BQ$2,'Bond Valuation'!$B$40:$D$40,BondVal_all!BO203:BQ203)/BondVal_all!AH203</f>
        <v>2.9356197036349703</v>
      </c>
      <c r="AK203" s="35">
        <f t="shared" si="102"/>
        <v>-4.8033971301130384E-3</v>
      </c>
      <c r="AL203" s="35">
        <f t="shared" si="103"/>
        <v>-1.5189675437473368E-2</v>
      </c>
      <c r="AM203" s="35">
        <f t="shared" si="104"/>
        <v>-1.4409267676745363E-3</v>
      </c>
      <c r="AN203" s="29">
        <f t="shared" si="105"/>
        <v>-4.5566105273558187E-3</v>
      </c>
      <c r="AO203" s="28">
        <f>SUMPRODUCT('Bond Valuation'!$B$68:$F$68,BondVal_all!BO203:BS203)</f>
        <v>76.734765638168867</v>
      </c>
      <c r="AP203" s="53">
        <f t="shared" si="106"/>
        <v>-9.2246682578212003E-4</v>
      </c>
      <c r="AQ203" s="12">
        <f>SUMPRODUCT($BO$2:$BS$2,'Bond Valuation'!$B$68:$F$68,BondVal_all!BO203:BS203)/BondVal_all!AO203</f>
        <v>4.7235439154546643</v>
      </c>
      <c r="AR203" s="35">
        <f t="shared" si="107"/>
        <v>-7.7288816597611684E-3</v>
      </c>
      <c r="AS203" s="35">
        <f t="shared" si="108"/>
        <v>-2.4440869810747848E-2</v>
      </c>
      <c r="AT203" s="35">
        <f t="shared" si="109"/>
        <v>-1.4409267676745363E-3</v>
      </c>
      <c r="AU203" s="36">
        <f t="shared" si="110"/>
        <v>-4.5566105273558187E-3</v>
      </c>
      <c r="AV203" s="28">
        <f>SUMPRODUCT('Bond Valuation'!$B$96:$K$96,BondVal_all!BO203:BX203)</f>
        <v>67.995488746463167</v>
      </c>
      <c r="AW203" s="53">
        <f t="shared" si="111"/>
        <v>-1.6154895065749741E-3</v>
      </c>
      <c r="AX203" s="12">
        <f>SUMPRODUCT($BO$2:$BX$2,'Bond Valuation'!$B$96:$K$96,BondVal_all!BO203:BX203)/BondVal_all!AV203</f>
        <v>8.2554583367836187</v>
      </c>
      <c r="AY203" s="35">
        <f t="shared" si="112"/>
        <v>-1.3507963866563897E-2</v>
      </c>
      <c r="AZ203" s="35">
        <f t="shared" si="113"/>
        <v>-4.2715932369596699E-2</v>
      </c>
      <c r="BA203" s="35">
        <f t="shared" si="114"/>
        <v>-1.4409267676745363E-3</v>
      </c>
      <c r="BB203" s="36">
        <f t="shared" si="115"/>
        <v>-4.5566105273558187E-3</v>
      </c>
      <c r="BC203" s="28">
        <f>SUMPRODUCT('Bond Valuation'!$B$124:$U$124,BondVal_all!BO203:CH203)</f>
        <v>57.549996203114375</v>
      </c>
      <c r="BD203" s="53">
        <f t="shared" si="116"/>
        <v>2.2785242261869065E-4</v>
      </c>
      <c r="BE203" s="12">
        <f>SUMPRODUCT($BO$2:$CH$2,'Bond Valuation'!$B$124:$U$124,BondVal_all!BO203:CH203)/BondVal_all!BC203</f>
        <v>12.00908531415514</v>
      </c>
      <c r="BF203" s="35">
        <f t="shared" si="117"/>
        <v>-1.964982244187451E-2</v>
      </c>
      <c r="BG203" s="35">
        <f t="shared" si="118"/>
        <v>-6.2138194534215041E-2</v>
      </c>
      <c r="BH203" s="35">
        <f t="shared" si="119"/>
        <v>-1.4409267676745363E-3</v>
      </c>
      <c r="BI203" s="36">
        <f t="shared" si="120"/>
        <v>-4.5566105273558187E-3</v>
      </c>
      <c r="BJ203" s="35"/>
      <c r="BK203" s="35"/>
      <c r="BO203">
        <f>EXP(-BO$2*HLOOKUP(BO$2,'Yield Curves'!$B$2:$AP$508,MATCH($Z203,'Yield Curves'!$A$3:$A$508,0)+1)/100)</f>
        <v>0.91649377854634539</v>
      </c>
      <c r="BP203">
        <f>EXP(-BP$2*HLOOKUP(BP$2,'Yield Curves'!$B$2:$AP$508,MATCH($Z203,'Yield Curves'!$A$3:$A$508,0)+1)/100)</f>
        <v>0.84467782205801567</v>
      </c>
      <c r="BQ203">
        <f>EXP(-BQ$2*HLOOKUP(BQ$2,'Yield Curves'!$B$2:$AP$508,MATCH($Z203,'Yield Curves'!$A$3:$A$508,0)+1)/100)</f>
        <v>0.78098448101444262</v>
      </c>
      <c r="BR203">
        <f>EXP(-BR$2*HLOOKUP(BR$2,'Yield Curves'!$B$2:$AP$508,MATCH($Z203,'Yield Curves'!$A$3:$A$508,0)+1)/100)</f>
        <v>0.72353960034452924</v>
      </c>
      <c r="BS203">
        <f>EXP(-BS$2*HLOOKUP(BS$2,'Yield Curves'!$B$2:$AP$508,MATCH($Z203,'Yield Curves'!$A$3:$A$508,0)+1)/100)</f>
        <v>0.66898074569034671</v>
      </c>
      <c r="BT203">
        <f>EXP(-BT$2*HLOOKUP(BT$2,'Yield Curves'!$B$2:$AP$508,MATCH($Z203,'Yield Curves'!$A$3:$A$508,0)+1)/100)</f>
        <v>0.61841223312979476</v>
      </c>
      <c r="BU203">
        <f>EXP(-BU$2*HLOOKUP(BU$2,'Yield Curves'!$B$2:$AP$508,MATCH($Z203,'Yield Curves'!$A$3:$A$508,0)+1)/100)</f>
        <v>0.57200931658441023</v>
      </c>
      <c r="BV203">
        <f>EXP(-BV$2*HLOOKUP(BV$2,'Yield Curves'!$B$2:$AP$508,MATCH($Z203,'Yield Curves'!$A$3:$A$508,0)+1)/100)</f>
        <v>0.52824240513281184</v>
      </c>
      <c r="BW203">
        <f>EXP(-BW$2*HLOOKUP(BW$2,'Yield Curves'!$B$2:$AP$508,MATCH($Z203,'Yield Curves'!$A$3:$A$508,0)+1)/100)</f>
        <v>0.48664274902237314</v>
      </c>
      <c r="BX203">
        <f>EXP(-BX$2*HLOOKUP(BX$2,'Yield Curves'!$B$2:$AP$508,MATCH($Z203,'Yield Curves'!$A$3:$A$508,0)+1)/100)</f>
        <v>0.44932896411722156</v>
      </c>
      <c r="BY203">
        <f>EXP(-BY$2*HLOOKUP(BY$2,'Yield Curves'!$B$2:$AP$508,MATCH($Z203,'Yield Curves'!$A$3:$A$508,0)+1)/100)</f>
        <v>0.41489699266771035</v>
      </c>
      <c r="BZ203">
        <f>EXP(-BZ$2*HLOOKUP(BZ$2,'Yield Curves'!$B$2:$AP$508,MATCH($Z203,'Yield Curves'!$A$3:$A$508,0)+1)/100)</f>
        <v>0.38194639784453766</v>
      </c>
      <c r="CA203">
        <f>EXP(-CA$2*HLOOKUP(CA$2,'Yield Curves'!$B$2:$AP$508,MATCH($Z203,'Yield Curves'!$A$3:$A$508,0)+1)/100)</f>
        <v>0.35028129405164199</v>
      </c>
      <c r="CB203">
        <f>EXP(-CB$2*HLOOKUP(CB$2,'Yield Curves'!$B$2:$AP$508,MATCH($Z203,'Yield Curves'!$A$3:$A$508,0)+1)/100)</f>
        <v>0.32265996507016587</v>
      </c>
      <c r="CC203">
        <f>EXP(-CC$2*HLOOKUP(CC$2,'Yield Curves'!$B$2:$AP$508,MATCH($Z203,'Yield Curves'!$A$3:$A$508,0)+1)/100)</f>
        <v>0.29715541328121442</v>
      </c>
      <c r="CD203">
        <f>EXP(-CD$2*HLOOKUP(CD$2,'Yield Curves'!$B$2:$AP$508,MATCH($Z203,'Yield Curves'!$A$3:$A$508,0)+1)/100)</f>
        <v>0.2734001653229215</v>
      </c>
      <c r="CE203">
        <f>EXP(-CE$2*HLOOKUP(CE$2,'Yield Curves'!$B$2:$AP$508,MATCH($Z203,'Yield Curves'!$A$3:$A$508,0)+1)/100)</f>
        <v>0.25126260778601295</v>
      </c>
      <c r="CF203">
        <f>EXP(-CF$2*HLOOKUP(CF$2,'Yield Curves'!$B$2:$AP$508,MATCH($Z203,'Yield Curves'!$A$3:$A$508,0)+1)/100)</f>
        <v>0.23082556842421545</v>
      </c>
      <c r="CG203">
        <f>EXP(-CG$2*HLOOKUP(CG$2,'Yield Curves'!$B$2:$AP$508,MATCH($Z203,'Yield Curves'!$A$3:$A$508,0)+1)/100)</f>
        <v>0.21206312502867197</v>
      </c>
      <c r="CH203">
        <f>EXP(-CH$2*HLOOKUP(CH$2,'Yield Curves'!$B$2:$AP$508,MATCH($Z203,'Yield Curves'!$A$3:$A$508,0)+1)/100)</f>
        <v>0.19475751637158503</v>
      </c>
    </row>
    <row r="204" spans="1:86" x14ac:dyDescent="0.2">
      <c r="A204" s="2">
        <v>42839</v>
      </c>
      <c r="B204">
        <f>'Yield Curves'!C203-'Yield Curves'!C204</f>
        <v>-9.9999999999997868E-3</v>
      </c>
      <c r="C204">
        <f>'Yield Curves'!D203-'Yield Curves'!D204</f>
        <v>-9.9999999999980105E-3</v>
      </c>
      <c r="D204">
        <f>'Yield Curves'!E203-'Yield Curves'!E204</f>
        <v>-9.9999999999997868E-3</v>
      </c>
      <c r="E204">
        <f>'Yield Curves'!F203-'Yield Curves'!F204</f>
        <v>-9.9999999999997868E-3</v>
      </c>
      <c r="F204">
        <f>'Yield Curves'!G203-'Yield Curves'!G204</f>
        <v>-9.9999999999997868E-3</v>
      </c>
      <c r="G204">
        <f>'Yield Curves'!H203-'Yield Curves'!H204</f>
        <v>-4.9999999999990052E-3</v>
      </c>
      <c r="H204">
        <f>'Yield Curves'!I203-'Yield Curves'!I204</f>
        <v>0</v>
      </c>
      <c r="I204">
        <f>'Yield Curves'!J203-'Yield Curves'!J204</f>
        <v>-4.9999999999990052E-3</v>
      </c>
      <c r="J204">
        <f>'Yield Curves'!K203-'Yield Curves'!K204</f>
        <v>-9.9999999999997868E-3</v>
      </c>
      <c r="K204">
        <f>'Yield Curves'!L203-'Yield Curves'!L204</f>
        <v>-1.2499999999999289E-2</v>
      </c>
      <c r="L204">
        <f>'Yield Curves'!M203-'Yield Curves'!M204</f>
        <v>-1.5000000000000568E-2</v>
      </c>
      <c r="M204">
        <f>'Yield Curves'!N203-'Yield Curves'!N204</f>
        <v>-1.7500000000000959E-2</v>
      </c>
      <c r="N204">
        <f>'Yield Curves'!O203-'Yield Curves'!O204</f>
        <v>-2.0000000000000462E-2</v>
      </c>
      <c r="O204">
        <f>'Yield Curves'!P203-'Yield Curves'!P204</f>
        <v>-2.2499999999999964E-2</v>
      </c>
      <c r="P204">
        <f>'Yield Curves'!Q203-'Yield Curves'!Q204</f>
        <v>-1.8750000000000711E-2</v>
      </c>
      <c r="Q204">
        <f>'Yield Curves'!R203-'Yield Curves'!R204</f>
        <v>-1.5000000000000568E-2</v>
      </c>
      <c r="R204">
        <f>'Yield Curves'!S203-'Yield Curves'!S204</f>
        <v>-1.1250000000000426E-2</v>
      </c>
      <c r="S204">
        <f>'Yield Curves'!T203-'Yield Curves'!T204</f>
        <v>-1.0624999999999218E-2</v>
      </c>
      <c r="T204">
        <f>'Yield Curves'!U203-'Yield Curves'!U204</f>
        <v>-9.9999999999997868E-3</v>
      </c>
      <c r="U204">
        <f>'Yield Curves'!V203-'Yield Curves'!V204</f>
        <v>-9.3750000000003553E-3</v>
      </c>
      <c r="V204" s="21">
        <f t="shared" si="91"/>
        <v>0</v>
      </c>
      <c r="W204" s="21">
        <f t="shared" si="92"/>
        <v>3.7442500000000205E-2</v>
      </c>
      <c r="X204">
        <f t="shared" si="93"/>
        <v>5.456373163089135E-2</v>
      </c>
      <c r="Y204">
        <f t="shared" si="94"/>
        <v>0.16437672107925927</v>
      </c>
      <c r="Z204" s="2">
        <v>42842</v>
      </c>
      <c r="AA204" s="28">
        <f>'Bond Valuation'!$B$12*BondVal_all!BO204</f>
        <v>92.575128683188993</v>
      </c>
      <c r="AB204" s="53">
        <f t="shared" si="96"/>
        <v>7.0024505717669605E-4</v>
      </c>
      <c r="AC204" s="12">
        <f>SUMPRODUCT('Bond Valuation'!$B$12*BondVal_all!BO204,$BO$2)/AA204</f>
        <v>1</v>
      </c>
      <c r="AD204" s="35">
        <f t="shared" si="97"/>
        <v>-1.6422673921569456E-3</v>
      </c>
      <c r="AE204" s="53">
        <f t="shared" si="98"/>
        <v>-5.1933054862408927E-3</v>
      </c>
      <c r="AF204" s="53">
        <f t="shared" si="99"/>
        <v>-1.4511472481566839E-3</v>
      </c>
      <c r="AG204" s="53">
        <f t="shared" si="100"/>
        <v>-4.5889305244607012E-3</v>
      </c>
      <c r="AH204" s="28">
        <f>SUMPRODUCT('Bond Valuation'!$B$40:$D$40,BondVal_all!BO204:BQ204)</f>
        <v>83.231430042008299</v>
      </c>
      <c r="AI204" s="53">
        <f t="shared" si="101"/>
        <v>8.9396330836089E-4</v>
      </c>
      <c r="AJ204" s="12">
        <f>SUMPRODUCT($BO$2:$BQ$2,'Bond Valuation'!$B$40:$D$40,BondVal_all!BO204:BQ204)/BondVal_all!AH204</f>
        <v>2.9356448249313511</v>
      </c>
      <c r="AK204" s="35">
        <f t="shared" si="102"/>
        <v>-4.8211137709390428E-3</v>
      </c>
      <c r="AL204" s="35">
        <f t="shared" si="103"/>
        <v>-1.5245700374970668E-2</v>
      </c>
      <c r="AM204" s="35">
        <f t="shared" si="104"/>
        <v>-1.4511472481566839E-3</v>
      </c>
      <c r="AN204" s="29">
        <f t="shared" si="105"/>
        <v>-4.5889305244607012E-3</v>
      </c>
      <c r="AO204" s="28">
        <f>SUMPRODUCT('Bond Valuation'!$B$68:$F$68,BondVal_all!BO204:BS204)</f>
        <v>76.805616271212813</v>
      </c>
      <c r="AP204" s="53">
        <f t="shared" si="106"/>
        <v>5.3159496072363588E-4</v>
      </c>
      <c r="AQ204" s="12">
        <f>SUMPRODUCT($BO$2:$BS$2,'Bond Valuation'!$B$68:$F$68,BondVal_all!BO204:BS204)/BondVal_all!AO204</f>
        <v>4.723723490241686</v>
      </c>
      <c r="AR204" s="35">
        <f t="shared" si="107"/>
        <v>-7.7576170575897182E-3</v>
      </c>
      <c r="AS204" s="35">
        <f t="shared" si="108"/>
        <v>-2.4531739117357124E-2</v>
      </c>
      <c r="AT204" s="35">
        <f t="shared" si="109"/>
        <v>-1.4511472481566839E-3</v>
      </c>
      <c r="AU204" s="36">
        <f t="shared" si="110"/>
        <v>-4.5889305244607012E-3</v>
      </c>
      <c r="AV204" s="28">
        <f>SUMPRODUCT('Bond Valuation'!$B$96:$K$96,BondVal_all!BO204:BX204)</f>
        <v>68.105512487226193</v>
      </c>
      <c r="AW204" s="53">
        <f t="shared" si="111"/>
        <v>8.6736074728444024E-4</v>
      </c>
      <c r="AX204" s="12">
        <f>SUMPRODUCT($BO$2:$BX$2,'Bond Valuation'!$B$96:$K$96,BondVal_all!BO204:BX204)/BondVal_all!AV204</f>
        <v>8.2573465104129316</v>
      </c>
      <c r="AY204" s="35">
        <f t="shared" si="112"/>
        <v>-1.35607709197921E-2</v>
      </c>
      <c r="AZ204" s="35">
        <f t="shared" si="113"/>
        <v>-4.2882922934319563E-2</v>
      </c>
      <c r="BA204" s="35">
        <f t="shared" si="114"/>
        <v>-1.4511472481566839E-3</v>
      </c>
      <c r="BB204" s="36">
        <f t="shared" si="115"/>
        <v>-4.5889305244607012E-3</v>
      </c>
      <c r="BC204" s="28">
        <f>SUMPRODUCT('Bond Valuation'!$B$124:$U$124,BondVal_all!BO204:CH204)</f>
        <v>57.53688628418459</v>
      </c>
      <c r="BD204" s="53">
        <f t="shared" si="116"/>
        <v>1.4122377664769203E-3</v>
      </c>
      <c r="BE204" s="12">
        <f>SUMPRODUCT($BO$2:$CH$2,'Bond Valuation'!$B$124:$U$124,BondVal_all!BO204:CH204)/BondVal_all!BC204</f>
        <v>12.001027176054489</v>
      </c>
      <c r="BF204" s="35">
        <f t="shared" si="117"/>
        <v>-1.9708895603623638E-2</v>
      </c>
      <c r="BG204" s="35">
        <f t="shared" si="118"/>
        <v>-6.2325000273929822E-2</v>
      </c>
      <c r="BH204" s="35">
        <f t="shared" si="119"/>
        <v>-1.4511472481566839E-3</v>
      </c>
      <c r="BI204" s="36">
        <f t="shared" si="120"/>
        <v>-4.5889305244607012E-3</v>
      </c>
      <c r="BJ204" s="35"/>
      <c r="BK204" s="35"/>
      <c r="BO204">
        <f>EXP(-BO$2*HLOOKUP(BO$2,'Yield Curves'!$B$2:$AP$508,MATCH($Z204,'Yield Curves'!$A$3:$A$508,0)+1)/100)</f>
        <v>0.91658543250682167</v>
      </c>
      <c r="BP204">
        <f>EXP(-BP$2*HLOOKUP(BP$2,'Yield Curves'!$B$2:$AP$508,MATCH($Z204,'Yield Curves'!$A$3:$A$508,0)+1)/100)</f>
        <v>0.84501576077007545</v>
      </c>
      <c r="BQ204">
        <f>EXP(-BQ$2*HLOOKUP(BQ$2,'Yield Curves'!$B$2:$AP$508,MATCH($Z204,'Yield Curves'!$A$3:$A$508,0)+1)/100)</f>
        <v>0.7814532123083775</v>
      </c>
      <c r="BR204">
        <f>EXP(-BR$2*HLOOKUP(BR$2,'Yield Curves'!$B$2:$AP$508,MATCH($Z204,'Yield Curves'!$A$3:$A$508,0)+1)/100)</f>
        <v>0.72353960034452924</v>
      </c>
      <c r="BS204">
        <f>EXP(-BS$2*HLOOKUP(BS$2,'Yield Curves'!$B$2:$AP$508,MATCH($Z204,'Yield Curves'!$A$3:$A$508,0)+1)/100)</f>
        <v>0.66965006103793456</v>
      </c>
      <c r="BT204">
        <f>EXP(-BT$2*HLOOKUP(BT$2,'Yield Curves'!$B$2:$AP$508,MATCH($Z204,'Yield Curves'!$A$3:$A$508,0)+1)/100)</f>
        <v>0.61915477324451462</v>
      </c>
      <c r="BU204">
        <f>EXP(-BU$2*HLOOKUP(BU$2,'Yield Curves'!$B$2:$AP$508,MATCH($Z204,'Yield Curves'!$A$3:$A$508,0)+1)/100)</f>
        <v>0.57281069045844912</v>
      </c>
      <c r="BV204">
        <f>EXP(-BV$2*HLOOKUP(BV$2,'Yield Curves'!$B$2:$AP$508,MATCH($Z204,'Yield Curves'!$A$3:$A$508,0)+1)/100)</f>
        <v>0.52908826949206078</v>
      </c>
      <c r="BW204">
        <f>EXP(-BW$2*HLOOKUP(BW$2,'Yield Curves'!$B$2:$AP$508,MATCH($Z204,'Yield Curves'!$A$3:$A$508,0)+1)/100)</f>
        <v>0.48751949480509649</v>
      </c>
      <c r="BX204">
        <f>EXP(-BX$2*HLOOKUP(BX$2,'Yield Curves'!$B$2:$AP$508,MATCH($Z204,'Yield Curves'!$A$3:$A$508,0)+1)/100)</f>
        <v>0.45022852130278918</v>
      </c>
      <c r="BY204">
        <f>EXP(-BY$2*HLOOKUP(BY$2,'Yield Curves'!$B$2:$AP$508,MATCH($Z204,'Yield Curves'!$A$3:$A$508,0)+1)/100)</f>
        <v>0.41581077083901069</v>
      </c>
      <c r="BZ204">
        <f>EXP(-BZ$2*HLOOKUP(BZ$2,'Yield Curves'!$B$2:$AP$508,MATCH($Z204,'Yield Curves'!$A$3:$A$508,0)+1)/100)</f>
        <v>0.38263452048524155</v>
      </c>
      <c r="CA204">
        <f>EXP(-CA$2*HLOOKUP(CA$2,'Yield Curves'!$B$2:$AP$508,MATCH($Z204,'Yield Curves'!$A$3:$A$508,0)+1)/100)</f>
        <v>0.35050905090573398</v>
      </c>
      <c r="CB204">
        <f>EXP(-CB$2*HLOOKUP(CB$2,'Yield Curves'!$B$2:$AP$508,MATCH($Z204,'Yield Curves'!$A$3:$A$508,0)+1)/100)</f>
        <v>0.32277291582316914</v>
      </c>
      <c r="CC204">
        <f>EXP(-CC$2*HLOOKUP(CC$2,'Yield Curves'!$B$2:$AP$508,MATCH($Z204,'Yield Curves'!$A$3:$A$508,0)+1)/100)</f>
        <v>0.29715541328121442</v>
      </c>
      <c r="CD204">
        <f>EXP(-CD$2*HLOOKUP(CD$2,'Yield Curves'!$B$2:$AP$508,MATCH($Z204,'Yield Curves'!$A$3:$A$508,0)+1)/100)</f>
        <v>0.27330449200886503</v>
      </c>
      <c r="CE204">
        <f>EXP(-CE$2*HLOOKUP(CE$2,'Yield Curves'!$B$2:$AP$508,MATCH($Z204,'Yield Curves'!$A$3:$A$508,0)+1)/100)</f>
        <v>0.25108913945518851</v>
      </c>
      <c r="CF204">
        <f>EXP(-CF$2*HLOOKUP(CF$2,'Yield Curves'!$B$2:$AP$508,MATCH($Z204,'Yield Curves'!$A$3:$A$508,0)+1)/100)</f>
        <v>0.2305790053785588</v>
      </c>
      <c r="CG204">
        <f>EXP(-CG$2*HLOOKUP(CG$2,'Yield Curves'!$B$2:$AP$508,MATCH($Z204,'Yield Curves'!$A$3:$A$508,0)+1)/100)</f>
        <v>0.21174229114599799</v>
      </c>
      <c r="CH204">
        <f>EXP(-CH$2*HLOOKUP(CH$2,'Yield Curves'!$B$2:$AP$508,MATCH($Z204,'Yield Curves'!$A$3:$A$508,0)+1)/100)</f>
        <v>0.1943683905943277</v>
      </c>
    </row>
    <row r="205" spans="1:86" x14ac:dyDescent="0.2">
      <c r="A205" s="2">
        <v>42838</v>
      </c>
      <c r="B205">
        <f>'Yield Curves'!C204-'Yield Curves'!C205</f>
        <v>-6.0000000000000497E-2</v>
      </c>
      <c r="C205">
        <f>'Yield Curves'!D204-'Yield Curves'!D205</f>
        <v>-5.0000000000000711E-2</v>
      </c>
      <c r="D205">
        <f>'Yield Curves'!E204-'Yield Curves'!E205</f>
        <v>-3.9999999999999147E-2</v>
      </c>
      <c r="E205">
        <f>'Yield Curves'!F204-'Yield Curves'!F205</f>
        <v>-4.0000000000000924E-2</v>
      </c>
      <c r="F205">
        <f>'Yield Curves'!G204-'Yield Curves'!G205</f>
        <v>-4.0000000000000924E-2</v>
      </c>
      <c r="G205">
        <f>'Yield Curves'!H204-'Yield Curves'!H205</f>
        <v>-6.0000000000002274E-2</v>
      </c>
      <c r="H205">
        <f>'Yield Curves'!I204-'Yield Curves'!I205</f>
        <v>-8.0000000000000071E-2</v>
      </c>
      <c r="I205">
        <f>'Yield Curves'!J204-'Yield Curves'!J205</f>
        <v>-7.0000000000000284E-2</v>
      </c>
      <c r="J205">
        <f>'Yield Curves'!K204-'Yield Curves'!K205</f>
        <v>-6.0000000000000497E-2</v>
      </c>
      <c r="K205">
        <f>'Yield Curves'!L204-'Yield Curves'!L205</f>
        <v>-6.0000000000002274E-2</v>
      </c>
      <c r="L205">
        <f>'Yield Curves'!M204-'Yield Curves'!M205</f>
        <v>-6.0000000000000497E-2</v>
      </c>
      <c r="M205">
        <f>'Yield Curves'!N204-'Yield Curves'!N205</f>
        <v>-5.9999999999999609E-2</v>
      </c>
      <c r="N205">
        <f>'Yield Curves'!O204-'Yield Curves'!O205</f>
        <v>-5.9999999999998721E-2</v>
      </c>
      <c r="O205">
        <f>'Yield Curves'!P204-'Yield Curves'!P205</f>
        <v>-5.9999999999997833E-2</v>
      </c>
      <c r="P205">
        <f>'Yield Curves'!Q204-'Yield Curves'!Q205</f>
        <v>-6.4999999999997726E-2</v>
      </c>
      <c r="Q205">
        <f>'Yield Curves'!R204-'Yield Curves'!R205</f>
        <v>-6.9999999999998508E-2</v>
      </c>
      <c r="R205">
        <f>'Yield Curves'!S204-'Yield Curves'!S205</f>
        <v>-7.4999999999999289E-2</v>
      </c>
      <c r="S205">
        <f>'Yield Curves'!T204-'Yield Curves'!T205</f>
        <v>-7.7500000000000568E-2</v>
      </c>
      <c r="T205">
        <f>'Yield Curves'!U204-'Yield Curves'!U205</f>
        <v>-8.0000000000000071E-2</v>
      </c>
      <c r="U205">
        <f>'Yield Curves'!V204-'Yield Curves'!V205</f>
        <v>-8.2499999999999574E-2</v>
      </c>
      <c r="V205" s="21">
        <f t="shared" si="91"/>
        <v>-3.9999999999999147E-2</v>
      </c>
      <c r="W205" s="21">
        <f t="shared" si="92"/>
        <v>3.77225000000002E-2</v>
      </c>
      <c r="X205">
        <f t="shared" si="93"/>
        <v>5.4343894244123211E-2</v>
      </c>
      <c r="Y205">
        <f t="shared" si="94"/>
        <v>0.16414530284191653</v>
      </c>
      <c r="Z205" s="2">
        <v>42839</v>
      </c>
      <c r="AA205" s="28">
        <f>'Bond Valuation'!$B$12*BondVal_all!BO205</f>
        <v>92.510348768726004</v>
      </c>
      <c r="AB205" s="53">
        <f t="shared" si="96"/>
        <v>1.000050001667141E-4</v>
      </c>
      <c r="AC205" s="12">
        <f>SUMPRODUCT('Bond Valuation'!$B$12*BondVal_all!BO205,$BO$2)/AA205</f>
        <v>1</v>
      </c>
      <c r="AD205" s="35">
        <f t="shared" si="97"/>
        <v>-1.6437672107925928E-3</v>
      </c>
      <c r="AE205" s="53">
        <f t="shared" si="98"/>
        <v>-5.1980483292067038E-3</v>
      </c>
      <c r="AF205" s="53">
        <f t="shared" si="99"/>
        <v>-1.4542403345778399E-3</v>
      </c>
      <c r="AG205" s="53">
        <f t="shared" si="100"/>
        <v>-4.5987117225512932E-3</v>
      </c>
      <c r="AH205" s="28">
        <f>SUMPRODUCT('Bond Valuation'!$B$40:$D$40,BondVal_all!BO205:BQ205)</f>
        <v>83.157090654133469</v>
      </c>
      <c r="AI205" s="53">
        <f t="shared" si="101"/>
        <v>2.9360601214478699E-4</v>
      </c>
      <c r="AJ205" s="12">
        <f>SUMPRODUCT($BO$2:$BQ$2,'Bond Valuation'!$B$40:$D$40,BondVal_all!BO205:BQ205)/BondVal_all!AH205</f>
        <v>2.9356343976954271</v>
      </c>
      <c r="AK205" s="35">
        <f t="shared" si="102"/>
        <v>-4.8254995658066051E-3</v>
      </c>
      <c r="AL205" s="35">
        <f t="shared" si="103"/>
        <v>-1.5259569476102443E-2</v>
      </c>
      <c r="AM205" s="35">
        <f t="shared" si="104"/>
        <v>-1.4542403345778399E-3</v>
      </c>
      <c r="AN205" s="29">
        <f t="shared" si="105"/>
        <v>-4.5987117225512932E-3</v>
      </c>
      <c r="AO205" s="28">
        <f>SUMPRODUCT('Bond Valuation'!$B$68:$F$68,BondVal_all!BO205:BS205)</f>
        <v>76.764808485860812</v>
      </c>
      <c r="AP205" s="53">
        <f t="shared" si="106"/>
        <v>4.6306200255719077E-4</v>
      </c>
      <c r="AQ205" s="12">
        <f>SUMPRODUCT($BO$2:$BS$2,'Bond Valuation'!$B$68:$F$68,BondVal_all!BO205:BS205)/BondVal_all!AO205</f>
        <v>4.7237908276791032</v>
      </c>
      <c r="AR205" s="35">
        <f t="shared" si="107"/>
        <v>-7.7648124731817128E-3</v>
      </c>
      <c r="AS205" s="35">
        <f t="shared" si="108"/>
        <v>-2.4554493019339315E-2</v>
      </c>
      <c r="AT205" s="35">
        <f t="shared" si="109"/>
        <v>-1.4542403345778399E-3</v>
      </c>
      <c r="AU205" s="36">
        <f t="shared" si="110"/>
        <v>-4.5987117225512932E-3</v>
      </c>
      <c r="AV205" s="28">
        <f>SUMPRODUCT('Bond Valuation'!$B$96:$K$96,BondVal_all!BO205:BX205)</f>
        <v>68.046491631394701</v>
      </c>
      <c r="AW205" s="53">
        <f t="shared" si="111"/>
        <v>8.6317650038503224E-4</v>
      </c>
      <c r="AX205" s="12">
        <f>SUMPRODUCT($BO$2:$BX$2,'Bond Valuation'!$B$96:$K$96,BondVal_all!BO205:BX205)/BondVal_all!AV205</f>
        <v>8.2569911208852886</v>
      </c>
      <c r="AY205" s="35">
        <f t="shared" si="112"/>
        <v>-1.3572571264316815E-2</v>
      </c>
      <c r="AZ205" s="35">
        <f t="shared" si="113"/>
        <v>-4.2920238900192365E-2</v>
      </c>
      <c r="BA205" s="35">
        <f t="shared" si="114"/>
        <v>-1.4542403345778399E-3</v>
      </c>
      <c r="BB205" s="36">
        <f t="shared" si="115"/>
        <v>-4.5987117225512932E-3</v>
      </c>
      <c r="BC205" s="28">
        <f>SUMPRODUCT('Bond Valuation'!$B$124:$U$124,BondVal_all!BO205:CH205)</f>
        <v>57.455745111037714</v>
      </c>
      <c r="BD205" s="53">
        <f t="shared" si="116"/>
        <v>1.0947886715009236E-3</v>
      </c>
      <c r="BE205" s="12">
        <f>SUMPRODUCT($BO$2:$CH$2,'Bond Valuation'!$B$124:$U$124,BondVal_all!BO205:CH205)/BondVal_all!BC205</f>
        <v>11.996265259150261</v>
      </c>
      <c r="BF205" s="35">
        <f t="shared" si="117"/>
        <v>-1.9719067484961505E-2</v>
      </c>
      <c r="BG205" s="35">
        <f t="shared" si="118"/>
        <v>-6.2357166587046438E-2</v>
      </c>
      <c r="BH205" s="35">
        <f t="shared" si="119"/>
        <v>-1.4542403345778399E-3</v>
      </c>
      <c r="BI205" s="36">
        <f t="shared" si="120"/>
        <v>-4.5987117225512932E-3</v>
      </c>
      <c r="BJ205" s="35"/>
      <c r="BK205" s="35"/>
      <c r="BO205">
        <f>EXP(-BO$2*HLOOKUP(BO$2,'Yield Curves'!$B$2:$AP$508,MATCH($Z205,'Yield Curves'!$A$3:$A$508,0)+1)/100)</f>
        <v>0.91594404721510891</v>
      </c>
      <c r="BP205">
        <f>EXP(-BP$2*HLOOKUP(BP$2,'Yield Curves'!$B$2:$AP$508,MATCH($Z205,'Yield Curves'!$A$3:$A$508,0)+1)/100)</f>
        <v>0.84434001849440921</v>
      </c>
      <c r="BQ205">
        <f>EXP(-BQ$2*HLOOKUP(BQ$2,'Yield Curves'!$B$2:$AP$508,MATCH($Z205,'Yield Curves'!$A$3:$A$508,0)+1)/100)</f>
        <v>0.78075022081092571</v>
      </c>
      <c r="BR205">
        <f>EXP(-BR$2*HLOOKUP(BR$2,'Yield Curves'!$B$2:$AP$508,MATCH($Z205,'Yield Curves'!$A$3:$A$508,0)+1)/100)</f>
        <v>0.72296100013519604</v>
      </c>
      <c r="BS205">
        <f>EXP(-BS$2*HLOOKUP(BS$2,'Yield Curves'!$B$2:$AP$508,MATCH($Z205,'Yield Curves'!$A$3:$A$508,0)+1)/100)</f>
        <v>0.66931531969972402</v>
      </c>
      <c r="BT205">
        <f>EXP(-BT$2*HLOOKUP(BT$2,'Yield Curves'!$B$2:$AP$508,MATCH($Z205,'Yield Curves'!$A$3:$A$508,0)+1)/100)</f>
        <v>0.61896905467172003</v>
      </c>
      <c r="BU205">
        <f>EXP(-BU$2*HLOOKUP(BU$2,'Yield Curves'!$B$2:$AP$508,MATCH($Z205,'Yield Curves'!$A$3:$A$508,0)+1)/100)</f>
        <v>0.57281069045844912</v>
      </c>
      <c r="BV205">
        <f>EXP(-BV$2*HLOOKUP(BV$2,'Yield Curves'!$B$2:$AP$508,MATCH($Z205,'Yield Curves'!$A$3:$A$508,0)+1)/100)</f>
        <v>0.52903536331046475</v>
      </c>
      <c r="BW205">
        <f>EXP(-BW$2*HLOOKUP(BW$2,'Yield Curves'!$B$2:$AP$508,MATCH($Z205,'Yield Curves'!$A$3:$A$508,0)+1)/100)</f>
        <v>0.48713572433239433</v>
      </c>
      <c r="BX205">
        <f>EXP(-BX$2*HLOOKUP(BX$2,'Yield Curves'!$B$2:$AP$508,MATCH($Z205,'Yield Curves'!$A$3:$A$508,0)+1)/100)</f>
        <v>0.44977851782072775</v>
      </c>
      <c r="BY205">
        <f>EXP(-BY$2*HLOOKUP(BY$2,'Yield Curves'!$B$2:$AP$508,MATCH($Z205,'Yield Curves'!$A$3:$A$508,0)+1)/100)</f>
        <v>0.4152965232664097</v>
      </c>
      <c r="BZ205">
        <f>EXP(-BZ$2*HLOOKUP(BZ$2,'Yield Curves'!$B$2:$AP$508,MATCH($Z205,'Yield Curves'!$A$3:$A$508,0)+1)/100)</f>
        <v>0.38201801950845476</v>
      </c>
      <c r="CA205">
        <f>EXP(-CA$2*HLOOKUP(CA$2,'Yield Curves'!$B$2:$AP$508,MATCH($Z205,'Yield Curves'!$A$3:$A$508,0)+1)/100)</f>
        <v>0.34975517299343734</v>
      </c>
      <c r="CB205">
        <f>EXP(-CB$2*HLOOKUP(CB$2,'Yield Curves'!$B$2:$AP$508,MATCH($Z205,'Yield Curves'!$A$3:$A$508,0)+1)/100)</f>
        <v>0.32194787513635031</v>
      </c>
      <c r="CC205">
        <f>EXP(-CC$2*HLOOKUP(CC$2,'Yield Curves'!$B$2:$AP$508,MATCH($Z205,'Yield Curves'!$A$3:$A$508,0)+1)/100)</f>
        <v>0.29626528290453352</v>
      </c>
      <c r="CD205">
        <f>EXP(-CD$2*HLOOKUP(CD$2,'Yield Curves'!$B$2:$AP$508,MATCH($Z205,'Yield Curves'!$A$3:$A$508,0)+1)/100)</f>
        <v>0.27245770852410095</v>
      </c>
      <c r="CE205">
        <f>EXP(-CE$2*HLOOKUP(CE$2,'Yield Curves'!$B$2:$AP$508,MATCH($Z205,'Yield Curves'!$A$3:$A$508,0)+1)/100)</f>
        <v>0.25038731773487766</v>
      </c>
      <c r="CF205">
        <f>EXP(-CF$2*HLOOKUP(CF$2,'Yield Curves'!$B$2:$AP$508,MATCH($Z205,'Yield Curves'!$A$3:$A$508,0)+1)/100)</f>
        <v>0.23001792303060725</v>
      </c>
      <c r="CG205">
        <f>EXP(-CG$2*HLOOKUP(CG$2,'Yield Curves'!$B$2:$AP$508,MATCH($Z205,'Yield Curves'!$A$3:$A$508,0)+1)/100)</f>
        <v>0.21126939814834841</v>
      </c>
      <c r="CH205">
        <f>EXP(-CH$2*HLOOKUP(CH$2,'Yield Curves'!$B$2:$AP$508,MATCH($Z205,'Yield Curves'!$A$3:$A$508,0)+1)/100)</f>
        <v>0.19398004229089191</v>
      </c>
    </row>
    <row r="206" spans="1:86" x14ac:dyDescent="0.2">
      <c r="A206" s="2">
        <v>42837</v>
      </c>
      <c r="B206">
        <f>'Yield Curves'!C205-'Yield Curves'!C206</f>
        <v>-9.9999999999997868E-3</v>
      </c>
      <c r="C206">
        <f>'Yield Curves'!D205-'Yield Curves'!D206</f>
        <v>9.9999999999997868E-3</v>
      </c>
      <c r="D206">
        <f>'Yield Curves'!E205-'Yield Curves'!E206</f>
        <v>2.9999999999999361E-2</v>
      </c>
      <c r="E206">
        <f>'Yield Curves'!F205-'Yield Curves'!F206</f>
        <v>4.0000000000000924E-2</v>
      </c>
      <c r="F206">
        <f>'Yield Curves'!G205-'Yield Curves'!G206</f>
        <v>5.0000000000000711E-2</v>
      </c>
      <c r="G206">
        <f>'Yield Curves'!H205-'Yield Curves'!H206</f>
        <v>2.000000000000135E-2</v>
      </c>
      <c r="H206">
        <f>'Yield Curves'!I205-'Yield Curves'!I206</f>
        <v>-9.9999999999997868E-3</v>
      </c>
      <c r="I206">
        <f>'Yield Curves'!J205-'Yield Curves'!J206</f>
        <v>1.9999999999999574E-2</v>
      </c>
      <c r="J206">
        <f>'Yield Curves'!K205-'Yield Curves'!K206</f>
        <v>4.9999999999998934E-2</v>
      </c>
      <c r="K206">
        <f>'Yield Curves'!L205-'Yield Curves'!L206</f>
        <v>4.4999999999999929E-2</v>
      </c>
      <c r="L206">
        <f>'Yield Curves'!M205-'Yield Curves'!M206</f>
        <v>3.9999999999999147E-2</v>
      </c>
      <c r="M206">
        <f>'Yield Curves'!N205-'Yield Curves'!N206</f>
        <v>3.5000000000000142E-2</v>
      </c>
      <c r="N206">
        <f>'Yield Curves'!O205-'Yield Curves'!O206</f>
        <v>2.9999999999999361E-2</v>
      </c>
      <c r="O206">
        <f>'Yield Curves'!P205-'Yield Curves'!P206</f>
        <v>2.4999999999998579E-2</v>
      </c>
      <c r="P206">
        <f>'Yield Curves'!Q205-'Yield Curves'!Q206</f>
        <v>2.2499999999999076E-2</v>
      </c>
      <c r="Q206">
        <f>'Yield Curves'!R205-'Yield Curves'!R206</f>
        <v>1.9999999999999574E-2</v>
      </c>
      <c r="R206">
        <f>'Yield Curves'!S205-'Yield Curves'!S206</f>
        <v>1.7500000000000071E-2</v>
      </c>
      <c r="S206">
        <f>'Yield Curves'!T205-'Yield Curves'!T206</f>
        <v>1.3749999999999929E-2</v>
      </c>
      <c r="T206">
        <f>'Yield Curves'!U205-'Yield Curves'!U206</f>
        <v>9.9999999999997868E-3</v>
      </c>
      <c r="U206">
        <f>'Yield Curves'!V205-'Yield Curves'!V206</f>
        <v>6.2499999999996447E-3</v>
      </c>
      <c r="V206" s="21">
        <f t="shared" si="91"/>
        <v>5.0000000000000711E-2</v>
      </c>
      <c r="W206" s="21">
        <f t="shared" si="92"/>
        <v>3.77225000000002E-2</v>
      </c>
      <c r="X206">
        <f t="shared" si="93"/>
        <v>5.4343894244123211E-2</v>
      </c>
      <c r="Y206">
        <f t="shared" si="94"/>
        <v>0.16414530284191653</v>
      </c>
      <c r="Z206" s="2">
        <v>42838</v>
      </c>
      <c r="AA206" s="28">
        <f>'Bond Valuation'!$B$12*BondVal_all!BO206</f>
        <v>92.501098196385456</v>
      </c>
      <c r="AB206" s="53">
        <f t="shared" si="96"/>
        <v>6.0018003600537106E-4</v>
      </c>
      <c r="AC206" s="12">
        <f>SUMPRODUCT('Bond Valuation'!$B$12*BondVal_all!BO206,$BO$2)/AA206</f>
        <v>1</v>
      </c>
      <c r="AD206" s="35">
        <f t="shared" si="97"/>
        <v>-1.6414530284191652E-3</v>
      </c>
      <c r="AE206" s="53">
        <f t="shared" si="98"/>
        <v>-5.1907302419856582E-3</v>
      </c>
      <c r="AF206" s="53">
        <f t="shared" si="99"/>
        <v>-1.4483811972840588E-3</v>
      </c>
      <c r="AG206" s="53">
        <f t="shared" si="100"/>
        <v>-4.5801835035793092E-3</v>
      </c>
      <c r="AH206" s="28">
        <f>SUMPRODUCT('Bond Valuation'!$B$40:$D$40,BondVal_all!BO206:BQ206)</f>
        <v>83.132682398775472</v>
      </c>
      <c r="AI206" s="53">
        <f t="shared" si="101"/>
        <v>1.1793458078959151E-3</v>
      </c>
      <c r="AJ206" s="12">
        <f>SUMPRODUCT($BO$2:$BQ$2,'Bond Valuation'!$B$40:$D$40,BondVal_all!BO206:BQ206)/BondVal_all!AH206</f>
        <v>2.9356239686981223</v>
      </c>
      <c r="AK206" s="35">
        <f t="shared" si="102"/>
        <v>-4.8186888537194213E-3</v>
      </c>
      <c r="AL206" s="35">
        <f t="shared" si="103"/>
        <v>-1.5238032113419302E-2</v>
      </c>
      <c r="AM206" s="35">
        <f t="shared" si="104"/>
        <v>-1.4483811972840588E-3</v>
      </c>
      <c r="AN206" s="29">
        <f t="shared" si="105"/>
        <v>-4.5801835035793092E-3</v>
      </c>
      <c r="AO206" s="28">
        <f>SUMPRODUCT('Bond Valuation'!$B$68:$F$68,BondVal_all!BO206:BS206)</f>
        <v>76.729278072701703</v>
      </c>
      <c r="AP206" s="53">
        <f t="shared" si="106"/>
        <v>2.8306273890277289E-3</v>
      </c>
      <c r="AQ206" s="12">
        <f>SUMPRODUCT($BO$2:$BS$2,'Bond Valuation'!$B$68:$F$68,BondVal_all!BO206:BS206)/BondVal_all!AO206</f>
        <v>4.7237066278162017</v>
      </c>
      <c r="AR206" s="35">
        <f t="shared" si="107"/>
        <v>-7.7537425495925868E-3</v>
      </c>
      <c r="AS206" s="35">
        <f t="shared" si="108"/>
        <v>-2.4519486847273651E-2</v>
      </c>
      <c r="AT206" s="35">
        <f t="shared" si="109"/>
        <v>-1.4483811972840588E-3</v>
      </c>
      <c r="AU206" s="36">
        <f t="shared" si="110"/>
        <v>-4.5801835035793092E-3</v>
      </c>
      <c r="AV206" s="28">
        <f>SUMPRODUCT('Bond Valuation'!$B$96:$K$96,BondVal_all!BO206:BX206)</f>
        <v>67.987806154809135</v>
      </c>
      <c r="AW206" s="53">
        <f t="shared" si="111"/>
        <v>6.3714140118755758E-3</v>
      </c>
      <c r="AX206" s="12">
        <f>SUMPRODUCT($BO$2:$BX$2,'Bond Valuation'!$B$96:$K$96,BondVal_all!BO206:BX206)/BondVal_all!AV206</f>
        <v>8.2561145276747077</v>
      </c>
      <c r="AY206" s="35">
        <f t="shared" si="112"/>
        <v>-1.3552024194427114E-2</v>
      </c>
      <c r="AZ206" s="35">
        <f t="shared" si="113"/>
        <v>-4.285526336009824E-2</v>
      </c>
      <c r="BA206" s="35">
        <f t="shared" si="114"/>
        <v>-1.4483811972840588E-3</v>
      </c>
      <c r="BB206" s="36">
        <f t="shared" si="115"/>
        <v>-4.5801835035793092E-3</v>
      </c>
      <c r="BC206" s="28">
        <f>SUMPRODUCT('Bond Valuation'!$B$124:$U$124,BondVal_all!BO206:CH206)</f>
        <v>57.3929120011544</v>
      </c>
      <c r="BD206" s="53">
        <f t="shared" si="116"/>
        <v>8.5315224530186917E-3</v>
      </c>
      <c r="BE206" s="12">
        <f>SUMPRODUCT($BO$2:$CH$2,'Bond Valuation'!$B$124:$U$124,BondVal_all!BO206:CH206)/BondVal_all!BC206</f>
        <v>11.99171304714419</v>
      </c>
      <c r="BF206" s="35">
        <f t="shared" si="117"/>
        <v>-1.9683833697168446E-2</v>
      </c>
      <c r="BG206" s="35">
        <f t="shared" si="118"/>
        <v>-6.2245747567025334E-2</v>
      </c>
      <c r="BH206" s="35">
        <f t="shared" si="119"/>
        <v>-1.4483811972840588E-3</v>
      </c>
      <c r="BI206" s="36">
        <f t="shared" si="120"/>
        <v>-4.5801835035793092E-3</v>
      </c>
      <c r="BJ206" s="35"/>
      <c r="BK206" s="35"/>
      <c r="BO206">
        <f>EXP(-BO$2*HLOOKUP(BO$2,'Yield Curves'!$B$2:$AP$508,MATCH($Z206,'Yield Curves'!$A$3:$A$508,0)+1)/100)</f>
        <v>0.91585245738995502</v>
      </c>
      <c r="BP206">
        <f>EXP(-BP$2*HLOOKUP(BP$2,'Yield Curves'!$B$2:$AP$508,MATCH($Z206,'Yield Curves'!$A$3:$A$508,0)+1)/100)</f>
        <v>0.84417116737638498</v>
      </c>
      <c r="BQ206">
        <f>EXP(-BQ$2*HLOOKUP(BQ$2,'Yield Curves'!$B$2:$AP$508,MATCH($Z206,'Yield Curves'!$A$3:$A$508,0)+1)/100)</f>
        <v>0.78051603087492927</v>
      </c>
      <c r="BR206">
        <f>EXP(-BR$2*HLOOKUP(BR$2,'Yield Curves'!$B$2:$AP$508,MATCH($Z206,'Yield Curves'!$A$3:$A$508,0)+1)/100)</f>
        <v>0.72296100013519604</v>
      </c>
      <c r="BS206">
        <f>EXP(-BS$2*HLOOKUP(BS$2,'Yield Curves'!$B$2:$AP$508,MATCH($Z206,'Yield Curves'!$A$3:$A$508,0)+1)/100)</f>
        <v>0.66898074569034671</v>
      </c>
      <c r="BT206">
        <f>EXP(-BT$2*HLOOKUP(BT$2,'Yield Curves'!$B$2:$AP$508,MATCH($Z206,'Yield Curves'!$A$3:$A$508,0)+1)/100)</f>
        <v>0.61841223312979476</v>
      </c>
      <c r="BU206">
        <f>EXP(-BU$2*HLOOKUP(BU$2,'Yield Curves'!$B$2:$AP$508,MATCH($Z206,'Yield Curves'!$A$3:$A$508,0)+1)/100)</f>
        <v>0.57200931658441023</v>
      </c>
      <c r="BV206">
        <f>EXP(-BV$2*HLOOKUP(BV$2,'Yield Curves'!$B$2:$AP$508,MATCH($Z206,'Yield Curves'!$A$3:$A$508,0)+1)/100)</f>
        <v>0.52824240513281184</v>
      </c>
      <c r="BW206">
        <f>EXP(-BW$2*HLOOKUP(BW$2,'Yield Curves'!$B$2:$AP$508,MATCH($Z206,'Yield Curves'!$A$3:$A$508,0)+1)/100)</f>
        <v>0.48664274902237314</v>
      </c>
      <c r="BX206">
        <f>EXP(-BX$2*HLOOKUP(BX$2,'Yield Curves'!$B$2:$AP$508,MATCH($Z206,'Yield Curves'!$A$3:$A$508,0)+1)/100)</f>
        <v>0.44932896411722156</v>
      </c>
      <c r="BY206">
        <f>EXP(-BY$2*HLOOKUP(BY$2,'Yield Curves'!$B$2:$AP$508,MATCH($Z206,'Yield Curves'!$A$3:$A$508,0)+1)/100)</f>
        <v>0.41489699266771035</v>
      </c>
      <c r="BZ206">
        <f>EXP(-BZ$2*HLOOKUP(BZ$2,'Yield Curves'!$B$2:$AP$508,MATCH($Z206,'Yield Curves'!$A$3:$A$508,0)+1)/100)</f>
        <v>0.38171729874243454</v>
      </c>
      <c r="CA206">
        <f>EXP(-CA$2*HLOOKUP(CA$2,'Yield Curves'!$B$2:$AP$508,MATCH($Z206,'Yield Curves'!$A$3:$A$508,0)+1)/100)</f>
        <v>0.34959891106788049</v>
      </c>
      <c r="CB206">
        <f>EXP(-CB$2*HLOOKUP(CB$2,'Yield Curves'!$B$2:$AP$508,MATCH($Z206,'Yield Curves'!$A$3:$A$508,0)+1)/100)</f>
        <v>0.32187041574860198</v>
      </c>
      <c r="CC206">
        <f>EXP(-CC$2*HLOOKUP(CC$2,'Yield Curves'!$B$2:$AP$508,MATCH($Z206,'Yield Curves'!$A$3:$A$508,0)+1)/100)</f>
        <v>0.29626528290453352</v>
      </c>
      <c r="CD206">
        <f>EXP(-CD$2*HLOOKUP(CD$2,'Yield Curves'!$B$2:$AP$508,MATCH($Z206,'Yield Curves'!$A$3:$A$508,0)+1)/100)</f>
        <v>0.27243131546202215</v>
      </c>
      <c r="CE206">
        <f>EXP(-CE$2*HLOOKUP(CE$2,'Yield Curves'!$B$2:$AP$508,MATCH($Z206,'Yield Curves'!$A$3:$A$508,0)+1)/100)</f>
        <v>0.25023688603286293</v>
      </c>
      <c r="CF206">
        <f>EXP(-CF$2*HLOOKUP(CF$2,'Yield Curves'!$B$2:$AP$508,MATCH($Z206,'Yield Curves'!$A$3:$A$508,0)+1)/100)</f>
        <v>0.22975041331978105</v>
      </c>
      <c r="CG206">
        <f>EXP(-CG$2*HLOOKUP(CG$2,'Yield Curves'!$B$2:$AP$508,MATCH($Z206,'Yield Curves'!$A$3:$A$508,0)+1)/100)</f>
        <v>0.21093919728436966</v>
      </c>
      <c r="CH206">
        <f>EXP(-CH$2*HLOOKUP(CH$2,'Yield Curves'!$B$2:$AP$508,MATCH($Z206,'Yield Curves'!$A$3:$A$508,0)+1)/100)</f>
        <v>0.1935924699078839</v>
      </c>
    </row>
    <row r="207" spans="1:86" x14ac:dyDescent="0.2">
      <c r="A207" s="2">
        <v>42836</v>
      </c>
      <c r="B207">
        <f>'Yield Curves'!C206-'Yield Curves'!C207</f>
        <v>-8.0000000000000071E-2</v>
      </c>
      <c r="C207">
        <f>'Yield Curves'!D206-'Yield Curves'!D207</f>
        <v>-4.4999999999999929E-2</v>
      </c>
      <c r="D207">
        <f>'Yield Curves'!E206-'Yield Curves'!E207</f>
        <v>-9.9999999999997868E-3</v>
      </c>
      <c r="E207">
        <f>'Yield Curves'!F206-'Yield Curves'!F207</f>
        <v>5.0000000000007816E-3</v>
      </c>
      <c r="F207">
        <f>'Yield Curves'!G206-'Yield Curves'!G207</f>
        <v>1.9999999999999574E-2</v>
      </c>
      <c r="G207">
        <f>'Yield Curves'!H206-'Yield Curves'!H207</f>
        <v>2.5000000000000355E-2</v>
      </c>
      <c r="H207">
        <f>'Yield Curves'!I206-'Yield Curves'!I207</f>
        <v>2.9999999999999361E-2</v>
      </c>
      <c r="I207">
        <f>'Yield Curves'!J206-'Yield Curves'!J207</f>
        <v>3.9999999999999147E-2</v>
      </c>
      <c r="J207">
        <f>'Yield Curves'!K206-'Yield Curves'!K207</f>
        <v>5.0000000000000711E-2</v>
      </c>
      <c r="K207">
        <f>'Yield Curves'!L206-'Yield Curves'!L207</f>
        <v>5.0000000000000711E-2</v>
      </c>
      <c r="L207">
        <f>'Yield Curves'!M206-'Yield Curves'!M207</f>
        <v>5.0000000000000711E-2</v>
      </c>
      <c r="M207">
        <f>'Yield Curves'!N206-'Yield Curves'!N207</f>
        <v>4.9999999999998934E-2</v>
      </c>
      <c r="N207">
        <f>'Yield Curves'!O206-'Yield Curves'!O207</f>
        <v>4.9999999999999822E-2</v>
      </c>
      <c r="O207">
        <f>'Yield Curves'!P206-'Yield Curves'!P207</f>
        <v>5.0000000000000711E-2</v>
      </c>
      <c r="P207">
        <f>'Yield Curves'!Q206-'Yield Curves'!Q207</f>
        <v>4.9999999999999822E-2</v>
      </c>
      <c r="Q207">
        <f>'Yield Curves'!R206-'Yield Curves'!R207</f>
        <v>4.9999999999998934E-2</v>
      </c>
      <c r="R207">
        <f>'Yield Curves'!S206-'Yield Curves'!S207</f>
        <v>4.9999999999997158E-2</v>
      </c>
      <c r="S207">
        <f>'Yield Curves'!T206-'Yield Curves'!T207</f>
        <v>4.9999999999998934E-2</v>
      </c>
      <c r="T207">
        <f>'Yield Curves'!U206-'Yield Curves'!U207</f>
        <v>5.0000000000000711E-2</v>
      </c>
      <c r="U207">
        <f>'Yield Curves'!V206-'Yield Curves'!V207</f>
        <v>5.0000000000002487E-2</v>
      </c>
      <c r="V207" s="21">
        <f t="shared" si="91"/>
        <v>5.0000000000002487E-2</v>
      </c>
      <c r="W207" s="21">
        <f t="shared" si="92"/>
        <v>3.7562500000000193E-2</v>
      </c>
      <c r="X207">
        <f t="shared" si="93"/>
        <v>5.4366481064192444E-2</v>
      </c>
      <c r="Y207">
        <f t="shared" si="94"/>
        <v>0.16403784764276591</v>
      </c>
      <c r="Z207" s="2">
        <v>42837</v>
      </c>
      <c r="AA207" s="28">
        <f>'Bond Valuation'!$B$12*BondVal_all!BO207</f>
        <v>92.445614184335753</v>
      </c>
      <c r="AB207" s="53">
        <f t="shared" si="96"/>
        <v>1.000050001667141E-4</v>
      </c>
      <c r="AC207" s="12">
        <f>SUMPRODUCT('Bond Valuation'!$B$12*BondVal_all!BO207,$BO$2)/AA207</f>
        <v>1</v>
      </c>
      <c r="AD207" s="35">
        <f t="shared" si="97"/>
        <v>-1.6414530284191652E-3</v>
      </c>
      <c r="AE207" s="53">
        <f t="shared" si="98"/>
        <v>-5.1907302419856582E-3</v>
      </c>
      <c r="AF207" s="53">
        <f t="shared" si="99"/>
        <v>-1.4483811972840588E-3</v>
      </c>
      <c r="AG207" s="53">
        <f t="shared" si="100"/>
        <v>-4.5801835035793092E-3</v>
      </c>
      <c r="AH207" s="28">
        <f>SUMPRODUCT('Bond Valuation'!$B$40:$D$40,BondVal_all!BO207:BQ207)</f>
        <v>83.034755707721914</v>
      </c>
      <c r="AI207" s="53">
        <f t="shared" si="101"/>
        <v>-1.4454303018375247E-3</v>
      </c>
      <c r="AJ207" s="12">
        <f>SUMPRODUCT($BO$2:$BQ$2,'Bond Valuation'!$B$40:$D$40,BondVal_all!BO207:BQ207)/BondVal_all!AH207</f>
        <v>2.935590770414501</v>
      </c>
      <c r="AK207" s="35">
        <f t="shared" si="102"/>
        <v>-4.8186343602962334E-3</v>
      </c>
      <c r="AL207" s="35">
        <f t="shared" si="103"/>
        <v>-1.5237859790084528E-2</v>
      </c>
      <c r="AM207" s="35">
        <f t="shared" si="104"/>
        <v>-1.4483811972840588E-3</v>
      </c>
      <c r="AN207" s="29">
        <f t="shared" si="105"/>
        <v>-4.5801835035793092E-3</v>
      </c>
      <c r="AO207" s="28">
        <f>SUMPRODUCT('Bond Valuation'!$B$68:$F$68,BondVal_all!BO207:BS207)</f>
        <v>76.512699130933242</v>
      </c>
      <c r="AP207" s="53">
        <f t="shared" si="106"/>
        <v>-2.273767313483166E-3</v>
      </c>
      <c r="AQ207" s="12">
        <f>SUMPRODUCT($BO$2:$BS$2,'Bond Valuation'!$B$68:$F$68,BondVal_all!BO207:BS207)/BondVal_all!AO207</f>
        <v>4.7231991548461112</v>
      </c>
      <c r="AR207" s="35">
        <f t="shared" si="107"/>
        <v>-7.7529095565489915E-3</v>
      </c>
      <c r="AS207" s="35">
        <f t="shared" si="108"/>
        <v>-2.4516852691980815E-2</v>
      </c>
      <c r="AT207" s="35">
        <f t="shared" si="109"/>
        <v>-1.4483811972840588E-3</v>
      </c>
      <c r="AU207" s="36">
        <f t="shared" si="110"/>
        <v>-4.5801835035793092E-3</v>
      </c>
      <c r="AV207" s="28">
        <f>SUMPRODUCT('Bond Valuation'!$B$96:$K$96,BondVal_all!BO207:BX207)</f>
        <v>67.557370179839836</v>
      </c>
      <c r="AW207" s="53">
        <f t="shared" si="111"/>
        <v>-1.0630557508517491E-3</v>
      </c>
      <c r="AX207" s="12">
        <f>SUMPRODUCT($BO$2:$BX$2,'Bond Valuation'!$B$96:$K$96,BondVal_all!BO207:BX207)/BondVal_all!AV207</f>
        <v>8.2484026205506833</v>
      </c>
      <c r="AY207" s="35">
        <f t="shared" si="112"/>
        <v>-1.3539365461123498E-2</v>
      </c>
      <c r="AZ207" s="35">
        <f t="shared" si="113"/>
        <v>-4.2815232930566188E-2</v>
      </c>
      <c r="BA207" s="35">
        <f t="shared" si="114"/>
        <v>-1.4483811972840588E-3</v>
      </c>
      <c r="BB207" s="36">
        <f t="shared" si="115"/>
        <v>-4.5801835035793092E-3</v>
      </c>
      <c r="BC207" s="28">
        <f>SUMPRODUCT('Bond Valuation'!$B$124:$U$124,BondVal_all!BO207:CH207)</f>
        <v>56.907405195981852</v>
      </c>
      <c r="BD207" s="53">
        <f t="shared" si="116"/>
        <v>1.059764015481246E-3</v>
      </c>
      <c r="BE207" s="12">
        <f>SUMPRODUCT($BO$2:$CH$2,'Bond Valuation'!$B$124:$U$124,BondVal_all!BO207:CH207)/BondVal_all!BC207</f>
        <v>11.953822008694861</v>
      </c>
      <c r="BF207" s="35">
        <f t="shared" si="117"/>
        <v>-1.9621637337355849E-2</v>
      </c>
      <c r="BG207" s="35">
        <f t="shared" si="118"/>
        <v>-6.2049065407846167E-2</v>
      </c>
      <c r="BH207" s="35">
        <f t="shared" si="119"/>
        <v>-1.4483811972840588E-3</v>
      </c>
      <c r="BI207" s="36">
        <f t="shared" si="120"/>
        <v>-4.5801835035793092E-3</v>
      </c>
      <c r="BJ207" s="35"/>
      <c r="BK207" s="35"/>
      <c r="BO207">
        <f>EXP(-BO$2*HLOOKUP(BO$2,'Yield Curves'!$B$2:$AP$508,MATCH($Z207,'Yield Curves'!$A$3:$A$508,0)+1)/100)</f>
        <v>0.91530311073599757</v>
      </c>
      <c r="BP207">
        <f>EXP(-BP$2*HLOOKUP(BP$2,'Yield Curves'!$B$2:$AP$508,MATCH($Z207,'Yield Curves'!$A$3:$A$508,0)+1)/100)</f>
        <v>0.84349610050523594</v>
      </c>
      <c r="BQ207">
        <f>EXP(-BQ$2*HLOOKUP(BQ$2,'Yield Curves'!$B$2:$AP$508,MATCH($Z207,'Yield Curves'!$A$3:$A$508,0)+1)/100)</f>
        <v>0.77957997338470042</v>
      </c>
      <c r="BR207">
        <f>EXP(-BR$2*HLOOKUP(BR$2,'Yield Curves'!$B$2:$AP$508,MATCH($Z207,'Yield Curves'!$A$3:$A$508,0)+1)/100)</f>
        <v>0.72065122254990965</v>
      </c>
      <c r="BS207">
        <f>EXP(-BS$2*HLOOKUP(BS$2,'Yield Curves'!$B$2:$AP$508,MATCH($Z207,'Yield Curves'!$A$3:$A$508,0)+1)/100)</f>
        <v>0.66697681085847438</v>
      </c>
      <c r="BT207">
        <f>EXP(-BT$2*HLOOKUP(BT$2,'Yield Curves'!$B$2:$AP$508,MATCH($Z207,'Yield Curves'!$A$3:$A$508,0)+1)/100)</f>
        <v>0.61618995159734946</v>
      </c>
      <c r="BU207">
        <f>EXP(-BU$2*HLOOKUP(BU$2,'Yield Curves'!$B$2:$AP$508,MATCH($Z207,'Yield Curves'!$A$3:$A$508,0)+1)/100)</f>
        <v>0.56961191552116708</v>
      </c>
      <c r="BV207">
        <f>EXP(-BV$2*HLOOKUP(BV$2,'Yield Curves'!$B$2:$AP$508,MATCH($Z207,'Yield Curves'!$A$3:$A$508,0)+1)/100)</f>
        <v>0.52550267410033036</v>
      </c>
      <c r="BW207">
        <f>EXP(-BW$2*HLOOKUP(BW$2,'Yield Curves'!$B$2:$AP$508,MATCH($Z207,'Yield Curves'!$A$3:$A$508,0)+1)/100)</f>
        <v>0.48336897189439215</v>
      </c>
      <c r="BX207">
        <f>EXP(-BX$2*HLOOKUP(BX$2,'Yield Curves'!$B$2:$AP$508,MATCH($Z207,'Yield Curves'!$A$3:$A$508,0)+1)/100)</f>
        <v>0.44574867266496027</v>
      </c>
      <c r="BY207">
        <f>EXP(-BY$2*HLOOKUP(BY$2,'Yield Curves'!$B$2:$AP$508,MATCH($Z207,'Yield Curves'!$A$3:$A$508,0)+1)/100)</f>
        <v>0.41103578506148725</v>
      </c>
      <c r="BZ207">
        <f>EXP(-BZ$2*HLOOKUP(BZ$2,'Yield Curves'!$B$2:$AP$508,MATCH($Z207,'Yield Curves'!$A$3:$A$508,0)+1)/100)</f>
        <v>0.37790025267411204</v>
      </c>
      <c r="CA207">
        <f>EXP(-CA$2*HLOOKUP(CA$2,'Yield Curves'!$B$2:$AP$508,MATCH($Z207,'Yield Curves'!$A$3:$A$508,0)+1)/100)</f>
        <v>0.34615063063675672</v>
      </c>
      <c r="CB207">
        <f>EXP(-CB$2*HLOOKUP(CB$2,'Yield Curves'!$B$2:$AP$508,MATCH($Z207,'Yield Curves'!$A$3:$A$508,0)+1)/100)</f>
        <v>0.31836914057934051</v>
      </c>
      <c r="CC207">
        <f>EXP(-CC$2*HLOOKUP(CC$2,'Yield Curves'!$B$2:$AP$508,MATCH($Z207,'Yield Curves'!$A$3:$A$508,0)+1)/100)</f>
        <v>0.29273134554100683</v>
      </c>
      <c r="CD207">
        <f>EXP(-CD$2*HLOOKUP(CD$2,'Yield Curves'!$B$2:$AP$508,MATCH($Z207,'Yield Curves'!$A$3:$A$508,0)+1)/100)</f>
        <v>0.26898995287093469</v>
      </c>
      <c r="CE207">
        <f>EXP(-CE$2*HLOOKUP(CE$2,'Yield Curves'!$B$2:$AP$508,MATCH($Z207,'Yield Curves'!$A$3:$A$508,0)+1)/100)</f>
        <v>0.24700428128295604</v>
      </c>
      <c r="CF207">
        <f>EXP(-CF$2*HLOOKUP(CF$2,'Yield Curves'!$B$2:$AP$508,MATCH($Z207,'Yield Curves'!$A$3:$A$508,0)+1)/100)</f>
        <v>0.22673019623344567</v>
      </c>
      <c r="CG207">
        <f>EXP(-CG$2*HLOOKUP(CG$2,'Yield Curves'!$B$2:$AP$508,MATCH($Z207,'Yield Curves'!$A$3:$A$508,0)+1)/100)</f>
        <v>0.20808277204029887</v>
      </c>
      <c r="CH207">
        <f>EXP(-CH$2*HLOOKUP(CH$2,'Yield Curves'!$B$2:$AP$508,MATCH($Z207,'Yield Curves'!$A$3:$A$508,0)+1)/100)</f>
        <v>0.19090105916394634</v>
      </c>
    </row>
    <row r="208" spans="1:86" x14ac:dyDescent="0.2">
      <c r="A208" s="2">
        <v>42835</v>
      </c>
      <c r="B208">
        <f>'Yield Curves'!C207-'Yield Curves'!C208</f>
        <v>8.0000000000000071E-2</v>
      </c>
      <c r="C208">
        <f>'Yield Curves'!D207-'Yield Curves'!D208</f>
        <v>7.4999999999999289E-2</v>
      </c>
      <c r="D208">
        <f>'Yield Curves'!E207-'Yield Curves'!E208</f>
        <v>7.0000000000000284E-2</v>
      </c>
      <c r="E208">
        <f>'Yield Curves'!F207-'Yield Curves'!F208</f>
        <v>6.4999999999999503E-2</v>
      </c>
      <c r="F208">
        <f>'Yield Curves'!G207-'Yield Curves'!G208</f>
        <v>6.0000000000000497E-2</v>
      </c>
      <c r="G208">
        <f>'Yield Curves'!H207-'Yield Curves'!H208</f>
        <v>4.9999999999998934E-2</v>
      </c>
      <c r="H208">
        <f>'Yield Curves'!I207-'Yield Curves'!I208</f>
        <v>3.9999999999999147E-2</v>
      </c>
      <c r="I208">
        <f>'Yield Curves'!J207-'Yield Curves'!J208</f>
        <v>4.4999999999999929E-2</v>
      </c>
      <c r="J208">
        <f>'Yield Curves'!K207-'Yield Curves'!K208</f>
        <v>4.9999999999999822E-2</v>
      </c>
      <c r="K208">
        <f>'Yield Curves'!L207-'Yield Curves'!L208</f>
        <v>5.0000000000000711E-2</v>
      </c>
      <c r="L208">
        <f>'Yield Curves'!M207-'Yield Curves'!M208</f>
        <v>5.0000000000000711E-2</v>
      </c>
      <c r="M208">
        <f>'Yield Curves'!N207-'Yield Curves'!N208</f>
        <v>5.0000000000000711E-2</v>
      </c>
      <c r="N208">
        <f>'Yield Curves'!O207-'Yield Curves'!O208</f>
        <v>4.9999999999999822E-2</v>
      </c>
      <c r="O208">
        <f>'Yield Curves'!P207-'Yield Curves'!P208</f>
        <v>4.9999999999998934E-2</v>
      </c>
      <c r="P208">
        <f>'Yield Curves'!Q207-'Yield Curves'!Q208</f>
        <v>4.7499999999999432E-2</v>
      </c>
      <c r="Q208">
        <f>'Yield Curves'!R207-'Yield Curves'!R208</f>
        <v>4.4999999999999929E-2</v>
      </c>
      <c r="R208">
        <f>'Yield Curves'!S207-'Yield Curves'!S208</f>
        <v>4.2500000000001315E-2</v>
      </c>
      <c r="S208">
        <f>'Yield Curves'!T207-'Yield Curves'!T208</f>
        <v>4.1249999999999787E-2</v>
      </c>
      <c r="T208">
        <f>'Yield Curves'!U207-'Yield Curves'!U208</f>
        <v>3.9999999999999147E-2</v>
      </c>
      <c r="U208">
        <f>'Yield Curves'!V207-'Yield Curves'!V208</f>
        <v>3.8749999999998508E-2</v>
      </c>
      <c r="V208" s="21">
        <f t="shared" si="91"/>
        <v>8.0000000000000071E-2</v>
      </c>
      <c r="W208" s="21">
        <f t="shared" si="92"/>
        <v>3.7482500000000203E-2</v>
      </c>
      <c r="X208">
        <f t="shared" si="93"/>
        <v>5.4318477466023384E-2</v>
      </c>
      <c r="Y208">
        <f t="shared" si="94"/>
        <v>0.16384617457421902</v>
      </c>
      <c r="Z208" s="2">
        <v>42836</v>
      </c>
      <c r="AA208" s="28">
        <f>'Bond Valuation'!$B$12*BondVal_all!BO208</f>
        <v>92.43637008512998</v>
      </c>
      <c r="AB208" s="53">
        <f t="shared" si="96"/>
        <v>8.0032008535035892E-4</v>
      </c>
      <c r="AC208" s="12">
        <f>SUMPRODUCT('Bond Valuation'!$B$12*BondVal_all!BO208,$BO$2)/AA208</f>
        <v>1</v>
      </c>
      <c r="AD208" s="35">
        <f t="shared" si="97"/>
        <v>-1.6403784764276591E-3</v>
      </c>
      <c r="AE208" s="53">
        <f t="shared" si="98"/>
        <v>-5.1873322102282291E-3</v>
      </c>
      <c r="AF208" s="53">
        <f t="shared" si="99"/>
        <v>-1.4489831844244679E-3</v>
      </c>
      <c r="AG208" s="53">
        <f t="shared" si="100"/>
        <v>-4.5820871540651342E-3</v>
      </c>
      <c r="AH208" s="28">
        <f>SUMPRODUCT('Bond Valuation'!$B$40:$D$40,BondVal_all!BO208:BQ208)</f>
        <v>83.154950392767418</v>
      </c>
      <c r="AI208" s="53">
        <f t="shared" si="101"/>
        <v>-5.5281740654755662E-4</v>
      </c>
      <c r="AJ208" s="12">
        <f>SUMPRODUCT($BO$2:$BQ$2,'Bond Valuation'!$B$40:$D$40,BondVal_all!BO208:BQ208)/BondVal_all!AH208</f>
        <v>2.9356760960737605</v>
      </c>
      <c r="AK208" s="35">
        <f t="shared" si="102"/>
        <v>-4.8156198817625737E-3</v>
      </c>
      <c r="AL208" s="35">
        <f t="shared" si="103"/>
        <v>-1.522832717196048E-2</v>
      </c>
      <c r="AM208" s="35">
        <f t="shared" si="104"/>
        <v>-1.4489831844244679E-3</v>
      </c>
      <c r="AN208" s="29">
        <f t="shared" si="105"/>
        <v>-4.5820871540651342E-3</v>
      </c>
      <c r="AO208" s="28">
        <f>SUMPRODUCT('Bond Valuation'!$B$68:$F$68,BondVal_all!BO208:BS208)</f>
        <v>76.687067678788139</v>
      </c>
      <c r="AP208" s="53">
        <f t="shared" si="106"/>
        <v>-2.2461339372800149E-3</v>
      </c>
      <c r="AQ208" s="12">
        <f>SUMPRODUCT($BO$2:$BS$2,'Bond Valuation'!$B$68:$F$68,BondVal_all!BO208:BS208)/BondVal_all!AO208</f>
        <v>4.7237240545268611</v>
      </c>
      <c r="AR208" s="35">
        <f t="shared" si="107"/>
        <v>-7.7486952676294575E-3</v>
      </c>
      <c r="AS208" s="35">
        <f t="shared" si="108"/>
        <v>-2.4503525940277077E-2</v>
      </c>
      <c r="AT208" s="35">
        <f t="shared" si="109"/>
        <v>-1.4489831844244679E-3</v>
      </c>
      <c r="AU208" s="36">
        <f t="shared" si="110"/>
        <v>-4.5820871540651342E-3</v>
      </c>
      <c r="AV208" s="28">
        <f>SUMPRODUCT('Bond Valuation'!$B$96:$K$96,BondVal_all!BO208:BX208)</f>
        <v>67.629263857709645</v>
      </c>
      <c r="AW208" s="53">
        <f t="shared" si="111"/>
        <v>-3.9381070613591085E-3</v>
      </c>
      <c r="AX208" s="12">
        <f>SUMPRODUCT($BO$2:$BX$2,'Bond Valuation'!$B$96:$K$96,BondVal_all!BO208:BX208)/BondVal_all!AV208</f>
        <v>8.2487013869864327</v>
      </c>
      <c r="AY208" s="35">
        <f t="shared" si="112"/>
        <v>-1.3530992213691523E-2</v>
      </c>
      <c r="AZ208" s="35">
        <f t="shared" si="113"/>
        <v>-4.2788754397268994E-2</v>
      </c>
      <c r="BA208" s="35">
        <f t="shared" si="114"/>
        <v>-1.4489831844244679E-3</v>
      </c>
      <c r="BB208" s="36">
        <f t="shared" si="115"/>
        <v>-4.5820871540651342E-3</v>
      </c>
      <c r="BC208" s="28">
        <f>SUMPRODUCT('Bond Valuation'!$B$124:$U$124,BondVal_all!BO208:CH208)</f>
        <v>56.847160620773678</v>
      </c>
      <c r="BD208" s="53">
        <f t="shared" si="116"/>
        <v>-3.9132319000297899E-3</v>
      </c>
      <c r="BE208" s="12">
        <f>SUMPRODUCT($BO$2:$CH$2,'Bond Valuation'!$B$124:$U$124,BondVal_all!BO208:CH208)/BondVal_all!BC208</f>
        <v>11.938281496603222</v>
      </c>
      <c r="BF208" s="35">
        <f t="shared" si="117"/>
        <v>-1.9583300012562508E-2</v>
      </c>
      <c r="BG208" s="35">
        <f t="shared" si="118"/>
        <v>-6.1927832142101562E-2</v>
      </c>
      <c r="BH208" s="35">
        <f t="shared" si="119"/>
        <v>-1.4489831844244679E-3</v>
      </c>
      <c r="BI208" s="36">
        <f t="shared" si="120"/>
        <v>-4.5820871540651342E-3</v>
      </c>
      <c r="BJ208" s="35"/>
      <c r="BK208" s="35"/>
      <c r="BO208">
        <f>EXP(-BO$2*HLOOKUP(BO$2,'Yield Curves'!$B$2:$AP$508,MATCH($Z208,'Yield Curves'!$A$3:$A$508,0)+1)/100)</f>
        <v>0.91521158500128696</v>
      </c>
      <c r="BP208">
        <f>EXP(-BP$2*HLOOKUP(BP$2,'Yield Curves'!$B$2:$AP$508,MATCH($Z208,'Yield Curves'!$A$3:$A$508,0)+1)/100)</f>
        <v>0.84400235002520752</v>
      </c>
      <c r="BQ208">
        <f>EXP(-BQ$2*HLOOKUP(BQ$2,'Yield Curves'!$B$2:$AP$508,MATCH($Z208,'Yield Curves'!$A$3:$A$508,0)+1)/100)</f>
        <v>0.78075022081092571</v>
      </c>
      <c r="BR208">
        <f>EXP(-BR$2*HLOOKUP(BR$2,'Yield Curves'!$B$2:$AP$508,MATCH($Z208,'Yield Curves'!$A$3:$A$508,0)+1)/100)</f>
        <v>0.72036301970530137</v>
      </c>
      <c r="BS208">
        <f>EXP(-BS$2*HLOOKUP(BS$2,'Yield Curves'!$B$2:$AP$508,MATCH($Z208,'Yield Curves'!$A$3:$A$508,0)+1)/100)</f>
        <v>0.66864633892615943</v>
      </c>
      <c r="BT208">
        <f>EXP(-BT$2*HLOOKUP(BT$2,'Yield Curves'!$B$2:$AP$508,MATCH($Z208,'Yield Curves'!$A$3:$A$508,0)+1)/100)</f>
        <v>0.61767058352879756</v>
      </c>
      <c r="BU208">
        <f>EXP(-BU$2*HLOOKUP(BU$2,'Yield Curves'!$B$2:$AP$508,MATCH($Z208,'Yield Curves'!$A$3:$A$508,0)+1)/100)</f>
        <v>0.57080935741769301</v>
      </c>
      <c r="BV208">
        <f>EXP(-BV$2*HLOOKUP(BV$2,'Yield Curves'!$B$2:$AP$508,MATCH($Z208,'Yield Curves'!$A$3:$A$508,0)+1)/100)</f>
        <v>0.52644943073906147</v>
      </c>
      <c r="BW208">
        <f>EXP(-BW$2*HLOOKUP(BW$2,'Yield Curves'!$B$2:$AP$508,MATCH($Z208,'Yield Curves'!$A$3:$A$508,0)+1)/100)</f>
        <v>0.48413087786858028</v>
      </c>
      <c r="BX208">
        <f>EXP(-BX$2*HLOOKUP(BX$2,'Yield Curves'!$B$2:$AP$508,MATCH($Z208,'Yield Curves'!$A$3:$A$508,0)+1)/100)</f>
        <v>0.44619464428627154</v>
      </c>
      <c r="BY208">
        <f>EXP(-BY$2*HLOOKUP(BY$2,'Yield Curves'!$B$2:$AP$508,MATCH($Z208,'Yield Curves'!$A$3:$A$508,0)+1)/100)</f>
        <v>0.41114883544609454</v>
      </c>
      <c r="BZ208">
        <f>EXP(-BZ$2*HLOOKUP(BZ$2,'Yield Curves'!$B$2:$AP$508,MATCH($Z208,'Yield Curves'!$A$3:$A$508,0)+1)/100)</f>
        <v>0.37787191121797931</v>
      </c>
      <c r="CA208">
        <f>EXP(-CA$2*HLOOKUP(CA$2,'Yield Curves'!$B$2:$AP$508,MATCH($Z208,'Yield Curves'!$A$3:$A$508,0)+1)/100)</f>
        <v>0.34617875651809449</v>
      </c>
      <c r="CB208">
        <f>EXP(-CB$2*HLOOKUP(CB$2,'Yield Curves'!$B$2:$AP$508,MATCH($Z208,'Yield Curves'!$A$3:$A$508,0)+1)/100)</f>
        <v>0.31816027937091507</v>
      </c>
      <c r="CC208">
        <f>EXP(-CC$2*HLOOKUP(CC$2,'Yield Curves'!$B$2:$AP$508,MATCH($Z208,'Yield Curves'!$A$3:$A$508,0)+1)/100)</f>
        <v>0.29229257768085948</v>
      </c>
      <c r="CD208">
        <f>EXP(-CD$2*HLOOKUP(CD$2,'Yield Curves'!$B$2:$AP$508,MATCH($Z208,'Yield Curves'!$A$3:$A$508,0)+1)/100)</f>
        <v>0.26842063374371727</v>
      </c>
      <c r="CE208">
        <f>EXP(-CE$2*HLOOKUP(CE$2,'Yield Curves'!$B$2:$AP$508,MATCH($Z208,'Yield Curves'!$A$3:$A$508,0)+1)/100)</f>
        <v>0.24639976526044291</v>
      </c>
      <c r="CF208">
        <f>EXP(-CF$2*HLOOKUP(CF$2,'Yield Curves'!$B$2:$AP$508,MATCH($Z208,'Yield Curves'!$A$3:$A$508,0)+1)/100)</f>
        <v>0.22609500317698175</v>
      </c>
      <c r="CG208">
        <f>EXP(-CG$2*HLOOKUP(CG$2,'Yield Curves'!$B$2:$AP$508,MATCH($Z208,'Yield Curves'!$A$3:$A$508,0)+1)/100)</f>
        <v>0.20738050182951592</v>
      </c>
      <c r="CH208">
        <f>EXP(-CH$2*HLOOKUP(CH$2,'Yield Curves'!$B$2:$AP$508,MATCH($Z208,'Yield Curves'!$A$3:$A$508,0)+1)/100)</f>
        <v>0.19013898010152055</v>
      </c>
    </row>
    <row r="209" spans="1:86" x14ac:dyDescent="0.2">
      <c r="A209" s="2">
        <v>42832</v>
      </c>
      <c r="B209">
        <f>'Yield Curves'!C208-'Yield Curves'!C209</f>
        <v>-9.9999999999997868E-3</v>
      </c>
      <c r="C209">
        <f>'Yield Curves'!D208-'Yield Curves'!D209</f>
        <v>2.5000000000002132E-2</v>
      </c>
      <c r="D209">
        <f>'Yield Curves'!E208-'Yield Curves'!E209</f>
        <v>6.0000000000000497E-2</v>
      </c>
      <c r="E209">
        <f>'Yield Curves'!F208-'Yield Curves'!F209</f>
        <v>7.0000000000000284E-2</v>
      </c>
      <c r="F209">
        <f>'Yield Curves'!G208-'Yield Curves'!G209</f>
        <v>8.0000000000000071E-2</v>
      </c>
      <c r="G209">
        <f>'Yield Curves'!H208-'Yield Curves'!H209</f>
        <v>7.5000000000001066E-2</v>
      </c>
      <c r="H209">
        <f>'Yield Curves'!I208-'Yield Curves'!I209</f>
        <v>7.0000000000000284E-2</v>
      </c>
      <c r="I209">
        <f>'Yield Curves'!J208-'Yield Curves'!J209</f>
        <v>8.0000000000000071E-2</v>
      </c>
      <c r="J209">
        <f>'Yield Curves'!K208-'Yield Curves'!K209</f>
        <v>8.9999999999999858E-2</v>
      </c>
      <c r="K209">
        <f>'Yield Curves'!L208-'Yield Curves'!L209</f>
        <v>8.4999999999999076E-2</v>
      </c>
      <c r="L209">
        <f>'Yield Curves'!M208-'Yield Curves'!M209</f>
        <v>8.0000000000000071E-2</v>
      </c>
      <c r="M209">
        <f>'Yield Curves'!N208-'Yield Curves'!N209</f>
        <v>7.5000000000000178E-2</v>
      </c>
      <c r="N209">
        <f>'Yield Curves'!O208-'Yield Curves'!O209</f>
        <v>7.0000000000000284E-2</v>
      </c>
      <c r="O209">
        <f>'Yield Curves'!P208-'Yield Curves'!P209</f>
        <v>6.5000000000000391E-2</v>
      </c>
      <c r="P209">
        <f>'Yield Curves'!Q208-'Yield Curves'!Q209</f>
        <v>6.5000000000000391E-2</v>
      </c>
      <c r="Q209">
        <f>'Yield Curves'!R208-'Yield Curves'!R209</f>
        <v>6.5000000000000391E-2</v>
      </c>
      <c r="R209">
        <f>'Yield Curves'!S208-'Yield Curves'!S209</f>
        <v>6.5000000000000391E-2</v>
      </c>
      <c r="S209">
        <f>'Yield Curves'!T208-'Yield Curves'!T209</f>
        <v>6.2500000000000888E-2</v>
      </c>
      <c r="T209">
        <f>'Yield Curves'!U208-'Yield Curves'!U209</f>
        <v>6.0000000000000497E-2</v>
      </c>
      <c r="U209">
        <f>'Yield Curves'!V208-'Yield Curves'!V209</f>
        <v>5.7500000000000107E-2</v>
      </c>
      <c r="V209" s="21">
        <f t="shared" si="91"/>
        <v>8.9999999999999858E-2</v>
      </c>
      <c r="W209" s="21">
        <f t="shared" si="92"/>
        <v>3.7242500000000199E-2</v>
      </c>
      <c r="X209">
        <f t="shared" si="93"/>
        <v>5.4217961559548451E-2</v>
      </c>
      <c r="Y209">
        <f t="shared" si="94"/>
        <v>0.16337233960888378</v>
      </c>
      <c r="Z209" s="2">
        <v>42835</v>
      </c>
      <c r="AA209" s="28">
        <f>'Bond Valuation'!$B$12*BondVal_all!BO209</f>
        <v>92.362450560813983</v>
      </c>
      <c r="AB209" s="53">
        <f t="shared" si="96"/>
        <v>-7.9968008531616785E-4</v>
      </c>
      <c r="AC209" s="12">
        <f>SUMPRODUCT('Bond Valuation'!$B$12*BondVal_all!BO209,$BO$2)/AA209</f>
        <v>1</v>
      </c>
      <c r="AD209" s="35">
        <f t="shared" si="97"/>
        <v>-1.6384617457421901E-3</v>
      </c>
      <c r="AE209" s="53">
        <f t="shared" si="98"/>
        <v>-5.1812709756010114E-3</v>
      </c>
      <c r="AF209" s="53">
        <f t="shared" si="99"/>
        <v>-1.4477037856997885E-3</v>
      </c>
      <c r="AG209" s="53">
        <f t="shared" si="100"/>
        <v>-4.5780413400596321E-3</v>
      </c>
      <c r="AH209" s="28">
        <f>SUMPRODUCT('Bond Valuation'!$B$40:$D$40,BondVal_all!BO209:BQ209)</f>
        <v>83.200945323583511</v>
      </c>
      <c r="AI209" s="53">
        <f t="shared" si="101"/>
        <v>-1.7683506522082615E-3</v>
      </c>
      <c r="AJ209" s="12">
        <f>SUMPRODUCT($BO$2:$BQ$2,'Bond Valuation'!$B$40:$D$40,BondVal_all!BO209:BQ209)/BondVal_all!AH209</f>
        <v>2.93575089866864</v>
      </c>
      <c r="AK209" s="35">
        <f t="shared" si="102"/>
        <v>-4.8101155424968237E-3</v>
      </c>
      <c r="AL209" s="35">
        <f t="shared" si="103"/>
        <v>-1.5210920922866411E-2</v>
      </c>
      <c r="AM209" s="35">
        <f t="shared" si="104"/>
        <v>-1.4477037856997885E-3</v>
      </c>
      <c r="AN209" s="29">
        <f t="shared" si="105"/>
        <v>-4.5780413400596321E-3</v>
      </c>
      <c r="AO209" s="28">
        <f>SUMPRODUCT('Bond Valuation'!$B$68:$F$68,BondVal_all!BO209:BS209)</f>
        <v>76.859704870306658</v>
      </c>
      <c r="AP209" s="53">
        <f t="shared" si="106"/>
        <v>-2.3775779220723825E-3</v>
      </c>
      <c r="AQ209" s="12">
        <f>SUMPRODUCT($BO$2:$BS$2,'Bond Valuation'!$B$68:$F$68,BondVal_all!BO209:BS209)/BondVal_all!AO209</f>
        <v>4.7243976819549811</v>
      </c>
      <c r="AR209" s="35">
        <f t="shared" si="107"/>
        <v>-7.7407448735563149E-3</v>
      </c>
      <c r="AS209" s="35">
        <f t="shared" si="108"/>
        <v>-2.4478384586710041E-2</v>
      </c>
      <c r="AT209" s="35">
        <f t="shared" si="109"/>
        <v>-1.4477037856997885E-3</v>
      </c>
      <c r="AU209" s="36">
        <f t="shared" si="110"/>
        <v>-4.5780413400596321E-3</v>
      </c>
      <c r="AV209" s="28">
        <f>SUMPRODUCT('Bond Valuation'!$B$96:$K$96,BondVal_all!BO209:BX209)</f>
        <v>67.896648127141759</v>
      </c>
      <c r="AW209" s="53">
        <f t="shared" si="111"/>
        <v>-3.4444166510783081E-3</v>
      </c>
      <c r="AX209" s="12">
        <f>SUMPRODUCT($BO$2:$BX$2,'Bond Valuation'!$B$96:$K$96,BondVal_all!BO209:BX209)/BondVal_all!AV209</f>
        <v>8.2541170872820722</v>
      </c>
      <c r="AY209" s="35">
        <f t="shared" si="112"/>
        <v>-1.3524055092388625E-2</v>
      </c>
      <c r="AZ209" s="35">
        <f t="shared" si="113"/>
        <v>-4.2766817293546956E-2</v>
      </c>
      <c r="BA209" s="35">
        <f t="shared" si="114"/>
        <v>-1.4477037856997885E-3</v>
      </c>
      <c r="BB209" s="36">
        <f t="shared" si="115"/>
        <v>-4.5780413400596321E-3</v>
      </c>
      <c r="BC209" s="28">
        <f>SUMPRODUCT('Bond Valuation'!$B$124:$U$124,BondVal_all!BO209:CH209)</f>
        <v>57.070490685474432</v>
      </c>
      <c r="BD209" s="53">
        <f t="shared" si="116"/>
        <v>-4.9682549014782307E-3</v>
      </c>
      <c r="BE209" s="12">
        <f>SUMPRODUCT($BO$2:$CH$2,'Bond Valuation'!$B$124:$U$124,BondVal_all!BO209:CH209)/BondVal_all!BC209</f>
        <v>11.953764254828117</v>
      </c>
      <c r="BF209" s="35">
        <f t="shared" si="117"/>
        <v>-1.9585785449156269E-2</v>
      </c>
      <c r="BG209" s="35">
        <f t="shared" si="118"/>
        <v>-6.1935691782717781E-2</v>
      </c>
      <c r="BH209" s="35">
        <f t="shared" si="119"/>
        <v>-1.4477037856997885E-3</v>
      </c>
      <c r="BI209" s="36">
        <f t="shared" si="120"/>
        <v>-4.5780413400596321E-3</v>
      </c>
      <c r="BJ209" s="35"/>
      <c r="BK209" s="35"/>
      <c r="BO209">
        <f>EXP(-BO$2*HLOOKUP(BO$2,'Yield Curves'!$B$2:$AP$508,MATCH($Z209,'Yield Curves'!$A$3:$A$508,0)+1)/100)</f>
        <v>0.91447970852291072</v>
      </c>
      <c r="BP209">
        <f>EXP(-BP$2*HLOOKUP(BP$2,'Yield Curves'!$B$2:$AP$508,MATCH($Z209,'Yield Curves'!$A$3:$A$508,0)+1)/100)</f>
        <v>0.84383356643412422</v>
      </c>
      <c r="BQ209">
        <f>EXP(-BQ$2*HLOOKUP(BQ$2,'Yield Curves'!$B$2:$AP$508,MATCH($Z209,'Yield Curves'!$A$3:$A$508,0)+1)/100)</f>
        <v>0.78121881150656325</v>
      </c>
      <c r="BR209">
        <f>EXP(-BR$2*HLOOKUP(BR$2,'Yield Curves'!$B$2:$AP$508,MATCH($Z209,'Yield Curves'!$A$3:$A$508,0)+1)/100)</f>
        <v>0.72122797419784868</v>
      </c>
      <c r="BS209">
        <f>EXP(-BS$2*HLOOKUP(BS$2,'Yield Curves'!$B$2:$AP$508,MATCH($Z209,'Yield Curves'!$A$3:$A$508,0)+1)/100)</f>
        <v>0.67032004603563933</v>
      </c>
      <c r="BT209">
        <f>EXP(-BT$2*HLOOKUP(BT$2,'Yield Curves'!$B$2:$AP$508,MATCH($Z209,'Yield Curves'!$A$3:$A$508,0)+1)/100)</f>
        <v>0.6195263775786134</v>
      </c>
      <c r="BU209">
        <f>EXP(-BU$2*HLOOKUP(BU$2,'Yield Curves'!$B$2:$AP$508,MATCH($Z209,'Yield Curves'!$A$3:$A$508,0)+1)/100)</f>
        <v>0.57281069045844912</v>
      </c>
      <c r="BV209">
        <f>EXP(-BV$2*HLOOKUP(BV$2,'Yield Curves'!$B$2:$AP$508,MATCH($Z209,'Yield Curves'!$A$3:$A$508,0)+1)/100)</f>
        <v>0.52855944567854418</v>
      </c>
      <c r="BW209">
        <f>EXP(-BW$2*HLOOKUP(BW$2,'Yield Curves'!$B$2:$AP$508,MATCH($Z209,'Yield Curves'!$A$3:$A$508,0)+1)/100)</f>
        <v>0.48631437600514416</v>
      </c>
      <c r="BX209">
        <f>EXP(-BX$2*HLOOKUP(BX$2,'Yield Curves'!$B$2:$AP$508,MATCH($Z209,'Yield Curves'!$A$3:$A$508,0)+1)/100)</f>
        <v>0.44843120424810956</v>
      </c>
      <c r="BY209">
        <f>EXP(-BY$2*HLOOKUP(BY$2,'Yield Curves'!$B$2:$AP$508,MATCH($Z209,'Yield Curves'!$A$3:$A$508,0)+1)/100)</f>
        <v>0.41341638408369236</v>
      </c>
      <c r="BZ209">
        <f>EXP(-BZ$2*HLOOKUP(BZ$2,'Yield Curves'!$B$2:$AP$508,MATCH($Z209,'Yield Curves'!$A$3:$A$508,0)+1)/100)</f>
        <v>0.37991793884129482</v>
      </c>
      <c r="CA209">
        <f>EXP(-CA$2*HLOOKUP(CA$2,'Yield Curves'!$B$2:$AP$508,MATCH($Z209,'Yield Curves'!$A$3:$A$508,0)+1)/100)</f>
        <v>0.34775745868409019</v>
      </c>
      <c r="CB209">
        <f>EXP(-CB$2*HLOOKUP(CB$2,'Yield Curves'!$B$2:$AP$508,MATCH($Z209,'Yield Curves'!$A$3:$A$508,0)+1)/100)</f>
        <v>0.3196112069992556</v>
      </c>
      <c r="CC209">
        <f>EXP(-CC$2*HLOOKUP(CC$2,'Yield Curves'!$B$2:$AP$508,MATCH($Z209,'Yield Curves'!$A$3:$A$508,0)+1)/100)</f>
        <v>0.29361085818696442</v>
      </c>
      <c r="CD209">
        <f>EXP(-CD$2*HLOOKUP(CD$2,'Yield Curves'!$B$2:$AP$508,MATCH($Z209,'Yield Curves'!$A$3:$A$508,0)+1)/100)</f>
        <v>0.26967169615647796</v>
      </c>
      <c r="CE209">
        <f>EXP(-CE$2*HLOOKUP(CE$2,'Yield Curves'!$B$2:$AP$508,MATCH($Z209,'Yield Curves'!$A$3:$A$508,0)+1)/100)</f>
        <v>0.24764645737918387</v>
      </c>
      <c r="CF209">
        <f>EXP(-CF$2*HLOOKUP(CF$2,'Yield Curves'!$B$2:$AP$508,MATCH($Z209,'Yield Curves'!$A$3:$A$508,0)+1)/100)</f>
        <v>0.22733200566661935</v>
      </c>
      <c r="CG209">
        <f>EXP(-CG$2*HLOOKUP(CG$2,'Yield Curves'!$B$2:$AP$508,MATCH($Z209,'Yield Curves'!$A$3:$A$508,0)+1)/100)</f>
        <v>0.20857213788966322</v>
      </c>
      <c r="CH209">
        <f>EXP(-CH$2*HLOOKUP(CH$2,'Yield Curves'!$B$2:$AP$508,MATCH($Z209,'Yield Curves'!$A$3:$A$508,0)+1)/100)</f>
        <v>0.19128324333905466</v>
      </c>
    </row>
    <row r="210" spans="1:86" x14ac:dyDescent="0.2">
      <c r="A210" s="2">
        <v>42831</v>
      </c>
      <c r="B210">
        <f>'Yield Curves'!C209-'Yield Curves'!C210</f>
        <v>-1.0000000000001563E-2</v>
      </c>
      <c r="C210">
        <f>'Yield Curves'!D209-'Yield Curves'!D210</f>
        <v>-1.5000000000002345E-2</v>
      </c>
      <c r="D210">
        <f>'Yield Curves'!E209-'Yield Curves'!E210</f>
        <v>-2.000000000000135E-2</v>
      </c>
      <c r="E210">
        <f>'Yield Curves'!F209-'Yield Curves'!F210</f>
        <v>-9.9999999999997868E-3</v>
      </c>
      <c r="F210">
        <f>'Yield Curves'!G209-'Yield Curves'!G210</f>
        <v>0</v>
      </c>
      <c r="G210">
        <f>'Yield Curves'!H209-'Yield Curves'!H210</f>
        <v>-3.0000000000001137E-2</v>
      </c>
      <c r="H210">
        <f>'Yield Curves'!I209-'Yield Curves'!I210</f>
        <v>-5.9999999999998721E-2</v>
      </c>
      <c r="I210">
        <f>'Yield Curves'!J209-'Yield Curves'!J210</f>
        <v>-3.9999999999999147E-2</v>
      </c>
      <c r="J210">
        <f>'Yield Curves'!K209-'Yield Curves'!K210</f>
        <v>-1.9999999999999574E-2</v>
      </c>
      <c r="K210">
        <f>'Yield Curves'!L209-'Yield Curves'!L210</f>
        <v>-2.4999999999999467E-2</v>
      </c>
      <c r="L210">
        <f>'Yield Curves'!M209-'Yield Curves'!M210</f>
        <v>-3.0000000000000249E-2</v>
      </c>
      <c r="M210">
        <f>'Yield Curves'!N209-'Yield Curves'!N210</f>
        <v>-3.5000000000000142E-2</v>
      </c>
      <c r="N210">
        <f>'Yield Curves'!O209-'Yield Curves'!O210</f>
        <v>-4.0000000000000036E-2</v>
      </c>
      <c r="O210">
        <f>'Yield Curves'!P209-'Yield Curves'!P210</f>
        <v>-4.4999999999999929E-2</v>
      </c>
      <c r="P210">
        <f>'Yield Curves'!Q209-'Yield Curves'!Q210</f>
        <v>-4.4999999999999929E-2</v>
      </c>
      <c r="Q210">
        <f>'Yield Curves'!R209-'Yield Curves'!R210</f>
        <v>-4.4999999999999929E-2</v>
      </c>
      <c r="R210">
        <f>'Yield Curves'!S209-'Yield Curves'!S210</f>
        <v>-4.4999999999999929E-2</v>
      </c>
      <c r="S210">
        <f>'Yield Curves'!T209-'Yield Curves'!T210</f>
        <v>-4.750000000000032E-2</v>
      </c>
      <c r="T210">
        <f>'Yield Curves'!U209-'Yield Curves'!U210</f>
        <v>-4.9999999999999822E-2</v>
      </c>
      <c r="U210">
        <f>'Yield Curves'!V209-'Yield Curves'!V210</f>
        <v>-5.2499999999999325E-2</v>
      </c>
      <c r="V210" s="21">
        <f t="shared" si="91"/>
        <v>0</v>
      </c>
      <c r="W210" s="21">
        <f t="shared" si="92"/>
        <v>3.7082500000000199E-2</v>
      </c>
      <c r="X210">
        <f t="shared" si="93"/>
        <v>5.4387064799638361E-2</v>
      </c>
      <c r="Y210">
        <f t="shared" si="94"/>
        <v>0.16360573257196037</v>
      </c>
      <c r="Z210" s="2">
        <v>42832</v>
      </c>
      <c r="AA210" s="28">
        <f>'Bond Valuation'!$B$12*BondVal_all!BO210</f>
        <v>92.43637008512998</v>
      </c>
      <c r="AB210" s="53">
        <f t="shared" si="96"/>
        <v>1.0000500016649205E-4</v>
      </c>
      <c r="AC210" s="12">
        <f>SUMPRODUCT('Bond Valuation'!$B$12*BondVal_all!BO210,$BO$2)/AA210</f>
        <v>1</v>
      </c>
      <c r="AD210" s="35">
        <f t="shared" si="97"/>
        <v>-1.6337233960888378E-3</v>
      </c>
      <c r="AE210" s="53">
        <f t="shared" si="98"/>
        <v>-5.1662869983461488E-3</v>
      </c>
      <c r="AF210" s="53">
        <f t="shared" si="99"/>
        <v>-1.4450248214667092E-3</v>
      </c>
      <c r="AG210" s="53">
        <f t="shared" si="100"/>
        <v>-4.5695697113129754E-3</v>
      </c>
      <c r="AH210" s="28">
        <f>SUMPRODUCT('Bond Valuation'!$B$40:$D$40,BondVal_all!BO210:BQ210)</f>
        <v>83.348334405089219</v>
      </c>
      <c r="AI210" s="53">
        <f t="shared" si="101"/>
        <v>-2.3181540675567547E-3</v>
      </c>
      <c r="AJ210" s="12">
        <f>SUMPRODUCT($BO$2:$BQ$2,'Bond Valuation'!$B$40:$D$40,BondVal_all!BO210:BQ210)/BondVal_all!AH210</f>
        <v>2.9358010223031097</v>
      </c>
      <c r="AK210" s="35">
        <f t="shared" si="102"/>
        <v>-4.7962868163981178E-3</v>
      </c>
      <c r="AL210" s="35">
        <f t="shared" si="103"/>
        <v>-1.5167190651255887E-2</v>
      </c>
      <c r="AM210" s="35">
        <f t="shared" si="104"/>
        <v>-1.4450248214667092E-3</v>
      </c>
      <c r="AN210" s="29">
        <f t="shared" si="105"/>
        <v>-4.5695697113129754E-3</v>
      </c>
      <c r="AO210" s="28">
        <f>SUMPRODUCT('Bond Valuation'!$B$68:$F$68,BondVal_all!BO210:BS210)</f>
        <v>77.042880321612188</v>
      </c>
      <c r="AP210" s="53">
        <f t="shared" si="106"/>
        <v>-4.1714974329150056E-3</v>
      </c>
      <c r="AQ210" s="12">
        <f>SUMPRODUCT($BO$2:$BS$2,'Bond Valuation'!$B$68:$F$68,BondVal_all!BO210:BS210)/BondVal_all!AO210</f>
        <v>4.7247140490813351</v>
      </c>
      <c r="AR210" s="35">
        <f t="shared" si="107"/>
        <v>-7.7188758818138026E-3</v>
      </c>
      <c r="AS210" s="35">
        <f t="shared" si="108"/>
        <v>-2.4409228762672288E-2</v>
      </c>
      <c r="AT210" s="35">
        <f t="shared" si="109"/>
        <v>-1.4450248214667092E-3</v>
      </c>
      <c r="AU210" s="36">
        <f t="shared" si="110"/>
        <v>-4.5695697113129754E-3</v>
      </c>
      <c r="AV210" s="28">
        <f>SUMPRODUCT('Bond Valuation'!$B$96:$K$96,BondVal_all!BO210:BX210)</f>
        <v>68.131320782906357</v>
      </c>
      <c r="AW210" s="53">
        <f t="shared" si="111"/>
        <v>-5.0817584841272856E-3</v>
      </c>
      <c r="AX210" s="12">
        <f>SUMPRODUCT($BO$2:$BX$2,'Bond Valuation'!$B$96:$K$96,BondVal_all!BO210:BX210)/BondVal_all!AV210</f>
        <v>8.2570188441142385</v>
      </c>
      <c r="AY210" s="35">
        <f t="shared" si="112"/>
        <v>-1.3489684867575845E-2</v>
      </c>
      <c r="AZ210" s="35">
        <f t="shared" si="113"/>
        <v>-4.2658129099446537E-2</v>
      </c>
      <c r="BA210" s="35">
        <f t="shared" si="114"/>
        <v>-1.4450248214667092E-3</v>
      </c>
      <c r="BB210" s="36">
        <f t="shared" si="115"/>
        <v>-4.5695697113129754E-3</v>
      </c>
      <c r="BC210" s="28">
        <f>SUMPRODUCT('Bond Valuation'!$B$124:$U$124,BondVal_all!BO210:CH210)</f>
        <v>57.355447166988299</v>
      </c>
      <c r="BD210" s="53">
        <f t="shared" si="116"/>
        <v>-8.2464540623135019E-3</v>
      </c>
      <c r="BE210" s="12">
        <f>SUMPRODUCT($BO$2:$CH$2,'Bond Valuation'!$B$124:$U$124,BondVal_all!BO210:CH210)/BondVal_all!BC210</f>
        <v>11.97303978426585</v>
      </c>
      <c r="BF210" s="35">
        <f t="shared" si="117"/>
        <v>-1.9560635217857572E-2</v>
      </c>
      <c r="BG210" s="35">
        <f t="shared" si="118"/>
        <v>-6.1856159768133842E-2</v>
      </c>
      <c r="BH210" s="35">
        <f t="shared" si="119"/>
        <v>-1.4450248214667092E-3</v>
      </c>
      <c r="BI210" s="36">
        <f t="shared" si="120"/>
        <v>-4.5695697113129754E-3</v>
      </c>
      <c r="BJ210" s="35"/>
      <c r="BK210" s="35"/>
      <c r="BO210">
        <f>EXP(-BO$2*HLOOKUP(BO$2,'Yield Curves'!$B$2:$AP$508,MATCH($Z210,'Yield Curves'!$A$3:$A$508,0)+1)/100)</f>
        <v>0.91521158500128696</v>
      </c>
      <c r="BP210">
        <f>EXP(-BP$2*HLOOKUP(BP$2,'Yield Curves'!$B$2:$AP$508,MATCH($Z210,'Yield Curves'!$A$3:$A$508,0)+1)/100)</f>
        <v>0.84501576077007545</v>
      </c>
      <c r="BQ210">
        <f>EXP(-BQ$2*HLOOKUP(BQ$2,'Yield Curves'!$B$2:$AP$508,MATCH($Z210,'Yield Curves'!$A$3:$A$508,0)+1)/100)</f>
        <v>0.78262627170143628</v>
      </c>
      <c r="BR210">
        <f>EXP(-BR$2*HLOOKUP(BR$2,'Yield Curves'!$B$2:$AP$508,MATCH($Z210,'Yield Curves'!$A$3:$A$508,0)+1)/100)</f>
        <v>0.72238286262092755</v>
      </c>
      <c r="BS210">
        <f>EXP(-BS$2*HLOOKUP(BS$2,'Yield Curves'!$B$2:$AP$508,MATCH($Z210,'Yield Curves'!$A$3:$A$508,0)+1)/100)</f>
        <v>0.67199794264758894</v>
      </c>
      <c r="BT210">
        <f>EXP(-BT$2*HLOOKUP(BT$2,'Yield Curves'!$B$2:$AP$508,MATCH($Z210,'Yield Curves'!$A$3:$A$508,0)+1)/100)</f>
        <v>0.62138774737000924</v>
      </c>
      <c r="BU210">
        <f>EXP(-BU$2*HLOOKUP(BU$2,'Yield Curves'!$B$2:$AP$508,MATCH($Z210,'Yield Curves'!$A$3:$A$508,0)+1)/100)</f>
        <v>0.57481904043732657</v>
      </c>
      <c r="BV210">
        <f>EXP(-BV$2*HLOOKUP(BV$2,'Yield Curves'!$B$2:$AP$508,MATCH($Z210,'Yield Curves'!$A$3:$A$508,0)+1)/100)</f>
        <v>0.53057179260976839</v>
      </c>
      <c r="BW210">
        <f>EXP(-BW$2*HLOOKUP(BW$2,'Yield Curves'!$B$2:$AP$508,MATCH($Z210,'Yield Curves'!$A$3:$A$508,0)+1)/100)</f>
        <v>0.488178090575204</v>
      </c>
      <c r="BX210">
        <f>EXP(-BX$2*HLOOKUP(BX$2,'Yield Curves'!$B$2:$AP$508,MATCH($Z210,'Yield Curves'!$A$3:$A$508,0)+1)/100)</f>
        <v>0.45022852130278918</v>
      </c>
      <c r="BY210">
        <f>EXP(-BY$2*HLOOKUP(BY$2,'Yield Curves'!$B$2:$AP$508,MATCH($Z210,'Yield Curves'!$A$3:$A$508,0)+1)/100)</f>
        <v>0.41512524877835416</v>
      </c>
      <c r="BZ210">
        <f>EXP(-BZ$2*HLOOKUP(BZ$2,'Yield Curves'!$B$2:$AP$508,MATCH($Z210,'Yield Curves'!$A$3:$A$508,0)+1)/100)</f>
        <v>0.38166004544172821</v>
      </c>
      <c r="CA210">
        <f>EXP(-CA$2*HLOOKUP(CA$2,'Yield Curves'!$B$2:$AP$508,MATCH($Z210,'Yield Curves'!$A$3:$A$508,0)+1)/100)</f>
        <v>0.34965572550697716</v>
      </c>
      <c r="CB210">
        <f>EXP(-CB$2*HLOOKUP(CB$2,'Yield Curves'!$B$2:$AP$508,MATCH($Z210,'Yield Curves'!$A$3:$A$508,0)+1)/100)</f>
        <v>0.32144823794272265</v>
      </c>
      <c r="CC210">
        <f>EXP(-CC$2*HLOOKUP(CC$2,'Yield Curves'!$B$2:$AP$508,MATCH($Z210,'Yield Curves'!$A$3:$A$508,0)+1)/100)</f>
        <v>0.29537781891739839</v>
      </c>
      <c r="CD210">
        <f>EXP(-CD$2*HLOOKUP(CD$2,'Yield Curves'!$B$2:$AP$508,MATCH($Z210,'Yield Curves'!$A$3:$A$508,0)+1)/100)</f>
        <v>0.27138786369254353</v>
      </c>
      <c r="CE210">
        <f>EXP(-CE$2*HLOOKUP(CE$2,'Yield Curves'!$B$2:$AP$508,MATCH($Z210,'Yield Curves'!$A$3:$A$508,0)+1)/100)</f>
        <v>0.24933122468057523</v>
      </c>
      <c r="CF210">
        <f>EXP(-CF$2*HLOOKUP(CF$2,'Yield Curves'!$B$2:$AP$508,MATCH($Z210,'Yield Curves'!$A$3:$A$508,0)+1)/100)</f>
        <v>0.22897953270644394</v>
      </c>
      <c r="CG210">
        <f>EXP(-CG$2*HLOOKUP(CG$2,'Yield Curves'!$B$2:$AP$508,MATCH($Z210,'Yield Curves'!$A$3:$A$508,0)+1)/100)</f>
        <v>0.2101656647116136</v>
      </c>
      <c r="CH210">
        <f>EXP(-CH$2*HLOOKUP(CH$2,'Yield Curves'!$B$2:$AP$508,MATCH($Z210,'Yield Curves'!$A$3:$A$508,0)+1)/100)</f>
        <v>0.19281964670508861</v>
      </c>
    </row>
    <row r="211" spans="1:86" x14ac:dyDescent="0.2">
      <c r="A211" s="2">
        <v>42830</v>
      </c>
      <c r="B211">
        <f>'Yield Curves'!C210-'Yield Curves'!C211</f>
        <v>-1.9999999999999574E-2</v>
      </c>
      <c r="C211">
        <f>'Yield Curves'!D210-'Yield Curves'!D211</f>
        <v>-2.9999999999999361E-2</v>
      </c>
      <c r="D211">
        <f>'Yield Curves'!E210-'Yield Curves'!E211</f>
        <v>-3.9999999999999147E-2</v>
      </c>
      <c r="E211">
        <f>'Yield Curves'!F210-'Yield Curves'!F211</f>
        <v>-6.0000000000000497E-2</v>
      </c>
      <c r="F211">
        <f>'Yield Curves'!G210-'Yield Curves'!G211</f>
        <v>-8.0000000000000071E-2</v>
      </c>
      <c r="G211">
        <f>'Yield Curves'!H210-'Yield Curves'!H211</f>
        <v>-3.9999999999999147E-2</v>
      </c>
      <c r="H211">
        <f>'Yield Curves'!I210-'Yield Curves'!I211</f>
        <v>0</v>
      </c>
      <c r="I211">
        <f>'Yield Curves'!J210-'Yield Curves'!J211</f>
        <v>-3.5000000000000142E-2</v>
      </c>
      <c r="J211">
        <f>'Yield Curves'!K210-'Yield Curves'!K211</f>
        <v>-7.0000000000000284E-2</v>
      </c>
      <c r="K211">
        <f>'Yield Curves'!L210-'Yield Curves'!L211</f>
        <v>-6.2500000000000888E-2</v>
      </c>
      <c r="L211">
        <f>'Yield Curves'!M210-'Yield Curves'!M211</f>
        <v>-5.5000000000000604E-2</v>
      </c>
      <c r="M211">
        <f>'Yield Curves'!N210-'Yield Curves'!N211</f>
        <v>-4.750000000000032E-2</v>
      </c>
      <c r="N211">
        <f>'Yield Curves'!O210-'Yield Curves'!O211</f>
        <v>-4.0000000000000036E-2</v>
      </c>
      <c r="O211">
        <f>'Yield Curves'!P210-'Yield Curves'!P211</f>
        <v>-3.2499999999999751E-2</v>
      </c>
      <c r="P211">
        <f>'Yield Curves'!Q210-'Yield Curves'!Q211</f>
        <v>-2.8750000000000497E-2</v>
      </c>
      <c r="Q211">
        <f>'Yield Curves'!R210-'Yield Curves'!R211</f>
        <v>-2.5000000000000355E-2</v>
      </c>
      <c r="R211">
        <f>'Yield Curves'!S210-'Yield Curves'!S211</f>
        <v>-2.1250000000000213E-2</v>
      </c>
      <c r="S211">
        <f>'Yield Curves'!T210-'Yield Curves'!T211</f>
        <v>-1.5625E-2</v>
      </c>
      <c r="T211">
        <f>'Yield Curves'!U210-'Yield Curves'!U211</f>
        <v>-1.0000000000000675E-2</v>
      </c>
      <c r="U211">
        <f>'Yield Curves'!V210-'Yield Curves'!V211</f>
        <v>-4.37500000000135E-3</v>
      </c>
      <c r="V211" s="21">
        <f t="shared" si="91"/>
        <v>0</v>
      </c>
      <c r="W211" s="21">
        <f t="shared" si="92"/>
        <v>3.7082500000000199E-2</v>
      </c>
      <c r="X211">
        <f t="shared" si="93"/>
        <v>5.4387064799638361E-2</v>
      </c>
      <c r="Y211">
        <f t="shared" si="94"/>
        <v>0.16360573257196037</v>
      </c>
      <c r="Z211" s="2">
        <v>42831</v>
      </c>
      <c r="AA211" s="28">
        <f>'Bond Valuation'!$B$12*BondVal_all!BO211</f>
        <v>92.427126910287924</v>
      </c>
      <c r="AB211" s="53">
        <f t="shared" si="96"/>
        <v>1.000050001667141E-4</v>
      </c>
      <c r="AC211" s="12">
        <f>SUMPRODUCT('Bond Valuation'!$B$12*BondVal_all!BO211,$BO$2)/AA211</f>
        <v>1</v>
      </c>
      <c r="AD211" s="35">
        <f t="shared" si="97"/>
        <v>-1.6360573257196036E-3</v>
      </c>
      <c r="AE211" s="53">
        <f t="shared" si="98"/>
        <v>-5.1736675318779244E-3</v>
      </c>
      <c r="AF211" s="53">
        <f t="shared" si="99"/>
        <v>-1.4495317850686509E-3</v>
      </c>
      <c r="AG211" s="53">
        <f t="shared" si="100"/>
        <v>-4.5838219816265883E-3</v>
      </c>
      <c r="AH211" s="28">
        <f>SUMPRODUCT('Bond Valuation'!$B$40:$D$40,BondVal_all!BO211:BQ211)</f>
        <v>83.54199762669937</v>
      </c>
      <c r="AI211" s="53">
        <f t="shared" si="101"/>
        <v>1.0290784253186303E-5</v>
      </c>
      <c r="AJ211" s="12">
        <f>SUMPRODUCT($BO$2:$BQ$2,'Bond Valuation'!$B$40:$D$40,BondVal_all!BO211:BQ211)/BondVal_all!AH211</f>
        <v>2.9359299370088361</v>
      </c>
      <c r="AK211" s="35">
        <f t="shared" si="102"/>
        <v>-4.803349681242801E-3</v>
      </c>
      <c r="AL211" s="35">
        <f t="shared" si="103"/>
        <v>-1.5189525390971017E-2</v>
      </c>
      <c r="AM211" s="35">
        <f t="shared" si="104"/>
        <v>-1.4495317850686509E-3</v>
      </c>
      <c r="AN211" s="29">
        <f t="shared" si="105"/>
        <v>-4.5838219816265883E-3</v>
      </c>
      <c r="AO211" s="28">
        <f>SUMPRODUCT('Bond Valuation'!$B$68:$F$68,BondVal_all!BO211:BS211)</f>
        <v>77.365610768328168</v>
      </c>
      <c r="AP211" s="53">
        <f t="shared" si="106"/>
        <v>9.6481729692765583E-4</v>
      </c>
      <c r="AQ211" s="12">
        <f>SUMPRODUCT($BO$2:$BS$2,'Bond Valuation'!$B$68:$F$68,BondVal_all!BO211:BS211)/BondVal_all!AO211</f>
        <v>4.7255888829540096</v>
      </c>
      <c r="AR211" s="35">
        <f t="shared" si="107"/>
        <v>-7.7313343102960261E-3</v>
      </c>
      <c r="AS211" s="35">
        <f t="shared" si="108"/>
        <v>-2.4448625772742431E-2</v>
      </c>
      <c r="AT211" s="35">
        <f t="shared" si="109"/>
        <v>-1.4495317850686509E-3</v>
      </c>
      <c r="AU211" s="36">
        <f t="shared" si="110"/>
        <v>-4.5838219816265883E-3</v>
      </c>
      <c r="AV211" s="28">
        <f>SUMPRODUCT('Bond Valuation'!$B$96:$K$96,BondVal_all!BO211:BX211)</f>
        <v>68.479316128630259</v>
      </c>
      <c r="AW211" s="53">
        <f t="shared" si="111"/>
        <v>3.9141238844790927E-3</v>
      </c>
      <c r="AX211" s="12">
        <f>SUMPRODUCT($BO$2:$BX$2,'Bond Valuation'!$B$96:$K$96,BondVal_all!BO211:BX211)/BondVal_all!AV211</f>
        <v>8.2619616740607746</v>
      </c>
      <c r="AY211" s="35">
        <f t="shared" si="112"/>
        <v>-1.3517042921661731E-2</v>
      </c>
      <c r="AZ211" s="35">
        <f t="shared" si="113"/>
        <v>-4.2744642862708015E-2</v>
      </c>
      <c r="BA211" s="35">
        <f t="shared" si="114"/>
        <v>-1.4495317850686509E-3</v>
      </c>
      <c r="BB211" s="36">
        <f t="shared" si="115"/>
        <v>-4.5838219816265883E-3</v>
      </c>
      <c r="BC211" s="28">
        <f>SUMPRODUCT('Bond Valuation'!$B$124:$U$124,BondVal_all!BO211:CH211)</f>
        <v>57.83235905928592</v>
      </c>
      <c r="BD211" s="53">
        <f t="shared" si="116"/>
        <v>6.6369601151596846E-3</v>
      </c>
      <c r="BE211" s="12">
        <f>SUMPRODUCT($BO$2:$CH$2,'Bond Valuation'!$B$124:$U$124,BondVal_all!BO211:CH211)/BondVal_all!BC211</f>
        <v>12.009611256944508</v>
      </c>
      <c r="BF211" s="35">
        <f t="shared" si="117"/>
        <v>-1.9648412475968678E-2</v>
      </c>
      <c r="BG211" s="35">
        <f t="shared" si="118"/>
        <v>-6.2133735830529425E-2</v>
      </c>
      <c r="BH211" s="35">
        <f t="shared" si="119"/>
        <v>-1.4495317850686509E-3</v>
      </c>
      <c r="BI211" s="36">
        <f t="shared" si="120"/>
        <v>-4.5838219816265883E-3</v>
      </c>
      <c r="BJ211" s="35"/>
      <c r="BK211" s="35"/>
      <c r="BO211">
        <f>EXP(-BO$2*HLOOKUP(BO$2,'Yield Curves'!$B$2:$AP$508,MATCH($Z211,'Yield Curves'!$A$3:$A$508,0)+1)/100)</f>
        <v>0.91512006841869231</v>
      </c>
      <c r="BP211">
        <f>EXP(-BP$2*HLOOKUP(BP$2,'Yield Curves'!$B$2:$AP$508,MATCH($Z211,'Yield Curves'!$A$3:$A$508,0)+1)/100)</f>
        <v>0.84603038833778488</v>
      </c>
      <c r="BQ211">
        <f>EXP(-BQ$2*HLOOKUP(BQ$2,'Yield Curves'!$B$2:$AP$508,MATCH($Z211,'Yield Curves'!$A$3:$A$508,0)+1)/100)</f>
        <v>0.78450683052143555</v>
      </c>
      <c r="BR211">
        <f>EXP(-BR$2*HLOOKUP(BR$2,'Yield Curves'!$B$2:$AP$508,MATCH($Z211,'Yield Curves'!$A$3:$A$508,0)+1)/100)</f>
        <v>0.72440836902189676</v>
      </c>
      <c r="BS211">
        <f>EXP(-BS$2*HLOOKUP(BS$2,'Yield Curves'!$B$2:$AP$508,MATCH($Z211,'Yield Curves'!$A$3:$A$508,0)+1)/100)</f>
        <v>0.67502874758613318</v>
      </c>
      <c r="BT211">
        <f>EXP(-BT$2*HLOOKUP(BT$2,'Yield Curves'!$B$2:$AP$508,MATCH($Z211,'Yield Curves'!$A$3:$A$508,0)+1)/100)</f>
        <v>0.62437757841141128</v>
      </c>
      <c r="BU211">
        <f>EXP(-BU$2*HLOOKUP(BU$2,'Yield Curves'!$B$2:$AP$508,MATCH($Z211,'Yield Curves'!$A$3:$A$508,0)+1)/100)</f>
        <v>0.5776425657230182</v>
      </c>
      <c r="BV211">
        <f>EXP(-BV$2*HLOOKUP(BV$2,'Yield Curves'!$B$2:$AP$508,MATCH($Z211,'Yield Curves'!$A$3:$A$508,0)+1)/100)</f>
        <v>0.5333379517119291</v>
      </c>
      <c r="BW211">
        <f>EXP(-BW$2*HLOOKUP(BW$2,'Yield Curves'!$B$2:$AP$508,MATCH($Z211,'Yield Curves'!$A$3:$A$508,0)+1)/100)</f>
        <v>0.49104230205527966</v>
      </c>
      <c r="BX211">
        <f>EXP(-BX$2*HLOOKUP(BX$2,'Yield Curves'!$B$2:$AP$508,MATCH($Z211,'Yield Curves'!$A$3:$A$508,0)+1)/100)</f>
        <v>0.45293801277655771</v>
      </c>
      <c r="BY211">
        <f>EXP(-BY$2*HLOOKUP(BY$2,'Yield Curves'!$B$2:$AP$508,MATCH($Z211,'Yield Curves'!$A$3:$A$508,0)+1)/100)</f>
        <v>0.4176443691888676</v>
      </c>
      <c r="BZ211">
        <f>EXP(-BZ$2*HLOOKUP(BZ$2,'Yield Curves'!$B$2:$AP$508,MATCH($Z211,'Yield Curves'!$A$3:$A$508,0)+1)/100)</f>
        <v>0.38436025581975025</v>
      </c>
      <c r="CA211">
        <f>EXP(-CA$2*HLOOKUP(CA$2,'Yield Curves'!$B$2:$AP$508,MATCH($Z211,'Yield Curves'!$A$3:$A$508,0)+1)/100)</f>
        <v>0.35290945724711059</v>
      </c>
      <c r="CB211">
        <f>EXP(-CB$2*HLOOKUP(CB$2,'Yield Curves'!$B$2:$AP$508,MATCH($Z211,'Yield Curves'!$A$3:$A$508,0)+1)/100)</f>
        <v>0.32464232212726485</v>
      </c>
      <c r="CC211">
        <f>EXP(-CC$2*HLOOKUP(CC$2,'Yield Curves'!$B$2:$AP$508,MATCH($Z211,'Yield Curves'!$A$3:$A$508,0)+1)/100)</f>
        <v>0.29849562585766892</v>
      </c>
      <c r="CD211">
        <f>EXP(-CD$2*HLOOKUP(CD$2,'Yield Curves'!$B$2:$AP$508,MATCH($Z211,'Yield Curves'!$A$3:$A$508,0)+1)/100)</f>
        <v>0.27443420146225694</v>
      </c>
      <c r="CE211">
        <f>EXP(-CE$2*HLOOKUP(CE$2,'Yield Curves'!$B$2:$AP$508,MATCH($Z211,'Yield Curves'!$A$3:$A$508,0)+1)/100)</f>
        <v>0.252312639338097</v>
      </c>
      <c r="CF211">
        <f>EXP(-CF$2*HLOOKUP(CF$2,'Yield Curves'!$B$2:$AP$508,MATCH($Z211,'Yield Curves'!$A$3:$A$508,0)+1)/100)</f>
        <v>0.23188618867239275</v>
      </c>
      <c r="CG211">
        <f>EXP(-CG$2*HLOOKUP(CG$2,'Yield Curves'!$B$2:$AP$508,MATCH($Z211,'Yield Curves'!$A$3:$A$508,0)+1)/100)</f>
        <v>0.21298111954986199</v>
      </c>
      <c r="CH211">
        <f>EXP(-CH$2*HLOOKUP(CH$2,'Yield Curves'!$B$2:$AP$508,MATCH($Z211,'Yield Curves'!$A$3:$A$508,0)+1)/100)</f>
        <v>0.19553810657669493</v>
      </c>
    </row>
    <row r="212" spans="1:86" x14ac:dyDescent="0.2">
      <c r="A212" s="2">
        <v>42829</v>
      </c>
      <c r="B212">
        <f>'Yield Curves'!C211-'Yield Curves'!C212</f>
        <v>4.0000000000000924E-2</v>
      </c>
      <c r="C212">
        <f>'Yield Curves'!D211-'Yield Curves'!D212</f>
        <v>3.5000000000000142E-2</v>
      </c>
      <c r="D212">
        <f>'Yield Curves'!E211-'Yield Curves'!E212</f>
        <v>2.9999999999999361E-2</v>
      </c>
      <c r="E212">
        <f>'Yield Curves'!F211-'Yield Curves'!F212</f>
        <v>3.4999999999998366E-2</v>
      </c>
      <c r="F212">
        <f>'Yield Curves'!G211-'Yield Curves'!G212</f>
        <v>3.9999999999999147E-2</v>
      </c>
      <c r="G212">
        <f>'Yield Curves'!H211-'Yield Curves'!H212</f>
        <v>-5.0000000000007816E-3</v>
      </c>
      <c r="H212">
        <f>'Yield Curves'!I211-'Yield Curves'!I212</f>
        <v>-5.0000000000000711E-2</v>
      </c>
      <c r="I212">
        <f>'Yield Curves'!J211-'Yield Curves'!J212</f>
        <v>-1.9999999999999574E-2</v>
      </c>
      <c r="J212">
        <f>'Yield Curves'!K211-'Yield Curves'!K212</f>
        <v>9.9999999999997868E-3</v>
      </c>
      <c r="K212">
        <f>'Yield Curves'!L211-'Yield Curves'!L212</f>
        <v>5.0000000000007816E-3</v>
      </c>
      <c r="L212">
        <f>'Yield Curves'!M211-'Yield Curves'!M212</f>
        <v>0</v>
      </c>
      <c r="M212">
        <f>'Yield Curves'!N211-'Yield Curves'!N212</f>
        <v>-4.9999999999998934E-3</v>
      </c>
      <c r="N212">
        <f>'Yield Curves'!O211-'Yield Curves'!O212</f>
        <v>-9.9999999999997868E-3</v>
      </c>
      <c r="O212">
        <f>'Yield Curves'!P211-'Yield Curves'!P212</f>
        <v>-1.499999999999968E-2</v>
      </c>
      <c r="P212">
        <f>'Yield Curves'!Q211-'Yield Curves'!Q212</f>
        <v>-1.7499999999999183E-2</v>
      </c>
      <c r="Q212">
        <f>'Yield Curves'!R211-'Yield Curves'!R212</f>
        <v>-1.9999999999999574E-2</v>
      </c>
      <c r="R212">
        <f>'Yield Curves'!S211-'Yield Curves'!S212</f>
        <v>-2.2499999999999964E-2</v>
      </c>
      <c r="S212">
        <f>'Yield Curves'!T211-'Yield Curves'!T212</f>
        <v>-2.6249999999999218E-2</v>
      </c>
      <c r="T212">
        <f>'Yield Curves'!U211-'Yield Curves'!U212</f>
        <v>-2.9999999999999361E-2</v>
      </c>
      <c r="U212">
        <f>'Yield Curves'!V211-'Yield Curves'!V212</f>
        <v>-3.3749999999999503E-2</v>
      </c>
      <c r="V212" s="21">
        <f t="shared" si="91"/>
        <v>4.0000000000000924E-2</v>
      </c>
      <c r="W212" s="21">
        <f t="shared" si="92"/>
        <v>3.7585000000000195E-2</v>
      </c>
      <c r="X212">
        <f t="shared" si="93"/>
        <v>5.4991119673742504E-2</v>
      </c>
      <c r="Y212">
        <f t="shared" si="94"/>
        <v>0.16551347434413652</v>
      </c>
      <c r="Z212" s="2">
        <v>42830</v>
      </c>
      <c r="AA212" s="28">
        <f>'Bond Valuation'!$B$12*BondVal_all!BO212</f>
        <v>92.417884659717117</v>
      </c>
      <c r="AB212" s="53">
        <f t="shared" si="96"/>
        <v>2.0002000133345632E-4</v>
      </c>
      <c r="AC212" s="12">
        <f>SUMPRODUCT('Bond Valuation'!$B$12*BondVal_all!BO212,$BO$2)/AA212</f>
        <v>1</v>
      </c>
      <c r="AD212" s="35">
        <f t="shared" si="97"/>
        <v>-1.6360573257196036E-3</v>
      </c>
      <c r="AE212" s="53">
        <f t="shared" si="98"/>
        <v>-5.1736675318779244E-3</v>
      </c>
      <c r="AF212" s="53">
        <f t="shared" si="99"/>
        <v>-1.4495317850686509E-3</v>
      </c>
      <c r="AG212" s="53">
        <f t="shared" si="100"/>
        <v>-4.5838219816265883E-3</v>
      </c>
      <c r="AH212" s="28">
        <f>SUMPRODUCT('Bond Valuation'!$B$40:$D$40,BondVal_all!BO212:BQ212)</f>
        <v>83.541137922872736</v>
      </c>
      <c r="AI212" s="53">
        <f t="shared" si="101"/>
        <v>2.3220288899208352E-3</v>
      </c>
      <c r="AJ212" s="12">
        <f>SUMPRODUCT($BO$2:$BQ$2,'Bond Valuation'!$B$40:$D$40,BondVal_all!BO212:BQ212)/BondVal_all!AH212</f>
        <v>2.9359417591773584</v>
      </c>
      <c r="AK212" s="35">
        <f t="shared" si="102"/>
        <v>-4.8033690229882181E-3</v>
      </c>
      <c r="AL212" s="35">
        <f t="shared" si="103"/>
        <v>-1.5189586554940458E-2</v>
      </c>
      <c r="AM212" s="35">
        <f t="shared" si="104"/>
        <v>-1.4495317850686509E-3</v>
      </c>
      <c r="AN212" s="29">
        <f t="shared" si="105"/>
        <v>-4.5838219816265883E-3</v>
      </c>
      <c r="AO212" s="28">
        <f>SUMPRODUCT('Bond Valuation'!$B$68:$F$68,BondVal_all!BO212:BS212)</f>
        <v>77.291039036967788</v>
      </c>
      <c r="AP212" s="53">
        <f t="shared" si="106"/>
        <v>3.2235533778774972E-3</v>
      </c>
      <c r="AQ212" s="12">
        <f>SUMPRODUCT($BO$2:$BS$2,'Bond Valuation'!$B$68:$F$68,BondVal_all!BO212:BS212)/BondVal_all!AO212</f>
        <v>4.7254249646565176</v>
      </c>
      <c r="AR212" s="35">
        <f t="shared" si="107"/>
        <v>-7.7310661305645956E-3</v>
      </c>
      <c r="AS212" s="35">
        <f t="shared" si="108"/>
        <v>-2.4447777713968818E-2</v>
      </c>
      <c r="AT212" s="35">
        <f t="shared" si="109"/>
        <v>-1.4495317850686509E-3</v>
      </c>
      <c r="AU212" s="36">
        <f t="shared" si="110"/>
        <v>-4.5838219816265883E-3</v>
      </c>
      <c r="AV212" s="28">
        <f>SUMPRODUCT('Bond Valuation'!$B$96:$K$96,BondVal_all!BO212:BX212)</f>
        <v>68.212324639542786</v>
      </c>
      <c r="AW212" s="53">
        <f t="shared" si="111"/>
        <v>1.245094675226488E-3</v>
      </c>
      <c r="AX212" s="12">
        <f>SUMPRODUCT($BO$2:$BX$2,'Bond Valuation'!$B$96:$K$96,BondVal_all!BO212:BX212)/BondVal_all!AV212</f>
        <v>8.2568252077746269</v>
      </c>
      <c r="AY212" s="35">
        <f t="shared" si="112"/>
        <v>-1.3508639368365967E-2</v>
      </c>
      <c r="AZ212" s="35">
        <f t="shared" si="113"/>
        <v>-4.2718068493854788E-2</v>
      </c>
      <c r="BA212" s="35">
        <f t="shared" si="114"/>
        <v>-1.4495317850686509E-3</v>
      </c>
      <c r="BB212" s="36">
        <f t="shared" si="115"/>
        <v>-4.5838219816265883E-3</v>
      </c>
      <c r="BC212" s="28">
        <f>SUMPRODUCT('Bond Valuation'!$B$124:$U$124,BondVal_all!BO212:CH212)</f>
        <v>57.451058674290948</v>
      </c>
      <c r="BD212" s="53">
        <f t="shared" si="116"/>
        <v>8.3157211272921749E-4</v>
      </c>
      <c r="BE212" s="12">
        <f>SUMPRODUCT($BO$2:$CH$2,'Bond Valuation'!$B$124:$U$124,BondVal_all!BO212:CH212)/BondVal_all!BC212</f>
        <v>11.975031886701382</v>
      </c>
      <c r="BF212" s="35">
        <f t="shared" si="117"/>
        <v>-1.9591838643963643E-2</v>
      </c>
      <c r="BG212" s="35">
        <f t="shared" si="118"/>
        <v>-6.1954833665429788E-2</v>
      </c>
      <c r="BH212" s="35">
        <f t="shared" si="119"/>
        <v>-1.4495317850686509E-3</v>
      </c>
      <c r="BI212" s="36">
        <f t="shared" si="120"/>
        <v>-4.5838219816265883E-3</v>
      </c>
      <c r="BJ212" s="35"/>
      <c r="BK212" s="35"/>
      <c r="BO212">
        <f>EXP(-BO$2*HLOOKUP(BO$2,'Yield Curves'!$B$2:$AP$508,MATCH($Z212,'Yield Curves'!$A$3:$A$508,0)+1)/100)</f>
        <v>0.91502856098729823</v>
      </c>
      <c r="BP212">
        <f>EXP(-BP$2*HLOOKUP(BP$2,'Yield Curves'!$B$2:$AP$508,MATCH($Z212,'Yield Curves'!$A$3:$A$508,0)+1)/100)</f>
        <v>0.84569204385585739</v>
      </c>
      <c r="BQ212">
        <f>EXP(-BQ$2*HLOOKUP(BQ$2,'Yield Curves'!$B$2:$AP$508,MATCH($Z212,'Yield Curves'!$A$3:$A$508,0)+1)/100)</f>
        <v>0.78450683052143555</v>
      </c>
      <c r="BR212">
        <f>EXP(-BR$2*HLOOKUP(BR$2,'Yield Curves'!$B$2:$AP$508,MATCH($Z212,'Yield Curves'!$A$3:$A$508,0)+1)/100)</f>
        <v>0.72267187356431106</v>
      </c>
      <c r="BS212">
        <f>EXP(-BS$2*HLOOKUP(BS$2,'Yield Curves'!$B$2:$AP$508,MATCH($Z212,'Yield Curves'!$A$3:$A$508,0)+1)/100)</f>
        <v>0.6743540562404442</v>
      </c>
      <c r="BT212">
        <f>EXP(-BT$2*HLOOKUP(BT$2,'Yield Curves'!$B$2:$AP$508,MATCH($Z212,'Yield Curves'!$A$3:$A$508,0)+1)/100)</f>
        <v>0.6232547096553257</v>
      </c>
      <c r="BU212">
        <f>EXP(-BU$2*HLOOKUP(BU$2,'Yield Curves'!$B$2:$AP$508,MATCH($Z212,'Yield Curves'!$A$3:$A$508,0)+1)/100)</f>
        <v>0.57602742878592827</v>
      </c>
      <c r="BV212">
        <f>EXP(-BV$2*HLOOKUP(BV$2,'Yield Curves'!$B$2:$AP$508,MATCH($Z212,'Yield Curves'!$A$3:$A$508,0)+1)/100)</f>
        <v>0.53142138697218722</v>
      </c>
      <c r="BW212">
        <f>EXP(-BW$2*HLOOKUP(BW$2,'Yield Curves'!$B$2:$AP$508,MATCH($Z212,'Yield Curves'!$A$3:$A$508,0)+1)/100)</f>
        <v>0.48905760246146879</v>
      </c>
      <c r="BX212">
        <f>EXP(-BX$2*HLOOKUP(BX$2,'Yield Curves'!$B$2:$AP$508,MATCH($Z212,'Yield Curves'!$A$3:$A$508,0)+1)/100)</f>
        <v>0.45067897501340948</v>
      </c>
      <c r="BY212">
        <f>EXP(-BY$2*HLOOKUP(BY$2,'Yield Curves'!$B$2:$AP$508,MATCH($Z212,'Yield Curves'!$A$3:$A$508,0)+1)/100)</f>
        <v>0.41512524877835416</v>
      </c>
      <c r="BZ212">
        <f>EXP(-BZ$2*HLOOKUP(BZ$2,'Yield Curves'!$B$2:$AP$508,MATCH($Z212,'Yield Curves'!$A$3:$A$508,0)+1)/100)</f>
        <v>0.38177456063178039</v>
      </c>
      <c r="CA212">
        <f>EXP(-CA$2*HLOOKUP(CA$2,'Yield Curves'!$B$2:$AP$508,MATCH($Z212,'Yield Curves'!$A$3:$A$508,0)+1)/100)</f>
        <v>0.35045209781252601</v>
      </c>
      <c r="CB212">
        <f>EXP(-CB$2*HLOOKUP(CB$2,'Yield Curves'!$B$2:$AP$508,MATCH($Z212,'Yield Curves'!$A$3:$A$508,0)+1)/100)</f>
        <v>0.32206762176642567</v>
      </c>
      <c r="CC212">
        <f>EXP(-CC$2*HLOOKUP(CC$2,'Yield Curves'!$B$2:$AP$508,MATCH($Z212,'Yield Curves'!$A$3:$A$508,0)+1)/100)</f>
        <v>0.29582121811203327</v>
      </c>
      <c r="CD212">
        <f>EXP(-CD$2*HLOOKUP(CD$2,'Yield Curves'!$B$2:$AP$508,MATCH($Z212,'Yield Curves'!$A$3:$A$508,0)+1)/100)</f>
        <v>0.27176127866908495</v>
      </c>
      <c r="CE212">
        <f>EXP(-CE$2*HLOOKUP(CE$2,'Yield Curves'!$B$2:$AP$508,MATCH($Z212,'Yield Curves'!$A$3:$A$508,0)+1)/100)</f>
        <v>0.24973554665608161</v>
      </c>
      <c r="CF212">
        <f>EXP(-CF$2*HLOOKUP(CF$2,'Yield Curves'!$B$2:$AP$508,MATCH($Z212,'Yield Curves'!$A$3:$A$508,0)+1)/100)</f>
        <v>0.22941142280704296</v>
      </c>
      <c r="CG212">
        <f>EXP(-CG$2*HLOOKUP(CG$2,'Yield Curves'!$B$2:$AP$508,MATCH($Z212,'Yield Curves'!$A$3:$A$508,0)+1)/100)</f>
        <v>0.21057473601138685</v>
      </c>
      <c r="CH212">
        <f>EXP(-CH$2*HLOOKUP(CH$2,'Yield Curves'!$B$2:$AP$508,MATCH($Z212,'Yield Curves'!$A$3:$A$508,0)+1)/100)</f>
        <v>0.19320567189501364</v>
      </c>
    </row>
    <row r="213" spans="1:86" x14ac:dyDescent="0.2">
      <c r="A213" s="2">
        <v>42828</v>
      </c>
      <c r="B213">
        <f>'Yield Curves'!C212-'Yield Curves'!C213</f>
        <v>-6.0000000000000497E-2</v>
      </c>
      <c r="C213">
        <f>'Yield Curves'!D212-'Yield Curves'!D213</f>
        <v>-3.5000000000000142E-2</v>
      </c>
      <c r="D213">
        <f>'Yield Curves'!E212-'Yield Curves'!E213</f>
        <v>-9.9999999999997868E-3</v>
      </c>
      <c r="E213">
        <f>'Yield Curves'!F212-'Yield Curves'!F213</f>
        <v>-1.4999999999998792E-2</v>
      </c>
      <c r="F213">
        <f>'Yield Curves'!G212-'Yield Curves'!G213</f>
        <v>-1.9999999999999574E-2</v>
      </c>
      <c r="G213">
        <f>'Yield Curves'!H212-'Yield Curves'!H213</f>
        <v>1.5000000000000568E-2</v>
      </c>
      <c r="H213">
        <f>'Yield Curves'!I212-'Yield Curves'!I213</f>
        <v>5.0000000000000711E-2</v>
      </c>
      <c r="I213">
        <f>'Yield Curves'!J212-'Yield Curves'!J213</f>
        <v>2.5000000000000355E-2</v>
      </c>
      <c r="J213">
        <f>'Yield Curves'!K212-'Yield Curves'!K213</f>
        <v>0</v>
      </c>
      <c r="K213">
        <f>'Yield Curves'!L212-'Yield Curves'!L213</f>
        <v>4.9999999999990052E-3</v>
      </c>
      <c r="L213">
        <f>'Yield Curves'!M212-'Yield Curves'!M213</f>
        <v>9.9999999999997868E-3</v>
      </c>
      <c r="M213">
        <f>'Yield Curves'!N212-'Yield Curves'!N213</f>
        <v>1.499999999999968E-2</v>
      </c>
      <c r="N213">
        <f>'Yield Curves'!O212-'Yield Curves'!O213</f>
        <v>1.9999999999999574E-2</v>
      </c>
      <c r="O213">
        <f>'Yield Curves'!P212-'Yield Curves'!P213</f>
        <v>2.4999999999999467E-2</v>
      </c>
      <c r="P213">
        <f>'Yield Curves'!Q212-'Yield Curves'!Q213</f>
        <v>2.4999999999999467E-2</v>
      </c>
      <c r="Q213">
        <f>'Yield Curves'!R212-'Yield Curves'!R213</f>
        <v>2.4999999999999467E-2</v>
      </c>
      <c r="R213">
        <f>'Yield Curves'!S212-'Yield Curves'!S213</f>
        <v>2.4999999999999467E-2</v>
      </c>
      <c r="S213">
        <f>'Yield Curves'!T212-'Yield Curves'!T213</f>
        <v>2.749999999999897E-2</v>
      </c>
      <c r="T213">
        <f>'Yield Curves'!U212-'Yield Curves'!U213</f>
        <v>2.9999999999999361E-2</v>
      </c>
      <c r="U213">
        <f>'Yield Curves'!V212-'Yield Curves'!V213</f>
        <v>3.2499999999999751E-2</v>
      </c>
      <c r="V213" s="21">
        <f t="shared" si="91"/>
        <v>5.0000000000000711E-2</v>
      </c>
      <c r="W213" s="21">
        <f t="shared" si="92"/>
        <v>3.7345000000000197E-2</v>
      </c>
      <c r="X213">
        <f t="shared" si="93"/>
        <v>5.5067595829505295E-2</v>
      </c>
      <c r="Y213">
        <f t="shared" si="94"/>
        <v>0.16545138448651009</v>
      </c>
      <c r="Z213" s="2">
        <v>42829</v>
      </c>
      <c r="AA213" s="28">
        <f>'Bond Valuation'!$B$12*BondVal_all!BO213</f>
        <v>92.399402931019651</v>
      </c>
      <c r="AB213" s="53">
        <f t="shared" si="96"/>
        <v>-3.9992001066557759E-4</v>
      </c>
      <c r="AC213" s="12">
        <f>SUMPRODUCT('Bond Valuation'!$B$12*BondVal_all!BO213,$BO$2)/AA213</f>
        <v>1</v>
      </c>
      <c r="AD213" s="35">
        <f t="shared" si="97"/>
        <v>-1.6551347434413653E-3</v>
      </c>
      <c r="AE213" s="53">
        <f t="shared" si="98"/>
        <v>-5.2339956237531515E-3</v>
      </c>
      <c r="AF213" s="53">
        <f t="shared" si="99"/>
        <v>-1.4656311414719667E-3</v>
      </c>
      <c r="AG213" s="53">
        <f t="shared" si="100"/>
        <v>-4.6347326167238819E-3</v>
      </c>
      <c r="AH213" s="28">
        <f>SUMPRODUCT('Bond Valuation'!$B$40:$D$40,BondVal_all!BO213:BQ213)</f>
        <v>83.34760238223555</v>
      </c>
      <c r="AI213" s="53">
        <f t="shared" si="101"/>
        <v>-1.1695975458249075E-3</v>
      </c>
      <c r="AJ213" s="12">
        <f>SUMPRODUCT($BO$2:$BQ$2,'Bond Valuation'!$B$40:$D$40,BondVal_all!BO213:BQ213)/BondVal_all!AH213</f>
        <v>2.9358180239989951</v>
      </c>
      <c r="AK213" s="35">
        <f t="shared" si="102"/>
        <v>-4.8591744119421123E-3</v>
      </c>
      <c r="AL213" s="35">
        <f t="shared" si="103"/>
        <v>-1.5366058689746364E-2</v>
      </c>
      <c r="AM213" s="35">
        <f t="shared" si="104"/>
        <v>-1.4656311414719667E-3</v>
      </c>
      <c r="AN213" s="29">
        <f t="shared" si="105"/>
        <v>-4.6347326167238819E-3</v>
      </c>
      <c r="AO213" s="28">
        <f>SUMPRODUCT('Bond Valuation'!$B$68:$F$68,BondVal_all!BO213:BS213)</f>
        <v>77.042687820403557</v>
      </c>
      <c r="AP213" s="53">
        <f t="shared" si="106"/>
        <v>-4.5889814497290793E-4</v>
      </c>
      <c r="AQ213" s="12">
        <f>SUMPRODUCT($BO$2:$BS$2,'Bond Valuation'!$B$68:$F$68,BondVal_all!BO213:BS213)/BondVal_all!AO213</f>
        <v>4.7247514905843921</v>
      </c>
      <c r="AR213" s="35">
        <f t="shared" si="107"/>
        <v>-7.8201003461926058E-3</v>
      </c>
      <c r="AS213" s="35">
        <f t="shared" si="108"/>
        <v>-2.472932862503989E-2</v>
      </c>
      <c r="AT213" s="35">
        <f t="shared" si="109"/>
        <v>-1.4656311414719667E-3</v>
      </c>
      <c r="AU213" s="36">
        <f t="shared" si="110"/>
        <v>-4.6347326167238819E-3</v>
      </c>
      <c r="AV213" s="28">
        <f>SUMPRODUCT('Bond Valuation'!$B$96:$K$96,BondVal_all!BO213:BX213)</f>
        <v>68.12749945273768</v>
      </c>
      <c r="AW213" s="53">
        <f t="shared" si="111"/>
        <v>2.1266780309190381E-3</v>
      </c>
      <c r="AX213" s="12">
        <f>SUMPRODUCT($BO$2:$BX$2,'Bond Valuation'!$B$96:$K$96,BondVal_all!BO213:BX213)/BondVal_all!AV213</f>
        <v>8.2571424888065899</v>
      </c>
      <c r="AY213" s="35">
        <f t="shared" si="112"/>
        <v>-1.3666683414769691E-2</v>
      </c>
      <c r="AZ213" s="35">
        <f t="shared" si="113"/>
        <v>-4.3217847651119898E-2</v>
      </c>
      <c r="BA213" s="35">
        <f t="shared" si="114"/>
        <v>-1.4656311414719667E-3</v>
      </c>
      <c r="BB213" s="36">
        <f t="shared" si="115"/>
        <v>-4.6347326167238819E-3</v>
      </c>
      <c r="BC213" s="28">
        <f>SUMPRODUCT('Bond Valuation'!$B$124:$U$124,BondVal_all!BO213:CH213)</f>
        <v>57.403323671148058</v>
      </c>
      <c r="BD213" s="53">
        <f t="shared" si="116"/>
        <v>4.9528906482041446E-3</v>
      </c>
      <c r="BE213" s="12">
        <f>SUMPRODUCT($BO$2:$CH$2,'Bond Valuation'!$B$124:$U$124,BondVal_all!BO213:CH213)/BondVal_all!BC213</f>
        <v>11.979912802021333</v>
      </c>
      <c r="BF213" s="35">
        <f t="shared" si="117"/>
        <v>-1.9828369902023506E-2</v>
      </c>
      <c r="BG213" s="35">
        <f t="shared" si="118"/>
        <v>-6.2702811178724019E-2</v>
      </c>
      <c r="BH213" s="35">
        <f t="shared" si="119"/>
        <v>-1.4656311414719667E-3</v>
      </c>
      <c r="BI213" s="36">
        <f t="shared" si="120"/>
        <v>-4.6347326167238819E-3</v>
      </c>
      <c r="BJ213" s="35"/>
      <c r="BK213" s="35"/>
      <c r="BO213">
        <f>EXP(-BO$2*HLOOKUP(BO$2,'Yield Curves'!$B$2:$AP$508,MATCH($Z213,'Yield Curves'!$A$3:$A$508,0)+1)/100)</f>
        <v>0.91484557357445195</v>
      </c>
      <c r="BP213">
        <f>EXP(-BP$2*HLOOKUP(BP$2,'Yield Curves'!$B$2:$AP$508,MATCH($Z213,'Yield Curves'!$A$3:$A$508,0)+1)/100)</f>
        <v>0.84501576077007545</v>
      </c>
      <c r="BQ213">
        <f>EXP(-BQ$2*HLOOKUP(BQ$2,'Yield Curves'!$B$2:$AP$508,MATCH($Z213,'Yield Curves'!$A$3:$A$508,0)+1)/100)</f>
        <v>0.78262627170143628</v>
      </c>
      <c r="BR213">
        <f>EXP(-BR$2*HLOOKUP(BR$2,'Yield Curves'!$B$2:$AP$508,MATCH($Z213,'Yield Curves'!$A$3:$A$508,0)+1)/100)</f>
        <v>0.72267187356431106</v>
      </c>
      <c r="BS213">
        <f>EXP(-BS$2*HLOOKUP(BS$2,'Yield Curves'!$B$2:$AP$508,MATCH($Z213,'Yield Curves'!$A$3:$A$508,0)+1)/100)</f>
        <v>0.67199794264758894</v>
      </c>
      <c r="BT213">
        <f>EXP(-BT$2*HLOOKUP(BT$2,'Yield Curves'!$B$2:$AP$508,MATCH($Z213,'Yield Curves'!$A$3:$A$508,0)+1)/100)</f>
        <v>0.62120135900545081</v>
      </c>
      <c r="BU213">
        <f>EXP(-BU$2*HLOOKUP(BU$2,'Yield Curves'!$B$2:$AP$508,MATCH($Z213,'Yield Curves'!$A$3:$A$508,0)+1)/100)</f>
        <v>0.57441680790683058</v>
      </c>
      <c r="BV213">
        <f>EXP(-BV$2*HLOOKUP(BV$2,'Yield Curves'!$B$2:$AP$508,MATCH($Z213,'Yield Curves'!$A$3:$A$508,0)+1)/100)</f>
        <v>0.53020052231470494</v>
      </c>
      <c r="BW213">
        <f>EXP(-BW$2*HLOOKUP(BW$2,'Yield Curves'!$B$2:$AP$508,MATCH($Z213,'Yield Curves'!$A$3:$A$508,0)+1)/100)</f>
        <v>0.48812317362915042</v>
      </c>
      <c r="BX213">
        <f>EXP(-BX$2*HLOOKUP(BX$2,'Yield Curves'!$B$2:$AP$508,MATCH($Z213,'Yield Curves'!$A$3:$A$508,0)+1)/100)</f>
        <v>0.45022852130278918</v>
      </c>
      <c r="BY213">
        <f>EXP(-BY$2*HLOOKUP(BY$2,'Yield Curves'!$B$2:$AP$508,MATCH($Z213,'Yield Curves'!$A$3:$A$508,0)+1)/100)</f>
        <v>0.41518233242447189</v>
      </c>
      <c r="BZ213">
        <f>EXP(-BZ$2*HLOOKUP(BZ$2,'Yield Curves'!$B$2:$AP$508,MATCH($Z213,'Yield Curves'!$A$3:$A$508,0)+1)/100)</f>
        <v>0.38181751268585917</v>
      </c>
      <c r="CA213">
        <f>EXP(-CA$2*HLOOKUP(CA$2,'Yield Curves'!$B$2:$AP$508,MATCH($Z213,'Yield Curves'!$A$3:$A$508,0)+1)/100)</f>
        <v>0.349954152827604</v>
      </c>
      <c r="CB213">
        <f>EXP(-CB$2*HLOOKUP(CB$2,'Yield Curves'!$B$2:$AP$508,MATCH($Z213,'Yield Curves'!$A$3:$A$508,0)+1)/100)</f>
        <v>0.32182113311448846</v>
      </c>
      <c r="CC213">
        <f>EXP(-CC$2*HLOOKUP(CC$2,'Yield Curves'!$B$2:$AP$508,MATCH($Z213,'Yield Curves'!$A$3:$A$508,0)+1)/100)</f>
        <v>0.29582121811203327</v>
      </c>
      <c r="CD213">
        <f>EXP(-CD$2*HLOOKUP(CD$2,'Yield Curves'!$B$2:$AP$508,MATCH($Z213,'Yield Curves'!$A$3:$A$508,0)+1)/100)</f>
        <v>0.2718504649699755</v>
      </c>
      <c r="CE213">
        <f>EXP(-CE$2*HLOOKUP(CE$2,'Yield Curves'!$B$2:$AP$508,MATCH($Z213,'Yield Curves'!$A$3:$A$508,0)+1)/100)</f>
        <v>0.24976457034448787</v>
      </c>
      <c r="CF213">
        <f>EXP(-CF$2*HLOOKUP(CF$2,'Yield Curves'!$B$2:$AP$508,MATCH($Z213,'Yield Curves'!$A$3:$A$508,0)+1)/100)</f>
        <v>0.22938319618501174</v>
      </c>
      <c r="CG213">
        <f>EXP(-CG$2*HLOOKUP(CG$2,'Yield Curves'!$B$2:$AP$508,MATCH($Z213,'Yield Curves'!$A$3:$A$508,0)+1)/100)</f>
        <v>0.21056106143593747</v>
      </c>
      <c r="CH213">
        <f>EXP(-CH$2*HLOOKUP(CH$2,'Yield Curves'!$B$2:$AP$508,MATCH($Z213,'Yield Curves'!$A$3:$A$508,0)+1)/100)</f>
        <v>0.19320567189501364</v>
      </c>
    </row>
    <row r="214" spans="1:86" x14ac:dyDescent="0.2">
      <c r="A214" s="2">
        <v>42825</v>
      </c>
      <c r="B214">
        <f>'Yield Curves'!C213-'Yield Curves'!C214</f>
        <v>0</v>
      </c>
      <c r="C214">
        <f>'Yield Curves'!D213-'Yield Curves'!D214</f>
        <v>1.5000000000000568E-2</v>
      </c>
      <c r="D214">
        <f>'Yield Curves'!E213-'Yield Curves'!E214</f>
        <v>3.0000000000001137E-2</v>
      </c>
      <c r="E214">
        <f>'Yield Curves'!F213-'Yield Curves'!F214</f>
        <v>4.4999999999999929E-2</v>
      </c>
      <c r="F214">
        <f>'Yield Curves'!G213-'Yield Curves'!G214</f>
        <v>6.0000000000000497E-2</v>
      </c>
      <c r="G214">
        <f>'Yield Curves'!H213-'Yield Curves'!H214</f>
        <v>4.9999999999998934E-2</v>
      </c>
      <c r="H214">
        <f>'Yield Curves'!I213-'Yield Curves'!I214</f>
        <v>3.9999999999999147E-2</v>
      </c>
      <c r="I214">
        <f>'Yield Curves'!J213-'Yield Curves'!J214</f>
        <v>4.9999999999998934E-2</v>
      </c>
      <c r="J214">
        <f>'Yield Curves'!K213-'Yield Curves'!K214</f>
        <v>6.0000000000000497E-2</v>
      </c>
      <c r="K214">
        <f>'Yield Curves'!L213-'Yield Curves'!L214</f>
        <v>5.5000000000001492E-2</v>
      </c>
      <c r="L214">
        <f>'Yield Curves'!M213-'Yield Curves'!M214</f>
        <v>5.0000000000000711E-2</v>
      </c>
      <c r="M214">
        <f>'Yield Curves'!N213-'Yield Curves'!N214</f>
        <v>4.4999999999999929E-2</v>
      </c>
      <c r="N214">
        <f>'Yield Curves'!O213-'Yield Curves'!O214</f>
        <v>4.0000000000000036E-2</v>
      </c>
      <c r="O214">
        <f>'Yield Curves'!P213-'Yield Curves'!P214</f>
        <v>3.5000000000000142E-2</v>
      </c>
      <c r="P214">
        <f>'Yield Curves'!Q213-'Yield Curves'!Q214</f>
        <v>3.7499999999999645E-2</v>
      </c>
      <c r="Q214">
        <f>'Yield Curves'!R213-'Yield Curves'!R214</f>
        <v>4.0000000000000036E-2</v>
      </c>
      <c r="R214">
        <f>'Yield Curves'!S213-'Yield Curves'!S214</f>
        <v>4.2500000000000426E-2</v>
      </c>
      <c r="S214">
        <f>'Yield Curves'!T213-'Yield Curves'!T214</f>
        <v>4.1250000000000675E-2</v>
      </c>
      <c r="T214">
        <f>'Yield Curves'!U213-'Yield Curves'!U214</f>
        <v>4.0000000000000036E-2</v>
      </c>
      <c r="U214">
        <f>'Yield Curves'!V213-'Yield Curves'!V214</f>
        <v>3.8749999999999396E-2</v>
      </c>
      <c r="V214" s="21">
        <f t="shared" si="91"/>
        <v>6.0000000000000497E-2</v>
      </c>
      <c r="W214" s="21">
        <f t="shared" si="92"/>
        <v>3.7505000000000205E-2</v>
      </c>
      <c r="X214">
        <f t="shared" si="93"/>
        <v>5.519165539555039E-2</v>
      </c>
      <c r="Y214">
        <f t="shared" si="94"/>
        <v>0.16589999019423354</v>
      </c>
      <c r="Z214" s="2">
        <v>42828</v>
      </c>
      <c r="AA214" s="28">
        <f>'Bond Valuation'!$B$12*BondVal_all!BO214</f>
        <v>92.43637008512998</v>
      </c>
      <c r="AB214" s="53">
        <f t="shared" si="96"/>
        <v>6.0018003600537106E-4</v>
      </c>
      <c r="AC214" s="12">
        <f>SUMPRODUCT('Bond Valuation'!$B$12*BondVal_all!BO214,$BO$2)/AA214</f>
        <v>1</v>
      </c>
      <c r="AD214" s="35">
        <f t="shared" si="97"/>
        <v>-1.6545138448651009E-3</v>
      </c>
      <c r="AE214" s="53">
        <f t="shared" si="98"/>
        <v>-5.2320321700562002E-3</v>
      </c>
      <c r="AF214" s="53">
        <f t="shared" si="99"/>
        <v>-1.4676693948505301E-3</v>
      </c>
      <c r="AG214" s="53">
        <f t="shared" si="100"/>
        <v>-4.6411781398486762E-3</v>
      </c>
      <c r="AH214" s="28">
        <f>SUMPRODUCT('Bond Valuation'!$B$40:$D$40,BondVal_all!BO214:BQ214)</f>
        <v>83.44519968299565</v>
      </c>
      <c r="AI214" s="53">
        <f t="shared" si="101"/>
        <v>5.9206747581552754E-4</v>
      </c>
      <c r="AJ214" s="12">
        <f>SUMPRODUCT($BO$2:$BQ$2,'Bond Valuation'!$B$40:$D$40,BondVal_all!BO214:BQ214)/BondVal_all!AH214</f>
        <v>2.9358633905238847</v>
      </c>
      <c r="AK214" s="35">
        <f t="shared" si="102"/>
        <v>-4.8574266262543632E-3</v>
      </c>
      <c r="AL214" s="35">
        <f t="shared" si="103"/>
        <v>-1.5360531706111234E-2</v>
      </c>
      <c r="AM214" s="35">
        <f t="shared" si="104"/>
        <v>-1.4676693948505301E-3</v>
      </c>
      <c r="AN214" s="29">
        <f t="shared" si="105"/>
        <v>-4.6411781398486762E-3</v>
      </c>
      <c r="AO214" s="28">
        <f>SUMPRODUCT('Bond Valuation'!$B$68:$F$68,BondVal_all!BO214:BS214)</f>
        <v>77.078058798604346</v>
      </c>
      <c r="AP214" s="53">
        <f t="shared" si="106"/>
        <v>-8.2983649243306701E-6</v>
      </c>
      <c r="AQ214" s="12">
        <f>SUMPRODUCT($BO$2:$BS$2,'Bond Valuation'!$B$68:$F$68,BondVal_all!BO214:BS214)/BondVal_all!AO214</f>
        <v>4.7247668406730883</v>
      </c>
      <c r="AR214" s="35">
        <f t="shared" si="107"/>
        <v>-7.817192151653168E-3</v>
      </c>
      <c r="AS214" s="35">
        <f t="shared" si="108"/>
        <v>-2.4720132106416399E-2</v>
      </c>
      <c r="AT214" s="35">
        <f t="shared" si="109"/>
        <v>-1.4676693948505301E-3</v>
      </c>
      <c r="AU214" s="36">
        <f t="shared" si="110"/>
        <v>-4.6411781398486762E-3</v>
      </c>
      <c r="AV214" s="28">
        <f>SUMPRODUCT('Bond Valuation'!$B$96:$K$96,BondVal_all!BO214:BX214)</f>
        <v>67.982921666751309</v>
      </c>
      <c r="AW214" s="53">
        <f t="shared" si="111"/>
        <v>-2.2330927541849288E-3</v>
      </c>
      <c r="AX214" s="12">
        <f>SUMPRODUCT($BO$2:$BX$2,'Bond Valuation'!$B$96:$K$96,BondVal_all!BO214:BX214)/BondVal_all!AV214</f>
        <v>8.2532676617343572</v>
      </c>
      <c r="AY214" s="35">
        <f t="shared" si="112"/>
        <v>-1.3655145611716912E-2</v>
      </c>
      <c r="AZ214" s="35">
        <f t="shared" si="113"/>
        <v>-4.3181361914278675E-2</v>
      </c>
      <c r="BA214" s="35">
        <f t="shared" si="114"/>
        <v>-1.4676693948505301E-3</v>
      </c>
      <c r="BB214" s="36">
        <f t="shared" si="115"/>
        <v>-4.6411781398486762E-3</v>
      </c>
      <c r="BC214" s="28">
        <f>SUMPRODUCT('Bond Valuation'!$B$124:$U$124,BondVal_all!BO214:CH214)</f>
        <v>57.120412514184991</v>
      </c>
      <c r="BD214" s="53">
        <f t="shared" si="116"/>
        <v>-5.0725773976137978E-3</v>
      </c>
      <c r="BE214" s="12">
        <f>SUMPRODUCT($BO$2:$CH$2,'Bond Valuation'!$B$124:$U$124,BondVal_all!BO214:CH214)/BondVal_all!BC214</f>
        <v>11.94801814658474</v>
      </c>
      <c r="BF214" s="35">
        <f t="shared" si="117"/>
        <v>-1.9768161442223917E-2</v>
      </c>
      <c r="BG214" s="35">
        <f t="shared" si="118"/>
        <v>-6.2512415311346631E-2</v>
      </c>
      <c r="BH214" s="35">
        <f t="shared" si="119"/>
        <v>-1.4676693948505301E-3</v>
      </c>
      <c r="BI214" s="36">
        <f t="shared" si="120"/>
        <v>-4.6411781398486762E-3</v>
      </c>
      <c r="BJ214" s="35"/>
      <c r="BK214" s="35"/>
      <c r="BO214">
        <f>EXP(-BO$2*HLOOKUP(BO$2,'Yield Curves'!$B$2:$AP$508,MATCH($Z214,'Yield Curves'!$A$3:$A$508,0)+1)/100)</f>
        <v>0.91521158500128696</v>
      </c>
      <c r="BP214">
        <f>EXP(-BP$2*HLOOKUP(BP$2,'Yield Curves'!$B$2:$AP$508,MATCH($Z214,'Yield Curves'!$A$3:$A$508,0)+1)/100)</f>
        <v>0.84552292235979953</v>
      </c>
      <c r="BQ214">
        <f>EXP(-BQ$2*HLOOKUP(BQ$2,'Yield Curves'!$B$2:$AP$508,MATCH($Z214,'Yield Curves'!$A$3:$A$508,0)+1)/100)</f>
        <v>0.7835659869438576</v>
      </c>
      <c r="BR214">
        <f>EXP(-BR$2*HLOOKUP(BR$2,'Yield Curves'!$B$2:$AP$508,MATCH($Z214,'Yield Curves'!$A$3:$A$508,0)+1)/100)</f>
        <v>0.72122797419784868</v>
      </c>
      <c r="BS214">
        <f>EXP(-BS$2*HLOOKUP(BS$2,'Yield Curves'!$B$2:$AP$508,MATCH($Z214,'Yield Curves'!$A$3:$A$508,0)+1)/100)</f>
        <v>0.67233402563265721</v>
      </c>
      <c r="BT214">
        <f>EXP(-BT$2*HLOOKUP(BT$2,'Yield Curves'!$B$2:$AP$508,MATCH($Z214,'Yield Curves'!$A$3:$A$508,0)+1)/100)</f>
        <v>0.62120135900545081</v>
      </c>
      <c r="BU214">
        <f>EXP(-BU$2*HLOOKUP(BU$2,'Yield Curves'!$B$2:$AP$508,MATCH($Z214,'Yield Curves'!$A$3:$A$508,0)+1)/100)</f>
        <v>0.57401485684058207</v>
      </c>
      <c r="BV214">
        <f>EXP(-BV$2*HLOOKUP(BV$2,'Yield Curves'!$B$2:$AP$508,MATCH($Z214,'Yield Curves'!$A$3:$A$508,0)+1)/100)</f>
        <v>0.52945876093758282</v>
      </c>
      <c r="BW214">
        <f>EXP(-BW$2*HLOOKUP(BW$2,'Yield Curves'!$B$2:$AP$508,MATCH($Z214,'Yield Curves'!$A$3:$A$508,0)+1)/100)</f>
        <v>0.48713572433239422</v>
      </c>
      <c r="BX214">
        <f>EXP(-BX$2*HLOOKUP(BX$2,'Yield Curves'!$B$2:$AP$508,MATCH($Z214,'Yield Curves'!$A$3:$A$508,0)+1)/100)</f>
        <v>0.44887985974271699</v>
      </c>
      <c r="BY214">
        <f>EXP(-BY$2*HLOOKUP(BY$2,'Yield Curves'!$B$2:$AP$508,MATCH($Z214,'Yield Curves'!$A$3:$A$508,0)+1)/100)</f>
        <v>0.41347323274475961</v>
      </c>
      <c r="BZ214">
        <f>EXP(-BZ$2*HLOOKUP(BZ$2,'Yield Curves'!$B$2:$AP$508,MATCH($Z214,'Yield Curves'!$A$3:$A$508,0)+1)/100)</f>
        <v>0.37996068201367267</v>
      </c>
      <c r="CA214">
        <f>EXP(-CA$2*HLOOKUP(CA$2,'Yield Curves'!$B$2:$AP$508,MATCH($Z214,'Yield Curves'!$A$3:$A$508,0)+1)/100)</f>
        <v>0.34816740187484718</v>
      </c>
      <c r="CB214">
        <f>EXP(-CB$2*HLOOKUP(CB$2,'Yield Curves'!$B$2:$AP$508,MATCH($Z214,'Yield Curves'!$A$3:$A$508,0)+1)/100)</f>
        <v>0.31981402468312825</v>
      </c>
      <c r="CC214">
        <f>EXP(-CC$2*HLOOKUP(CC$2,'Yield Curves'!$B$2:$AP$508,MATCH($Z214,'Yield Curves'!$A$3:$A$508,0)+1)/100)</f>
        <v>0.29361085818696442</v>
      </c>
      <c r="CD214">
        <f>EXP(-CD$2*HLOOKUP(CD$2,'Yield Curves'!$B$2:$AP$508,MATCH($Z214,'Yield Curves'!$A$3:$A$508,0)+1)/100)</f>
        <v>0.26959838912971096</v>
      </c>
      <c r="CE214">
        <f>EXP(-CE$2*HLOOKUP(CE$2,'Yield Curves'!$B$2:$AP$508,MATCH($Z214,'Yield Curves'!$A$3:$A$508,0)+1)/100)</f>
        <v>0.24762261288197193</v>
      </c>
      <c r="CF214">
        <f>EXP(-CF$2*HLOOKUP(CF$2,'Yield Curves'!$B$2:$AP$508,MATCH($Z214,'Yield Curves'!$A$3:$A$508,0)+1)/100)</f>
        <v>0.22735518405654415</v>
      </c>
      <c r="CG214">
        <f>EXP(-CG$2*HLOOKUP(CG$2,'Yield Curves'!$B$2:$AP$508,MATCH($Z214,'Yield Curves'!$A$3:$A$508,0)+1)/100)</f>
        <v>0.20858336116505016</v>
      </c>
      <c r="CH214">
        <f>EXP(-CH$2*HLOOKUP(CH$2,'Yield Curves'!$B$2:$AP$508,MATCH($Z214,'Yield Curves'!$A$3:$A$508,0)+1)/100)</f>
        <v>0.19128324333905466</v>
      </c>
    </row>
    <row r="215" spans="1:86" x14ac:dyDescent="0.2">
      <c r="A215" s="2">
        <v>42824</v>
      </c>
      <c r="B215">
        <f>'Yield Curves'!C214-'Yield Curves'!C215</f>
        <v>-7.0000000000000284E-2</v>
      </c>
      <c r="C215">
        <f>'Yield Curves'!D214-'Yield Curves'!D215</f>
        <v>-5.4999999999999716E-2</v>
      </c>
      <c r="D215">
        <f>'Yield Curves'!E214-'Yield Curves'!E215</f>
        <v>-4.0000000000000924E-2</v>
      </c>
      <c r="E215">
        <f>'Yield Curves'!F214-'Yield Curves'!F215</f>
        <v>-3.5000000000000142E-2</v>
      </c>
      <c r="F215">
        <f>'Yield Curves'!G214-'Yield Curves'!G215</f>
        <v>-2.9999999999999361E-2</v>
      </c>
      <c r="G215">
        <f>'Yield Curves'!H214-'Yield Curves'!H215</f>
        <v>-2.9999999999997584E-2</v>
      </c>
      <c r="H215">
        <f>'Yield Curves'!I214-'Yield Curves'!I215</f>
        <v>-2.9999999999999361E-2</v>
      </c>
      <c r="I215">
        <f>'Yield Curves'!J214-'Yield Curves'!J215</f>
        <v>-4.4999999999999929E-2</v>
      </c>
      <c r="J215">
        <f>'Yield Curves'!K214-'Yield Curves'!K215</f>
        <v>-6.0000000000000497E-2</v>
      </c>
      <c r="K215">
        <f>'Yield Curves'!L214-'Yield Curves'!L215</f>
        <v>-6.2500000000000888E-2</v>
      </c>
      <c r="L215">
        <f>'Yield Curves'!M214-'Yield Curves'!M215</f>
        <v>-6.5000000000000391E-2</v>
      </c>
      <c r="M215">
        <f>'Yield Curves'!N214-'Yield Curves'!N215</f>
        <v>-6.7499999999999893E-2</v>
      </c>
      <c r="N215">
        <f>'Yield Curves'!O214-'Yield Curves'!O215</f>
        <v>-7.0000000000000284E-2</v>
      </c>
      <c r="O215">
        <f>'Yield Curves'!P214-'Yield Curves'!P215</f>
        <v>-7.2500000000000675E-2</v>
      </c>
      <c r="P215">
        <f>'Yield Curves'!Q214-'Yield Curves'!Q215</f>
        <v>-7.1249999999999147E-2</v>
      </c>
      <c r="Q215">
        <f>'Yield Curves'!R214-'Yield Curves'!R215</f>
        <v>-6.9999999999999396E-2</v>
      </c>
      <c r="R215">
        <f>'Yield Curves'!S214-'Yield Curves'!S215</f>
        <v>-6.8749999999999645E-2</v>
      </c>
      <c r="S215">
        <f>'Yield Curves'!T214-'Yield Curves'!T215</f>
        <v>-6.9374999999999076E-2</v>
      </c>
      <c r="T215">
        <f>'Yield Curves'!U214-'Yield Curves'!U215</f>
        <v>-6.9999999999999396E-2</v>
      </c>
      <c r="U215">
        <f>'Yield Curves'!V214-'Yield Curves'!V215</f>
        <v>-7.0624999999999716E-2</v>
      </c>
      <c r="V215" s="21">
        <f t="shared" si="91"/>
        <v>-2.9999999999997584E-2</v>
      </c>
      <c r="W215" s="21">
        <f t="shared" si="92"/>
        <v>3.7905000000000189E-2</v>
      </c>
      <c r="X215">
        <f t="shared" si="93"/>
        <v>5.5062672853458991E-2</v>
      </c>
      <c r="Y215">
        <f t="shared" si="94"/>
        <v>0.16599993193165083</v>
      </c>
      <c r="Z215" s="2">
        <v>42825</v>
      </c>
      <c r="AA215" s="28">
        <f>'Bond Valuation'!$B$12*BondVal_all!BO215</f>
        <v>92.380924898298318</v>
      </c>
      <c r="AB215" s="53">
        <f t="shared" si="96"/>
        <v>0</v>
      </c>
      <c r="AC215" s="12">
        <f>SUMPRODUCT('Bond Valuation'!$B$12*BondVal_all!BO215,$BO$2)/AA215</f>
        <v>1</v>
      </c>
      <c r="AD215" s="35">
        <f t="shared" si="97"/>
        <v>-1.6589999019423355E-3</v>
      </c>
      <c r="AE215" s="53">
        <f t="shared" si="98"/>
        <v>-5.2462183281337792E-3</v>
      </c>
      <c r="AF215" s="53">
        <f t="shared" si="99"/>
        <v>-1.4709758480464636E-3</v>
      </c>
      <c r="AG215" s="53">
        <f t="shared" si="100"/>
        <v>-4.6516340629245683E-3</v>
      </c>
      <c r="AH215" s="28">
        <f>SUMPRODUCT('Bond Valuation'!$B$40:$D$40,BondVal_all!BO215:BQ215)</f>
        <v>83.395823728147377</v>
      </c>
      <c r="AI215" s="53">
        <f t="shared" si="101"/>
        <v>-1.7347299216020629E-3</v>
      </c>
      <c r="AJ215" s="12">
        <f>SUMPRODUCT($BO$2:$BQ$2,'Bond Valuation'!$B$40:$D$40,BondVal_all!BO215:BQ215)/BondVal_all!AH215</f>
        <v>2.9358558028297819</v>
      </c>
      <c r="AK215" s="35">
        <f t="shared" si="102"/>
        <v>-4.8705844890114449E-3</v>
      </c>
      <c r="AL215" s="35">
        <f t="shared" si="103"/>
        <v>-1.5402140521563515E-2</v>
      </c>
      <c r="AM215" s="35">
        <f t="shared" si="104"/>
        <v>-1.4709758480464636E-3</v>
      </c>
      <c r="AN215" s="29">
        <f t="shared" si="105"/>
        <v>-4.6516340629245683E-3</v>
      </c>
      <c r="AO215" s="28">
        <f>SUMPRODUCT('Bond Valuation'!$B$68:$F$68,BondVal_all!BO215:BS215)</f>
        <v>77.078698425771776</v>
      </c>
      <c r="AP215" s="53">
        <f t="shared" si="106"/>
        <v>-2.778264946919462E-3</v>
      </c>
      <c r="AQ215" s="12">
        <f>SUMPRODUCT($BO$2:$BS$2,'Bond Valuation'!$B$68:$F$68,BondVal_all!BO215:BS215)/BondVal_all!AO215</f>
        <v>4.7248404546704759</v>
      </c>
      <c r="AR215" s="35">
        <f t="shared" si="107"/>
        <v>-7.8385098509914982E-3</v>
      </c>
      <c r="AS215" s="35">
        <f t="shared" si="108"/>
        <v>-2.4787544590800188E-2</v>
      </c>
      <c r="AT215" s="35">
        <f t="shared" si="109"/>
        <v>-1.4709758480464636E-3</v>
      </c>
      <c r="AU215" s="36">
        <f t="shared" si="110"/>
        <v>-4.6516340629245683E-3</v>
      </c>
      <c r="AV215" s="28">
        <f>SUMPRODUCT('Bond Valuation'!$B$96:$K$96,BondVal_all!BO215:BX215)</f>
        <v>68.135073605926564</v>
      </c>
      <c r="AW215" s="53">
        <f t="shared" si="111"/>
        <v>-3.3483556811455539E-3</v>
      </c>
      <c r="AX215" s="12">
        <f>SUMPRODUCT($BO$2:$BX$2,'Bond Valuation'!$B$96:$K$96,BondVal_all!BO215:BX215)/BondVal_all!AV215</f>
        <v>8.2568497319658647</v>
      </c>
      <c r="AY215" s="35">
        <f t="shared" si="112"/>
        <v>-1.3698112895683966E-2</v>
      </c>
      <c r="AZ215" s="35">
        <f t="shared" si="113"/>
        <v>-4.3317236396485798E-2</v>
      </c>
      <c r="BA215" s="35">
        <f t="shared" si="114"/>
        <v>-1.4709758480464636E-3</v>
      </c>
      <c r="BB215" s="36">
        <f t="shared" si="115"/>
        <v>-4.6516340629245683E-3</v>
      </c>
      <c r="BC215" s="28">
        <f>SUMPRODUCT('Bond Valuation'!$B$124:$U$124,BondVal_all!BO215:CH215)</f>
        <v>57.411637488871037</v>
      </c>
      <c r="BD215" s="53">
        <f t="shared" si="116"/>
        <v>-5.6007620053408758E-3</v>
      </c>
      <c r="BE215" s="12">
        <f>SUMPRODUCT($BO$2:$CH$2,'Bond Valuation'!$B$124:$U$124,BondVal_all!BO215:CH215)/BondVal_all!BC215</f>
        <v>11.978971268144804</v>
      </c>
      <c r="BF215" s="35">
        <f t="shared" si="117"/>
        <v>-1.9873112159222283E-2</v>
      </c>
      <c r="BG215" s="35">
        <f t="shared" si="118"/>
        <v>-6.2844298619129213E-2</v>
      </c>
      <c r="BH215" s="35">
        <f t="shared" si="119"/>
        <v>-1.4709758480464636E-3</v>
      </c>
      <c r="BI215" s="36">
        <f t="shared" si="120"/>
        <v>-4.6516340629245683E-3</v>
      </c>
      <c r="BJ215" s="35"/>
      <c r="BK215" s="35"/>
      <c r="BO215">
        <f>EXP(-BO$2*HLOOKUP(BO$2,'Yield Curves'!$B$2:$AP$508,MATCH($Z215,'Yield Curves'!$A$3:$A$508,0)+1)/100)</f>
        <v>0.91466262275542887</v>
      </c>
      <c r="BP215">
        <f>EXP(-BP$2*HLOOKUP(BP$2,'Yield Curves'!$B$2:$AP$508,MATCH($Z215,'Yield Curves'!$A$3:$A$508,0)+1)/100)</f>
        <v>0.84535383468465874</v>
      </c>
      <c r="BQ215">
        <f>EXP(-BQ$2*HLOOKUP(BQ$2,'Yield Curves'!$B$2:$AP$508,MATCH($Z215,'Yield Curves'!$A$3:$A$508,0)+1)/100)</f>
        <v>0.78309598836536476</v>
      </c>
      <c r="BR215">
        <f>EXP(-BR$2*HLOOKUP(BR$2,'Yield Curves'!$B$2:$AP$508,MATCH($Z215,'Yield Curves'!$A$3:$A$508,0)+1)/100)</f>
        <v>0.72267187356431106</v>
      </c>
      <c r="BS215">
        <f>EXP(-BS$2*HLOOKUP(BS$2,'Yield Curves'!$B$2:$AP$508,MATCH($Z215,'Yield Curves'!$A$3:$A$508,0)+1)/100)</f>
        <v>0.67233402563265721</v>
      </c>
      <c r="BT215">
        <f>EXP(-BT$2*HLOOKUP(BT$2,'Yield Curves'!$B$2:$AP$508,MATCH($Z215,'Yield Curves'!$A$3:$A$508,0)+1)/100)</f>
        <v>0.62157419165946526</v>
      </c>
      <c r="BU215">
        <f>EXP(-BU$2*HLOOKUP(BU$2,'Yield Curves'!$B$2:$AP$508,MATCH($Z215,'Yield Curves'!$A$3:$A$508,0)+1)/100)</f>
        <v>0.57481904043732657</v>
      </c>
      <c r="BV215">
        <f>EXP(-BV$2*HLOOKUP(BV$2,'Yield Curves'!$B$2:$AP$508,MATCH($Z215,'Yield Curves'!$A$3:$A$508,0)+1)/100)</f>
        <v>0.53051873808327787</v>
      </c>
      <c r="BW215">
        <f>EXP(-BW$2*HLOOKUP(BW$2,'Yield Curves'!$B$2:$AP$508,MATCH($Z215,'Yield Curves'!$A$3:$A$508,0)+1)/100)</f>
        <v>0.48823301369976146</v>
      </c>
      <c r="BX215">
        <f>EXP(-BX$2*HLOOKUP(BX$2,'Yield Curves'!$B$2:$AP$508,MATCH($Z215,'Yield Curves'!$A$3:$A$508,0)+1)/100)</f>
        <v>0.45022852130278918</v>
      </c>
      <c r="BY215">
        <f>EXP(-BY$2*HLOOKUP(BY$2,'Yield Curves'!$B$2:$AP$508,MATCH($Z215,'Yield Curves'!$A$3:$A$508,0)+1)/100)</f>
        <v>0.41506817298069815</v>
      </c>
      <c r="BZ215">
        <f>EXP(-BZ$2*HLOOKUP(BZ$2,'Yield Curves'!$B$2:$AP$508,MATCH($Z215,'Yield Curves'!$A$3:$A$508,0)+1)/100)</f>
        <v>0.38173161340953576</v>
      </c>
      <c r="CA215">
        <f>EXP(-CA$2*HLOOKUP(CA$2,'Yield Curves'!$B$2:$AP$508,MATCH($Z215,'Yield Curves'!$A$3:$A$508,0)+1)/100)</f>
        <v>0.35003946454929941</v>
      </c>
      <c r="CB215">
        <f>EXP(-CB$2*HLOOKUP(CB$2,'Yield Curves'!$B$2:$AP$508,MATCH($Z215,'Yield Curves'!$A$3:$A$508,0)+1)/100)</f>
        <v>0.3218633749102669</v>
      </c>
      <c r="CC215">
        <f>EXP(-CC$2*HLOOKUP(CC$2,'Yield Curves'!$B$2:$AP$508,MATCH($Z215,'Yield Curves'!$A$3:$A$508,0)+1)/100)</f>
        <v>0.29582121811203327</v>
      </c>
      <c r="CD215">
        <f>EXP(-CD$2*HLOOKUP(CD$2,'Yield Curves'!$B$2:$AP$508,MATCH($Z215,'Yield Curves'!$A$3:$A$508,0)+1)/100)</f>
        <v>0.27183517381138883</v>
      </c>
      <c r="CE215">
        <f>EXP(-CE$2*HLOOKUP(CE$2,'Yield Curves'!$B$2:$AP$508,MATCH($Z215,'Yield Curves'!$A$3:$A$508,0)+1)/100)</f>
        <v>0.24975959461550115</v>
      </c>
      <c r="CF215">
        <f>EXP(-CF$2*HLOOKUP(CF$2,'Yield Curves'!$B$2:$AP$508,MATCH($Z215,'Yield Curves'!$A$3:$A$508,0)+1)/100)</f>
        <v>0.22938803478783823</v>
      </c>
      <c r="CG215">
        <f>EXP(-CG$2*HLOOKUP(CG$2,'Yield Curves'!$B$2:$AP$508,MATCH($Z215,'Yield Curves'!$A$3:$A$508,0)+1)/100)</f>
        <v>0.21056340558580264</v>
      </c>
      <c r="CH215">
        <f>EXP(-CH$2*HLOOKUP(CH$2,'Yield Curves'!$B$2:$AP$508,MATCH($Z215,'Yield Curves'!$A$3:$A$508,0)+1)/100)</f>
        <v>0.19320567189501364</v>
      </c>
    </row>
    <row r="216" spans="1:86" x14ac:dyDescent="0.2">
      <c r="A216" s="2">
        <v>42823</v>
      </c>
      <c r="B216">
        <f>'Yield Curves'!C215-'Yield Curves'!C216</f>
        <v>1.9999999999999574E-2</v>
      </c>
      <c r="C216">
        <f>'Yield Curves'!D215-'Yield Curves'!D216</f>
        <v>2.4999999999998579E-2</v>
      </c>
      <c r="D216">
        <f>'Yield Curves'!E215-'Yield Curves'!E216</f>
        <v>2.9999999999999361E-2</v>
      </c>
      <c r="E216">
        <f>'Yield Curves'!F215-'Yield Curves'!F216</f>
        <v>1.5000000000000568E-2</v>
      </c>
      <c r="F216">
        <f>'Yield Curves'!G215-'Yield Curves'!G216</f>
        <v>0</v>
      </c>
      <c r="G216">
        <f>'Yield Curves'!H215-'Yield Curves'!H216</f>
        <v>0</v>
      </c>
      <c r="H216">
        <f>'Yield Curves'!I215-'Yield Curves'!I216</f>
        <v>0</v>
      </c>
      <c r="I216">
        <f>'Yield Curves'!J215-'Yield Curves'!J216</f>
        <v>-9.9999999999997868E-3</v>
      </c>
      <c r="J216">
        <f>'Yield Curves'!K215-'Yield Curves'!K216</f>
        <v>-1.9999999999999574E-2</v>
      </c>
      <c r="K216">
        <f>'Yield Curves'!L215-'Yield Curves'!L216</f>
        <v>-1.9999999999999574E-2</v>
      </c>
      <c r="L216">
        <f>'Yield Curves'!M215-'Yield Curves'!M216</f>
        <v>-1.9999999999999574E-2</v>
      </c>
      <c r="M216">
        <f>'Yield Curves'!N215-'Yield Curves'!N216</f>
        <v>-1.9999999999999574E-2</v>
      </c>
      <c r="N216">
        <f>'Yield Curves'!O215-'Yield Curves'!O216</f>
        <v>-1.9999999999999574E-2</v>
      </c>
      <c r="O216">
        <f>'Yield Curves'!P215-'Yield Curves'!P216</f>
        <v>-1.9999999999999574E-2</v>
      </c>
      <c r="P216">
        <f>'Yield Curves'!Q215-'Yield Curves'!Q216</f>
        <v>-1.7500000000000071E-2</v>
      </c>
      <c r="Q216">
        <f>'Yield Curves'!R215-'Yield Curves'!R216</f>
        <v>-1.5000000000000568E-2</v>
      </c>
      <c r="R216">
        <f>'Yield Curves'!S215-'Yield Curves'!S216</f>
        <v>-1.2500000000001066E-2</v>
      </c>
      <c r="S216">
        <f>'Yield Curves'!T215-'Yield Curves'!T216</f>
        <v>-1.1250000000000426E-2</v>
      </c>
      <c r="T216">
        <f>'Yield Curves'!U215-'Yield Curves'!U216</f>
        <v>-9.9999999999997868E-3</v>
      </c>
      <c r="U216">
        <f>'Yield Curves'!V215-'Yield Curves'!V216</f>
        <v>-8.7499999999991473E-3</v>
      </c>
      <c r="V216" s="21">
        <f t="shared" si="91"/>
        <v>2.9999999999999361E-2</v>
      </c>
      <c r="W216" s="21">
        <f t="shared" si="92"/>
        <v>3.8075000000000185E-2</v>
      </c>
      <c r="X216">
        <f t="shared" si="93"/>
        <v>5.5103760740907212E-2</v>
      </c>
      <c r="Y216">
        <f t="shared" si="94"/>
        <v>0.16626551665126482</v>
      </c>
      <c r="Z216" s="2">
        <v>42824</v>
      </c>
      <c r="AA216" s="28">
        <f>'Bond Valuation'!$B$12*BondVal_all!BO216</f>
        <v>92.380924898298318</v>
      </c>
      <c r="AB216" s="53">
        <f t="shared" si="96"/>
        <v>7.0024505717669605E-4</v>
      </c>
      <c r="AC216" s="12">
        <f>SUMPRODUCT('Bond Valuation'!$B$12*BondVal_all!BO216,$BO$2)/AA216</f>
        <v>1</v>
      </c>
      <c r="AD216" s="35">
        <f t="shared" si="97"/>
        <v>-1.6599993193165082E-3</v>
      </c>
      <c r="AE216" s="53">
        <f t="shared" si="98"/>
        <v>-5.2493787633693103E-3</v>
      </c>
      <c r="AF216" s="53">
        <f t="shared" si="99"/>
        <v>-1.4675381869928799E-3</v>
      </c>
      <c r="AG216" s="53">
        <f t="shared" si="100"/>
        <v>-4.6407632241715902E-3</v>
      </c>
      <c r="AH216" s="28">
        <f>SUMPRODUCT('Bond Valuation'!$B$40:$D$40,BondVal_all!BO216:BQ216)</f>
        <v>83.540744357056468</v>
      </c>
      <c r="AI216" s="53">
        <f t="shared" si="101"/>
        <v>8.9399434913728371E-4</v>
      </c>
      <c r="AJ216" s="12">
        <f>SUMPRODUCT($BO$2:$BQ$2,'Bond Valuation'!$B$40:$D$40,BondVal_all!BO216:BQ216)/BondVal_all!AH216</f>
        <v>2.9359549291718881</v>
      </c>
      <c r="AK216" s="35">
        <f t="shared" si="102"/>
        <v>-4.873683183969281E-3</v>
      </c>
      <c r="AL216" s="35">
        <f t="shared" si="103"/>
        <v>-1.5411939455404356E-2</v>
      </c>
      <c r="AM216" s="35">
        <f t="shared" si="104"/>
        <v>-1.4675381869928799E-3</v>
      </c>
      <c r="AN216" s="29">
        <f t="shared" si="105"/>
        <v>-4.6407632241715902E-3</v>
      </c>
      <c r="AO216" s="28">
        <f>SUMPRODUCT('Bond Valuation'!$B$68:$F$68,BondVal_all!BO216:BS216)</f>
        <v>77.293440080975572</v>
      </c>
      <c r="AP216" s="53">
        <f t="shared" si="106"/>
        <v>2.7799837245192638E-3</v>
      </c>
      <c r="AQ216" s="12">
        <f>SUMPRODUCT($BO$2:$BS$2,'Bond Valuation'!$B$68:$F$68,BondVal_all!BO216:BS216)/BondVal_all!AO216</f>
        <v>4.7254269956549528</v>
      </c>
      <c r="AR216" s="35">
        <f t="shared" si="107"/>
        <v>-7.8442055962670738E-3</v>
      </c>
      <c r="AS216" s="35">
        <f t="shared" si="108"/>
        <v>-2.480555611884315E-2</v>
      </c>
      <c r="AT216" s="35">
        <f t="shared" si="109"/>
        <v>-1.4675381869928799E-3</v>
      </c>
      <c r="AU216" s="36">
        <f t="shared" si="110"/>
        <v>-4.6407632241715902E-3</v>
      </c>
      <c r="AV216" s="28">
        <f>SUMPRODUCT('Bond Valuation'!$B$96:$K$96,BondVal_all!BO216:BX216)</f>
        <v>68.363980528514944</v>
      </c>
      <c r="AW216" s="53">
        <f t="shared" si="111"/>
        <v>5.634844902995706E-3</v>
      </c>
      <c r="AX216" s="12">
        <f>SUMPRODUCT($BO$2:$BX$2,'Bond Valuation'!$B$96:$K$96,BondVal_all!BO216:BX216)/BondVal_all!AV216</f>
        <v>8.2602114517381047</v>
      </c>
      <c r="AY216" s="35">
        <f t="shared" si="112"/>
        <v>-1.3711945387295681E-2</v>
      </c>
      <c r="AZ216" s="35">
        <f t="shared" si="113"/>
        <v>-4.3360978575693994E-2</v>
      </c>
      <c r="BA216" s="35">
        <f t="shared" si="114"/>
        <v>-1.4675381869928799E-3</v>
      </c>
      <c r="BB216" s="36">
        <f t="shared" si="115"/>
        <v>-4.6407632241715902E-3</v>
      </c>
      <c r="BC216" s="28">
        <f>SUMPRODUCT('Bond Valuation'!$B$124:$U$124,BondVal_all!BO216:CH216)</f>
        <v>57.73499746907428</v>
      </c>
      <c r="BD216" s="53">
        <f t="shared" si="116"/>
        <v>2.2680495989719773E-3</v>
      </c>
      <c r="BE216" s="12">
        <f>SUMPRODUCT($BO$2:$CH$2,'Bond Valuation'!$B$124:$U$124,BondVal_all!BO216:CH216)/BondVal_all!BC216</f>
        <v>12.005320313850284</v>
      </c>
      <c r="BF216" s="35">
        <f t="shared" si="117"/>
        <v>-1.9928823549168119E-2</v>
      </c>
      <c r="BG216" s="35">
        <f t="shared" si="118"/>
        <v>-6.3020473502971866E-2</v>
      </c>
      <c r="BH216" s="35">
        <f t="shared" si="119"/>
        <v>-1.4675381869928799E-3</v>
      </c>
      <c r="BI216" s="36">
        <f t="shared" si="120"/>
        <v>-4.6407632241715902E-3</v>
      </c>
      <c r="BJ216" s="35"/>
      <c r="BK216" s="35"/>
      <c r="BO216">
        <f>EXP(-BO$2*HLOOKUP(BO$2,'Yield Curves'!$B$2:$AP$508,MATCH($Z216,'Yield Curves'!$A$3:$A$508,0)+1)/100)</f>
        <v>0.91466262275542887</v>
      </c>
      <c r="BP216">
        <f>EXP(-BP$2*HLOOKUP(BP$2,'Yield Curves'!$B$2:$AP$508,MATCH($Z216,'Yield Curves'!$A$3:$A$508,0)+1)/100)</f>
        <v>0.84586119917959712</v>
      </c>
      <c r="BQ216">
        <f>EXP(-BQ$2*HLOOKUP(BQ$2,'Yield Curves'!$B$2:$AP$508,MATCH($Z216,'Yield Curves'!$A$3:$A$508,0)+1)/100)</f>
        <v>0.78450683052143555</v>
      </c>
      <c r="BR216">
        <f>EXP(-BR$2*HLOOKUP(BR$2,'Yield Curves'!$B$2:$AP$508,MATCH($Z216,'Yield Curves'!$A$3:$A$508,0)+1)/100)</f>
        <v>0.72382907407555352</v>
      </c>
      <c r="BS216">
        <f>EXP(-BS$2*HLOOKUP(BS$2,'Yield Curves'!$B$2:$AP$508,MATCH($Z216,'Yield Curves'!$A$3:$A$508,0)+1)/100)</f>
        <v>0.6743540562404442</v>
      </c>
      <c r="BT216">
        <f>EXP(-BT$2*HLOOKUP(BT$2,'Yield Curves'!$B$2:$AP$508,MATCH($Z216,'Yield Curves'!$A$3:$A$508,0)+1)/100)</f>
        <v>0.62344171411748917</v>
      </c>
      <c r="BU216">
        <f>EXP(-BU$2*HLOOKUP(BU$2,'Yield Curves'!$B$2:$AP$508,MATCH($Z216,'Yield Curves'!$A$3:$A$508,0)+1)/100)</f>
        <v>0.57643078914573376</v>
      </c>
      <c r="BV216">
        <f>EXP(-BV$2*HLOOKUP(BV$2,'Yield Curves'!$B$2:$AP$508,MATCH($Z216,'Yield Curves'!$A$3:$A$508,0)+1)/100)</f>
        <v>0.532112684020975</v>
      </c>
      <c r="BW216">
        <f>EXP(-BW$2*HLOOKUP(BW$2,'Yield Curves'!$B$2:$AP$508,MATCH($Z216,'Yield Curves'!$A$3:$A$508,0)+1)/100)</f>
        <v>0.49010408111234977</v>
      </c>
      <c r="BX216">
        <f>EXP(-BX$2*HLOOKUP(BX$2,'Yield Curves'!$B$2:$AP$508,MATCH($Z216,'Yield Curves'!$A$3:$A$508,0)+1)/100)</f>
        <v>0.45203304202341466</v>
      </c>
      <c r="BY216">
        <f>EXP(-BY$2*HLOOKUP(BY$2,'Yield Curves'!$B$2:$AP$508,MATCH($Z216,'Yield Curves'!$A$3:$A$508,0)+1)/100)</f>
        <v>0.41678386537701334</v>
      </c>
      <c r="BZ216">
        <f>EXP(-BZ$2*HLOOKUP(BZ$2,'Yield Curves'!$B$2:$AP$508,MATCH($Z216,'Yield Curves'!$A$3:$A$508,0)+1)/100)</f>
        <v>0.38348203658076874</v>
      </c>
      <c r="CA216">
        <f>EXP(-CA$2*HLOOKUP(CA$2,'Yield Curves'!$B$2:$AP$508,MATCH($Z216,'Yield Curves'!$A$3:$A$508,0)+1)/100)</f>
        <v>0.35195018791600852</v>
      </c>
      <c r="CB216">
        <f>EXP(-CB$2*HLOOKUP(CB$2,'Yield Curves'!$B$2:$AP$508,MATCH($Z216,'Yield Curves'!$A$3:$A$508,0)+1)/100)</f>
        <v>0.32371335065057399</v>
      </c>
      <c r="CC216">
        <f>EXP(-CC$2*HLOOKUP(CC$2,'Yield Curves'!$B$2:$AP$508,MATCH($Z216,'Yield Curves'!$A$3:$A$508,0)+1)/100)</f>
        <v>0.29760148086818883</v>
      </c>
      <c r="CD216">
        <f>EXP(-CD$2*HLOOKUP(CD$2,'Yield Curves'!$B$2:$AP$508,MATCH($Z216,'Yield Curves'!$A$3:$A$508,0)+1)/100)</f>
        <v>0.27361982802719415</v>
      </c>
      <c r="CE216">
        <f>EXP(-CE$2*HLOOKUP(CE$2,'Yield Curves'!$B$2:$AP$508,MATCH($Z216,'Yield Curves'!$A$3:$A$508,0)+1)/100)</f>
        <v>0.25161909388571668</v>
      </c>
      <c r="CF216">
        <f>EXP(-CF$2*HLOOKUP(CF$2,'Yield Curves'!$B$2:$AP$508,MATCH($Z216,'Yield Curves'!$A$3:$A$508,0)+1)/100)</f>
        <v>0.23131054037755269</v>
      </c>
      <c r="CG216">
        <f>EXP(-CG$2*HLOOKUP(CG$2,'Yield Curves'!$B$2:$AP$508,MATCH($Z216,'Yield Curves'!$A$3:$A$508,0)+1)/100)</f>
        <v>0.21249993973477807</v>
      </c>
      <c r="CH216">
        <f>EXP(-CH$2*HLOOKUP(CH$2,'Yield Curves'!$B$2:$AP$508,MATCH($Z216,'Yield Curves'!$A$3:$A$508,0)+1)/100)</f>
        <v>0.1951474211791675</v>
      </c>
    </row>
    <row r="217" spans="1:86" x14ac:dyDescent="0.2">
      <c r="A217" s="2">
        <v>42822</v>
      </c>
      <c r="B217">
        <f>'Yield Curves'!C216-'Yield Curves'!C217</f>
        <v>3.0000000000001137E-2</v>
      </c>
      <c r="C217">
        <f>'Yield Curves'!D216-'Yield Curves'!D217</f>
        <v>3.0000000000001137E-2</v>
      </c>
      <c r="D217">
        <f>'Yield Curves'!E216-'Yield Curves'!E217</f>
        <v>3.0000000000001137E-2</v>
      </c>
      <c r="E217">
        <f>'Yield Curves'!F216-'Yield Curves'!F217</f>
        <v>1.9999999999999574E-2</v>
      </c>
      <c r="F217">
        <f>'Yield Curves'!G216-'Yield Curves'!G217</f>
        <v>9.9999999999997868E-3</v>
      </c>
      <c r="G217">
        <f>'Yield Curves'!H216-'Yield Curves'!H217</f>
        <v>2.4999999999998579E-2</v>
      </c>
      <c r="H217">
        <f>'Yield Curves'!I216-'Yield Curves'!I217</f>
        <v>3.9999999999999147E-2</v>
      </c>
      <c r="I217">
        <f>'Yield Curves'!J216-'Yield Curves'!J217</f>
        <v>1.5000000000000568E-2</v>
      </c>
      <c r="J217">
        <f>'Yield Curves'!K216-'Yield Curves'!K217</f>
        <v>-9.9999999999997868E-3</v>
      </c>
      <c r="K217">
        <f>'Yield Curves'!L216-'Yield Curves'!L217</f>
        <v>-9.9999999999997868E-3</v>
      </c>
      <c r="L217">
        <f>'Yield Curves'!M216-'Yield Curves'!M217</f>
        <v>-9.9999999999997868E-3</v>
      </c>
      <c r="M217">
        <f>'Yield Curves'!N216-'Yield Curves'!N217</f>
        <v>-9.9999999999997868E-3</v>
      </c>
      <c r="N217">
        <f>'Yield Curves'!O216-'Yield Curves'!O217</f>
        <v>-9.9999999999997868E-3</v>
      </c>
      <c r="O217">
        <f>'Yield Curves'!P216-'Yield Curves'!P217</f>
        <v>-9.9999999999997868E-3</v>
      </c>
      <c r="P217">
        <f>'Yield Curves'!Q216-'Yield Curves'!Q217</f>
        <v>-5.0000000000007816E-3</v>
      </c>
      <c r="Q217">
        <f>'Yield Curves'!R216-'Yield Curves'!R217</f>
        <v>0</v>
      </c>
      <c r="R217">
        <f>'Yield Curves'!S216-'Yield Curves'!S217</f>
        <v>5.0000000000007816E-3</v>
      </c>
      <c r="S217">
        <f>'Yield Curves'!T216-'Yield Curves'!T217</f>
        <v>7.5000000000002842E-3</v>
      </c>
      <c r="T217">
        <f>'Yield Curves'!U216-'Yield Curves'!U217</f>
        <v>9.9999999999997868E-3</v>
      </c>
      <c r="U217">
        <f>'Yield Curves'!V216-'Yield Curves'!V217</f>
        <v>1.2499999999999289E-2</v>
      </c>
      <c r="V217" s="21">
        <f t="shared" si="91"/>
        <v>3.9999999999999147E-2</v>
      </c>
      <c r="W217" s="21">
        <f t="shared" si="92"/>
        <v>3.8755000000000192E-2</v>
      </c>
      <c r="X217">
        <f t="shared" si="93"/>
        <v>5.6166297384173128E-2</v>
      </c>
      <c r="Y217">
        <f t="shared" si="94"/>
        <v>0.16941734651241697</v>
      </c>
      <c r="Z217" s="2">
        <v>42823</v>
      </c>
      <c r="AA217" s="28">
        <f>'Bond Valuation'!$B$12*BondVal_all!BO217</f>
        <v>92.316280878915919</v>
      </c>
      <c r="AB217" s="53">
        <f t="shared" si="96"/>
        <v>-1.9998000133336635E-4</v>
      </c>
      <c r="AC217" s="12">
        <f>SUMPRODUCT('Bond Valuation'!$B$12*BondVal_all!BO217,$BO$2)/AA217</f>
        <v>1</v>
      </c>
      <c r="AD217" s="35">
        <f t="shared" si="97"/>
        <v>-1.6626551665126481E-3</v>
      </c>
      <c r="AE217" s="53">
        <f t="shared" si="98"/>
        <v>-5.2577772896264842E-3</v>
      </c>
      <c r="AF217" s="53">
        <f t="shared" si="99"/>
        <v>-1.4686332672119895E-3</v>
      </c>
      <c r="AG217" s="53">
        <f t="shared" si="100"/>
        <v>-4.644226171884573E-3</v>
      </c>
      <c r="AH217" s="28">
        <f>SUMPRODUCT('Bond Valuation'!$B$40:$D$40,BondVal_all!BO217:BQ217)</f>
        <v>83.466126111967981</v>
      </c>
      <c r="AI217" s="53">
        <f t="shared" si="101"/>
        <v>-1.6535436630937816E-5</v>
      </c>
      <c r="AJ217" s="12">
        <f>SUMPRODUCT($BO$2:$BQ$2,'Bond Valuation'!$B$40:$D$40,BondVal_all!BO217:BQ217)/BondVal_all!AH217</f>
        <v>2.935944554485332</v>
      </c>
      <c r="AK217" s="35">
        <f t="shared" si="102"/>
        <v>-4.8814633821097127E-3</v>
      </c>
      <c r="AL217" s="35">
        <f t="shared" si="103"/>
        <v>-1.5436542602175527E-2</v>
      </c>
      <c r="AM217" s="35">
        <f t="shared" si="104"/>
        <v>-1.4686332672119895E-3</v>
      </c>
      <c r="AN217" s="29">
        <f t="shared" si="105"/>
        <v>-4.644226171884573E-3</v>
      </c>
      <c r="AO217" s="28">
        <f>SUMPRODUCT('Bond Valuation'!$B$68:$F$68,BondVal_all!BO217:BS217)</f>
        <v>77.079161267153282</v>
      </c>
      <c r="AP217" s="53">
        <f t="shared" si="106"/>
        <v>8.7200139694831869E-4</v>
      </c>
      <c r="AQ217" s="12">
        <f>SUMPRODUCT($BO$2:$BS$2,'Bond Valuation'!$B$68:$F$68,BondVal_all!BO217:BS217)/BondVal_all!AO217</f>
        <v>4.7248864764805445</v>
      </c>
      <c r="AR217" s="35">
        <f t="shared" si="107"/>
        <v>-7.8558569113061187E-3</v>
      </c>
      <c r="AS217" s="35">
        <f t="shared" si="108"/>
        <v>-2.4842400812102705E-2</v>
      </c>
      <c r="AT217" s="35">
        <f t="shared" si="109"/>
        <v>-1.4686332672119895E-3</v>
      </c>
      <c r="AU217" s="36">
        <f t="shared" si="110"/>
        <v>-4.644226171884573E-3</v>
      </c>
      <c r="AV217" s="28">
        <f>SUMPRODUCT('Bond Valuation'!$B$96:$K$96,BondVal_all!BO217:BX217)</f>
        <v>67.980918595864068</v>
      </c>
      <c r="AW217" s="53">
        <f t="shared" si="111"/>
        <v>8.2879362098808862E-4</v>
      </c>
      <c r="AX217" s="12">
        <f>SUMPRODUCT($BO$2:$BX$2,'Bond Valuation'!$B$96:$K$96,BondVal_all!BO217:BX217)/BondVal_all!AV217</f>
        <v>8.2534277140916963</v>
      </c>
      <c r="AY217" s="35">
        <f t="shared" si="112"/>
        <v>-1.3722604230273234E-2</v>
      </c>
      <c r="AZ217" s="35">
        <f t="shared" si="113"/>
        <v>-4.3394684796725147E-2</v>
      </c>
      <c r="BA217" s="35">
        <f t="shared" si="114"/>
        <v>-1.4686332672119895E-3</v>
      </c>
      <c r="BB217" s="36">
        <f t="shared" si="115"/>
        <v>-4.644226171884573E-3</v>
      </c>
      <c r="BC217" s="28">
        <f>SUMPRODUCT('Bond Valuation'!$B$124:$U$124,BondVal_all!BO217:CH217)</f>
        <v>57.604347950805419</v>
      </c>
      <c r="BD217" s="53">
        <f t="shared" si="116"/>
        <v>-4.7399349001453484E-4</v>
      </c>
      <c r="BE217" s="12">
        <f>SUMPRODUCT($BO$2:$CH$2,'Bond Valuation'!$B$124:$U$124,BondVal_all!BO217:CH217)/BondVal_all!BC217</f>
        <v>12.010811919272298</v>
      </c>
      <c r="BF217" s="35">
        <f t="shared" si="117"/>
        <v>-1.9969838491589783E-2</v>
      </c>
      <c r="BG217" s="35">
        <f t="shared" si="118"/>
        <v>-6.3150174139124979E-2</v>
      </c>
      <c r="BH217" s="35">
        <f t="shared" si="119"/>
        <v>-1.4686332672119895E-3</v>
      </c>
      <c r="BI217" s="36">
        <f t="shared" si="120"/>
        <v>-4.644226171884573E-3</v>
      </c>
      <c r="BJ217" s="35"/>
      <c r="BK217" s="35"/>
      <c r="BO217">
        <f>EXP(-BO$2*HLOOKUP(BO$2,'Yield Curves'!$B$2:$AP$508,MATCH($Z217,'Yield Curves'!$A$3:$A$508,0)+1)/100)</f>
        <v>0.91402258295956351</v>
      </c>
      <c r="BP217">
        <f>EXP(-BP$2*HLOOKUP(BP$2,'Yield Curves'!$B$2:$AP$508,MATCH($Z217,'Yield Curves'!$A$3:$A$508,0)+1)/100)</f>
        <v>0.84518478082367143</v>
      </c>
      <c r="BQ217">
        <f>EXP(-BQ$2*HLOOKUP(BQ$2,'Yield Curves'!$B$2:$AP$508,MATCH($Z217,'Yield Curves'!$A$3:$A$508,0)+1)/100)</f>
        <v>0.78380109200393644</v>
      </c>
      <c r="BR217">
        <f>EXP(-BR$2*HLOOKUP(BR$2,'Yield Curves'!$B$2:$AP$508,MATCH($Z217,'Yield Curves'!$A$3:$A$508,0)+1)/100)</f>
        <v>0.72296100013519604</v>
      </c>
      <c r="BS217">
        <f>EXP(-BS$2*HLOOKUP(BS$2,'Yield Curves'!$B$2:$AP$508,MATCH($Z217,'Yield Curves'!$A$3:$A$508,0)+1)/100)</f>
        <v>0.67233402563265721</v>
      </c>
      <c r="BT217">
        <f>EXP(-BT$2*HLOOKUP(BT$2,'Yield Curves'!$B$2:$AP$508,MATCH($Z217,'Yield Curves'!$A$3:$A$508,0)+1)/100)</f>
        <v>0.62101502654901519</v>
      </c>
      <c r="BU217">
        <f>EXP(-BU$2*HLOOKUP(BU$2,'Yield Curves'!$B$2:$AP$508,MATCH($Z217,'Yield Curves'!$A$3:$A$508,0)+1)/100)</f>
        <v>0.57361318704162467</v>
      </c>
      <c r="BV217">
        <f>EXP(-BV$2*HLOOKUP(BV$2,'Yield Curves'!$B$2:$AP$508,MATCH($Z217,'Yield Curves'!$A$3:$A$508,0)+1)/100)</f>
        <v>0.52908826949206078</v>
      </c>
      <c r="BW217">
        <f>EXP(-BW$2*HLOOKUP(BW$2,'Yield Curves'!$B$2:$AP$508,MATCH($Z217,'Yield Curves'!$A$3:$A$508,0)+1)/100)</f>
        <v>0.48708092464594699</v>
      </c>
      <c r="BX217">
        <f>EXP(-BX$2*HLOOKUP(BX$2,'Yield Curves'!$B$2:$AP$508,MATCH($Z217,'Yield Curves'!$A$3:$A$508,0)+1)/100)</f>
        <v>0.44887985974271699</v>
      </c>
      <c r="BY217">
        <f>EXP(-BY$2*HLOOKUP(BY$2,'Yield Curves'!$B$2:$AP$508,MATCH($Z217,'Yield Curves'!$A$3:$A$508,0)+1)/100)</f>
        <v>0.41353008922305523</v>
      </c>
      <c r="BZ217">
        <f>EXP(-BZ$2*HLOOKUP(BZ$2,'Yield Curves'!$B$2:$AP$508,MATCH($Z217,'Yield Curves'!$A$3:$A$508,0)+1)/100)</f>
        <v>0.38068805214400514</v>
      </c>
      <c r="CA217">
        <f>EXP(-CA$2*HLOOKUP(CA$2,'Yield Curves'!$B$2:$AP$508,MATCH($Z217,'Yield Curves'!$A$3:$A$508,0)+1)/100)</f>
        <v>0.35016747112830215</v>
      </c>
      <c r="CB217">
        <f>EXP(-CB$2*HLOOKUP(CB$2,'Yield Curves'!$B$2:$AP$508,MATCH($Z217,'Yield Curves'!$A$3:$A$508,0)+1)/100)</f>
        <v>0.32215217561434639</v>
      </c>
      <c r="CC217">
        <f>EXP(-CC$2*HLOOKUP(CC$2,'Yield Curves'!$B$2:$AP$508,MATCH($Z217,'Yield Curves'!$A$3:$A$508,0)+1)/100)</f>
        <v>0.29626528290453352</v>
      </c>
      <c r="CD217">
        <f>EXP(-CD$2*HLOOKUP(CD$2,'Yield Curves'!$B$2:$AP$508,MATCH($Z217,'Yield Curves'!$A$3:$A$508,0)+1)/100)</f>
        <v>0.27254712337853265</v>
      </c>
      <c r="CE217">
        <f>EXP(-CE$2*HLOOKUP(CE$2,'Yield Curves'!$B$2:$AP$508,MATCH($Z217,'Yield Curves'!$A$3:$A$508,0)+1)/100)</f>
        <v>0.25084248713666257</v>
      </c>
      <c r="CF217">
        <f>EXP(-CF$2*HLOOKUP(CF$2,'Yield Curves'!$B$2:$AP$508,MATCH($Z217,'Yield Curves'!$A$3:$A$508,0)+1)/100)</f>
        <v>0.23081907654639591</v>
      </c>
      <c r="CG217">
        <f>EXP(-CG$2*HLOOKUP(CG$2,'Yield Curves'!$B$2:$AP$508,MATCH($Z217,'Yield Curves'!$A$3:$A$508,0)+1)/100)</f>
        <v>0.2122615299407748</v>
      </c>
      <c r="CH217">
        <f>EXP(-CH$2*HLOOKUP(CH$2,'Yield Curves'!$B$2:$AP$508,MATCH($Z217,'Yield Curves'!$A$3:$A$508,0)+1)/100)</f>
        <v>0.1951474211791675</v>
      </c>
    </row>
    <row r="218" spans="1:86" x14ac:dyDescent="0.2">
      <c r="A218" s="2">
        <v>42821</v>
      </c>
      <c r="B218">
        <f>'Yield Curves'!C217-'Yield Curves'!C218</f>
        <v>1.9999999999999574E-2</v>
      </c>
      <c r="C218">
        <f>'Yield Curves'!D217-'Yield Curves'!D218</f>
        <v>-1.5000000000000568E-2</v>
      </c>
      <c r="D218">
        <f>'Yield Curves'!E217-'Yield Curves'!E218</f>
        <v>-5.0000000000000711E-2</v>
      </c>
      <c r="E218">
        <f>'Yield Curves'!F217-'Yield Curves'!F218</f>
        <v>-5.0000000000000711E-2</v>
      </c>
      <c r="F218">
        <f>'Yield Curves'!G217-'Yield Curves'!G218</f>
        <v>-5.0000000000000711E-2</v>
      </c>
      <c r="G218">
        <f>'Yield Curves'!H217-'Yield Curves'!H218</f>
        <v>-5.4999999999999716E-2</v>
      </c>
      <c r="H218">
        <f>'Yield Curves'!I217-'Yield Curves'!I218</f>
        <v>-6.0000000000000497E-2</v>
      </c>
      <c r="I218">
        <f>'Yield Curves'!J217-'Yield Curves'!J218</f>
        <v>-4.5000000000001705E-2</v>
      </c>
      <c r="J218">
        <f>'Yield Curves'!K217-'Yield Curves'!K218</f>
        <v>-3.0000000000000249E-2</v>
      </c>
      <c r="K218">
        <f>'Yield Curves'!L217-'Yield Curves'!L218</f>
        <v>-3.0000000000000249E-2</v>
      </c>
      <c r="L218">
        <f>'Yield Curves'!M217-'Yield Curves'!M218</f>
        <v>-3.0000000000000249E-2</v>
      </c>
      <c r="M218">
        <f>'Yield Curves'!N217-'Yield Curves'!N218</f>
        <v>-3.0000000000000249E-2</v>
      </c>
      <c r="N218">
        <f>'Yield Curves'!O217-'Yield Curves'!O218</f>
        <v>-3.0000000000000249E-2</v>
      </c>
      <c r="O218">
        <f>'Yield Curves'!P217-'Yield Curves'!P218</f>
        <v>-3.0000000000000249E-2</v>
      </c>
      <c r="P218">
        <f>'Yield Curves'!Q217-'Yield Curves'!Q218</f>
        <v>-3.2499999999998863E-2</v>
      </c>
      <c r="Q218">
        <f>'Yield Curves'!R217-'Yield Curves'!R218</f>
        <v>-3.5000000000000142E-2</v>
      </c>
      <c r="R218">
        <f>'Yield Curves'!S217-'Yield Curves'!S218</f>
        <v>-3.7500000000001421E-2</v>
      </c>
      <c r="S218">
        <f>'Yield Curves'!T217-'Yield Curves'!T218</f>
        <v>-3.8750000000002061E-2</v>
      </c>
      <c r="T218">
        <f>'Yield Curves'!U217-'Yield Curves'!U218</f>
        <v>-4.0000000000000924E-2</v>
      </c>
      <c r="U218">
        <f>'Yield Curves'!V217-'Yield Curves'!V218</f>
        <v>-4.1249999999999787E-2</v>
      </c>
      <c r="V218" s="21">
        <f t="shared" si="91"/>
        <v>1.9999999999999574E-2</v>
      </c>
      <c r="W218" s="21">
        <f t="shared" si="92"/>
        <v>3.8715000000000194E-2</v>
      </c>
      <c r="X218">
        <f t="shared" si="93"/>
        <v>5.6183266081193471E-2</v>
      </c>
      <c r="Y218">
        <f t="shared" si="94"/>
        <v>0.16941682160465552</v>
      </c>
      <c r="Z218" s="2">
        <v>42822</v>
      </c>
      <c r="AA218" s="28">
        <f>'Bond Valuation'!$B$12*BondVal_all!BO218</f>
        <v>92.334745981540422</v>
      </c>
      <c r="AB218" s="53">
        <f t="shared" si="96"/>
        <v>-2.9995500449953028E-4</v>
      </c>
      <c r="AC218" s="12">
        <f>SUMPRODUCT('Bond Valuation'!$B$12*BondVal_all!BO218,$BO$2)/AA218</f>
        <v>1</v>
      </c>
      <c r="AD218" s="35">
        <f t="shared" si="97"/>
        <v>-1.6941734651241696E-3</v>
      </c>
      <c r="AE218" s="53">
        <f t="shared" si="98"/>
        <v>-5.3574469012122152E-3</v>
      </c>
      <c r="AF218" s="53">
        <f t="shared" si="99"/>
        <v>-1.4969521449246979E-3</v>
      </c>
      <c r="AG218" s="53">
        <f t="shared" si="100"/>
        <v>-4.7337783262365101E-3</v>
      </c>
      <c r="AH218" s="28">
        <f>SUMPRODUCT('Bond Valuation'!$B$40:$D$40,BondVal_all!BO218:BQ218)</f>
        <v>83.467506283628879</v>
      </c>
      <c r="AI218" s="53">
        <f t="shared" si="101"/>
        <v>-3.0603325050915231E-4</v>
      </c>
      <c r="AJ218" s="12">
        <f>SUMPRODUCT($BO$2:$BQ$2,'Bond Valuation'!$B$40:$D$40,BondVal_all!BO218:BQ218)/BondVal_all!AH218</f>
        <v>2.9359246975395501</v>
      </c>
      <c r="AK218" s="35">
        <f t="shared" si="102"/>
        <v>-4.9739657181742088E-3</v>
      </c>
      <c r="AL218" s="35">
        <f t="shared" si="103"/>
        <v>-1.5729060673025669E-2</v>
      </c>
      <c r="AM218" s="35">
        <f t="shared" si="104"/>
        <v>-1.4969521449246979E-3</v>
      </c>
      <c r="AN218" s="29">
        <f t="shared" si="105"/>
        <v>-4.7337783262365101E-3</v>
      </c>
      <c r="AO218" s="28">
        <f>SUMPRODUCT('Bond Valuation'!$B$68:$F$68,BondVal_all!BO218:BS218)</f>
        <v>77.01200668973803</v>
      </c>
      <c r="AP218" s="53">
        <f t="shared" si="106"/>
        <v>3.7641154915157848E-4</v>
      </c>
      <c r="AQ218" s="12">
        <f>SUMPRODUCT($BO$2:$BS$2,'Bond Valuation'!$B$68:$F$68,BondVal_all!BO218:BS218)/BondVal_all!AO218</f>
        <v>4.7245734365511449</v>
      </c>
      <c r="AR218" s="35">
        <f t="shared" si="107"/>
        <v>-8.0042469502354593E-3</v>
      </c>
      <c r="AS218" s="35">
        <f t="shared" si="108"/>
        <v>-2.5311651317200475E-2</v>
      </c>
      <c r="AT218" s="35">
        <f t="shared" si="109"/>
        <v>-1.4969521449246979E-3</v>
      </c>
      <c r="AU218" s="36">
        <f t="shared" si="110"/>
        <v>-4.7337783262365101E-3</v>
      </c>
      <c r="AV218" s="28">
        <f>SUMPRODUCT('Bond Valuation'!$B$96:$K$96,BondVal_all!BO218:BX218)</f>
        <v>67.924623101529505</v>
      </c>
      <c r="AW218" s="53">
        <f t="shared" si="111"/>
        <v>-7.3842144346303318E-4</v>
      </c>
      <c r="AX218" s="12">
        <f>SUMPRODUCT($BO$2:$BX$2,'Bond Valuation'!$B$96:$K$96,BondVal_all!BO218:BX218)/BondVal_all!AV218</f>
        <v>8.2522414694584505</v>
      </c>
      <c r="AY218" s="35">
        <f t="shared" si="112"/>
        <v>-1.3980728525353793E-2</v>
      </c>
      <c r="AZ218" s="35">
        <f t="shared" si="113"/>
        <v>-4.4210945488605109E-2</v>
      </c>
      <c r="BA218" s="35">
        <f t="shared" si="114"/>
        <v>-1.4969521449246979E-3</v>
      </c>
      <c r="BB218" s="36">
        <f t="shared" si="115"/>
        <v>-4.7337783262365101E-3</v>
      </c>
      <c r="BC218" s="28">
        <f>SUMPRODUCT('Bond Valuation'!$B$124:$U$124,BondVal_all!BO218:CH218)</f>
        <v>57.631664984826926</v>
      </c>
      <c r="BD218" s="53">
        <f t="shared" si="116"/>
        <v>-4.5984902844744546E-3</v>
      </c>
      <c r="BE218" s="12">
        <f>SUMPRODUCT($BO$2:$CH$2,'Bond Valuation'!$B$124:$U$124,BondVal_all!BO218:CH218)/BondVal_all!BC218</f>
        <v>12.017593104662927</v>
      </c>
      <c r="BF218" s="35">
        <f t="shared" si="117"/>
        <v>-2.0359887352579119E-2</v>
      </c>
      <c r="BG218" s="35">
        <f t="shared" si="118"/>
        <v>-6.4383616938605684E-2</v>
      </c>
      <c r="BH218" s="35">
        <f t="shared" si="119"/>
        <v>-1.4969521449246979E-3</v>
      </c>
      <c r="BI218" s="36">
        <f t="shared" si="120"/>
        <v>-4.7337783262365101E-3</v>
      </c>
      <c r="BJ218" s="35"/>
      <c r="BK218" s="35"/>
      <c r="BO218">
        <f>EXP(-BO$2*HLOOKUP(BO$2,'Yield Curves'!$B$2:$AP$508,MATCH($Z218,'Yield Curves'!$A$3:$A$508,0)+1)/100)</f>
        <v>0.91420540575782594</v>
      </c>
      <c r="BP218">
        <f>EXP(-BP$2*HLOOKUP(BP$2,'Yield Curves'!$B$2:$AP$508,MATCH($Z218,'Yield Curves'!$A$3:$A$508,0)+1)/100)</f>
        <v>0.84569204385585739</v>
      </c>
      <c r="BQ218">
        <f>EXP(-BQ$2*HLOOKUP(BQ$2,'Yield Curves'!$B$2:$AP$508,MATCH($Z218,'Yield Curves'!$A$3:$A$508,0)+1)/100)</f>
        <v>0.78380109200393644</v>
      </c>
      <c r="BR218">
        <f>EXP(-BR$2*HLOOKUP(BR$2,'Yield Curves'!$B$2:$AP$508,MATCH($Z218,'Yield Curves'!$A$3:$A$508,0)+1)/100)</f>
        <v>0.72296100013519604</v>
      </c>
      <c r="BS218">
        <f>EXP(-BS$2*HLOOKUP(BS$2,'Yield Curves'!$B$2:$AP$508,MATCH($Z218,'Yield Curves'!$A$3:$A$508,0)+1)/100)</f>
        <v>0.67166202766200978</v>
      </c>
      <c r="BT218">
        <f>EXP(-BT$2*HLOOKUP(BT$2,'Yield Curves'!$B$2:$AP$508,MATCH($Z218,'Yield Curves'!$A$3:$A$508,0)+1)/100)</f>
        <v>0.6202702554691768</v>
      </c>
      <c r="BU218">
        <f>EXP(-BU$2*HLOOKUP(BU$2,'Yield Curves'!$B$2:$AP$508,MATCH($Z218,'Yield Curves'!$A$3:$A$508,0)+1)/100)</f>
        <v>0.57281069045844912</v>
      </c>
      <c r="BV218">
        <f>EXP(-BV$2*HLOOKUP(BV$2,'Yield Curves'!$B$2:$AP$508,MATCH($Z218,'Yield Curves'!$A$3:$A$508,0)+1)/100)</f>
        <v>0.52834806417939095</v>
      </c>
      <c r="BW218">
        <f>EXP(-BW$2*HLOOKUP(BW$2,'Yield Curves'!$B$2:$AP$508,MATCH($Z218,'Yield Curves'!$A$3:$A$508,0)+1)/100)</f>
        <v>0.48653326672106384</v>
      </c>
      <c r="BX218">
        <f>EXP(-BX$2*HLOOKUP(BX$2,'Yield Curves'!$B$2:$AP$508,MATCH($Z218,'Yield Curves'!$A$3:$A$508,0)+1)/100)</f>
        <v>0.44843120424810956</v>
      </c>
      <c r="BY218">
        <f>EXP(-BY$2*HLOOKUP(BY$2,'Yield Curves'!$B$2:$AP$508,MATCH($Z218,'Yield Curves'!$A$3:$A$508,0)+1)/100)</f>
        <v>0.41318906759021218</v>
      </c>
      <c r="BZ218">
        <f>EXP(-BZ$2*HLOOKUP(BZ$2,'Yield Curves'!$B$2:$AP$508,MATCH($Z218,'Yield Curves'!$A$3:$A$508,0)+1)/100)</f>
        <v>0.38043117441479485</v>
      </c>
      <c r="CA218">
        <f>EXP(-CA$2*HLOOKUP(CA$2,'Yield Curves'!$B$2:$AP$508,MATCH($Z218,'Yield Curves'!$A$3:$A$508,0)+1)/100)</f>
        <v>0.34996837000384717</v>
      </c>
      <c r="CB218">
        <f>EXP(-CB$2*HLOOKUP(CB$2,'Yield Curves'!$B$2:$AP$508,MATCH($Z218,'Yield Curves'!$A$3:$A$508,0)+1)/100)</f>
        <v>0.32205353161619776</v>
      </c>
      <c r="CC218">
        <f>EXP(-CC$2*HLOOKUP(CC$2,'Yield Curves'!$B$2:$AP$508,MATCH($Z218,'Yield Curves'!$A$3:$A$508,0)+1)/100)</f>
        <v>0.29626528290453352</v>
      </c>
      <c r="CD218">
        <f>EXP(-CD$2*HLOOKUP(CD$2,'Yield Curves'!$B$2:$AP$508,MATCH($Z218,'Yield Curves'!$A$3:$A$508,0)+1)/100)</f>
        <v>0.27263741956763249</v>
      </c>
      <c r="CE218">
        <f>EXP(-CE$2*HLOOKUP(CE$2,'Yield Curves'!$B$2:$AP$508,MATCH($Z218,'Yield Curves'!$A$3:$A$508,0)+1)/100)</f>
        <v>0.25101411816823088</v>
      </c>
      <c r="CF218">
        <f>EXP(-CF$2*HLOOKUP(CF$2,'Yield Curves'!$B$2:$AP$508,MATCH($Z218,'Yield Curves'!$A$3:$A$508,0)+1)/100)</f>
        <v>0.23106752099306513</v>
      </c>
      <c r="CG218">
        <f>EXP(-CG$2*HLOOKUP(CG$2,'Yield Curves'!$B$2:$AP$508,MATCH($Z218,'Yield Curves'!$A$3:$A$508,0)+1)/100)</f>
        <v>0.21258393946313364</v>
      </c>
      <c r="CH218">
        <f>EXP(-CH$2*HLOOKUP(CH$2,'Yield Curves'!$B$2:$AP$508,MATCH($Z218,'Yield Curves'!$A$3:$A$508,0)+1)/100)</f>
        <v>0.19553810657669493</v>
      </c>
    </row>
    <row r="219" spans="1:86" x14ac:dyDescent="0.2">
      <c r="A219" s="2">
        <v>42818</v>
      </c>
      <c r="B219">
        <f>'Yield Curves'!C218-'Yield Curves'!C219</f>
        <v>-8.0000000000000071E-2</v>
      </c>
      <c r="C219">
        <f>'Yield Curves'!D218-'Yield Curves'!D219</f>
        <v>-5.4999999999999716E-2</v>
      </c>
      <c r="D219">
        <f>'Yield Curves'!E218-'Yield Curves'!E219</f>
        <v>-2.9999999999999361E-2</v>
      </c>
      <c r="E219">
        <f>'Yield Curves'!F218-'Yield Curves'!F219</f>
        <v>-1.9999999999999574E-2</v>
      </c>
      <c r="F219">
        <f>'Yield Curves'!G218-'Yield Curves'!G219</f>
        <v>-9.9999999999997868E-3</v>
      </c>
      <c r="G219">
        <f>'Yield Curves'!H218-'Yield Curves'!H219</f>
        <v>-2.5000000000000355E-2</v>
      </c>
      <c r="H219">
        <f>'Yield Curves'!I218-'Yield Curves'!I219</f>
        <v>-3.9999999999999147E-2</v>
      </c>
      <c r="I219">
        <f>'Yield Curves'!J218-'Yield Curves'!J219</f>
        <v>-1.9999999999999574E-2</v>
      </c>
      <c r="J219">
        <f>'Yield Curves'!K218-'Yield Curves'!K219</f>
        <v>0</v>
      </c>
      <c r="K219">
        <f>'Yield Curves'!L218-'Yield Curves'!L219</f>
        <v>-2.4999999999995026E-3</v>
      </c>
      <c r="L219">
        <f>'Yield Curves'!M218-'Yield Curves'!M219</f>
        <v>-4.9999999999990052E-3</v>
      </c>
      <c r="M219">
        <f>'Yield Curves'!N218-'Yield Curves'!N219</f>
        <v>-7.5000000000002842E-3</v>
      </c>
      <c r="N219">
        <f>'Yield Curves'!O218-'Yield Curves'!O219</f>
        <v>-9.9999999999997868E-3</v>
      </c>
      <c r="O219">
        <f>'Yield Curves'!P218-'Yield Curves'!P219</f>
        <v>-1.2499999999999289E-2</v>
      </c>
      <c r="P219">
        <f>'Yield Curves'!Q218-'Yield Curves'!Q219</f>
        <v>-1.6249999999999432E-2</v>
      </c>
      <c r="Q219">
        <f>'Yield Curves'!R218-'Yield Curves'!R219</f>
        <v>-1.9999999999999574E-2</v>
      </c>
      <c r="R219">
        <f>'Yield Curves'!S218-'Yield Curves'!S219</f>
        <v>-2.3749999999999716E-2</v>
      </c>
      <c r="S219">
        <f>'Yield Curves'!T218-'Yield Curves'!T219</f>
        <v>-2.687499999999865E-2</v>
      </c>
      <c r="T219">
        <f>'Yield Curves'!U218-'Yield Curves'!U219</f>
        <v>-2.9999999999999361E-2</v>
      </c>
      <c r="U219">
        <f>'Yield Curves'!V218-'Yield Curves'!V219</f>
        <v>-3.3125000000000071E-2</v>
      </c>
      <c r="V219" s="21">
        <f t="shared" si="91"/>
        <v>0</v>
      </c>
      <c r="W219" s="21">
        <f t="shared" si="92"/>
        <v>3.8915000000000192E-2</v>
      </c>
      <c r="X219">
        <f t="shared" si="93"/>
        <v>5.6133868517848476E-2</v>
      </c>
      <c r="Y219">
        <f t="shared" si="94"/>
        <v>0.16950190568818507</v>
      </c>
      <c r="Z219" s="2">
        <v>42821</v>
      </c>
      <c r="AA219" s="28">
        <f>'Bond Valuation'!$B$12*BondVal_all!BO219</f>
        <v>92.362450560813983</v>
      </c>
      <c r="AB219" s="53">
        <f t="shared" si="96"/>
        <v>-1.9998000133336635E-4</v>
      </c>
      <c r="AC219" s="12">
        <f>SUMPRODUCT('Bond Valuation'!$B$12*BondVal_all!BO219,$BO$2)/AA219</f>
        <v>1</v>
      </c>
      <c r="AD219" s="35">
        <f t="shared" si="97"/>
        <v>-1.6941682160465552E-3</v>
      </c>
      <c r="AE219" s="53">
        <f t="shared" si="98"/>
        <v>-5.3574303021713381E-3</v>
      </c>
      <c r="AF219" s="53">
        <f t="shared" si="99"/>
        <v>-1.4974043970506915E-3</v>
      </c>
      <c r="AG219" s="53">
        <f t="shared" si="100"/>
        <v>-4.7352084730313037E-3</v>
      </c>
      <c r="AH219" s="28">
        <f>SUMPRODUCT('Bond Valuation'!$B$40:$D$40,BondVal_all!BO219:BQ219)</f>
        <v>83.493057935543845</v>
      </c>
      <c r="AI219" s="53">
        <f t="shared" si="101"/>
        <v>1.4536480765137139E-3</v>
      </c>
      <c r="AJ219" s="12">
        <f>SUMPRODUCT($BO$2:$BQ$2,'Bond Valuation'!$B$40:$D$40,BondVal_all!BO219:BQ219)/BondVal_all!AH219</f>
        <v>2.9359190070521017</v>
      </c>
      <c r="AK219" s="35">
        <f t="shared" si="102"/>
        <v>-4.9739406666346325E-3</v>
      </c>
      <c r="AL219" s="35">
        <f t="shared" si="103"/>
        <v>-1.5728981453101715E-2</v>
      </c>
      <c r="AM219" s="35">
        <f t="shared" si="104"/>
        <v>-1.4974043970506915E-3</v>
      </c>
      <c r="AN219" s="29">
        <f t="shared" si="105"/>
        <v>-4.7352084730313037E-3</v>
      </c>
      <c r="AO219" s="28">
        <f>SUMPRODUCT('Bond Valuation'!$B$68:$F$68,BondVal_all!BO219:BS219)</f>
        <v>76.983029388387564</v>
      </c>
      <c r="AP219" s="53">
        <f t="shared" si="106"/>
        <v>1.4579450908138725E-3</v>
      </c>
      <c r="AQ219" s="12">
        <f>SUMPRODUCT($BO$2:$BS$2,'Bond Valuation'!$B$68:$F$68,BondVal_all!BO219:BS219)/BondVal_all!AO219</f>
        <v>4.7243318126613261</v>
      </c>
      <c r="AR219" s="35">
        <f t="shared" si="107"/>
        <v>-8.0038127990684268E-3</v>
      </c>
      <c r="AS219" s="35">
        <f t="shared" si="108"/>
        <v>-2.5310278410663831E-2</v>
      </c>
      <c r="AT219" s="35">
        <f t="shared" si="109"/>
        <v>-1.4974043970506915E-3</v>
      </c>
      <c r="AU219" s="36">
        <f t="shared" si="110"/>
        <v>-4.7352084730313037E-3</v>
      </c>
      <c r="AV219" s="28">
        <f>SUMPRODUCT('Bond Valuation'!$B$96:$K$96,BondVal_all!BO219:BX219)</f>
        <v>67.974817164138983</v>
      </c>
      <c r="AW219" s="53">
        <f t="shared" si="111"/>
        <v>3.2490723333753468E-3</v>
      </c>
      <c r="AX219" s="12">
        <f>SUMPRODUCT($BO$2:$BX$2,'Bond Valuation'!$B$96:$K$96,BondVal_all!BO219:BX219)/BondVal_all!AV219</f>
        <v>8.2529889157055631</v>
      </c>
      <c r="AY219" s="35">
        <f t="shared" si="112"/>
        <v>-1.3981951508372887E-2</v>
      </c>
      <c r="AZ219" s="35">
        <f t="shared" si="113"/>
        <v>-4.4214812900485158E-2</v>
      </c>
      <c r="BA219" s="35">
        <f t="shared" si="114"/>
        <v>-1.4974043970506915E-3</v>
      </c>
      <c r="BB219" s="36">
        <f t="shared" si="115"/>
        <v>-4.7352084730313037E-3</v>
      </c>
      <c r="BC219" s="28">
        <f>SUMPRODUCT('Bond Valuation'!$B$124:$U$124,BondVal_all!BO219:CH219)</f>
        <v>57.897907952035759</v>
      </c>
      <c r="BD219" s="53">
        <f t="shared" si="116"/>
        <v>5.8284355019673217E-3</v>
      </c>
      <c r="BE219" s="12">
        <f>SUMPRODUCT($BO$2:$CH$2,'Bond Valuation'!$B$124:$U$124,BondVal_all!BO219:CH219)/BondVal_all!BC219</f>
        <v>12.048348889049469</v>
      </c>
      <c r="BF219" s="35">
        <f t="shared" si="117"/>
        <v>-2.0411929743667435E-2</v>
      </c>
      <c r="BG219" s="35">
        <f t="shared" si="118"/>
        <v>-6.4548189429326011E-2</v>
      </c>
      <c r="BH219" s="35">
        <f t="shared" si="119"/>
        <v>-1.4974043970506915E-3</v>
      </c>
      <c r="BI219" s="36">
        <f t="shared" si="120"/>
        <v>-4.7352084730313037E-3</v>
      </c>
      <c r="BJ219" s="35"/>
      <c r="BK219" s="35"/>
      <c r="BO219">
        <f>EXP(-BO$2*HLOOKUP(BO$2,'Yield Curves'!$B$2:$AP$508,MATCH($Z219,'Yield Curves'!$A$3:$A$508,0)+1)/100)</f>
        <v>0.91447970852291072</v>
      </c>
      <c r="BP219">
        <f>EXP(-BP$2*HLOOKUP(BP$2,'Yield Curves'!$B$2:$AP$508,MATCH($Z219,'Yield Curves'!$A$3:$A$508,0)+1)/100)</f>
        <v>0.84619961133718824</v>
      </c>
      <c r="BQ219">
        <f>EXP(-BQ$2*HLOOKUP(BQ$2,'Yield Curves'!$B$2:$AP$508,MATCH($Z219,'Yield Curves'!$A$3:$A$508,0)+1)/100)</f>
        <v>0.78403626760611411</v>
      </c>
      <c r="BR219">
        <f>EXP(-BR$2*HLOOKUP(BR$2,'Yield Curves'!$B$2:$AP$508,MATCH($Z219,'Yield Curves'!$A$3:$A$508,0)+1)/100)</f>
        <v>0.72411866361923127</v>
      </c>
      <c r="BS219">
        <f>EXP(-BS$2*HLOOKUP(BS$2,'Yield Curves'!$B$2:$AP$508,MATCH($Z219,'Yield Curves'!$A$3:$A$508,0)+1)/100)</f>
        <v>0.67132628059194099</v>
      </c>
      <c r="BT219">
        <f>EXP(-BT$2*HLOOKUP(BT$2,'Yield Curves'!$B$2:$AP$508,MATCH($Z219,'Yield Curves'!$A$3:$A$508,0)+1)/100)</f>
        <v>0.61989820494221481</v>
      </c>
      <c r="BU219">
        <f>EXP(-BU$2*HLOOKUP(BU$2,'Yield Curves'!$B$2:$AP$508,MATCH($Z219,'Yield Curves'!$A$3:$A$508,0)+1)/100)</f>
        <v>0.57240986328100751</v>
      </c>
      <c r="BV219">
        <f>EXP(-BV$2*HLOOKUP(BV$2,'Yield Curves'!$B$2:$AP$508,MATCH($Z219,'Yield Curves'!$A$3:$A$508,0)+1)/100)</f>
        <v>0.52813676721592917</v>
      </c>
      <c r="BW219">
        <f>EXP(-BW$2*HLOOKUP(BW$2,'Yield Curves'!$B$2:$AP$508,MATCH($Z219,'Yield Curves'!$A$3:$A$508,0)+1)/100)</f>
        <v>0.48675225595997168</v>
      </c>
      <c r="BX219">
        <f>EXP(-BX$2*HLOOKUP(BX$2,'Yield Curves'!$B$2:$AP$508,MATCH($Z219,'Yield Curves'!$A$3:$A$508,0)+1)/100)</f>
        <v>0.44887985974271699</v>
      </c>
      <c r="BY219">
        <f>EXP(-BY$2*HLOOKUP(BY$2,'Yield Curves'!$B$2:$AP$508,MATCH($Z219,'Yield Curves'!$A$3:$A$508,0)+1)/100)</f>
        <v>0.41387139231483139</v>
      </c>
      <c r="BZ219">
        <f>EXP(-BZ$2*HLOOKUP(BZ$2,'Yield Curves'!$B$2:$AP$508,MATCH($Z219,'Yield Curves'!$A$3:$A$508,0)+1)/100)</f>
        <v>0.38140251183842427</v>
      </c>
      <c r="CA219">
        <f>EXP(-CA$2*HLOOKUP(CA$2,'Yield Curves'!$B$2:$AP$508,MATCH($Z219,'Yield Curves'!$A$3:$A$508,0)+1)/100)</f>
        <v>0.35127882417249701</v>
      </c>
      <c r="CB219">
        <f>EXP(-CB$2*HLOOKUP(CB$2,'Yield Curves'!$B$2:$AP$508,MATCH($Z219,'Yield Curves'!$A$3:$A$508,0)+1)/100)</f>
        <v>0.32360714963194925</v>
      </c>
      <c r="CC219">
        <f>EXP(-CC$2*HLOOKUP(CC$2,'Yield Curves'!$B$2:$AP$508,MATCH($Z219,'Yield Curves'!$A$3:$A$508,0)+1)/100)</f>
        <v>0.29804821805862064</v>
      </c>
      <c r="CD219">
        <f>EXP(-CD$2*HLOOKUP(CD$2,'Yield Curves'!$B$2:$AP$508,MATCH($Z219,'Yield Curves'!$A$3:$A$508,0)+1)/100)</f>
        <v>0.27453541773464962</v>
      </c>
      <c r="CE219">
        <f>EXP(-CE$2*HLOOKUP(CE$2,'Yield Curves'!$B$2:$AP$508,MATCH($Z219,'Yield Curves'!$A$3:$A$508,0)+1)/100)</f>
        <v>0.25291822534036912</v>
      </c>
      <c r="CF219">
        <f>EXP(-CF$2*HLOOKUP(CF$2,'Yield Curves'!$B$2:$AP$508,MATCH($Z219,'Yield Curves'!$A$3:$A$508,0)+1)/100)</f>
        <v>0.2329697004172965</v>
      </c>
      <c r="CG219">
        <f>EXP(-CG$2*HLOOKUP(CG$2,'Yield Curves'!$B$2:$AP$508,MATCH($Z219,'Yield Curves'!$A$3:$A$508,0)+1)/100)</f>
        <v>0.21452233798414774</v>
      </c>
      <c r="CH219">
        <f>EXP(-CH$2*HLOOKUP(CH$2,'Yield Curves'!$B$2:$AP$508,MATCH($Z219,'Yield Curves'!$A$3:$A$508,0)+1)/100)</f>
        <v>0.19750329721911258</v>
      </c>
    </row>
    <row r="220" spans="1:86" x14ac:dyDescent="0.2">
      <c r="A220" s="2">
        <v>42817</v>
      </c>
      <c r="B220">
        <f>'Yield Curves'!C219-'Yield Curves'!C220</f>
        <v>9.9999999999997868E-3</v>
      </c>
      <c r="C220">
        <f>'Yield Curves'!D219-'Yield Curves'!D220</f>
        <v>0</v>
      </c>
      <c r="D220">
        <f>'Yield Curves'!E219-'Yield Curves'!E220</f>
        <v>-9.9999999999997868E-3</v>
      </c>
      <c r="E220">
        <f>'Yield Curves'!F219-'Yield Curves'!F220</f>
        <v>-9.9999999999980105E-3</v>
      </c>
      <c r="F220">
        <f>'Yield Curves'!G219-'Yield Curves'!G220</f>
        <v>-9.9999999999997868E-3</v>
      </c>
      <c r="G220">
        <f>'Yield Curves'!H219-'Yield Curves'!H220</f>
        <v>0</v>
      </c>
      <c r="H220">
        <f>'Yield Curves'!I219-'Yield Curves'!I220</f>
        <v>9.9999999999997868E-3</v>
      </c>
      <c r="I220">
        <f>'Yield Curves'!J219-'Yield Curves'!J220</f>
        <v>-4.9999999999990052E-3</v>
      </c>
      <c r="J220">
        <f>'Yield Curves'!K219-'Yield Curves'!K220</f>
        <v>-1.9999999999999574E-2</v>
      </c>
      <c r="K220">
        <f>'Yield Curves'!L219-'Yield Curves'!L220</f>
        <v>-1.9999999999999574E-2</v>
      </c>
      <c r="L220">
        <f>'Yield Curves'!M219-'Yield Curves'!M220</f>
        <v>-1.9999999999999574E-2</v>
      </c>
      <c r="M220">
        <f>'Yield Curves'!N219-'Yield Curves'!N220</f>
        <v>-1.9999999999999574E-2</v>
      </c>
      <c r="N220">
        <f>'Yield Curves'!O219-'Yield Curves'!O220</f>
        <v>-1.9999999999999574E-2</v>
      </c>
      <c r="O220">
        <f>'Yield Curves'!P219-'Yield Curves'!P220</f>
        <v>-1.9999999999999574E-2</v>
      </c>
      <c r="P220">
        <f>'Yield Curves'!Q219-'Yield Curves'!Q220</f>
        <v>-1.7500000000000071E-2</v>
      </c>
      <c r="Q220">
        <f>'Yield Curves'!R219-'Yield Curves'!R220</f>
        <v>-1.4999999999998792E-2</v>
      </c>
      <c r="R220">
        <f>'Yield Curves'!S219-'Yield Curves'!S220</f>
        <v>-1.2499999999997513E-2</v>
      </c>
      <c r="S220">
        <f>'Yield Curves'!T219-'Yield Curves'!T220</f>
        <v>-1.1250000000000426E-2</v>
      </c>
      <c r="T220">
        <f>'Yield Curves'!U219-'Yield Curves'!U220</f>
        <v>-9.9999999999997868E-3</v>
      </c>
      <c r="U220">
        <f>'Yield Curves'!V219-'Yield Curves'!V220</f>
        <v>-8.7499999999991473E-3</v>
      </c>
      <c r="V220" s="21">
        <f t="shared" si="91"/>
        <v>9.9999999999997868E-3</v>
      </c>
      <c r="W220" s="21">
        <f t="shared" si="92"/>
        <v>3.9035000000000188E-2</v>
      </c>
      <c r="X220">
        <f t="shared" si="93"/>
        <v>5.6103865507641994E-2</v>
      </c>
      <c r="Y220">
        <f t="shared" si="94"/>
        <v>0.16955210824917638</v>
      </c>
      <c r="Z220" s="2">
        <v>42818</v>
      </c>
      <c r="AA220" s="28">
        <f>'Bond Valuation'!$B$12*BondVal_all!BO220</f>
        <v>92.380924898298318</v>
      </c>
      <c r="AB220" s="53">
        <f t="shared" si="96"/>
        <v>8.0032008535035892E-4</v>
      </c>
      <c r="AC220" s="12">
        <f>SUMPRODUCT('Bond Valuation'!$B$12*BondVal_all!BO220,$BO$2)/AA220</f>
        <v>1</v>
      </c>
      <c r="AD220" s="35">
        <f t="shared" si="97"/>
        <v>-1.6950190568818507E-3</v>
      </c>
      <c r="AE220" s="53">
        <f t="shared" si="98"/>
        <v>-5.3601208971371522E-3</v>
      </c>
      <c r="AF220" s="53">
        <f t="shared" si="99"/>
        <v>-1.4960878461679162E-3</v>
      </c>
      <c r="AG220" s="53">
        <f t="shared" si="100"/>
        <v>-4.7310451735862284E-3</v>
      </c>
      <c r="AH220" s="28">
        <f>SUMPRODUCT('Bond Valuation'!$B$40:$D$40,BondVal_all!BO220:BQ220)</f>
        <v>83.371864584954565</v>
      </c>
      <c r="AI220" s="53">
        <f t="shared" si="101"/>
        <v>3.1710137010665385E-4</v>
      </c>
      <c r="AJ220" s="12">
        <f>SUMPRODUCT($BO$2:$BQ$2,'Bond Valuation'!$B$40:$D$40,BondVal_all!BO220:BQ220)/BondVal_all!AH220</f>
        <v>2.9358373692729383</v>
      </c>
      <c r="AK220" s="35">
        <f t="shared" si="102"/>
        <v>-4.9763002888235097E-3</v>
      </c>
      <c r="AL220" s="35">
        <f t="shared" si="103"/>
        <v>-1.573644323363604E-2</v>
      </c>
      <c r="AM220" s="35">
        <f t="shared" si="104"/>
        <v>-1.4960878461679162E-3</v>
      </c>
      <c r="AN220" s="29">
        <f t="shared" si="105"/>
        <v>-4.7310451735862284E-3</v>
      </c>
      <c r="AO220" s="28">
        <f>SUMPRODUCT('Bond Valuation'!$B$68:$F$68,BondVal_all!BO220:BS220)</f>
        <v>76.870955755817207</v>
      </c>
      <c r="AP220" s="53">
        <f t="shared" si="106"/>
        <v>8.5482020381721924E-5</v>
      </c>
      <c r="AQ220" s="12">
        <f>SUMPRODUCT($BO$2:$BS$2,'Bond Valuation'!$B$68:$F$68,BondVal_all!BO220:BS220)/BondVal_all!AO220</f>
        <v>4.7241215175517057</v>
      </c>
      <c r="AR220" s="35">
        <f t="shared" si="107"/>
        <v>-8.007475999275749E-3</v>
      </c>
      <c r="AS220" s="35">
        <f t="shared" si="108"/>
        <v>-2.5321862466844171E-2</v>
      </c>
      <c r="AT220" s="35">
        <f t="shared" si="109"/>
        <v>-1.4960878461679162E-3</v>
      </c>
      <c r="AU220" s="36">
        <f t="shared" si="110"/>
        <v>-4.7310451735862284E-3</v>
      </c>
      <c r="AV220" s="28">
        <f>SUMPRODUCT('Bond Valuation'!$B$96:$K$96,BondVal_all!BO220:BX220)</f>
        <v>67.754677316612799</v>
      </c>
      <c r="AW220" s="53">
        <f t="shared" si="111"/>
        <v>2.3059686098076959E-3</v>
      </c>
      <c r="AX220" s="12">
        <f>SUMPRODUCT($BO$2:$BX$2,'Bond Valuation'!$B$96:$K$96,BondVal_all!BO220:BX220)/BondVal_all!AV220</f>
        <v>8.2494429067134867</v>
      </c>
      <c r="AY220" s="35">
        <f t="shared" si="112"/>
        <v>-1.3982962935538168E-2</v>
      </c>
      <c r="AZ220" s="35">
        <f t="shared" si="113"/>
        <v>-4.4218011314014809E-2</v>
      </c>
      <c r="BA220" s="35">
        <f t="shared" si="114"/>
        <v>-1.4960878461679162E-3</v>
      </c>
      <c r="BB220" s="36">
        <f t="shared" si="115"/>
        <v>-4.7310451735862284E-3</v>
      </c>
      <c r="BC220" s="28">
        <f>SUMPRODUCT('Bond Valuation'!$B$124:$U$124,BondVal_all!BO220:CH220)</f>
        <v>57.562409162891989</v>
      </c>
      <c r="BD220" s="53">
        <f t="shared" si="116"/>
        <v>5.8337273248674215E-3</v>
      </c>
      <c r="BE220" s="12">
        <f>SUMPRODUCT($BO$2:$CH$2,'Bond Valuation'!$B$124:$U$124,BondVal_all!BO220:CH220)/BondVal_all!BC220</f>
        <v>12.020252973362981</v>
      </c>
      <c r="BF220" s="35">
        <f t="shared" si="117"/>
        <v>-2.0374557858390981E-2</v>
      </c>
      <c r="BG220" s="35">
        <f t="shared" si="118"/>
        <v>-6.4430009151397905E-2</v>
      </c>
      <c r="BH220" s="35">
        <f t="shared" si="119"/>
        <v>-1.4960878461679162E-3</v>
      </c>
      <c r="BI220" s="36">
        <f t="shared" si="120"/>
        <v>-4.7310451735862284E-3</v>
      </c>
      <c r="BJ220" s="35"/>
      <c r="BK220" s="35"/>
      <c r="BO220">
        <f>EXP(-BO$2*HLOOKUP(BO$2,'Yield Curves'!$B$2:$AP$508,MATCH($Z220,'Yield Curves'!$A$3:$A$508,0)+1)/100)</f>
        <v>0.91466262275542887</v>
      </c>
      <c r="BP220">
        <f>EXP(-BP$2*HLOOKUP(BP$2,'Yield Curves'!$B$2:$AP$508,MATCH($Z220,'Yield Curves'!$A$3:$A$508,0)+1)/100)</f>
        <v>0.84535383468465874</v>
      </c>
      <c r="BQ220">
        <f>EXP(-BQ$2*HLOOKUP(BQ$2,'Yield Curves'!$B$2:$AP$508,MATCH($Z220,'Yield Curves'!$A$3:$A$508,0)+1)/100)</f>
        <v>0.78286109480465094</v>
      </c>
      <c r="BR220">
        <f>EXP(-BR$2*HLOOKUP(BR$2,'Yield Curves'!$B$2:$AP$508,MATCH($Z220,'Yield Curves'!$A$3:$A$508,0)+1)/100)</f>
        <v>0.72238286262092755</v>
      </c>
      <c r="BS220">
        <f>EXP(-BS$2*HLOOKUP(BS$2,'Yield Curves'!$B$2:$AP$508,MATCH($Z220,'Yield Curves'!$A$3:$A$508,0)+1)/100)</f>
        <v>0.67032004603563933</v>
      </c>
      <c r="BT220">
        <f>EXP(-BT$2*HLOOKUP(BT$2,'Yield Curves'!$B$2:$AP$508,MATCH($Z220,'Yield Curves'!$A$3:$A$508,0)+1)/100)</f>
        <v>0.61878339180614084</v>
      </c>
      <c r="BU220">
        <f>EXP(-BU$2*HLOOKUP(BU$2,'Yield Curves'!$B$2:$AP$508,MATCH($Z220,'Yield Curves'!$A$3:$A$508,0)+1)/100)</f>
        <v>0.57120906384881487</v>
      </c>
      <c r="BV220">
        <f>EXP(-BV$2*HLOOKUP(BV$2,'Yield Curves'!$B$2:$AP$508,MATCH($Z220,'Yield Curves'!$A$3:$A$508,0)+1)/100)</f>
        <v>0.52676539517735743</v>
      </c>
      <c r="BW220">
        <f>EXP(-BW$2*HLOOKUP(BW$2,'Yield Curves'!$B$2:$AP$508,MATCH($Z220,'Yield Curves'!$A$3:$A$508,0)+1)/100)</f>
        <v>0.48511223618621213</v>
      </c>
      <c r="BX220">
        <f>EXP(-BX$2*HLOOKUP(BX$2,'Yield Curves'!$B$2:$AP$508,MATCH($Z220,'Yield Curves'!$A$3:$A$508,0)+1)/100)</f>
        <v>0.44708792655935642</v>
      </c>
      <c r="BY220">
        <f>EXP(-BY$2*HLOOKUP(BY$2,'Yield Curves'!$B$2:$AP$508,MATCH($Z220,'Yield Curves'!$A$3:$A$508,0)+1)/100)</f>
        <v>0.41194105922507529</v>
      </c>
      <c r="BZ220">
        <f>EXP(-BZ$2*HLOOKUP(BZ$2,'Yield Curves'!$B$2:$AP$508,MATCH($Z220,'Yield Curves'!$A$3:$A$508,0)+1)/100)</f>
        <v>0.37926314531857519</v>
      </c>
      <c r="CA220">
        <f>EXP(-CA$2*HLOOKUP(CA$2,'Yield Curves'!$B$2:$AP$508,MATCH($Z220,'Yield Curves'!$A$3:$A$508,0)+1)/100)</f>
        <v>0.34886116288912294</v>
      </c>
      <c r="CB220">
        <f>EXP(-CB$2*HLOOKUP(CB$2,'Yield Curves'!$B$2:$AP$508,MATCH($Z220,'Yield Curves'!$A$3:$A$508,0)+1)/100)</f>
        <v>0.32105470493941934</v>
      </c>
      <c r="CC220">
        <f>EXP(-CC$2*HLOOKUP(CC$2,'Yield Curves'!$B$2:$AP$508,MATCH($Z220,'Yield Curves'!$A$3:$A$508,0)+1)/100)</f>
        <v>0.29537781891739839</v>
      </c>
      <c r="CD220">
        <f>EXP(-CD$2*HLOOKUP(CD$2,'Yield Curves'!$B$2:$AP$508,MATCH($Z220,'Yield Curves'!$A$3:$A$508,0)+1)/100)</f>
        <v>0.27191078848378314</v>
      </c>
      <c r="CE220">
        <f>EXP(-CE$2*HLOOKUP(CE$2,'Yield Curves'!$B$2:$AP$508,MATCH($Z220,'Yield Curves'!$A$3:$A$508,0)+1)/100)</f>
        <v>0.2504929232450584</v>
      </c>
      <c r="CF220">
        <f>EXP(-CF$2*HLOOKUP(CF$2,'Yield Curves'!$B$2:$AP$508,MATCH($Z220,'Yield Curves'!$A$3:$A$508,0)+1)/100)</f>
        <v>0.23074443307322542</v>
      </c>
      <c r="CG220">
        <f>EXP(-CG$2*HLOOKUP(CG$2,'Yield Curves'!$B$2:$AP$508,MATCH($Z220,'Yield Curves'!$A$3:$A$508,0)+1)/100)</f>
        <v>0.21242700915808421</v>
      </c>
      <c r="CH220">
        <f>EXP(-CH$2*HLOOKUP(CH$2,'Yield Curves'!$B$2:$AP$508,MATCH($Z220,'Yield Curves'!$A$3:$A$508,0)+1)/100)</f>
        <v>0.19553810657669493</v>
      </c>
    </row>
    <row r="221" spans="1:86" x14ac:dyDescent="0.2">
      <c r="A221" s="2">
        <v>42816</v>
      </c>
      <c r="B221">
        <f>'Yield Curves'!C220-'Yield Curves'!C221</f>
        <v>9.9999999999997868E-3</v>
      </c>
      <c r="C221">
        <f>'Yield Curves'!D220-'Yield Curves'!D221</f>
        <v>-5.0000000000007816E-3</v>
      </c>
      <c r="D221">
        <f>'Yield Curves'!E220-'Yield Curves'!E221</f>
        <v>-2.000000000000135E-2</v>
      </c>
      <c r="E221">
        <f>'Yield Curves'!F220-'Yield Curves'!F221</f>
        <v>-1.0000000000001563E-2</v>
      </c>
      <c r="F221">
        <f>'Yield Curves'!G220-'Yield Curves'!G221</f>
        <v>0</v>
      </c>
      <c r="G221">
        <f>'Yield Curves'!H220-'Yield Curves'!H221</f>
        <v>2.000000000000135E-2</v>
      </c>
      <c r="H221">
        <f>'Yield Curves'!I220-'Yield Curves'!I221</f>
        <v>4.0000000000000924E-2</v>
      </c>
      <c r="I221">
        <f>'Yield Curves'!J220-'Yield Curves'!J221</f>
        <v>4.4999999999999929E-2</v>
      </c>
      <c r="J221">
        <f>'Yield Curves'!K220-'Yield Curves'!K221</f>
        <v>4.9999999999999822E-2</v>
      </c>
      <c r="K221">
        <f>'Yield Curves'!L220-'Yield Curves'!L221</f>
        <v>5.4999999999999716E-2</v>
      </c>
      <c r="L221">
        <f>'Yield Curves'!M220-'Yield Curves'!M221</f>
        <v>5.9999999999998721E-2</v>
      </c>
      <c r="M221">
        <f>'Yield Curves'!N220-'Yield Curves'!N221</f>
        <v>6.4999999999999503E-2</v>
      </c>
      <c r="N221">
        <f>'Yield Curves'!O220-'Yield Curves'!O221</f>
        <v>6.9999999999999396E-2</v>
      </c>
      <c r="O221">
        <f>'Yield Curves'!P220-'Yield Curves'!P221</f>
        <v>7.4999999999999289E-2</v>
      </c>
      <c r="P221">
        <f>'Yield Curves'!Q220-'Yield Curves'!Q221</f>
        <v>7.2499999999998899E-2</v>
      </c>
      <c r="Q221">
        <f>'Yield Curves'!R220-'Yield Curves'!R221</f>
        <v>6.9999999999998508E-2</v>
      </c>
      <c r="R221">
        <f>'Yield Curves'!S220-'Yield Curves'!S221</f>
        <v>6.7499999999997229E-2</v>
      </c>
      <c r="S221">
        <f>'Yield Curves'!T220-'Yield Curves'!T221</f>
        <v>6.8749999999999645E-2</v>
      </c>
      <c r="T221">
        <f>'Yield Curves'!U220-'Yield Curves'!U221</f>
        <v>7.0000000000000284E-2</v>
      </c>
      <c r="U221">
        <f>'Yield Curves'!V220-'Yield Curves'!V221</f>
        <v>7.1250000000000924E-2</v>
      </c>
      <c r="V221" s="21">
        <f t="shared" si="91"/>
        <v>7.4999999999999289E-2</v>
      </c>
      <c r="W221" s="21">
        <f t="shared" si="92"/>
        <v>3.8775000000000191E-2</v>
      </c>
      <c r="X221">
        <f t="shared" si="93"/>
        <v>5.6087135933911438E-2</v>
      </c>
      <c r="Y221">
        <f t="shared" si="94"/>
        <v>0.16925318944089471</v>
      </c>
      <c r="Z221" s="2">
        <v>42817</v>
      </c>
      <c r="AA221" s="28">
        <f>'Bond Valuation'!$B$12*BondVal_all!BO221</f>
        <v>92.307049712394047</v>
      </c>
      <c r="AB221" s="53">
        <f t="shared" si="96"/>
        <v>-9.999500016666385E-5</v>
      </c>
      <c r="AC221" s="12">
        <f>SUMPRODUCT('Bond Valuation'!$B$12*BondVal_all!BO221,$BO$2)/AA221</f>
        <v>1</v>
      </c>
      <c r="AD221" s="35">
        <f t="shared" si="97"/>
        <v>-1.6955210824917638E-3</v>
      </c>
      <c r="AE221" s="53">
        <f t="shared" si="98"/>
        <v>-5.3617084415082126E-3</v>
      </c>
      <c r="AF221" s="53">
        <f t="shared" si="99"/>
        <v>-1.4952882016733612E-3</v>
      </c>
      <c r="AG221" s="53">
        <f t="shared" si="100"/>
        <v>-4.7285164756650207E-3</v>
      </c>
      <c r="AH221" s="28">
        <f>SUMPRODUCT('Bond Valuation'!$B$40:$D$40,BondVal_all!BO221:BQ221)</f>
        <v>83.345435633123174</v>
      </c>
      <c r="AI221" s="53">
        <f t="shared" si="101"/>
        <v>2.8924022092091661E-4</v>
      </c>
      <c r="AJ221" s="12">
        <f>SUMPRODUCT($BO$2:$BQ$2,'Bond Valuation'!$B$40:$D$40,BondVal_all!BO221:BQ221)/BondVal_all!AH221</f>
        <v>2.9358642947929505</v>
      </c>
      <c r="AK221" s="35">
        <f t="shared" si="102"/>
        <v>-4.9778198071562625E-3</v>
      </c>
      <c r="AL221" s="35">
        <f t="shared" si="103"/>
        <v>-1.5741248372513918E-2</v>
      </c>
      <c r="AM221" s="35">
        <f t="shared" si="104"/>
        <v>-1.4952882016733612E-3</v>
      </c>
      <c r="AN221" s="29">
        <f t="shared" si="105"/>
        <v>-4.7285164756650207E-3</v>
      </c>
      <c r="AO221" s="28">
        <f>SUMPRODUCT('Bond Valuation'!$B$68:$F$68,BondVal_all!BO221:BS221)</f>
        <v>76.864385232872095</v>
      </c>
      <c r="AP221" s="53">
        <f t="shared" si="106"/>
        <v>8.9500976285461498E-4</v>
      </c>
      <c r="AQ221" s="12">
        <f>SUMPRODUCT($BO$2:$BS$2,'Bond Valuation'!$B$68:$F$68,BondVal_all!BO221:BS221)/BondVal_all!AO221</f>
        <v>4.7242954081869186</v>
      </c>
      <c r="AR221" s="35">
        <f t="shared" si="107"/>
        <v>-8.0101424644999537E-3</v>
      </c>
      <c r="AS221" s="35">
        <f t="shared" si="108"/>
        <v>-2.5330294570254291E-2</v>
      </c>
      <c r="AT221" s="35">
        <f t="shared" si="109"/>
        <v>-1.4952882016733612E-3</v>
      </c>
      <c r="AU221" s="36">
        <f t="shared" si="110"/>
        <v>-4.7285164756650207E-3</v>
      </c>
      <c r="AV221" s="28">
        <f>SUMPRODUCT('Bond Valuation'!$B$96:$K$96,BondVal_all!BO221:BX221)</f>
        <v>67.598796613561149</v>
      </c>
      <c r="AW221" s="53">
        <f t="shared" si="111"/>
        <v>8.6485389457346962E-4</v>
      </c>
      <c r="AX221" s="12">
        <f>SUMPRODUCT($BO$2:$BX$2,'Bond Valuation'!$B$96:$K$96,BondVal_all!BO221:BX221)/BondVal_all!AV221</f>
        <v>8.2466259476389627</v>
      </c>
      <c r="AY221" s="35">
        <f t="shared" si="112"/>
        <v>-1.3982328153645482E-2</v>
      </c>
      <c r="AZ221" s="35">
        <f t="shared" si="113"/>
        <v>-4.4216003957416497E-2</v>
      </c>
      <c r="BA221" s="35">
        <f t="shared" si="114"/>
        <v>-1.4952882016733612E-3</v>
      </c>
      <c r="BB221" s="36">
        <f t="shared" si="115"/>
        <v>-4.7285164756650207E-3</v>
      </c>
      <c r="BC221" s="28">
        <f>SUMPRODUCT('Bond Valuation'!$B$124:$U$124,BondVal_all!BO221:CH221)</f>
        <v>57.228553387234243</v>
      </c>
      <c r="BD221" s="53">
        <f t="shared" si="116"/>
        <v>-1.3317842231789223E-3</v>
      </c>
      <c r="BE221" s="12">
        <f>SUMPRODUCT($BO$2:$CH$2,'Bond Valuation'!$B$124:$U$124,BondVal_all!BO221:CH221)/BondVal_all!BC221</f>
        <v>11.985152346658939</v>
      </c>
      <c r="BF221" s="35">
        <f t="shared" si="117"/>
        <v>-2.0321078480635867E-2</v>
      </c>
      <c r="BG221" s="35">
        <f t="shared" si="118"/>
        <v>-6.4260892509843195E-2</v>
      </c>
      <c r="BH221" s="35">
        <f t="shared" si="119"/>
        <v>-1.4952882016733612E-3</v>
      </c>
      <c r="BI221" s="36">
        <f t="shared" si="120"/>
        <v>-4.7285164756650207E-3</v>
      </c>
      <c r="BJ221" s="35"/>
      <c r="BK221" s="35"/>
      <c r="BO221">
        <f>EXP(-BO$2*HLOOKUP(BO$2,'Yield Curves'!$B$2:$AP$508,MATCH($Z221,'Yield Curves'!$A$3:$A$508,0)+1)/100)</f>
        <v>0.91393118527122819</v>
      </c>
      <c r="BP221">
        <f>EXP(-BP$2*HLOOKUP(BP$2,'Yield Curves'!$B$2:$AP$508,MATCH($Z221,'Yield Curves'!$A$3:$A$508,0)+1)/100)</f>
        <v>0.84484677451710999</v>
      </c>
      <c r="BQ221">
        <f>EXP(-BQ$2*HLOOKUP(BQ$2,'Yield Curves'!$B$2:$AP$508,MATCH($Z221,'Yield Curves'!$A$3:$A$508,0)+1)/100)</f>
        <v>0.78262627170143628</v>
      </c>
      <c r="BR221">
        <f>EXP(-BR$2*HLOOKUP(BR$2,'Yield Curves'!$B$2:$AP$508,MATCH($Z221,'Yield Curves'!$A$3:$A$508,0)+1)/100)</f>
        <v>0.72122797419784868</v>
      </c>
      <c r="BS221">
        <f>EXP(-BS$2*HLOOKUP(BS$2,'Yield Curves'!$B$2:$AP$508,MATCH($Z221,'Yield Curves'!$A$3:$A$508,0)+1)/100)</f>
        <v>0.67032004603563933</v>
      </c>
      <c r="BT221">
        <f>EXP(-BT$2*HLOOKUP(BT$2,'Yield Curves'!$B$2:$AP$508,MATCH($Z221,'Yield Curves'!$A$3:$A$508,0)+1)/100)</f>
        <v>0.6185977846310674</v>
      </c>
      <c r="BU221">
        <f>EXP(-BU$2*HLOOKUP(BU$2,'Yield Curves'!$B$2:$AP$508,MATCH($Z221,'Yield Curves'!$A$3:$A$508,0)+1)/100)</f>
        <v>0.57080935741769301</v>
      </c>
      <c r="BV221">
        <f>EXP(-BV$2*HLOOKUP(BV$2,'Yield Curves'!$B$2:$AP$508,MATCH($Z221,'Yield Curves'!$A$3:$A$508,0)+1)/100)</f>
        <v>0.52608104508756459</v>
      </c>
      <c r="BW221">
        <f>EXP(-BW$2*HLOOKUP(BW$2,'Yield Curves'!$B$2:$AP$508,MATCH($Z221,'Yield Curves'!$A$3:$A$508,0)+1)/100)</f>
        <v>0.48407641620834579</v>
      </c>
      <c r="BX221">
        <f>EXP(-BX$2*HLOOKUP(BX$2,'Yield Curves'!$B$2:$AP$508,MATCH($Z221,'Yield Curves'!$A$3:$A$508,0)+1)/100)</f>
        <v>0.44574867266496027</v>
      </c>
      <c r="BY221">
        <f>EXP(-BY$2*HLOOKUP(BY$2,'Yield Curves'!$B$2:$AP$508,MATCH($Z221,'Yield Curves'!$A$3:$A$508,0)+1)/100)</f>
        <v>0.41030171486638245</v>
      </c>
      <c r="BZ221">
        <f>EXP(-BZ$2*HLOOKUP(BZ$2,'Yield Curves'!$B$2:$AP$508,MATCH($Z221,'Yield Curves'!$A$3:$A$508,0)+1)/100)</f>
        <v>0.3775744542269579</v>
      </c>
      <c r="CA221">
        <f>EXP(-CA$2*HLOOKUP(CA$2,'Yield Curves'!$B$2:$AP$508,MATCH($Z221,'Yield Curves'!$A$3:$A$508,0)+1)/100)</f>
        <v>0.34737622134467272</v>
      </c>
      <c r="CB221">
        <f>EXP(-CB$2*HLOOKUP(CB$2,'Yield Curves'!$B$2:$AP$508,MATCH($Z221,'Yield Curves'!$A$3:$A$508,0)+1)/100)</f>
        <v>0.31942249236539794</v>
      </c>
      <c r="CC221">
        <f>EXP(-CC$2*HLOOKUP(CC$2,'Yield Curves'!$B$2:$AP$508,MATCH($Z221,'Yield Curves'!$A$3:$A$508,0)+1)/100)</f>
        <v>0.29361085818696442</v>
      </c>
      <c r="CD221">
        <f>EXP(-CD$2*HLOOKUP(CD$2,'Yield Curves'!$B$2:$AP$508,MATCH($Z221,'Yield Curves'!$A$3:$A$508,0)+1)/100)</f>
        <v>0.27000984032492997</v>
      </c>
      <c r="CE221">
        <f>EXP(-CE$2*HLOOKUP(CE$2,'Yield Curves'!$B$2:$AP$508,MATCH($Z221,'Yield Curves'!$A$3:$A$508,0)+1)/100)</f>
        <v>0.24845936285846698</v>
      </c>
      <c r="CF221">
        <f>EXP(-CF$2*HLOOKUP(CF$2,'Yield Curves'!$B$2:$AP$508,MATCH($Z221,'Yield Curves'!$A$3:$A$508,0)+1)/100)</f>
        <v>0.22859265194173264</v>
      </c>
      <c r="CG221">
        <f>EXP(-CG$2*HLOOKUP(CG$2,'Yield Curves'!$B$2:$AP$508,MATCH($Z221,'Yield Curves'!$A$3:$A$508,0)+1)/100)</f>
        <v>0.2101777536898054</v>
      </c>
      <c r="CH221">
        <f>EXP(-CH$2*HLOOKUP(CH$2,'Yield Curves'!$B$2:$AP$508,MATCH($Z221,'Yield Curves'!$A$3:$A$508,0)+1)/100)</f>
        <v>0.19320567189501364</v>
      </c>
    </row>
    <row r="222" spans="1:86" x14ac:dyDescent="0.2">
      <c r="A222" s="2">
        <v>42815</v>
      </c>
      <c r="B222">
        <f>'Yield Curves'!C221-'Yield Curves'!C222</f>
        <v>1.9999999999999574E-2</v>
      </c>
      <c r="C222">
        <f>'Yield Curves'!D221-'Yield Curves'!D222</f>
        <v>4.0000000000000924E-2</v>
      </c>
      <c r="D222">
        <f>'Yield Curves'!E221-'Yield Curves'!E222</f>
        <v>6.0000000000000497E-2</v>
      </c>
      <c r="E222">
        <f>'Yield Curves'!F221-'Yield Curves'!F222</f>
        <v>5.4999999999999716E-2</v>
      </c>
      <c r="F222">
        <f>'Yield Curves'!G221-'Yield Curves'!G222</f>
        <v>4.9999999999998934E-2</v>
      </c>
      <c r="G222">
        <f>'Yield Curves'!H221-'Yield Curves'!H222</f>
        <v>2.4999999999998579E-2</v>
      </c>
      <c r="H222">
        <f>'Yield Curves'!I221-'Yield Curves'!I222</f>
        <v>0</v>
      </c>
      <c r="I222">
        <f>'Yield Curves'!J221-'Yield Curves'!J222</f>
        <v>1.5000000000000568E-2</v>
      </c>
      <c r="J222">
        <f>'Yield Curves'!K221-'Yield Curves'!K222</f>
        <v>2.9999999999999361E-2</v>
      </c>
      <c r="K222">
        <f>'Yield Curves'!L221-'Yield Curves'!L222</f>
        <v>2.749999999999897E-2</v>
      </c>
      <c r="L222">
        <f>'Yield Curves'!M221-'Yield Curves'!M222</f>
        <v>2.4999999999999467E-2</v>
      </c>
      <c r="M222">
        <f>'Yield Curves'!N221-'Yield Curves'!N222</f>
        <v>2.2499999999999964E-2</v>
      </c>
      <c r="N222">
        <f>'Yield Curves'!O221-'Yield Curves'!O222</f>
        <v>1.9999999999999574E-2</v>
      </c>
      <c r="O222">
        <f>'Yield Curves'!P221-'Yield Curves'!P222</f>
        <v>1.7499999999999183E-2</v>
      </c>
      <c r="P222">
        <f>'Yield Curves'!Q221-'Yield Curves'!Q222</f>
        <v>1.625000000000032E-2</v>
      </c>
      <c r="Q222">
        <f>'Yield Curves'!R221-'Yield Curves'!R222</f>
        <v>1.5000000000000568E-2</v>
      </c>
      <c r="R222">
        <f>'Yield Curves'!S221-'Yield Curves'!S222</f>
        <v>1.3750000000001705E-2</v>
      </c>
      <c r="S222">
        <f>'Yield Curves'!T221-'Yield Curves'!T222</f>
        <v>1.1875000000001634E-2</v>
      </c>
      <c r="T222">
        <f>'Yield Curves'!U221-'Yield Curves'!U222</f>
        <v>9.9999999999997868E-3</v>
      </c>
      <c r="U222">
        <f>'Yield Curves'!V221-'Yield Curves'!V222</f>
        <v>8.1249999999979394E-3</v>
      </c>
      <c r="V222" s="21">
        <f t="shared" si="91"/>
        <v>6.0000000000000497E-2</v>
      </c>
      <c r="W222" s="21">
        <f t="shared" si="92"/>
        <v>3.881500000000019E-2</v>
      </c>
      <c r="X222">
        <f t="shared" si="93"/>
        <v>5.6105896629019027E-2</v>
      </c>
      <c r="Y222">
        <f t="shared" si="94"/>
        <v>0.16933683334407376</v>
      </c>
      <c r="Z222" s="2">
        <v>42816</v>
      </c>
      <c r="AA222" s="28">
        <f>'Bond Valuation'!$B$12*BondVal_all!BO222</f>
        <v>92.316280878915919</v>
      </c>
      <c r="AB222" s="53">
        <f t="shared" si="96"/>
        <v>-9.999500016666385E-5</v>
      </c>
      <c r="AC222" s="12">
        <f>SUMPRODUCT('Bond Valuation'!$B$12*BondVal_all!BO222,$BO$2)/AA222</f>
        <v>1</v>
      </c>
      <c r="AD222" s="35">
        <f t="shared" si="97"/>
        <v>-1.692531894408947E-3</v>
      </c>
      <c r="AE222" s="53">
        <f t="shared" si="98"/>
        <v>-5.3522557988118797E-3</v>
      </c>
      <c r="AF222" s="53">
        <f t="shared" si="99"/>
        <v>-1.4948423226952912E-3</v>
      </c>
      <c r="AG222" s="53">
        <f t="shared" si="100"/>
        <v>-4.7271064825335314E-3</v>
      </c>
      <c r="AH222" s="28">
        <f>SUMPRODUCT('Bond Valuation'!$B$40:$D$40,BondVal_all!BO222:BQ222)</f>
        <v>83.32133575156297</v>
      </c>
      <c r="AI222" s="53">
        <f t="shared" si="101"/>
        <v>5.9144081192563647E-6</v>
      </c>
      <c r="AJ222" s="12">
        <f>SUMPRODUCT($BO$2:$BQ$2,'Bond Valuation'!$B$40:$D$40,BondVal_all!BO222:BQ222)/BondVal_all!AH222</f>
        <v>2.9358454118895474</v>
      </c>
      <c r="AK222" s="35">
        <f t="shared" si="102"/>
        <v>-4.9690119966772309E-3</v>
      </c>
      <c r="AL222" s="35">
        <f t="shared" si="103"/>
        <v>-1.571339563020108E-2</v>
      </c>
      <c r="AM222" s="35">
        <f t="shared" si="104"/>
        <v>-1.4948423226952912E-3</v>
      </c>
      <c r="AN222" s="29">
        <f t="shared" si="105"/>
        <v>-4.7271064825335314E-3</v>
      </c>
      <c r="AO222" s="28">
        <f>SUMPRODUCT('Bond Valuation'!$B$68:$F$68,BondVal_all!BO222:BS222)</f>
        <v>76.795652374252356</v>
      </c>
      <c r="AP222" s="53">
        <f t="shared" si="106"/>
        <v>-2.2617316209696536E-3</v>
      </c>
      <c r="AQ222" s="12">
        <f>SUMPRODUCT($BO$2:$BS$2,'Bond Valuation'!$B$68:$F$68,BondVal_all!BO222:BS222)/BondVal_all!AO222</f>
        <v>4.7240591395113638</v>
      </c>
      <c r="AR222" s="35">
        <f t="shared" si="107"/>
        <v>-7.9956207646970697E-3</v>
      </c>
      <c r="AS222" s="35">
        <f t="shared" si="108"/>
        <v>-2.5284372923379959E-2</v>
      </c>
      <c r="AT222" s="35">
        <f t="shared" si="109"/>
        <v>-1.4948423226952912E-3</v>
      </c>
      <c r="AU222" s="36">
        <f t="shared" si="110"/>
        <v>-4.7271064825335314E-3</v>
      </c>
      <c r="AV222" s="28">
        <f>SUMPRODUCT('Bond Valuation'!$B$96:$K$96,BondVal_all!BO222:BX222)</f>
        <v>67.540384049375064</v>
      </c>
      <c r="AW222" s="53">
        <f t="shared" si="111"/>
        <v>-5.4689857682145293E-3</v>
      </c>
      <c r="AX222" s="12">
        <f>SUMPRODUCT($BO$2:$BX$2,'Bond Valuation'!$B$96:$K$96,BondVal_all!BO222:BX222)/BondVal_all!AV222</f>
        <v>8.2456883962764227</v>
      </c>
      <c r="AY222" s="35">
        <f t="shared" si="112"/>
        <v>-1.3956090602055606E-2</v>
      </c>
      <c r="AZ222" s="35">
        <f t="shared" si="113"/>
        <v>-4.413303353416631E-2</v>
      </c>
      <c r="BA222" s="35">
        <f t="shared" si="114"/>
        <v>-1.4948423226952912E-3</v>
      </c>
      <c r="BB222" s="36">
        <f t="shared" si="115"/>
        <v>-4.7271064825335314E-3</v>
      </c>
      <c r="BC222" s="28">
        <f>SUMPRODUCT('Bond Valuation'!$B$124:$U$124,BondVal_all!BO222:CH222)</f>
        <v>57.304871110490495</v>
      </c>
      <c r="BD222" s="53">
        <f t="shared" si="116"/>
        <v>-2.9973344907228139E-3</v>
      </c>
      <c r="BE222" s="12">
        <f>SUMPRODUCT($BO$2:$CH$2,'Bond Valuation'!$B$124:$U$124,BondVal_all!BO222:CH222)/BondVal_all!BC222</f>
        <v>11.998898143955339</v>
      </c>
      <c r="BF222" s="35">
        <f t="shared" si="117"/>
        <v>-2.030851780640873E-2</v>
      </c>
      <c r="BG222" s="35">
        <f t="shared" si="118"/>
        <v>-6.422117217033807E-2</v>
      </c>
      <c r="BH222" s="35">
        <f t="shared" si="119"/>
        <v>-1.4948423226952912E-3</v>
      </c>
      <c r="BI222" s="36">
        <f t="shared" si="120"/>
        <v>-4.7271064825335314E-3</v>
      </c>
      <c r="BJ222" s="35"/>
      <c r="BK222" s="35"/>
      <c r="BO222">
        <f>EXP(-BO$2*HLOOKUP(BO$2,'Yield Curves'!$B$2:$AP$508,MATCH($Z222,'Yield Curves'!$A$3:$A$508,0)+1)/100)</f>
        <v>0.91402258295956351</v>
      </c>
      <c r="BP222">
        <f>EXP(-BP$2*HLOOKUP(BP$2,'Yield Curves'!$B$2:$AP$508,MATCH($Z222,'Yield Curves'!$A$3:$A$508,0)+1)/100)</f>
        <v>0.84467782205801567</v>
      </c>
      <c r="BQ222">
        <f>EXP(-BQ$2*HLOOKUP(BQ$2,'Yield Curves'!$B$2:$AP$508,MATCH($Z222,'Yield Curves'!$A$3:$A$508,0)+1)/100)</f>
        <v>0.78239151903458648</v>
      </c>
      <c r="BR222">
        <f>EXP(-BR$2*HLOOKUP(BR$2,'Yield Curves'!$B$2:$AP$508,MATCH($Z222,'Yield Curves'!$A$3:$A$508,0)+1)/100)</f>
        <v>0.72151652309345959</v>
      </c>
      <c r="BS222">
        <f>EXP(-BS$2*HLOOKUP(BS$2,'Yield Curves'!$B$2:$AP$508,MATCH($Z222,'Yield Curves'!$A$3:$A$508,0)+1)/100)</f>
        <v>0.66965006103793456</v>
      </c>
      <c r="BT222">
        <f>EXP(-BT$2*HLOOKUP(BT$2,'Yield Curves'!$B$2:$AP$508,MATCH($Z222,'Yield Curves'!$A$3:$A$508,0)+1)/100)</f>
        <v>0.61785591250181227</v>
      </c>
      <c r="BU222">
        <f>EXP(-BU$2*HLOOKUP(BU$2,'Yield Curves'!$B$2:$AP$508,MATCH($Z222,'Yield Curves'!$A$3:$A$508,0)+1)/100)</f>
        <v>0.57001078344951972</v>
      </c>
      <c r="BV222">
        <f>EXP(-BV$2*HLOOKUP(BV$2,'Yield Curves'!$B$2:$AP$508,MATCH($Z222,'Yield Curves'!$A$3:$A$508,0)+1)/100)</f>
        <v>0.52534504694335593</v>
      </c>
      <c r="BW222">
        <f>EXP(-BW$2*HLOOKUP(BW$2,'Yield Curves'!$B$2:$AP$508,MATCH($Z222,'Yield Curves'!$A$3:$A$508,0)+1)/100)</f>
        <v>0.4835321364548773</v>
      </c>
      <c r="BX222">
        <f>EXP(-BX$2*HLOOKUP(BX$2,'Yield Curves'!$B$2:$AP$508,MATCH($Z222,'Yield Curves'!$A$3:$A$508,0)+1)/100)</f>
        <v>0.44530314679235872</v>
      </c>
      <c r="BY222">
        <f>EXP(-BY$2*HLOOKUP(BY$2,'Yield Curves'!$B$2:$AP$508,MATCH($Z222,'Yield Curves'!$A$3:$A$508,0)+1)/100)</f>
        <v>0.40996335554402957</v>
      </c>
      <c r="BZ222">
        <f>EXP(-BZ$2*HLOOKUP(BZ$2,'Yield Curves'!$B$2:$AP$508,MATCH($Z222,'Yield Curves'!$A$3:$A$508,0)+1)/100)</f>
        <v>0.3774328903515084</v>
      </c>
      <c r="CA222">
        <f>EXP(-CA$2*HLOOKUP(CA$2,'Yield Curves'!$B$2:$AP$508,MATCH($Z222,'Yield Curves'!$A$3:$A$508,0)+1)/100)</f>
        <v>0.34751737160379909</v>
      </c>
      <c r="CB222">
        <f>EXP(-CB$2*HLOOKUP(CB$2,'Yield Curves'!$B$2:$AP$508,MATCH($Z222,'Yield Curves'!$A$3:$A$508,0)+1)/100)</f>
        <v>0.31971609663406692</v>
      </c>
      <c r="CC222">
        <f>EXP(-CC$2*HLOOKUP(CC$2,'Yield Curves'!$B$2:$AP$508,MATCH($Z222,'Yield Curves'!$A$3:$A$508,0)+1)/100)</f>
        <v>0.29405160495167837</v>
      </c>
      <c r="CD222">
        <f>EXP(-CD$2*HLOOKUP(CD$2,'Yield Curves'!$B$2:$AP$508,MATCH($Z222,'Yield Curves'!$A$3:$A$508,0)+1)/100)</f>
        <v>0.27055209133074026</v>
      </c>
      <c r="CE222">
        <f>EXP(-CE$2*HLOOKUP(CE$2,'Yield Curves'!$B$2:$AP$508,MATCH($Z222,'Yield Curves'!$A$3:$A$508,0)+1)/100)</f>
        <v>0.24905900824546168</v>
      </c>
      <c r="CF222">
        <f>EXP(-CF$2*HLOOKUP(CF$2,'Yield Curves'!$B$2:$AP$508,MATCH($Z222,'Yield Curves'!$A$3:$A$508,0)+1)/100)</f>
        <v>0.22924453296175271</v>
      </c>
      <c r="CG222">
        <f>EXP(-CG$2*HLOOKUP(CG$2,'Yield Curves'!$B$2:$AP$508,MATCH($Z222,'Yield Curves'!$A$3:$A$508,0)+1)/100)</f>
        <v>0.21089419211091603</v>
      </c>
      <c r="CH222">
        <f>EXP(-CH$2*HLOOKUP(CH$2,'Yield Curves'!$B$2:$AP$508,MATCH($Z222,'Yield Curves'!$A$3:$A$508,0)+1)/100)</f>
        <v>0.19398004229089191</v>
      </c>
    </row>
    <row r="223" spans="1:86" x14ac:dyDescent="0.2">
      <c r="A223" s="2">
        <v>42814</v>
      </c>
      <c r="B223">
        <f>'Yield Curves'!C222-'Yield Curves'!C223</f>
        <v>-1.9999999999999574E-2</v>
      </c>
      <c r="C223">
        <f>'Yield Curves'!D222-'Yield Curves'!D223</f>
        <v>-3.0000000000001137E-2</v>
      </c>
      <c r="D223">
        <f>'Yield Curves'!E222-'Yield Curves'!E223</f>
        <v>-3.9999999999999147E-2</v>
      </c>
      <c r="E223">
        <f>'Yield Curves'!F222-'Yield Curves'!F223</f>
        <v>-2.9999999999999361E-2</v>
      </c>
      <c r="F223">
        <f>'Yield Curves'!G222-'Yield Curves'!G223</f>
        <v>-1.9999999999999574E-2</v>
      </c>
      <c r="G223">
        <f>'Yield Curves'!H222-'Yield Curves'!H223</f>
        <v>-3.0000000000001137E-2</v>
      </c>
      <c r="H223">
        <f>'Yield Curves'!I222-'Yield Curves'!I223</f>
        <v>-4.0000000000000924E-2</v>
      </c>
      <c r="I223">
        <f>'Yield Curves'!J222-'Yield Curves'!J223</f>
        <v>-2.5000000000000355E-2</v>
      </c>
      <c r="J223">
        <f>'Yield Curves'!K222-'Yield Curves'!K223</f>
        <v>-9.9999999999997868E-3</v>
      </c>
      <c r="K223">
        <f>'Yield Curves'!L222-'Yield Curves'!L223</f>
        <v>-7.499999999999396E-3</v>
      </c>
      <c r="L223">
        <f>'Yield Curves'!M222-'Yield Curves'!M223</f>
        <v>-4.9999999999998934E-3</v>
      </c>
      <c r="M223">
        <f>'Yield Curves'!N222-'Yield Curves'!N223</f>
        <v>-2.5000000000003908E-3</v>
      </c>
      <c r="N223">
        <f>'Yield Curves'!O222-'Yield Curves'!O223</f>
        <v>0</v>
      </c>
      <c r="O223">
        <f>'Yield Curves'!P222-'Yield Curves'!P223</f>
        <v>2.5000000000003908E-3</v>
      </c>
      <c r="P223">
        <f>'Yield Curves'!Q222-'Yield Curves'!Q223</f>
        <v>-1.2500000000006395E-3</v>
      </c>
      <c r="Q223">
        <f>'Yield Curves'!R222-'Yield Curves'!R223</f>
        <v>-5.0000000000007816E-3</v>
      </c>
      <c r="R223">
        <f>'Yield Curves'!S222-'Yield Curves'!S223</f>
        <v>-8.7500000000009237E-3</v>
      </c>
      <c r="S223">
        <f>'Yield Curves'!T222-'Yield Curves'!T223</f>
        <v>-9.3750000000021316E-3</v>
      </c>
      <c r="T223">
        <f>'Yield Curves'!U222-'Yield Curves'!U223</f>
        <v>-9.9999999999997868E-3</v>
      </c>
      <c r="U223">
        <f>'Yield Curves'!V222-'Yield Curves'!V223</f>
        <v>-1.0624999999997442E-2</v>
      </c>
      <c r="V223" s="21">
        <f t="shared" si="91"/>
        <v>2.5000000000003908E-3</v>
      </c>
      <c r="W223" s="21">
        <f t="shared" si="92"/>
        <v>3.9580000000000191E-2</v>
      </c>
      <c r="X223">
        <f t="shared" si="93"/>
        <v>5.6906878285359515E-2</v>
      </c>
      <c r="Y223">
        <f t="shared" si="94"/>
        <v>0.17196519531744719</v>
      </c>
      <c r="Z223" s="2">
        <v>42815</v>
      </c>
      <c r="AA223" s="28">
        <f>'Bond Valuation'!$B$12*BondVal_all!BO223</f>
        <v>92.325512968600606</v>
      </c>
      <c r="AB223" s="53">
        <f t="shared" si="96"/>
        <v>-1.9998000133314431E-4</v>
      </c>
      <c r="AC223" s="12">
        <f>SUMPRODUCT('Bond Valuation'!$B$12*BondVal_all!BO223,$BO$2)/AA223</f>
        <v>1</v>
      </c>
      <c r="AD223" s="35">
        <f t="shared" si="97"/>
        <v>-1.6933683334407377E-3</v>
      </c>
      <c r="AE223" s="53">
        <f t="shared" si="98"/>
        <v>-5.3549008512762042E-3</v>
      </c>
      <c r="AF223" s="53">
        <f t="shared" si="99"/>
        <v>-1.4953423354091345E-3</v>
      </c>
      <c r="AG223" s="53">
        <f t="shared" si="100"/>
        <v>-4.728687661568318E-3</v>
      </c>
      <c r="AH223" s="28">
        <f>SUMPRODUCT('Bond Valuation'!$B$40:$D$40,BondVal_all!BO223:BQ223)</f>
        <v>83.320842958092882</v>
      </c>
      <c r="AI223" s="53">
        <f t="shared" si="101"/>
        <v>-1.4643408606003216E-3</v>
      </c>
      <c r="AJ223" s="12">
        <f>SUMPRODUCT($BO$2:$BQ$2,'Bond Valuation'!$B$40:$D$40,BondVal_all!BO223:BQ223)/BondVal_all!AH223</f>
        <v>2.935848752768504</v>
      </c>
      <c r="AK223" s="35">
        <f t="shared" si="102"/>
        <v>-4.9714733097096699E-3</v>
      </c>
      <c r="AL223" s="35">
        <f t="shared" si="103"/>
        <v>-1.5721178985418246E-2</v>
      </c>
      <c r="AM223" s="35">
        <f t="shared" si="104"/>
        <v>-1.4953423354091345E-3</v>
      </c>
      <c r="AN223" s="29">
        <f t="shared" si="105"/>
        <v>-4.728687661568318E-3</v>
      </c>
      <c r="AO223" s="28">
        <f>SUMPRODUCT('Bond Valuation'!$B$68:$F$68,BondVal_all!BO223:BS223)</f>
        <v>76.96973726287753</v>
      </c>
      <c r="AP223" s="53">
        <f t="shared" si="106"/>
        <v>-1.4170103115602739E-3</v>
      </c>
      <c r="AQ223" s="12">
        <f>SUMPRODUCT($BO$2:$BS$2,'Bond Valuation'!$B$68:$F$68,BondVal_all!BO223:BS223)/BondVal_all!AO223</f>
        <v>4.7246667577505939</v>
      </c>
      <c r="AR223" s="35">
        <f t="shared" si="107"/>
        <v>-8.0006010736349761E-3</v>
      </c>
      <c r="AS223" s="35">
        <f t="shared" si="108"/>
        <v>-2.5300122043075038E-2</v>
      </c>
      <c r="AT223" s="35">
        <f t="shared" si="109"/>
        <v>-1.4953423354091345E-3</v>
      </c>
      <c r="AU223" s="36">
        <f t="shared" si="110"/>
        <v>-4.728687661568318E-3</v>
      </c>
      <c r="AV223" s="28">
        <f>SUMPRODUCT('Bond Valuation'!$B$96:$K$96,BondVal_all!BO223:BX223)</f>
        <v>67.911792677019619</v>
      </c>
      <c r="AW223" s="53">
        <f t="shared" si="111"/>
        <v>-1.0126805080431511E-3</v>
      </c>
      <c r="AX223" s="12">
        <f>SUMPRODUCT($BO$2:$BX$2,'Bond Valuation'!$B$96:$K$96,BondVal_all!BO223:BX223)/BondVal_all!AV223</f>
        <v>8.2532312834509085</v>
      </c>
      <c r="AY223" s="35">
        <f t="shared" si="112"/>
        <v>-1.3975760503958226E-2</v>
      </c>
      <c r="AZ223" s="35">
        <f t="shared" si="113"/>
        <v>-4.419523522553067E-2</v>
      </c>
      <c r="BA223" s="35">
        <f t="shared" si="114"/>
        <v>-1.4953423354091345E-3</v>
      </c>
      <c r="BB223" s="36">
        <f t="shared" si="115"/>
        <v>-4.728687661568318E-3</v>
      </c>
      <c r="BC223" s="28">
        <f>SUMPRODUCT('Bond Valuation'!$B$124:$U$124,BondVal_all!BO223:CH223)</f>
        <v>57.477149352673692</v>
      </c>
      <c r="BD223" s="53">
        <f t="shared" si="116"/>
        <v>-5.3369485893584034E-4</v>
      </c>
      <c r="BE223" s="12">
        <f>SUMPRODUCT($BO$2:$CH$2,'Bond Valuation'!$B$124:$U$124,BondVal_all!BO223:CH223)/BondVal_all!BC223</f>
        <v>12.001501262851624</v>
      </c>
      <c r="BF223" s="35">
        <f t="shared" si="117"/>
        <v>-2.0322962192261963E-2</v>
      </c>
      <c r="BG223" s="35">
        <f t="shared" si="118"/>
        <v>-6.4266849329036604E-2</v>
      </c>
      <c r="BH223" s="35">
        <f t="shared" si="119"/>
        <v>-1.4953423354091345E-3</v>
      </c>
      <c r="BI223" s="36">
        <f t="shared" si="120"/>
        <v>-4.728687661568318E-3</v>
      </c>
      <c r="BJ223" s="35"/>
      <c r="BK223" s="35"/>
      <c r="BO223">
        <f>EXP(-BO$2*HLOOKUP(BO$2,'Yield Curves'!$B$2:$AP$508,MATCH($Z223,'Yield Curves'!$A$3:$A$508,0)+1)/100)</f>
        <v>0.91411398978812475</v>
      </c>
      <c r="BP223">
        <f>EXP(-BP$2*HLOOKUP(BP$2,'Yield Curves'!$B$2:$AP$508,MATCH($Z223,'Yield Curves'!$A$3:$A$508,0)+1)/100)</f>
        <v>0.84434001849440921</v>
      </c>
      <c r="BQ223">
        <f>EXP(-BQ$2*HLOOKUP(BQ$2,'Yield Curves'!$B$2:$AP$508,MATCH($Z223,'Yield Curves'!$A$3:$A$508,0)+1)/100)</f>
        <v>0.78239151903458648</v>
      </c>
      <c r="BR223">
        <f>EXP(-BR$2*HLOOKUP(BR$2,'Yield Curves'!$B$2:$AP$508,MATCH($Z223,'Yield Curves'!$A$3:$A$508,0)+1)/100)</f>
        <v>0.72267187356431106</v>
      </c>
      <c r="BS223">
        <f>EXP(-BS$2*HLOOKUP(BS$2,'Yield Curves'!$B$2:$AP$508,MATCH($Z223,'Yield Curves'!$A$3:$A$508,0)+1)/100)</f>
        <v>0.67132628059194099</v>
      </c>
      <c r="BT223">
        <f>EXP(-BT$2*HLOOKUP(BT$2,'Yield Curves'!$B$2:$AP$508,MATCH($Z223,'Yield Curves'!$A$3:$A$508,0)+1)/100)</f>
        <v>0.62008420230190653</v>
      </c>
      <c r="BU223">
        <f>EXP(-BU$2*HLOOKUP(BU$2,'Yield Curves'!$B$2:$AP$508,MATCH($Z223,'Yield Curves'!$A$3:$A$508,0)+1)/100)</f>
        <v>0.57281069045844912</v>
      </c>
      <c r="BV223">
        <f>EXP(-BV$2*HLOOKUP(BV$2,'Yield Curves'!$B$2:$AP$508,MATCH($Z223,'Yield Curves'!$A$3:$A$508,0)+1)/100)</f>
        <v>0.52840090162763731</v>
      </c>
      <c r="BW223">
        <f>EXP(-BW$2*HLOOKUP(BW$2,'Yield Curves'!$B$2:$AP$508,MATCH($Z223,'Yield Curves'!$A$3:$A$508,0)+1)/100)</f>
        <v>0.48647853480728559</v>
      </c>
      <c r="BX223">
        <f>EXP(-BX$2*HLOOKUP(BX$2,'Yield Curves'!$B$2:$AP$508,MATCH($Z223,'Yield Curves'!$A$3:$A$508,0)+1)/100)</f>
        <v>0.44843120424810956</v>
      </c>
      <c r="BY223">
        <f>EXP(-BY$2*HLOOKUP(BY$2,'Yield Curves'!$B$2:$AP$508,MATCH($Z223,'Yield Curves'!$A$3:$A$508,0)+1)/100)</f>
        <v>0.41324588499311288</v>
      </c>
      <c r="BZ223">
        <f>EXP(-BZ$2*HLOOKUP(BZ$2,'Yield Curves'!$B$2:$AP$508,MATCH($Z223,'Yield Curves'!$A$3:$A$508,0)+1)/100)</f>
        <v>0.38035985025644098</v>
      </c>
      <c r="CA223">
        <f>EXP(-CA$2*HLOOKUP(CA$2,'Yield Curves'!$B$2:$AP$508,MATCH($Z223,'Yield Curves'!$A$3:$A$508,0)+1)/100)</f>
        <v>0.34958470890060167</v>
      </c>
      <c r="CB223">
        <f>EXP(-CB$2*HLOOKUP(CB$2,'Yield Curves'!$B$2:$AP$508,MATCH($Z223,'Yield Curves'!$A$3:$A$508,0)+1)/100)</f>
        <v>0.32163814938595997</v>
      </c>
      <c r="CC223">
        <f>EXP(-CC$2*HLOOKUP(CC$2,'Yield Curves'!$B$2:$AP$508,MATCH($Z223,'Yield Curves'!$A$3:$A$508,0)+1)/100)</f>
        <v>0.29582121811203327</v>
      </c>
      <c r="CD223">
        <f>EXP(-CD$2*HLOOKUP(CD$2,'Yield Curves'!$B$2:$AP$508,MATCH($Z223,'Yield Curves'!$A$3:$A$508,0)+1)/100)</f>
        <v>0.27207993559409993</v>
      </c>
      <c r="CE223">
        <f>EXP(-CE$2*HLOOKUP(CE$2,'Yield Curves'!$B$2:$AP$508,MATCH($Z223,'Yield Curves'!$A$3:$A$508,0)+1)/100)</f>
        <v>0.25026430606884803</v>
      </c>
      <c r="CF223">
        <f>EXP(-CF$2*HLOOKUP(CF$2,'Yield Curves'!$B$2:$AP$508,MATCH($Z223,'Yield Curves'!$A$3:$A$508,0)+1)/100)</f>
        <v>0.23013763537239743</v>
      </c>
      <c r="CG223">
        <f>EXP(-CG$2*HLOOKUP(CG$2,'Yield Curves'!$B$2:$AP$508,MATCH($Z223,'Yield Curves'!$A$3:$A$508,0)+1)/100)</f>
        <v>0.21152827911564837</v>
      </c>
      <c r="CH223">
        <f>EXP(-CH$2*HLOOKUP(CH$2,'Yield Curves'!$B$2:$AP$508,MATCH($Z223,'Yield Curves'!$A$3:$A$508,0)+1)/100)</f>
        <v>0.1943683905943277</v>
      </c>
    </row>
    <row r="224" spans="1:86" x14ac:dyDescent="0.2">
      <c r="A224" s="2">
        <v>42811</v>
      </c>
      <c r="B224">
        <f>'Yield Curves'!C223-'Yield Curves'!C224</f>
        <v>9.9999999999997868E-3</v>
      </c>
      <c r="C224">
        <f>'Yield Curves'!D223-'Yield Curves'!D224</f>
        <v>5.0000000000007816E-3</v>
      </c>
      <c r="D224">
        <f>'Yield Curves'!E223-'Yield Curves'!E224</f>
        <v>0</v>
      </c>
      <c r="E224">
        <f>'Yield Curves'!F223-'Yield Curves'!F224</f>
        <v>-9.9999999999997868E-3</v>
      </c>
      <c r="F224">
        <f>'Yield Curves'!G223-'Yield Curves'!G224</f>
        <v>-1.9999999999999574E-2</v>
      </c>
      <c r="G224">
        <f>'Yield Curves'!H223-'Yield Curves'!H224</f>
        <v>-1.4999999999998792E-2</v>
      </c>
      <c r="H224">
        <f>'Yield Curves'!I223-'Yield Curves'!I224</f>
        <v>-9.9999999999997868E-3</v>
      </c>
      <c r="I224">
        <f>'Yield Curves'!J223-'Yield Curves'!J224</f>
        <v>-1.9999999999999574E-2</v>
      </c>
      <c r="J224">
        <f>'Yield Curves'!K223-'Yield Curves'!K224</f>
        <v>-3.0000000000000249E-2</v>
      </c>
      <c r="K224">
        <f>'Yield Curves'!L223-'Yield Curves'!L224</f>
        <v>-3.0000000000000249E-2</v>
      </c>
      <c r="L224">
        <f>'Yield Curves'!M223-'Yield Curves'!M224</f>
        <v>-2.9999999999999361E-2</v>
      </c>
      <c r="M224">
        <f>'Yield Curves'!N223-'Yield Curves'!N224</f>
        <v>-2.9999999999999361E-2</v>
      </c>
      <c r="N224">
        <f>'Yield Curves'!O223-'Yield Curves'!O224</f>
        <v>-2.9999999999999361E-2</v>
      </c>
      <c r="O224">
        <f>'Yield Curves'!P223-'Yield Curves'!P224</f>
        <v>-2.9999999999999361E-2</v>
      </c>
      <c r="P224">
        <f>'Yield Curves'!Q223-'Yield Curves'!Q224</f>
        <v>-2.9999999999999361E-2</v>
      </c>
      <c r="Q224">
        <f>'Yield Curves'!R223-'Yield Curves'!R224</f>
        <v>-2.9999999999999361E-2</v>
      </c>
      <c r="R224">
        <f>'Yield Curves'!S223-'Yield Curves'!S224</f>
        <v>-2.9999999999999361E-2</v>
      </c>
      <c r="S224">
        <f>'Yield Curves'!T223-'Yield Curves'!T224</f>
        <v>-2.9999999999999361E-2</v>
      </c>
      <c r="T224">
        <f>'Yield Curves'!U223-'Yield Curves'!U224</f>
        <v>-3.0000000000001137E-2</v>
      </c>
      <c r="U224">
        <f>'Yield Curves'!V223-'Yield Curves'!V224</f>
        <v>-3.0000000000002913E-2</v>
      </c>
      <c r="V224" s="21">
        <f t="shared" si="91"/>
        <v>9.9999999999997868E-3</v>
      </c>
      <c r="W224" s="21">
        <f t="shared" si="92"/>
        <v>3.9660000000000195E-2</v>
      </c>
      <c r="X224">
        <f t="shared" si="93"/>
        <v>5.6879178870266806E-2</v>
      </c>
      <c r="Y224">
        <f t="shared" si="94"/>
        <v>0.17198075684203409</v>
      </c>
      <c r="Z224" s="2">
        <v>42814</v>
      </c>
      <c r="AA224" s="28">
        <f>'Bond Valuation'!$B$12*BondVal_all!BO224</f>
        <v>92.343979917827681</v>
      </c>
      <c r="AB224" s="53">
        <f t="shared" si="96"/>
        <v>2.0002000133323428E-4</v>
      </c>
      <c r="AC224" s="12">
        <f>SUMPRODUCT('Bond Valuation'!$B$12*BondVal_all!BO224,$BO$2)/AA224</f>
        <v>1</v>
      </c>
      <c r="AD224" s="35">
        <f t="shared" si="97"/>
        <v>-1.7196519531744719E-3</v>
      </c>
      <c r="AE224" s="53">
        <f t="shared" si="98"/>
        <v>-5.4380169547885524E-3</v>
      </c>
      <c r="AF224" s="53">
        <f t="shared" si="99"/>
        <v>-1.5166902124162827E-3</v>
      </c>
      <c r="AG224" s="53">
        <f t="shared" si="100"/>
        <v>-4.7961955761200454E-3</v>
      </c>
      <c r="AH224" s="28">
        <f>SUMPRODUCT('Bond Valuation'!$B$40:$D$40,BondVal_all!BO224:BQ224)</f>
        <v>83.443031999381958</v>
      </c>
      <c r="AI224" s="53">
        <f t="shared" si="101"/>
        <v>5.9546172292157529E-4</v>
      </c>
      <c r="AJ224" s="12">
        <f>SUMPRODUCT($BO$2:$BQ$2,'Bond Valuation'!$B$40:$D$40,BondVal_all!BO224:BQ224)/BondVal_all!AH224</f>
        <v>2.9359096276260996</v>
      </c>
      <c r="AK224" s="35">
        <f t="shared" si="102"/>
        <v>-5.0487427254909591E-3</v>
      </c>
      <c r="AL224" s="35">
        <f t="shared" si="103"/>
        <v>-1.5965526332757676E-2</v>
      </c>
      <c r="AM224" s="35">
        <f t="shared" si="104"/>
        <v>-1.5166902124162827E-3</v>
      </c>
      <c r="AN224" s="29">
        <f t="shared" si="105"/>
        <v>-4.7961955761200454E-3</v>
      </c>
      <c r="AO224" s="28">
        <f>SUMPRODUCT('Bond Valuation'!$B$68:$F$68,BondVal_all!BO224:BS224)</f>
        <v>77.078958942503391</v>
      </c>
      <c r="AP224" s="53">
        <f t="shared" si="106"/>
        <v>5.2777661111735874E-4</v>
      </c>
      <c r="AQ224" s="12">
        <f>SUMPRODUCT($BO$2:$BS$2,'Bond Valuation'!$B$68:$F$68,BondVal_all!BO224:BS224)/BondVal_all!AO224</f>
        <v>4.7248583533246657</v>
      </c>
      <c r="AR224" s="35">
        <f t="shared" si="107"/>
        <v>-8.1251118957674801E-3</v>
      </c>
      <c r="AS224" s="35">
        <f t="shared" si="108"/>
        <v>-2.5693859834353853E-2</v>
      </c>
      <c r="AT224" s="35">
        <f t="shared" si="109"/>
        <v>-1.5166902124162827E-3</v>
      </c>
      <c r="AU224" s="36">
        <f t="shared" si="110"/>
        <v>-4.7961955761200454E-3</v>
      </c>
      <c r="AV224" s="28">
        <f>SUMPRODUCT('Bond Valuation'!$B$96:$K$96,BondVal_all!BO224:BX224)</f>
        <v>67.980635341354201</v>
      </c>
      <c r="AW224" s="53">
        <f t="shared" si="111"/>
        <v>8.6107363015042182E-4</v>
      </c>
      <c r="AX224" s="12">
        <f>SUMPRODUCT($BO$2:$BX$2,'Bond Valuation'!$B$96:$K$96,BondVal_all!BO224:BX224)/BondVal_all!AV224</f>
        <v>8.2533977745393639</v>
      </c>
      <c r="AY224" s="35">
        <f t="shared" si="112"/>
        <v>-1.4192971603312456E-2</v>
      </c>
      <c r="AZ224" s="35">
        <f t="shared" si="113"/>
        <v>-4.488211703255917E-2</v>
      </c>
      <c r="BA224" s="35">
        <f t="shared" si="114"/>
        <v>-1.5166902124162827E-3</v>
      </c>
      <c r="BB224" s="36">
        <f t="shared" si="115"/>
        <v>-4.7961955761200454E-3</v>
      </c>
      <c r="BC224" s="28">
        <f>SUMPRODUCT('Bond Valuation'!$B$124:$U$124,BondVal_all!BO224:CH224)</f>
        <v>57.507840991759494</v>
      </c>
      <c r="BD224" s="53">
        <f t="shared" si="116"/>
        <v>4.7433955665074912E-3</v>
      </c>
      <c r="BE224" s="12">
        <f>SUMPRODUCT($BO$2:$CH$2,'Bond Valuation'!$B$124:$U$124,BondVal_all!BO224:CH224)/BondVal_all!BC224</f>
        <v>11.998388296229793</v>
      </c>
      <c r="BF224" s="35">
        <f t="shared" si="117"/>
        <v>-2.0633051868557288E-2</v>
      </c>
      <c r="BG224" s="35">
        <f t="shared" si="118"/>
        <v>-6.5247438985034156E-2</v>
      </c>
      <c r="BH224" s="35">
        <f t="shared" si="119"/>
        <v>-1.5166902124162827E-3</v>
      </c>
      <c r="BI224" s="36">
        <f t="shared" si="120"/>
        <v>-4.7961955761200454E-3</v>
      </c>
      <c r="BJ224" s="35"/>
      <c r="BK224" s="35"/>
      <c r="BO224">
        <f>EXP(-BO$2*HLOOKUP(BO$2,'Yield Curves'!$B$2:$AP$508,MATCH($Z224,'Yield Curves'!$A$3:$A$508,0)+1)/100)</f>
        <v>0.91429683086958102</v>
      </c>
      <c r="BP224">
        <f>EXP(-BP$2*HLOOKUP(BP$2,'Yield Curves'!$B$2:$AP$508,MATCH($Z224,'Yield Curves'!$A$3:$A$508,0)+1)/100)</f>
        <v>0.84535383468465874</v>
      </c>
      <c r="BQ224">
        <f>EXP(-BQ$2*HLOOKUP(BQ$2,'Yield Curves'!$B$2:$AP$508,MATCH($Z224,'Yield Curves'!$A$3:$A$508,0)+1)/100)</f>
        <v>0.7835659869438576</v>
      </c>
      <c r="BR224">
        <f>EXP(-BR$2*HLOOKUP(BR$2,'Yield Curves'!$B$2:$AP$508,MATCH($Z224,'Yield Curves'!$A$3:$A$508,0)+1)/100)</f>
        <v>0.72267187356431106</v>
      </c>
      <c r="BS224">
        <f>EXP(-BS$2*HLOOKUP(BS$2,'Yield Curves'!$B$2:$AP$508,MATCH($Z224,'Yield Curves'!$A$3:$A$508,0)+1)/100)</f>
        <v>0.67233402563265721</v>
      </c>
      <c r="BT224">
        <f>EXP(-BT$2*HLOOKUP(BT$2,'Yield Curves'!$B$2:$AP$508,MATCH($Z224,'Yield Curves'!$A$3:$A$508,0)+1)/100)</f>
        <v>0.62101502654901519</v>
      </c>
      <c r="BU224">
        <f>EXP(-BU$2*HLOOKUP(BU$2,'Yield Curves'!$B$2:$AP$508,MATCH($Z224,'Yield Curves'!$A$3:$A$508,0)+1)/100)</f>
        <v>0.57361318704162467</v>
      </c>
      <c r="BV224">
        <f>EXP(-BV$2*HLOOKUP(BV$2,'Yield Curves'!$B$2:$AP$508,MATCH($Z224,'Yield Curves'!$A$3:$A$508,0)+1)/100)</f>
        <v>0.52908826949206078</v>
      </c>
      <c r="BW224">
        <f>EXP(-BW$2*HLOOKUP(BW$2,'Yield Curves'!$B$2:$AP$508,MATCH($Z224,'Yield Curves'!$A$3:$A$508,0)+1)/100)</f>
        <v>0.48708092464594699</v>
      </c>
      <c r="BX224">
        <f>EXP(-BX$2*HLOOKUP(BX$2,'Yield Curves'!$B$2:$AP$508,MATCH($Z224,'Yield Curves'!$A$3:$A$508,0)+1)/100)</f>
        <v>0.44887985974271699</v>
      </c>
      <c r="BY224">
        <f>EXP(-BY$2*HLOOKUP(BY$2,'Yield Curves'!$B$2:$AP$508,MATCH($Z224,'Yield Curves'!$A$3:$A$508,0)+1)/100)</f>
        <v>0.41353008922305523</v>
      </c>
      <c r="BZ224">
        <f>EXP(-BZ$2*HLOOKUP(BZ$2,'Yield Curves'!$B$2:$AP$508,MATCH($Z224,'Yield Curves'!$A$3:$A$508,0)+1)/100)</f>
        <v>0.38057386285761136</v>
      </c>
      <c r="CA224">
        <f>EXP(-CA$2*HLOOKUP(CA$2,'Yield Curves'!$B$2:$AP$508,MATCH($Z224,'Yield Curves'!$A$3:$A$508,0)+1)/100)</f>
        <v>0.34982622422884863</v>
      </c>
      <c r="CB224">
        <f>EXP(-CB$2*HLOOKUP(CB$2,'Yield Curves'!$B$2:$AP$508,MATCH($Z224,'Yield Curves'!$A$3:$A$508,0)+1)/100)</f>
        <v>0.32175778081535317</v>
      </c>
      <c r="CC224">
        <f>EXP(-CC$2*HLOOKUP(CC$2,'Yield Curves'!$B$2:$AP$508,MATCH($Z224,'Yield Curves'!$A$3:$A$508,0)+1)/100)</f>
        <v>0.29582121811203327</v>
      </c>
      <c r="CD224">
        <f>EXP(-CD$2*HLOOKUP(CD$2,'Yield Curves'!$B$2:$AP$508,MATCH($Z224,'Yield Curves'!$A$3:$A$508,0)+1)/100)</f>
        <v>0.27203657630964939</v>
      </c>
      <c r="CE224">
        <f>EXP(-CE$2*HLOOKUP(CE$2,'Yield Curves'!$B$2:$AP$508,MATCH($Z224,'Yield Curves'!$A$3:$A$508,0)+1)/100)</f>
        <v>0.25025018022055712</v>
      </c>
      <c r="CF224">
        <f>EXP(-CF$2*HLOOKUP(CF$2,'Yield Curves'!$B$2:$AP$508,MATCH($Z224,'Yield Curves'!$A$3:$A$508,0)+1)/100)</f>
        <v>0.2301513901030374</v>
      </c>
      <c r="CG224">
        <f>EXP(-CG$2*HLOOKUP(CG$2,'Yield Curves'!$B$2:$AP$508,MATCH($Z224,'Yield Curves'!$A$3:$A$508,0)+1)/100)</f>
        <v>0.2115349514507783</v>
      </c>
      <c r="CH224">
        <f>EXP(-CH$2*HLOOKUP(CH$2,'Yield Curves'!$B$2:$AP$508,MATCH($Z224,'Yield Curves'!$A$3:$A$508,0)+1)/100)</f>
        <v>0.1943683905943277</v>
      </c>
    </row>
    <row r="225" spans="1:86" x14ac:dyDescent="0.2">
      <c r="A225" s="2">
        <v>42810</v>
      </c>
      <c r="B225">
        <f>'Yield Curves'!C224-'Yield Curves'!C225</f>
        <v>-5.9999999999998721E-2</v>
      </c>
      <c r="C225">
        <f>'Yield Curves'!D224-'Yield Curves'!D225</f>
        <v>-6.0000000000000497E-2</v>
      </c>
      <c r="D225">
        <f>'Yield Curves'!E224-'Yield Curves'!E225</f>
        <v>-6.0000000000000497E-2</v>
      </c>
      <c r="E225">
        <f>'Yield Curves'!F224-'Yield Curves'!F225</f>
        <v>-6.5000000000001279E-2</v>
      </c>
      <c r="F225">
        <f>'Yield Curves'!G224-'Yield Curves'!G225</f>
        <v>-7.0000000000000284E-2</v>
      </c>
      <c r="G225">
        <f>'Yield Curves'!H224-'Yield Curves'!H225</f>
        <v>-7.5000000000001066E-2</v>
      </c>
      <c r="H225">
        <f>'Yield Curves'!I224-'Yield Curves'!I225</f>
        <v>-8.0000000000000071E-2</v>
      </c>
      <c r="I225">
        <f>'Yield Curves'!J224-'Yield Curves'!J225</f>
        <v>-8.5000000000000853E-2</v>
      </c>
      <c r="J225">
        <f>'Yield Curves'!K224-'Yield Curves'!K225</f>
        <v>-8.9999999999999858E-2</v>
      </c>
      <c r="K225">
        <f>'Yield Curves'!L224-'Yield Curves'!L225</f>
        <v>-9.0000000000000746E-2</v>
      </c>
      <c r="L225">
        <f>'Yield Curves'!M224-'Yield Curves'!M225</f>
        <v>-9.0000000000001634E-2</v>
      </c>
      <c r="M225">
        <f>'Yield Curves'!N224-'Yield Curves'!N225</f>
        <v>-8.9999999999999858E-2</v>
      </c>
      <c r="N225">
        <f>'Yield Curves'!O224-'Yield Curves'!O225</f>
        <v>-9.0000000000000746E-2</v>
      </c>
      <c r="O225">
        <f>'Yield Curves'!P224-'Yield Curves'!P225</f>
        <v>-9.0000000000001634E-2</v>
      </c>
      <c r="P225">
        <f>'Yield Curves'!Q224-'Yield Curves'!Q225</f>
        <v>-8.7500000000002132E-2</v>
      </c>
      <c r="Q225">
        <f>'Yield Curves'!R224-'Yield Curves'!R225</f>
        <v>-8.5000000000000853E-2</v>
      </c>
      <c r="R225">
        <f>'Yield Curves'!S224-'Yield Curves'!S225</f>
        <v>-8.2499999999999574E-2</v>
      </c>
      <c r="S225">
        <f>'Yield Curves'!T224-'Yield Curves'!T225</f>
        <v>-8.1249999999998934E-2</v>
      </c>
      <c r="T225">
        <f>'Yield Curves'!U224-'Yield Curves'!U225</f>
        <v>-8.0000000000000071E-2</v>
      </c>
      <c r="U225">
        <f>'Yield Curves'!V224-'Yield Curves'!V225</f>
        <v>-7.8750000000001208E-2</v>
      </c>
      <c r="V225" s="21">
        <f t="shared" si="91"/>
        <v>-5.9999999999998721E-2</v>
      </c>
      <c r="W225" s="21">
        <f t="shared" si="92"/>
        <v>4.0220000000000193E-2</v>
      </c>
      <c r="X225">
        <f t="shared" si="93"/>
        <v>5.6582448860722612E-2</v>
      </c>
      <c r="Y225">
        <f t="shared" si="94"/>
        <v>0.17185045961516685</v>
      </c>
      <c r="Z225" s="2">
        <v>42811</v>
      </c>
      <c r="AA225" s="28">
        <f>'Bond Valuation'!$B$12*BondVal_all!BO225</f>
        <v>92.325512968600606</v>
      </c>
      <c r="AB225" s="53">
        <f t="shared" si="96"/>
        <v>-9.999500016666385E-5</v>
      </c>
      <c r="AC225" s="12">
        <f>SUMPRODUCT('Bond Valuation'!$B$12*BondVal_all!BO225,$BO$2)/AA225</f>
        <v>1</v>
      </c>
      <c r="AD225" s="35">
        <f t="shared" si="97"/>
        <v>-1.719807568420341E-3</v>
      </c>
      <c r="AE225" s="53">
        <f t="shared" si="98"/>
        <v>-5.4385090534041459E-3</v>
      </c>
      <c r="AF225" s="53">
        <f t="shared" si="99"/>
        <v>-1.5159519636662791E-3</v>
      </c>
      <c r="AG225" s="53">
        <f t="shared" si="100"/>
        <v>-4.7938610285902612E-3</v>
      </c>
      <c r="AH225" s="28">
        <f>SUMPRODUCT('Bond Valuation'!$B$40:$D$40,BondVal_all!BO225:BQ225)</f>
        <v>83.393374436959476</v>
      </c>
      <c r="AI225" s="53">
        <f t="shared" si="101"/>
        <v>5.7265460135025315E-4</v>
      </c>
      <c r="AJ225" s="12">
        <f>SUMPRODUCT($BO$2:$BQ$2,'Bond Valuation'!$B$40:$D$40,BondVal_all!BO225:BQ225)/BondVal_all!AH225</f>
        <v>2.9358964469376443</v>
      </c>
      <c r="AK225" s="35">
        <f t="shared" si="102"/>
        <v>-5.049176929541749E-3</v>
      </c>
      <c r="AL225" s="35">
        <f t="shared" si="103"/>
        <v>-1.5966899406527443E-2</v>
      </c>
      <c r="AM225" s="35">
        <f t="shared" si="104"/>
        <v>-1.5159519636662791E-3</v>
      </c>
      <c r="AN225" s="29">
        <f t="shared" si="105"/>
        <v>-4.7938610285902612E-3</v>
      </c>
      <c r="AO225" s="28">
        <f>SUMPRODUCT('Bond Valuation'!$B$68:$F$68,BondVal_all!BO225:BS225)</f>
        <v>77.038299929640274</v>
      </c>
      <c r="AP225" s="53">
        <f t="shared" si="106"/>
        <v>1.3636388029028002E-3</v>
      </c>
      <c r="AQ225" s="12">
        <f>SUMPRODUCT($BO$2:$BS$2,'Bond Valuation'!$B$68:$F$68,BondVal_all!BO225:BS225)/BondVal_all!AO225</f>
        <v>4.7248706833843057</v>
      </c>
      <c r="AR225" s="35">
        <f t="shared" si="107"/>
        <v>-8.1258683610917169E-3</v>
      </c>
      <c r="AS225" s="35">
        <f t="shared" si="108"/>
        <v>-2.5696251987749379E-2</v>
      </c>
      <c r="AT225" s="35">
        <f t="shared" si="109"/>
        <v>-1.5159519636662791E-3</v>
      </c>
      <c r="AU225" s="36">
        <f t="shared" si="110"/>
        <v>-4.7938610285902612E-3</v>
      </c>
      <c r="AV225" s="28">
        <f>SUMPRODUCT('Bond Valuation'!$B$96:$K$96,BondVal_all!BO225:BX225)</f>
        <v>67.922149369628869</v>
      </c>
      <c r="AW225" s="53">
        <f t="shared" si="111"/>
        <v>2.3913708546796641E-3</v>
      </c>
      <c r="AX225" s="12">
        <f>SUMPRODUCT($BO$2:$BX$2,'Bond Valuation'!$B$96:$K$96,BondVal_all!BO225:BX225)/BondVal_all!AV225</f>
        <v>8.2529342306107516</v>
      </c>
      <c r="AY225" s="35">
        <f t="shared" si="112"/>
        <v>-1.4193458751479674E-2</v>
      </c>
      <c r="AZ225" s="35">
        <f t="shared" si="113"/>
        <v>-4.4883657530325555E-2</v>
      </c>
      <c r="BA225" s="35">
        <f t="shared" si="114"/>
        <v>-1.5159519636662791E-3</v>
      </c>
      <c r="BB225" s="36">
        <f t="shared" si="115"/>
        <v>-4.7938610285902612E-3</v>
      </c>
      <c r="BC225" s="28">
        <f>SUMPRODUCT('Bond Valuation'!$B$124:$U$124,BondVal_all!BO225:CH225)</f>
        <v>57.236346360191469</v>
      </c>
      <c r="BD225" s="53">
        <f t="shared" si="116"/>
        <v>9.0450289660570782E-4</v>
      </c>
      <c r="BE225" s="12">
        <f>SUMPRODUCT($BO$2:$CH$2,'Bond Valuation'!$B$124:$U$124,BondVal_all!BO225:CH225)/BondVal_all!BC225</f>
        <v>11.968659627158416</v>
      </c>
      <c r="BF225" s="35">
        <f t="shared" si="117"/>
        <v>-2.0583791410634024E-2</v>
      </c>
      <c r="BG225" s="35">
        <f t="shared" si="118"/>
        <v>-6.5091663739413747E-2</v>
      </c>
      <c r="BH225" s="35">
        <f t="shared" si="119"/>
        <v>-1.5159519636662791E-3</v>
      </c>
      <c r="BI225" s="36">
        <f t="shared" si="120"/>
        <v>-4.7938610285902612E-3</v>
      </c>
      <c r="BJ225" s="35"/>
      <c r="BK225" s="35"/>
      <c r="BO225">
        <f>EXP(-BO$2*HLOOKUP(BO$2,'Yield Curves'!$B$2:$AP$508,MATCH($Z225,'Yield Curves'!$A$3:$A$508,0)+1)/100)</f>
        <v>0.91411398978812475</v>
      </c>
      <c r="BP225">
        <f>EXP(-BP$2*HLOOKUP(BP$2,'Yield Curves'!$B$2:$AP$508,MATCH($Z225,'Yield Curves'!$A$3:$A$508,0)+1)/100)</f>
        <v>0.84467782205801567</v>
      </c>
      <c r="BQ225">
        <f>EXP(-BQ$2*HLOOKUP(BQ$2,'Yield Curves'!$B$2:$AP$508,MATCH($Z225,'Yield Curves'!$A$3:$A$508,0)+1)/100)</f>
        <v>0.78309598836536476</v>
      </c>
      <c r="BR225">
        <f>EXP(-BR$2*HLOOKUP(BR$2,'Yield Curves'!$B$2:$AP$508,MATCH($Z225,'Yield Curves'!$A$3:$A$508,0)+1)/100)</f>
        <v>0.72151652309345959</v>
      </c>
      <c r="BS225">
        <f>EXP(-BS$2*HLOOKUP(BS$2,'Yield Curves'!$B$2:$AP$508,MATCH($Z225,'Yield Curves'!$A$3:$A$508,0)+1)/100)</f>
        <v>0.67199794264758894</v>
      </c>
      <c r="BT225">
        <f>EXP(-BT$2*HLOOKUP(BT$2,'Yield Curves'!$B$2:$AP$508,MATCH($Z225,'Yield Curves'!$A$3:$A$508,0)+1)/100)</f>
        <v>0.62082874998393223</v>
      </c>
      <c r="BU225">
        <f>EXP(-BU$2*HLOOKUP(BU$2,'Yield Curves'!$B$2:$AP$508,MATCH($Z225,'Yield Curves'!$A$3:$A$508,0)+1)/100)</f>
        <v>0.57361318704162467</v>
      </c>
      <c r="BV225">
        <f>EXP(-BV$2*HLOOKUP(BV$2,'Yield Curves'!$B$2:$AP$508,MATCH($Z225,'Yield Curves'!$A$3:$A$508,0)+1)/100)</f>
        <v>0.52903536331046475</v>
      </c>
      <c r="BW225">
        <f>EXP(-BW$2*HLOOKUP(BW$2,'Yield Curves'!$B$2:$AP$508,MATCH($Z225,'Yield Curves'!$A$3:$A$508,0)+1)/100)</f>
        <v>0.48669749941128976</v>
      </c>
      <c r="BX225">
        <f>EXP(-BX$2*HLOOKUP(BX$2,'Yield Curves'!$B$2:$AP$508,MATCH($Z225,'Yield Curves'!$A$3:$A$508,0)+1)/100)</f>
        <v>0.44843120424810956</v>
      </c>
      <c r="BY225">
        <f>EXP(-BY$2*HLOOKUP(BY$2,'Yield Curves'!$B$2:$AP$508,MATCH($Z225,'Yield Curves'!$A$3:$A$508,0)+1)/100)</f>
        <v>0.41301866224834938</v>
      </c>
      <c r="BZ225">
        <f>EXP(-BZ$2*HLOOKUP(BZ$2,'Yield Curves'!$B$2:$AP$508,MATCH($Z225,'Yield Curves'!$A$3:$A$508,0)+1)/100)</f>
        <v>0.37973277398371086</v>
      </c>
      <c r="CA225">
        <f>EXP(-CA$2*HLOOKUP(CA$2,'Yield Curves'!$B$2:$AP$508,MATCH($Z225,'Yield Curves'!$A$3:$A$508,0)+1)/100)</f>
        <v>0.34839378425236783</v>
      </c>
      <c r="CB225">
        <f>EXP(-CB$2*HLOOKUP(CB$2,'Yield Curves'!$B$2:$AP$508,MATCH($Z225,'Yield Curves'!$A$3:$A$508,0)+1)/100)</f>
        <v>0.32015000576824687</v>
      </c>
      <c r="CC225">
        <f>EXP(-CC$2*HLOOKUP(CC$2,'Yield Curves'!$B$2:$AP$508,MATCH($Z225,'Yield Curves'!$A$3:$A$508,0)+1)/100)</f>
        <v>0.29405160495167837</v>
      </c>
      <c r="CD225">
        <f>EXP(-CD$2*HLOOKUP(CD$2,'Yield Curves'!$B$2:$AP$508,MATCH($Z225,'Yield Curves'!$A$3:$A$508,0)+1)/100)</f>
        <v>0.27017864922241847</v>
      </c>
      <c r="CE225">
        <f>EXP(-CE$2*HLOOKUP(CE$2,'Yield Curves'!$B$2:$AP$508,MATCH($Z225,'Yield Curves'!$A$3:$A$508,0)+1)/100)</f>
        <v>0.24837358154626196</v>
      </c>
      <c r="CF225">
        <f>EXP(-CF$2*HLOOKUP(CF$2,'Yield Curves'!$B$2:$AP$508,MATCH($Z225,'Yield Curves'!$A$3:$A$508,0)+1)/100)</f>
        <v>0.22826499940108724</v>
      </c>
      <c r="CG225">
        <f>EXP(-CG$2*HLOOKUP(CG$2,'Yield Curves'!$B$2:$AP$508,MATCH($Z225,'Yield Curves'!$A$3:$A$508,0)+1)/100)</f>
        <v>0.20962004608157792</v>
      </c>
      <c r="CH225">
        <f>EXP(-CH$2*HLOOKUP(CH$2,'Yield Curves'!$B$2:$AP$508,MATCH($Z225,'Yield Curves'!$A$3:$A$508,0)+1)/100)</f>
        <v>0.19243439279400748</v>
      </c>
    </row>
    <row r="226" spans="1:86" x14ac:dyDescent="0.2">
      <c r="A226" s="2">
        <v>42809</v>
      </c>
      <c r="B226">
        <f>'Yield Curves'!C225-'Yield Curves'!C226</f>
        <v>4.9999999999998934E-2</v>
      </c>
      <c r="C226">
        <f>'Yield Curves'!D225-'Yield Curves'!D226</f>
        <v>3.5000000000000142E-2</v>
      </c>
      <c r="D226">
        <f>'Yield Curves'!E225-'Yield Curves'!E226</f>
        <v>1.9999999999999574E-2</v>
      </c>
      <c r="E226">
        <f>'Yield Curves'!F225-'Yield Curves'!F226</f>
        <v>-1.4999999999998792E-2</v>
      </c>
      <c r="F226">
        <f>'Yield Curves'!G225-'Yield Curves'!G226</f>
        <v>-4.9999999999998934E-2</v>
      </c>
      <c r="G226">
        <f>'Yield Curves'!H225-'Yield Curves'!H226</f>
        <v>-2.4999999999998579E-2</v>
      </c>
      <c r="H226">
        <f>'Yield Curves'!I225-'Yield Curves'!I226</f>
        <v>0</v>
      </c>
      <c r="I226">
        <f>'Yield Curves'!J225-'Yield Curves'!J226</f>
        <v>-4.4999999999999929E-2</v>
      </c>
      <c r="J226">
        <f>'Yield Curves'!K225-'Yield Curves'!K226</f>
        <v>-8.9999999999999858E-2</v>
      </c>
      <c r="K226">
        <f>'Yield Curves'!L225-'Yield Curves'!L226</f>
        <v>-8.9999999999999858E-2</v>
      </c>
      <c r="L226">
        <f>'Yield Curves'!M225-'Yield Curves'!M226</f>
        <v>-8.9999999999999858E-2</v>
      </c>
      <c r="M226">
        <f>'Yield Curves'!N225-'Yield Curves'!N226</f>
        <v>-8.9999999999999858E-2</v>
      </c>
      <c r="N226">
        <f>'Yield Curves'!O225-'Yield Curves'!O226</f>
        <v>-8.9999999999999858E-2</v>
      </c>
      <c r="O226">
        <f>'Yield Curves'!P225-'Yield Curves'!P226</f>
        <v>-8.9999999999999858E-2</v>
      </c>
      <c r="P226">
        <f>'Yield Curves'!Q225-'Yield Curves'!Q226</f>
        <v>-7.9999999999998295E-2</v>
      </c>
      <c r="Q226">
        <f>'Yield Curves'!R225-'Yield Curves'!R226</f>
        <v>-6.9999999999998508E-2</v>
      </c>
      <c r="R226">
        <f>'Yield Curves'!S225-'Yield Curves'!S226</f>
        <v>-5.9999999999998721E-2</v>
      </c>
      <c r="S226">
        <f>'Yield Curves'!T225-'Yield Curves'!T226</f>
        <v>-5.4999999999999716E-2</v>
      </c>
      <c r="T226">
        <f>'Yield Curves'!U225-'Yield Curves'!U226</f>
        <v>-4.9999999999998934E-2</v>
      </c>
      <c r="U226">
        <f>'Yield Curves'!V225-'Yield Curves'!V226</f>
        <v>-4.4999999999998153E-2</v>
      </c>
      <c r="V226" s="21">
        <f t="shared" si="91"/>
        <v>4.9999999999998934E-2</v>
      </c>
      <c r="W226" s="21">
        <f t="shared" si="92"/>
        <v>4.0060000000000193E-2</v>
      </c>
      <c r="X226">
        <f t="shared" si="93"/>
        <v>5.6611229896563725E-2</v>
      </c>
      <c r="Y226">
        <f t="shared" si="94"/>
        <v>0.17175741431670849</v>
      </c>
      <c r="Z226" s="2">
        <v>42810</v>
      </c>
      <c r="AA226" s="28">
        <f>'Bond Valuation'!$B$12*BondVal_all!BO226</f>
        <v>92.334745981540422</v>
      </c>
      <c r="AB226" s="53">
        <f t="shared" si="96"/>
        <v>6.0018003600537106E-4</v>
      </c>
      <c r="AC226" s="12">
        <f>SUMPRODUCT('Bond Valuation'!$B$12*BondVal_all!BO226,$BO$2)/AA226</f>
        <v>1</v>
      </c>
      <c r="AD226" s="35">
        <f t="shared" si="97"/>
        <v>-1.7185045961516684E-3</v>
      </c>
      <c r="AE226" s="53">
        <f t="shared" si="98"/>
        <v>-5.4343886933071036E-3</v>
      </c>
      <c r="AF226" s="53">
        <f t="shared" si="99"/>
        <v>-1.5080434732558737E-3</v>
      </c>
      <c r="AG226" s="53">
        <f t="shared" si="100"/>
        <v>-4.7688521860397804E-3</v>
      </c>
      <c r="AH226" s="28">
        <f>SUMPRODUCT('Bond Valuation'!$B$40:$D$40,BondVal_all!BO226:BQ226)</f>
        <v>83.345646169178181</v>
      </c>
      <c r="AI226" s="53">
        <f t="shared" si="101"/>
        <v>2.0509197927076617E-3</v>
      </c>
      <c r="AJ226" s="12">
        <f>SUMPRODUCT($BO$2:$BQ$2,'Bond Valuation'!$B$40:$D$40,BondVal_all!BO226:BQ226)/BondVal_all!AH226</f>
        <v>2.9358553504247187</v>
      </c>
      <c r="AK226" s="35">
        <f t="shared" si="102"/>
        <v>-5.0452809133413471E-3</v>
      </c>
      <c r="AL226" s="35">
        <f t="shared" si="103"/>
        <v>-1.5954579121533259E-2</v>
      </c>
      <c r="AM226" s="35">
        <f t="shared" si="104"/>
        <v>-1.5080434732558737E-3</v>
      </c>
      <c r="AN226" s="29">
        <f t="shared" si="105"/>
        <v>-4.7688521860397804E-3</v>
      </c>
      <c r="AO226" s="28">
        <f>SUMPRODUCT('Bond Valuation'!$B$68:$F$68,BondVal_all!BO226:BS226)</f>
        <v>76.933390573016027</v>
      </c>
      <c r="AP226" s="53">
        <f t="shared" si="106"/>
        <v>4.210470773306163E-3</v>
      </c>
      <c r="AQ226" s="12">
        <f>SUMPRODUCT($BO$2:$BS$2,'Bond Valuation'!$B$68:$F$68,BondVal_all!BO226:BS226)/BondVal_all!AO226</f>
        <v>4.7245235279614892</v>
      </c>
      <c r="AR226" s="35">
        <f t="shared" si="107"/>
        <v>-8.1191153974285151E-3</v>
      </c>
      <c r="AS226" s="35">
        <f t="shared" si="108"/>
        <v>-2.5674897241617308E-2</v>
      </c>
      <c r="AT226" s="35">
        <f t="shared" si="109"/>
        <v>-1.5080434732558737E-3</v>
      </c>
      <c r="AU226" s="36">
        <f t="shared" si="110"/>
        <v>-4.7688521860397804E-3</v>
      </c>
      <c r="AV226" s="28">
        <f>SUMPRODUCT('Bond Valuation'!$B$96:$K$96,BondVal_all!BO226:BX226)</f>
        <v>67.760109817900442</v>
      </c>
      <c r="AW226" s="53">
        <f t="shared" si="111"/>
        <v>6.659265642960932E-3</v>
      </c>
      <c r="AX226" s="12">
        <f>SUMPRODUCT($BO$2:$BX$2,'Bond Valuation'!$B$96:$K$96,BondVal_all!BO226:BX226)/BondVal_all!AV226</f>
        <v>8.2498491837775205</v>
      </c>
      <c r="AY226" s="35">
        <f t="shared" si="112"/>
        <v>-1.417740373987976E-2</v>
      </c>
      <c r="AZ226" s="35">
        <f t="shared" si="113"/>
        <v>-4.4832887125809399E-2</v>
      </c>
      <c r="BA226" s="35">
        <f t="shared" si="114"/>
        <v>-1.5080434732558737E-3</v>
      </c>
      <c r="BB226" s="36">
        <f t="shared" si="115"/>
        <v>-4.7688521860397804E-3</v>
      </c>
      <c r="BC226" s="28">
        <f>SUMPRODUCT('Bond Valuation'!$B$124:$U$124,BondVal_all!BO226:CH226)</f>
        <v>57.184622703315021</v>
      </c>
      <c r="BD226" s="53">
        <f t="shared" si="116"/>
        <v>8.8967822440213506E-3</v>
      </c>
      <c r="BE226" s="12">
        <f>SUMPRODUCT($BO$2:$CH$2,'Bond Valuation'!$B$124:$U$124,BondVal_all!BO226:CH226)/BondVal_all!BC226</f>
        <v>11.97080407279168</v>
      </c>
      <c r="BF226" s="35">
        <f t="shared" si="117"/>
        <v>-2.0571881818723613E-2</v>
      </c>
      <c r="BG226" s="35">
        <f t="shared" si="118"/>
        <v>-6.5054002302973729E-2</v>
      </c>
      <c r="BH226" s="35">
        <f t="shared" si="119"/>
        <v>-1.5080434732558737E-3</v>
      </c>
      <c r="BI226" s="36">
        <f t="shared" si="120"/>
        <v>-4.7688521860397804E-3</v>
      </c>
      <c r="BJ226" s="35"/>
      <c r="BK226" s="35"/>
      <c r="BO226">
        <f>EXP(-BO$2*HLOOKUP(BO$2,'Yield Curves'!$B$2:$AP$508,MATCH($Z226,'Yield Curves'!$A$3:$A$508,0)+1)/100)</f>
        <v>0.91420540575782594</v>
      </c>
      <c r="BP226">
        <f>EXP(-BP$2*HLOOKUP(BP$2,'Yield Curves'!$B$2:$AP$508,MATCH($Z226,'Yield Curves'!$A$3:$A$508,0)+1)/100)</f>
        <v>0.84467782205801567</v>
      </c>
      <c r="BQ226">
        <f>EXP(-BQ$2*HLOOKUP(BQ$2,'Yield Curves'!$B$2:$AP$508,MATCH($Z226,'Yield Curves'!$A$3:$A$508,0)+1)/100)</f>
        <v>0.78262627170143628</v>
      </c>
      <c r="BR226">
        <f>EXP(-BR$2*HLOOKUP(BR$2,'Yield Curves'!$B$2:$AP$508,MATCH($Z226,'Yield Curves'!$A$3:$A$508,0)+1)/100)</f>
        <v>0.72122797419784868</v>
      </c>
      <c r="BS226">
        <f>EXP(-BS$2*HLOOKUP(BS$2,'Yield Curves'!$B$2:$AP$508,MATCH($Z226,'Yield Curves'!$A$3:$A$508,0)+1)/100)</f>
        <v>0.67099070135344585</v>
      </c>
      <c r="BT226">
        <f>EXP(-BT$2*HLOOKUP(BT$2,'Yield Curves'!$B$2:$AP$508,MATCH($Z226,'Yield Curves'!$A$3:$A$508,0)+1)/100)</f>
        <v>0.61971226337336216</v>
      </c>
      <c r="BU226">
        <f>EXP(-BU$2*HLOOKUP(BU$2,'Yield Curves'!$B$2:$AP$508,MATCH($Z226,'Yield Curves'!$A$3:$A$508,0)+1)/100)</f>
        <v>0.57240986328100751</v>
      </c>
      <c r="BV226">
        <f>EXP(-BV$2*HLOOKUP(BV$2,'Yield Curves'!$B$2:$AP$508,MATCH($Z226,'Yield Curves'!$A$3:$A$508,0)+1)/100)</f>
        <v>0.52776720084219952</v>
      </c>
      <c r="BW226">
        <f>EXP(-BW$2*HLOOKUP(BW$2,'Yield Curves'!$B$2:$AP$508,MATCH($Z226,'Yield Curves'!$A$3:$A$508,0)+1)/100)</f>
        <v>0.48538518857973062</v>
      </c>
      <c r="BX226">
        <f>EXP(-BX$2*HLOOKUP(BX$2,'Yield Curves'!$B$2:$AP$508,MATCH($Z226,'Yield Curves'!$A$3:$A$508,0)+1)/100)</f>
        <v>0.44708792655935642</v>
      </c>
      <c r="BY226">
        <f>EXP(-BY$2*HLOOKUP(BY$2,'Yield Curves'!$B$2:$AP$508,MATCH($Z226,'Yield Curves'!$A$3:$A$508,0)+1)/100)</f>
        <v>0.41165794707780978</v>
      </c>
      <c r="BZ226">
        <f>EXP(-BZ$2*HLOOKUP(BZ$2,'Yield Curves'!$B$2:$AP$508,MATCH($Z226,'Yield Curves'!$A$3:$A$508,0)+1)/100)</f>
        <v>0.37859528275172588</v>
      </c>
      <c r="CA226">
        <f>EXP(-CA$2*HLOOKUP(CA$2,'Yield Curves'!$B$2:$AP$508,MATCH($Z226,'Yield Curves'!$A$3:$A$508,0)+1)/100)</f>
        <v>0.34771507832641863</v>
      </c>
      <c r="CB226">
        <f>EXP(-CB$2*HLOOKUP(CB$2,'Yield Curves'!$B$2:$AP$508,MATCH($Z226,'Yield Curves'!$A$3:$A$508,0)+1)/100)</f>
        <v>0.31959023320200658</v>
      </c>
      <c r="CC226">
        <f>EXP(-CC$2*HLOOKUP(CC$2,'Yield Curves'!$B$2:$AP$508,MATCH($Z226,'Yield Curves'!$A$3:$A$508,0)+1)/100)</f>
        <v>0.29361085818696442</v>
      </c>
      <c r="CD226">
        <f>EXP(-CD$2*HLOOKUP(CD$2,'Yield Curves'!$B$2:$AP$508,MATCH($Z226,'Yield Curves'!$A$3:$A$508,0)+1)/100)</f>
        <v>0.26984113690003886</v>
      </c>
      <c r="CE226">
        <f>EXP(-CE$2*HLOOKUP(CE$2,'Yield Curves'!$B$2:$AP$508,MATCH($Z226,'Yield Curves'!$A$3:$A$508,0)+1)/100)</f>
        <v>0.24812300594603665</v>
      </c>
      <c r="CF226">
        <f>EXP(-CF$2*HLOOKUP(CF$2,'Yield Curves'!$B$2:$AP$508,MATCH($Z226,'Yield Curves'!$A$3:$A$508,0)+1)/100)</f>
        <v>0.22809814163508108</v>
      </c>
      <c r="CG226">
        <f>EXP(-CG$2*HLOOKUP(CG$2,'Yield Curves'!$B$2:$AP$508,MATCH($Z226,'Yield Curves'!$A$3:$A$508,0)+1)/100)</f>
        <v>0.20953916145425266</v>
      </c>
      <c r="CH226">
        <f>EXP(-CH$2*HLOOKUP(CH$2,'Yield Curves'!$B$2:$AP$508,MATCH($Z226,'Yield Curves'!$A$3:$A$508,0)+1)/100)</f>
        <v>0.19243439279400748</v>
      </c>
    </row>
    <row r="227" spans="1:86" x14ac:dyDescent="0.2">
      <c r="A227" s="2">
        <v>42808</v>
      </c>
      <c r="B227">
        <f>'Yield Curves'!C226-'Yield Curves'!C227</f>
        <v>9.9999999999997868E-3</v>
      </c>
      <c r="C227">
        <f>'Yield Curves'!D226-'Yield Curves'!D227</f>
        <v>4.9999999999990052E-3</v>
      </c>
      <c r="D227">
        <f>'Yield Curves'!E226-'Yield Curves'!E227</f>
        <v>0</v>
      </c>
      <c r="E227">
        <f>'Yield Curves'!F226-'Yield Curves'!F227</f>
        <v>5.0000000000007816E-3</v>
      </c>
      <c r="F227">
        <f>'Yield Curves'!G226-'Yield Curves'!G227</f>
        <v>9.9999999999997868E-3</v>
      </c>
      <c r="G227">
        <f>'Yield Curves'!H226-'Yield Curves'!H227</f>
        <v>4.9999999999990052E-3</v>
      </c>
      <c r="H227">
        <f>'Yield Curves'!I226-'Yield Curves'!I227</f>
        <v>0</v>
      </c>
      <c r="I227">
        <f>'Yield Curves'!J226-'Yield Curves'!J227</f>
        <v>1.4999999999998792E-2</v>
      </c>
      <c r="J227">
        <f>'Yield Curves'!K226-'Yield Curves'!K227</f>
        <v>2.9999999999999361E-2</v>
      </c>
      <c r="K227">
        <f>'Yield Curves'!L226-'Yield Curves'!L227</f>
        <v>3.2500000000000639E-2</v>
      </c>
      <c r="L227">
        <f>'Yield Curves'!M226-'Yield Curves'!M227</f>
        <v>3.5000000000000142E-2</v>
      </c>
      <c r="M227">
        <f>'Yield Curves'!N226-'Yield Curves'!N227</f>
        <v>3.7499999999999645E-2</v>
      </c>
      <c r="N227">
        <f>'Yield Curves'!O226-'Yield Curves'!O227</f>
        <v>4.0000000000000924E-2</v>
      </c>
      <c r="O227">
        <f>'Yield Curves'!P226-'Yield Curves'!P227</f>
        <v>4.2500000000002203E-2</v>
      </c>
      <c r="P227">
        <f>'Yield Curves'!Q226-'Yield Curves'!Q227</f>
        <v>3.6250000000000782E-2</v>
      </c>
      <c r="Q227">
        <f>'Yield Curves'!R226-'Yield Curves'!R227</f>
        <v>2.9999999999999361E-2</v>
      </c>
      <c r="R227">
        <f>'Yield Curves'!S226-'Yield Curves'!S227</f>
        <v>2.3749999999997939E-2</v>
      </c>
      <c r="S227">
        <f>'Yield Curves'!T226-'Yield Curves'!T227</f>
        <v>2.1874999999997868E-2</v>
      </c>
      <c r="T227">
        <f>'Yield Curves'!U226-'Yield Curves'!U227</f>
        <v>1.9999999999999574E-2</v>
      </c>
      <c r="U227">
        <f>'Yield Curves'!V226-'Yield Curves'!V227</f>
        <v>1.8125000000001279E-2</v>
      </c>
      <c r="V227" s="21">
        <f t="shared" si="91"/>
        <v>4.2500000000002203E-2</v>
      </c>
      <c r="W227" s="21">
        <f t="shared" si="92"/>
        <v>3.9410000000000188E-2</v>
      </c>
      <c r="X227">
        <f t="shared" si="93"/>
        <v>5.7508882891652187E-2</v>
      </c>
      <c r="Y227">
        <f t="shared" si="94"/>
        <v>0.17319566745345893</v>
      </c>
      <c r="Z227" s="2">
        <v>42809</v>
      </c>
      <c r="AA227" s="28">
        <f>'Bond Valuation'!$B$12*BondVal_all!BO227</f>
        <v>92.279361750882217</v>
      </c>
      <c r="AB227" s="53">
        <f t="shared" si="96"/>
        <v>-4.99875020830709E-4</v>
      </c>
      <c r="AC227" s="12">
        <f>SUMPRODUCT('Bond Valuation'!$B$12*BondVal_all!BO227,$BO$2)/AA227</f>
        <v>1</v>
      </c>
      <c r="AD227" s="35">
        <f t="shared" si="97"/>
        <v>-1.7175741431670849E-3</v>
      </c>
      <c r="AE227" s="53">
        <f t="shared" si="98"/>
        <v>-5.4314463426201184E-3</v>
      </c>
      <c r="AF227" s="53">
        <f t="shared" si="99"/>
        <v>-1.5088105495158737E-3</v>
      </c>
      <c r="AG227" s="53">
        <f t="shared" si="100"/>
        <v>-4.7712778941604245E-3</v>
      </c>
      <c r="AH227" s="28">
        <f>SUMPRODUCT('Bond Valuation'!$B$40:$D$40,BondVal_all!BO227:BQ227)</f>
        <v>83.175060790742791</v>
      </c>
      <c r="AI227" s="53">
        <f t="shared" si="101"/>
        <v>1.4184445297473758E-3</v>
      </c>
      <c r="AJ227" s="12">
        <f>SUMPRODUCT($BO$2:$BQ$2,'Bond Valuation'!$B$40:$D$40,BondVal_all!BO227:BQ227)/BondVal_all!AH227</f>
        <v>2.9357745245923392</v>
      </c>
      <c r="AK227" s="35">
        <f t="shared" si="102"/>
        <v>-5.0424104136084433E-3</v>
      </c>
      <c r="AL227" s="35">
        <f t="shared" si="103"/>
        <v>-1.5945501804354379E-2</v>
      </c>
      <c r="AM227" s="35">
        <f t="shared" si="104"/>
        <v>-1.5088105495158737E-3</v>
      </c>
      <c r="AN227" s="29">
        <f t="shared" si="105"/>
        <v>-4.7712778941604245E-3</v>
      </c>
      <c r="AO227" s="28">
        <f>SUMPRODUCT('Bond Valuation'!$B$68:$F$68,BondVal_all!BO227:BS227)</f>
        <v>76.610822942099389</v>
      </c>
      <c r="AP227" s="53">
        <f t="shared" si="106"/>
        <v>4.0411925546286476E-3</v>
      </c>
      <c r="AQ227" s="12">
        <f>SUMPRODUCT($BO$2:$BS$2,'Bond Valuation'!$B$68:$F$68,BondVal_all!BO227:BS227)/BondVal_all!AO227</f>
        <v>4.7237167345205755</v>
      </c>
      <c r="AR227" s="35">
        <f t="shared" si="107"/>
        <v>-8.1133337228581973E-3</v>
      </c>
      <c r="AS227" s="35">
        <f t="shared" si="108"/>
        <v>-2.5656613981285228E-2</v>
      </c>
      <c r="AT227" s="35">
        <f t="shared" si="109"/>
        <v>-1.5088105495158737E-3</v>
      </c>
      <c r="AU227" s="36">
        <f t="shared" si="110"/>
        <v>-4.7712778941604245E-3</v>
      </c>
      <c r="AV227" s="28">
        <f>SUMPRODUCT('Bond Valuation'!$B$96:$K$96,BondVal_all!BO227:BX227)</f>
        <v>67.311862246280072</v>
      </c>
      <c r="AW227" s="53">
        <f t="shared" si="111"/>
        <v>4.2620573014697793E-3</v>
      </c>
      <c r="AX227" s="12">
        <f>SUMPRODUCT($BO$2:$BX$2,'Bond Valuation'!$B$96:$K$96,BondVal_all!BO227:BX227)/BondVal_all!AV227</f>
        <v>8.2427966188979678</v>
      </c>
      <c r="AY227" s="35">
        <f t="shared" si="112"/>
        <v>-1.4157614340004222E-2</v>
      </c>
      <c r="AZ227" s="35">
        <f t="shared" si="113"/>
        <v>-4.4770307548674844E-2</v>
      </c>
      <c r="BA227" s="35">
        <f t="shared" si="114"/>
        <v>-1.5088105495158737E-3</v>
      </c>
      <c r="BB227" s="36">
        <f t="shared" si="115"/>
        <v>-4.7712778941604245E-3</v>
      </c>
      <c r="BC227" s="28">
        <f>SUMPRODUCT('Bond Valuation'!$B$124:$U$124,BondVal_all!BO227:CH227)</f>
        <v>56.680349972098341</v>
      </c>
      <c r="BD227" s="53">
        <f t="shared" si="116"/>
        <v>-6.5482302806252335E-4</v>
      </c>
      <c r="BE227" s="12">
        <f>SUMPRODUCT($BO$2:$CH$2,'Bond Valuation'!$B$124:$U$124,BondVal_all!BO227:CH227)/BondVal_all!BC227</f>
        <v>11.935211231972303</v>
      </c>
      <c r="BF227" s="35">
        <f t="shared" si="117"/>
        <v>-2.0499610205272994E-2</v>
      </c>
      <c r="BG227" s="35">
        <f t="shared" si="118"/>
        <v>-6.4825459394294516E-2</v>
      </c>
      <c r="BH227" s="35">
        <f t="shared" si="119"/>
        <v>-1.5088105495158737E-3</v>
      </c>
      <c r="BI227" s="36">
        <f t="shared" si="120"/>
        <v>-4.7712778941604245E-3</v>
      </c>
      <c r="BJ227" s="35"/>
      <c r="BK227" s="35"/>
      <c r="BO227">
        <f>EXP(-BO$2*HLOOKUP(BO$2,'Yield Curves'!$B$2:$AP$508,MATCH($Z227,'Yield Curves'!$A$3:$A$508,0)+1)/100)</f>
        <v>0.91365704703843775</v>
      </c>
      <c r="BP227">
        <f>EXP(-BP$2*HLOOKUP(BP$2,'Yield Curves'!$B$2:$AP$508,MATCH($Z227,'Yield Curves'!$A$3:$A$508,0)+1)/100)</f>
        <v>0.8436648165963837</v>
      </c>
      <c r="BQ227">
        <f>EXP(-BQ$2*HLOOKUP(BQ$2,'Yield Curves'!$B$2:$AP$508,MATCH($Z227,'Yield Curves'!$A$3:$A$508,0)+1)/100)</f>
        <v>0.78098448101444262</v>
      </c>
      <c r="BR227">
        <f>EXP(-BR$2*HLOOKUP(BR$2,'Yield Curves'!$B$2:$AP$508,MATCH($Z227,'Yield Curves'!$A$3:$A$508,0)+1)/100)</f>
        <v>0.71892373343192617</v>
      </c>
      <c r="BS227">
        <f>EXP(-BS$2*HLOOKUP(BS$2,'Yield Curves'!$B$2:$AP$508,MATCH($Z227,'Yield Curves'!$A$3:$A$508,0)+1)/100)</f>
        <v>0.66797802679898954</v>
      </c>
      <c r="BT227">
        <f>EXP(-BT$2*HLOOKUP(BT$2,'Yield Curves'!$B$2:$AP$508,MATCH($Z227,'Yield Curves'!$A$3:$A$508,0)+1)/100)</f>
        <v>0.61637483631414958</v>
      </c>
      <c r="BU227">
        <f>EXP(-BU$2*HLOOKUP(BU$2,'Yield Curves'!$B$2:$AP$508,MATCH($Z227,'Yield Curves'!$A$3:$A$508,0)+1)/100)</f>
        <v>0.56881501679870317</v>
      </c>
      <c r="BV227">
        <f>EXP(-BV$2*HLOOKUP(BV$2,'Yield Curves'!$B$2:$AP$508,MATCH($Z227,'Yield Curves'!$A$3:$A$508,0)+1)/100)</f>
        <v>0.52408573061475794</v>
      </c>
      <c r="BW227">
        <f>EXP(-BW$2*HLOOKUP(BW$2,'Yield Curves'!$B$2:$AP$508,MATCH($Z227,'Yield Curves'!$A$3:$A$508,0)+1)/100)</f>
        <v>0.48179455029531965</v>
      </c>
      <c r="BX227">
        <f>EXP(-BX$2*HLOOKUP(BX$2,'Yield Curves'!$B$2:$AP$508,MATCH($Z227,'Yield Curves'!$A$3:$A$508,0)+1)/100)</f>
        <v>0.44352549188520946</v>
      </c>
      <c r="BY227">
        <f>EXP(-BY$2*HLOOKUP(BY$2,'Yield Curves'!$B$2:$AP$508,MATCH($Z227,'Yield Curves'!$A$3:$A$508,0)+1)/100)</f>
        <v>0.40816347941092762</v>
      </c>
      <c r="BZ227">
        <f>EXP(-BZ$2*HLOOKUP(BZ$2,'Yield Curves'!$B$2:$AP$508,MATCH($Z227,'Yield Curves'!$A$3:$A$508,0)+1)/100)</f>
        <v>0.37506253759341829</v>
      </c>
      <c r="CA227">
        <f>EXP(-CA$2*HLOOKUP(CA$2,'Yield Curves'!$B$2:$AP$508,MATCH($Z227,'Yield Curves'!$A$3:$A$508,0)+1)/100)</f>
        <v>0.34403371248523373</v>
      </c>
      <c r="CB227">
        <f>EXP(-CB$2*HLOOKUP(CB$2,'Yield Curves'!$B$2:$AP$508,MATCH($Z227,'Yield Curves'!$A$3:$A$508,0)+1)/100)</f>
        <v>0.31598931634549721</v>
      </c>
      <c r="CC227">
        <f>EXP(-CC$2*HLOOKUP(CC$2,'Yield Curves'!$B$2:$AP$508,MATCH($Z227,'Yield Curves'!$A$3:$A$508,0)+1)/100)</f>
        <v>0.29010858356365526</v>
      </c>
      <c r="CD227">
        <f>EXP(-CD$2*HLOOKUP(CD$2,'Yield Curves'!$B$2:$AP$508,MATCH($Z227,'Yield Curves'!$A$3:$A$508,0)+1)/100)</f>
        <v>0.26647745781869819</v>
      </c>
      <c r="CE227">
        <f>EXP(-CE$2*HLOOKUP(CE$2,'Yield Curves'!$B$2:$AP$508,MATCH($Z227,'Yield Curves'!$A$3:$A$508,0)+1)/100)</f>
        <v>0.24493234677368056</v>
      </c>
      <c r="CF227">
        <f>EXP(-CF$2*HLOOKUP(CF$2,'Yield Curves'!$B$2:$AP$508,MATCH($Z227,'Yield Curves'!$A$3:$A$508,0)+1)/100)</f>
        <v>0.22508540058750662</v>
      </c>
      <c r="CG227">
        <f>EXP(-CG$2*HLOOKUP(CG$2,'Yield Curves'!$B$2:$AP$508,MATCH($Z227,'Yield Curves'!$A$3:$A$508,0)+1)/100)</f>
        <v>0.20669479134461771</v>
      </c>
      <c r="CH227">
        <f>EXP(-CH$2*HLOOKUP(CH$2,'Yield Curves'!$B$2:$AP$508,MATCH($Z227,'Yield Curves'!$A$3:$A$508,0)+1)/100)</f>
        <v>0.18975908216588572</v>
      </c>
    </row>
    <row r="228" spans="1:86" x14ac:dyDescent="0.2">
      <c r="A228" s="2">
        <v>42807</v>
      </c>
      <c r="B228">
        <f>'Yield Curves'!C227-'Yield Curves'!C228</f>
        <v>-5.9999999999998721E-2</v>
      </c>
      <c r="C228">
        <f>'Yield Curves'!D227-'Yield Curves'!D228</f>
        <v>-6.4999999999997726E-2</v>
      </c>
      <c r="D228">
        <f>'Yield Curves'!E227-'Yield Curves'!E228</f>
        <v>-7.0000000000000284E-2</v>
      </c>
      <c r="E228">
        <f>'Yield Curves'!F227-'Yield Curves'!F228</f>
        <v>-5.0000000000000711E-2</v>
      </c>
      <c r="F228">
        <f>'Yield Curves'!G227-'Yield Curves'!G228</f>
        <v>-3.0000000000001137E-2</v>
      </c>
      <c r="G228">
        <f>'Yield Curves'!H227-'Yield Curves'!H228</f>
        <v>-3.9999999999999147E-2</v>
      </c>
      <c r="H228">
        <f>'Yield Curves'!I227-'Yield Curves'!I228</f>
        <v>-5.0000000000000711E-2</v>
      </c>
      <c r="I228">
        <f>'Yield Curves'!J227-'Yield Curves'!J228</f>
        <v>-2.4999999999998579E-2</v>
      </c>
      <c r="J228">
        <f>'Yield Curves'!K227-'Yield Curves'!K228</f>
        <v>0</v>
      </c>
      <c r="K228">
        <f>'Yield Curves'!L227-'Yield Curves'!L228</f>
        <v>-2.500000000001279E-3</v>
      </c>
      <c r="L228">
        <f>'Yield Curves'!M227-'Yield Curves'!M228</f>
        <v>-4.9999999999990052E-3</v>
      </c>
      <c r="M228">
        <f>'Yield Curves'!N227-'Yield Curves'!N228</f>
        <v>-7.4999999999985079E-3</v>
      </c>
      <c r="N228">
        <f>'Yield Curves'!O227-'Yield Curves'!O228</f>
        <v>-9.9999999999997868E-3</v>
      </c>
      <c r="O228">
        <f>'Yield Curves'!P227-'Yield Curves'!P228</f>
        <v>-1.2500000000001066E-2</v>
      </c>
      <c r="P228">
        <f>'Yield Curves'!Q227-'Yield Curves'!Q228</f>
        <v>-1.3749999999999929E-2</v>
      </c>
      <c r="Q228">
        <f>'Yield Curves'!R227-'Yield Curves'!R228</f>
        <v>-1.4999999999998792E-2</v>
      </c>
      <c r="R228">
        <f>'Yield Curves'!S227-'Yield Curves'!S228</f>
        <v>-1.6249999999997655E-2</v>
      </c>
      <c r="S228">
        <f>'Yield Curves'!T227-'Yield Curves'!T228</f>
        <v>-1.8124999999997726E-2</v>
      </c>
      <c r="T228">
        <f>'Yield Curves'!U227-'Yield Curves'!U228</f>
        <v>-1.9999999999999574E-2</v>
      </c>
      <c r="U228">
        <f>'Yield Curves'!V227-'Yield Curves'!V228</f>
        <v>-2.1875000000001421E-2</v>
      </c>
      <c r="V228" s="21">
        <f t="shared" si="91"/>
        <v>0</v>
      </c>
      <c r="W228" s="21">
        <f t="shared" si="92"/>
        <v>3.937000000000019E-2</v>
      </c>
      <c r="X228">
        <f t="shared" si="93"/>
        <v>5.7539873768484705E-2</v>
      </c>
      <c r="Y228">
        <f t="shared" si="94"/>
        <v>0.17322776301389292</v>
      </c>
      <c r="Z228" s="2">
        <v>42808</v>
      </c>
      <c r="AA228" s="28">
        <f>'Bond Valuation'!$B$12*BondVal_all!BO228</f>
        <v>92.325512968600606</v>
      </c>
      <c r="AB228" s="53">
        <f t="shared" si="96"/>
        <v>-9.999500016666385E-5</v>
      </c>
      <c r="AC228" s="12">
        <f>SUMPRODUCT('Bond Valuation'!$B$12*BondVal_all!BO228,$BO$2)/AA228</f>
        <v>1</v>
      </c>
      <c r="AD228" s="35">
        <f t="shared" si="97"/>
        <v>-1.7319566745345894E-3</v>
      </c>
      <c r="AE228" s="53">
        <f t="shared" si="98"/>
        <v>-5.4769279002602487E-3</v>
      </c>
      <c r="AF228" s="53">
        <f t="shared" si="99"/>
        <v>-1.5327349247903316E-3</v>
      </c>
      <c r="AG228" s="53">
        <f t="shared" si="100"/>
        <v>-4.846933411624327E-3</v>
      </c>
      <c r="AH228" s="28">
        <f>SUMPRODUCT('Bond Valuation'!$B$40:$D$40,BondVal_all!BO228:BQ228)</f>
        <v>83.057248690681618</v>
      </c>
      <c r="AI228" s="53">
        <f t="shared" si="101"/>
        <v>-2.8946004933638747E-4</v>
      </c>
      <c r="AJ228" s="12">
        <f>SUMPRODUCT($BO$2:$BQ$2,'Bond Valuation'!$B$40:$D$40,BondVal_all!BO228:BQ228)/BondVal_all!AH228</f>
        <v>2.9356532904297548</v>
      </c>
      <c r="AK228" s="35">
        <f t="shared" si="102"/>
        <v>-5.0844243104792427E-3</v>
      </c>
      <c r="AL228" s="35">
        <f t="shared" si="103"/>
        <v>-1.6078361411845526E-2</v>
      </c>
      <c r="AM228" s="35">
        <f t="shared" si="104"/>
        <v>-1.5327349247903316E-3</v>
      </c>
      <c r="AN228" s="29">
        <f t="shared" si="105"/>
        <v>-4.846933411624327E-3</v>
      </c>
      <c r="AO228" s="28">
        <f>SUMPRODUCT('Bond Valuation'!$B$68:$F$68,BondVal_all!BO228:BS228)</f>
        <v>76.302469968562662</v>
      </c>
      <c r="AP228" s="53">
        <f t="shared" si="106"/>
        <v>-1.349779446915611E-3</v>
      </c>
      <c r="AQ228" s="12">
        <f>SUMPRODUCT($BO$2:$BS$2,'Bond Valuation'!$B$68:$F$68,BondVal_all!BO228:BS228)/BondVal_all!AO228</f>
        <v>4.722583865533081</v>
      </c>
      <c r="AR228" s="35">
        <f t="shared" si="107"/>
        <v>-8.1793106469593806E-3</v>
      </c>
      <c r="AS228" s="35">
        <f t="shared" si="108"/>
        <v>-2.5865251334457023E-2</v>
      </c>
      <c r="AT228" s="35">
        <f t="shared" si="109"/>
        <v>-1.5327349247903316E-3</v>
      </c>
      <c r="AU228" s="36">
        <f t="shared" si="110"/>
        <v>-4.846933411624327E-3</v>
      </c>
      <c r="AV228" s="28">
        <f>SUMPRODUCT('Bond Valuation'!$B$96:$K$96,BondVal_all!BO228:BX228)</f>
        <v>67.026192771986501</v>
      </c>
      <c r="AW228" s="53">
        <f t="shared" si="111"/>
        <v>-1.7130435665150268E-3</v>
      </c>
      <c r="AX228" s="12">
        <f>SUMPRODUCT($BO$2:$BX$2,'Bond Valuation'!$B$96:$K$96,BondVal_all!BO228:BX228)/BondVal_all!AV228</f>
        <v>8.2379001358643169</v>
      </c>
      <c r="AY228" s="35">
        <f t="shared" si="112"/>
        <v>-1.4267686124459604E-2</v>
      </c>
      <c r="AZ228" s="35">
        <f t="shared" si="113"/>
        <v>-4.5118385093672969E-2</v>
      </c>
      <c r="BA228" s="35">
        <f t="shared" si="114"/>
        <v>-1.5327349247903316E-3</v>
      </c>
      <c r="BB228" s="36">
        <f t="shared" si="115"/>
        <v>-4.846933411624327E-3</v>
      </c>
      <c r="BC228" s="28">
        <f>SUMPRODUCT('Bond Valuation'!$B$124:$U$124,BondVal_all!BO228:CH228)</f>
        <v>56.717489890572594</v>
      </c>
      <c r="BD228" s="53">
        <f t="shared" si="116"/>
        <v>8.4847759113970689E-4</v>
      </c>
      <c r="BE228" s="12">
        <f>SUMPRODUCT($BO$2:$CH$2,'Bond Valuation'!$B$124:$U$124,BondVal_all!BO228:CH228)/BondVal_all!BC228</f>
        <v>11.959142094862784</v>
      </c>
      <c r="BF228" s="35">
        <f t="shared" si="117"/>
        <v>-2.0712715972905169E-2</v>
      </c>
      <c r="BG228" s="35">
        <f t="shared" si="118"/>
        <v>-6.5499359002530774E-2</v>
      </c>
      <c r="BH228" s="35">
        <f t="shared" si="119"/>
        <v>-1.5327349247903316E-3</v>
      </c>
      <c r="BI228" s="36">
        <f t="shared" si="120"/>
        <v>-4.846933411624327E-3</v>
      </c>
      <c r="BJ228" s="35"/>
      <c r="BK228" s="35"/>
      <c r="BO228">
        <f>EXP(-BO$2*HLOOKUP(BO$2,'Yield Curves'!$B$2:$AP$508,MATCH($Z228,'Yield Curves'!$A$3:$A$508,0)+1)/100)</f>
        <v>0.91411398978812475</v>
      </c>
      <c r="BP228">
        <f>EXP(-BP$2*HLOOKUP(BP$2,'Yield Curves'!$B$2:$AP$508,MATCH($Z228,'Yield Curves'!$A$3:$A$508,0)+1)/100)</f>
        <v>0.84400235002520752</v>
      </c>
      <c r="BQ228">
        <f>EXP(-BQ$2*HLOOKUP(BQ$2,'Yield Curves'!$B$2:$AP$508,MATCH($Z228,'Yield Curves'!$A$3:$A$508,0)+1)/100)</f>
        <v>0.77981388246132299</v>
      </c>
      <c r="BR228">
        <f>EXP(-BR$2*HLOOKUP(BR$2,'Yield Curves'!$B$2:$AP$508,MATCH($Z228,'Yield Curves'!$A$3:$A$508,0)+1)/100)</f>
        <v>0.71892373343192617</v>
      </c>
      <c r="BS228">
        <f>EXP(-BS$2*HLOOKUP(BS$2,'Yield Curves'!$B$2:$AP$508,MATCH($Z228,'Yield Curves'!$A$3:$A$508,0)+1)/100)</f>
        <v>0.66497887882240192</v>
      </c>
      <c r="BT228">
        <f>EXP(-BT$2*HLOOKUP(BT$2,'Yield Curves'!$B$2:$AP$508,MATCH($Z228,'Yield Curves'!$A$3:$A$508,0)+1)/100)</f>
        <v>0.61305538278883964</v>
      </c>
      <c r="BU228">
        <f>EXP(-BU$2*HLOOKUP(BU$2,'Yield Curves'!$B$2:$AP$508,MATCH($Z228,'Yield Curves'!$A$3:$A$508,0)+1)/100)</f>
        <v>0.5652427466590868</v>
      </c>
      <c r="BV228">
        <f>EXP(-BV$2*HLOOKUP(BV$2,'Yield Curves'!$B$2:$AP$508,MATCH($Z228,'Yield Curves'!$A$3:$A$508,0)+1)/100)</f>
        <v>0.52074229235352099</v>
      </c>
      <c r="BW228">
        <f>EXP(-BW$2*HLOOKUP(BW$2,'Yield Curves'!$B$2:$AP$508,MATCH($Z228,'Yield Curves'!$A$3:$A$508,0)+1)/100)</f>
        <v>0.47919987166110334</v>
      </c>
      <c r="BX228">
        <f>EXP(-BX$2*HLOOKUP(BX$2,'Yield Curves'!$B$2:$AP$508,MATCH($Z228,'Yield Curves'!$A$3:$A$508,0)+1)/100)</f>
        <v>0.44131339926585622</v>
      </c>
      <c r="BY228">
        <f>EXP(-BY$2*HLOOKUP(BY$2,'Yield Curves'!$B$2:$AP$508,MATCH($Z228,'Yield Curves'!$A$3:$A$508,0)+1)/100)</f>
        <v>0.40637150533553612</v>
      </c>
      <c r="BZ228">
        <f>EXP(-BZ$2*HLOOKUP(BZ$2,'Yield Curves'!$B$2:$AP$508,MATCH($Z228,'Yield Curves'!$A$3:$A$508,0)+1)/100)</f>
        <v>0.37371473994946236</v>
      </c>
      <c r="CA228">
        <f>EXP(-CA$2*HLOOKUP(CA$2,'Yield Curves'!$B$2:$AP$508,MATCH($Z228,'Yield Curves'!$A$3:$A$508,0)+1)/100)</f>
        <v>0.34314038665958563</v>
      </c>
      <c r="CB228">
        <f>EXP(-CB$2*HLOOKUP(CB$2,'Yield Curves'!$B$2:$AP$508,MATCH($Z228,'Yield Curves'!$A$3:$A$508,0)+1)/100)</f>
        <v>0.3155472408276816</v>
      </c>
      <c r="CC228">
        <f>EXP(-CC$2*HLOOKUP(CC$2,'Yield Curves'!$B$2:$AP$508,MATCH($Z228,'Yield Curves'!$A$3:$A$508,0)+1)/100)</f>
        <v>0.29010858356365526</v>
      </c>
      <c r="CD228">
        <f>EXP(-CD$2*HLOOKUP(CD$2,'Yield Curves'!$B$2:$AP$508,MATCH($Z228,'Yield Curves'!$A$3:$A$508,0)+1)/100)</f>
        <v>0.26679742270861873</v>
      </c>
      <c r="CE228">
        <f>EXP(-CE$2*HLOOKUP(CE$2,'Yield Curves'!$B$2:$AP$508,MATCH($Z228,'Yield Curves'!$A$3:$A$508,0)+1)/100)</f>
        <v>0.24545338141381334</v>
      </c>
      <c r="CF228">
        <f>EXP(-CF$2*HLOOKUP(CF$2,'Yield Curves'!$B$2:$AP$508,MATCH($Z228,'Yield Curves'!$A$3:$A$508,0)+1)/100)</f>
        <v>0.22579553747776507</v>
      </c>
      <c r="CG228">
        <f>EXP(-CG$2*HLOOKUP(CG$2,'Yield Curves'!$B$2:$AP$508,MATCH($Z228,'Yield Curves'!$A$3:$A$508,0)+1)/100)</f>
        <v>0.20762960918703657</v>
      </c>
      <c r="CH228">
        <f>EXP(-CH$2*HLOOKUP(CH$2,'Yield Curves'!$B$2:$AP$508,MATCH($Z228,'Yield Curves'!$A$3:$A$508,0)+1)/100)</f>
        <v>0.19090105916394634</v>
      </c>
    </row>
    <row r="229" spans="1:86" x14ac:dyDescent="0.2">
      <c r="A229" s="2">
        <v>42804</v>
      </c>
      <c r="B229">
        <f>'Yield Curves'!C228-'Yield Curves'!C229</f>
        <v>-3.0000000000001137E-2</v>
      </c>
      <c r="C229">
        <f>'Yield Curves'!D228-'Yield Curves'!D229</f>
        <v>-3.0000000000001137E-2</v>
      </c>
      <c r="D229">
        <f>'Yield Curves'!E228-'Yield Curves'!E229</f>
        <v>-2.9999999999999361E-2</v>
      </c>
      <c r="E229">
        <f>'Yield Curves'!F228-'Yield Curves'!F229</f>
        <v>-3.5000000000000142E-2</v>
      </c>
      <c r="F229">
        <f>'Yield Curves'!G228-'Yield Curves'!G229</f>
        <v>-3.9999999999999147E-2</v>
      </c>
      <c r="G229">
        <f>'Yield Curves'!H228-'Yield Curves'!H229</f>
        <v>-3.5000000000000142E-2</v>
      </c>
      <c r="H229">
        <f>'Yield Curves'!I228-'Yield Curves'!I229</f>
        <v>-2.9999999999999361E-2</v>
      </c>
      <c r="I229">
        <f>'Yield Curves'!J228-'Yield Curves'!J229</f>
        <v>-5.0000000000000711E-2</v>
      </c>
      <c r="J229">
        <f>'Yield Curves'!K228-'Yield Curves'!K229</f>
        <v>-6.9999999999998508E-2</v>
      </c>
      <c r="K229">
        <f>'Yield Curves'!L228-'Yield Curves'!L229</f>
        <v>-6.9999999999998508E-2</v>
      </c>
      <c r="L229">
        <f>'Yield Curves'!M228-'Yield Curves'!M229</f>
        <v>-7.0000000000000284E-2</v>
      </c>
      <c r="M229">
        <f>'Yield Curves'!N228-'Yield Curves'!N229</f>
        <v>-7.0000000000000284E-2</v>
      </c>
      <c r="N229">
        <f>'Yield Curves'!O228-'Yield Curves'!O229</f>
        <v>-7.0000000000000284E-2</v>
      </c>
      <c r="O229">
        <f>'Yield Curves'!P228-'Yield Curves'!P229</f>
        <v>-7.0000000000000284E-2</v>
      </c>
      <c r="P229">
        <f>'Yield Curves'!Q228-'Yield Curves'!Q229</f>
        <v>-6.7500000000000782E-2</v>
      </c>
      <c r="Q229">
        <f>'Yield Curves'!R228-'Yield Curves'!R229</f>
        <v>-6.5000000000001279E-2</v>
      </c>
      <c r="R229">
        <f>'Yield Curves'!S228-'Yield Curves'!S229</f>
        <v>-6.2500000000001776E-2</v>
      </c>
      <c r="S229">
        <f>'Yield Curves'!T228-'Yield Curves'!T229</f>
        <v>-6.1250000000001137E-2</v>
      </c>
      <c r="T229">
        <f>'Yield Curves'!U228-'Yield Curves'!U229</f>
        <v>-6.0000000000000497E-2</v>
      </c>
      <c r="U229">
        <f>'Yield Curves'!V228-'Yield Curves'!V229</f>
        <v>-5.8749999999999858E-2</v>
      </c>
      <c r="V229" s="21">
        <f t="shared" si="91"/>
        <v>-2.9999999999999361E-2</v>
      </c>
      <c r="W229" s="21">
        <f t="shared" si="92"/>
        <v>3.9930000000000188E-2</v>
      </c>
      <c r="X229">
        <f t="shared" si="93"/>
        <v>5.7543293680413742E-2</v>
      </c>
      <c r="Y229">
        <f t="shared" si="94"/>
        <v>0.17379571891873843</v>
      </c>
      <c r="Z229" s="2">
        <v>42807</v>
      </c>
      <c r="AA229" s="28">
        <f>'Bond Valuation'!$B$12*BondVal_all!BO229</f>
        <v>92.334745981540422</v>
      </c>
      <c r="AB229" s="53">
        <f t="shared" si="96"/>
        <v>6.0018003600537106E-4</v>
      </c>
      <c r="AC229" s="12">
        <f>SUMPRODUCT('Bond Valuation'!$B$12*BondVal_all!BO229,$BO$2)/AA229</f>
        <v>1</v>
      </c>
      <c r="AD229" s="35">
        <f t="shared" si="97"/>
        <v>-1.7322776301389293E-3</v>
      </c>
      <c r="AE229" s="53">
        <f t="shared" si="98"/>
        <v>-5.4779428509977588E-3</v>
      </c>
      <c r="AF229" s="53">
        <f t="shared" si="99"/>
        <v>-1.5335608980466817E-3</v>
      </c>
      <c r="AG229" s="53">
        <f t="shared" si="100"/>
        <v>-4.8495453684007797E-3</v>
      </c>
      <c r="AH229" s="28">
        <f>SUMPRODUCT('Bond Valuation'!$B$40:$D$40,BondVal_all!BO229:BQ229)</f>
        <v>83.081297407128019</v>
      </c>
      <c r="AI229" s="53">
        <f t="shared" si="101"/>
        <v>9.0396130926451157E-4</v>
      </c>
      <c r="AJ229" s="12">
        <f>SUMPRODUCT($BO$2:$BQ$2,'Bond Valuation'!$B$40:$D$40,BondVal_all!BO229:BQ229)/BondVal_all!AH229</f>
        <v>2.935667514953574</v>
      </c>
      <c r="AK229" s="35">
        <f t="shared" si="102"/>
        <v>-5.0853911656796166E-3</v>
      </c>
      <c r="AL229" s="35">
        <f t="shared" si="103"/>
        <v>-1.6081418876446287E-2</v>
      </c>
      <c r="AM229" s="35">
        <f t="shared" si="104"/>
        <v>-1.5335608980466817E-3</v>
      </c>
      <c r="AN229" s="29">
        <f t="shared" si="105"/>
        <v>-4.8495453684007797E-3</v>
      </c>
      <c r="AO229" s="28">
        <f>SUMPRODUCT('Bond Valuation'!$B$68:$F$68,BondVal_all!BO229:BS229)</f>
        <v>76.405600677987053</v>
      </c>
      <c r="AP229" s="53">
        <f t="shared" si="106"/>
        <v>1.2655363234226336E-4</v>
      </c>
      <c r="AQ229" s="12">
        <f>SUMPRODUCT($BO$2:$BS$2,'Bond Valuation'!$B$68:$F$68,BondVal_all!BO229:BS229)/BondVal_all!AO229</f>
        <v>4.7229310399093265</v>
      </c>
      <c r="AR229" s="35">
        <f t="shared" si="107"/>
        <v>-8.1814277891237158E-3</v>
      </c>
      <c r="AS229" s="35">
        <f t="shared" si="108"/>
        <v>-2.5871946325826702E-2</v>
      </c>
      <c r="AT229" s="35">
        <f t="shared" si="109"/>
        <v>-1.5335608980466817E-3</v>
      </c>
      <c r="AU229" s="36">
        <f t="shared" si="110"/>
        <v>-4.8495453684007797E-3</v>
      </c>
      <c r="AV229" s="28">
        <f>SUMPRODUCT('Bond Valuation'!$B$96:$K$96,BondVal_all!BO229:BX229)</f>
        <v>67.141208587405202</v>
      </c>
      <c r="AW229" s="53">
        <f t="shared" si="111"/>
        <v>1.6631109628029161E-3</v>
      </c>
      <c r="AX229" s="12">
        <f>SUMPRODUCT($BO$2:$BX$2,'Bond Valuation'!$B$96:$K$96,BondVal_all!BO229:BX229)/BondVal_all!AV229</f>
        <v>8.2398025295885393</v>
      </c>
      <c r="AY229" s="35">
        <f t="shared" si="112"/>
        <v>-1.4273625598768389E-2</v>
      </c>
      <c r="AZ229" s="35">
        <f t="shared" si="113"/>
        <v>-4.5137167360592784E-2</v>
      </c>
      <c r="BA229" s="35">
        <f t="shared" si="114"/>
        <v>-1.5335608980466817E-3</v>
      </c>
      <c r="BB229" s="36">
        <f t="shared" si="115"/>
        <v>-4.8495453684007797E-3</v>
      </c>
      <c r="BC229" s="28">
        <f>SUMPRODUCT('Bond Valuation'!$B$124:$U$124,BondVal_all!BO229:CH229)</f>
        <v>56.669407168486963</v>
      </c>
      <c r="BD229" s="53">
        <f t="shared" si="116"/>
        <v>5.887994296541299E-3</v>
      </c>
      <c r="BE229" s="12">
        <f>SUMPRODUCT($BO$2:$CH$2,'Bond Valuation'!$B$124:$U$124,BondVal_all!BO229:CH229)/BondVal_all!BC229</f>
        <v>11.944646313176865</v>
      </c>
      <c r="BF229" s="35">
        <f t="shared" si="117"/>
        <v>-2.0691443608237717E-2</v>
      </c>
      <c r="BG229" s="35">
        <f t="shared" si="118"/>
        <v>-6.5432089878963942E-2</v>
      </c>
      <c r="BH229" s="35">
        <f t="shared" si="119"/>
        <v>-1.5335608980466817E-3</v>
      </c>
      <c r="BI229" s="36">
        <f t="shared" si="120"/>
        <v>-4.8495453684007797E-3</v>
      </c>
      <c r="BJ229" s="35"/>
      <c r="BK229" s="35"/>
      <c r="BO229">
        <f>EXP(-BO$2*HLOOKUP(BO$2,'Yield Curves'!$B$2:$AP$508,MATCH($Z229,'Yield Curves'!$A$3:$A$508,0)+1)/100)</f>
        <v>0.91420540575782594</v>
      </c>
      <c r="BP229">
        <f>EXP(-BP$2*HLOOKUP(BP$2,'Yield Curves'!$B$2:$AP$508,MATCH($Z229,'Yield Curves'!$A$3:$A$508,0)+1)/100)</f>
        <v>0.84400235002520752</v>
      </c>
      <c r="BQ229">
        <f>EXP(-BQ$2*HLOOKUP(BQ$2,'Yield Curves'!$B$2:$AP$508,MATCH($Z229,'Yield Curves'!$A$3:$A$508,0)+1)/100)</f>
        <v>0.78004786172119556</v>
      </c>
      <c r="BR229">
        <f>EXP(-BR$2*HLOOKUP(BR$2,'Yield Curves'!$B$2:$AP$508,MATCH($Z229,'Yield Curves'!$A$3:$A$508,0)+1)/100)</f>
        <v>0.71892373343192617</v>
      </c>
      <c r="BS229">
        <f>EXP(-BS$2*HLOOKUP(BS$2,'Yield Curves'!$B$2:$AP$508,MATCH($Z229,'Yield Curves'!$A$3:$A$508,0)+1)/100)</f>
        <v>0.665977095616065</v>
      </c>
      <c r="BT229">
        <f>EXP(-BT$2*HLOOKUP(BT$2,'Yield Curves'!$B$2:$AP$508,MATCH($Z229,'Yield Curves'!$A$3:$A$508,0)+1)/100)</f>
        <v>0.61434415182656321</v>
      </c>
      <c r="BU229">
        <f>EXP(-BU$2*HLOOKUP(BU$2,'Yield Curves'!$B$2:$AP$508,MATCH($Z229,'Yield Curves'!$A$3:$A$508,0)+1)/100)</f>
        <v>0.56682764417078246</v>
      </c>
      <c r="BV229">
        <f>EXP(-BV$2*HLOOKUP(BV$2,'Yield Curves'!$B$2:$AP$508,MATCH($Z229,'Yield Curves'!$A$3:$A$508,0)+1)/100)</f>
        <v>0.52225463684095164</v>
      </c>
      <c r="BW229">
        <f>EXP(-BW$2*HLOOKUP(BW$2,'Yield Curves'!$B$2:$AP$508,MATCH($Z229,'Yield Curves'!$A$3:$A$508,0)+1)/100)</f>
        <v>0.48022525687682077</v>
      </c>
      <c r="BX229">
        <f>EXP(-BX$2*HLOOKUP(BX$2,'Yield Curves'!$B$2:$AP$508,MATCH($Z229,'Yield Curves'!$A$3:$A$508,0)+1)/100)</f>
        <v>0.44219690927989869</v>
      </c>
      <c r="BY229">
        <f>EXP(-BY$2*HLOOKUP(BY$2,'Yield Curves'!$B$2:$AP$508,MATCH($Z229,'Yield Curves'!$A$3:$A$508,0)+1)/100)</f>
        <v>0.40709854399854511</v>
      </c>
      <c r="BZ229">
        <f>EXP(-BZ$2*HLOOKUP(BZ$2,'Yield Curves'!$B$2:$AP$508,MATCH($Z229,'Yield Curves'!$A$3:$A$508,0)+1)/100)</f>
        <v>0.37426169762194567</v>
      </c>
      <c r="CA229">
        <f>EXP(-CA$2*HLOOKUP(CA$2,'Yield Curves'!$B$2:$AP$508,MATCH($Z229,'Yield Curves'!$A$3:$A$508,0)+1)/100)</f>
        <v>0.34348906564836401</v>
      </c>
      <c r="CB229">
        <f>EXP(-CB$2*HLOOKUP(CB$2,'Yield Curves'!$B$2:$AP$508,MATCH($Z229,'Yield Curves'!$A$3:$A$508,0)+1)/100)</f>
        <v>0.31571985291932603</v>
      </c>
      <c r="CC229">
        <f>EXP(-CC$2*HLOOKUP(CC$2,'Yield Curves'!$B$2:$AP$508,MATCH($Z229,'Yield Curves'!$A$3:$A$508,0)+1)/100)</f>
        <v>0.29010858356365526</v>
      </c>
      <c r="CD229">
        <f>EXP(-CD$2*HLOOKUP(CD$2,'Yield Curves'!$B$2:$AP$508,MATCH($Z229,'Yield Curves'!$A$3:$A$508,0)+1)/100)</f>
        <v>0.2666282267661001</v>
      </c>
      <c r="CE229">
        <f>EXP(-CE$2*HLOOKUP(CE$2,'Yield Curves'!$B$2:$AP$508,MATCH($Z229,'Yield Curves'!$A$3:$A$508,0)+1)/100)</f>
        <v>0.24512028003257966</v>
      </c>
      <c r="CF229">
        <f>EXP(-CF$2*HLOOKUP(CF$2,'Yield Curves'!$B$2:$AP$508,MATCH($Z229,'Yield Curves'!$A$3:$A$508,0)+1)/100)</f>
        <v>0.22530787021430781</v>
      </c>
      <c r="CG229">
        <f>EXP(-CG$2*HLOOKUP(CG$2,'Yield Curves'!$B$2:$AP$508,MATCH($Z229,'Yield Curves'!$A$3:$A$508,0)+1)/100)</f>
        <v>0.20699914317014423</v>
      </c>
      <c r="CH229">
        <f>EXP(-CH$2*HLOOKUP(CH$2,'Yield Curves'!$B$2:$AP$508,MATCH($Z229,'Yield Curves'!$A$3:$A$508,0)+1)/100)</f>
        <v>0.19013898010152055</v>
      </c>
    </row>
    <row r="230" spans="1:86" x14ac:dyDescent="0.2">
      <c r="A230" s="2">
        <v>42803</v>
      </c>
      <c r="B230">
        <f>'Yield Curves'!C229-'Yield Curves'!C230</f>
        <v>0.13000000000000078</v>
      </c>
      <c r="C230">
        <f>'Yield Curves'!D229-'Yield Curves'!D230</f>
        <v>8.0000000000000071E-2</v>
      </c>
      <c r="D230">
        <f>'Yield Curves'!E229-'Yield Curves'!E230</f>
        <v>2.9999999999999361E-2</v>
      </c>
      <c r="E230">
        <f>'Yield Curves'!F229-'Yield Curves'!F230</f>
        <v>-5.0000000000007816E-3</v>
      </c>
      <c r="F230">
        <f>'Yield Curves'!G229-'Yield Curves'!G230</f>
        <v>-4.0000000000000924E-2</v>
      </c>
      <c r="G230">
        <f>'Yield Curves'!H229-'Yield Curves'!H230</f>
        <v>1.5000000000000568E-2</v>
      </c>
      <c r="H230">
        <f>'Yield Curves'!I229-'Yield Curves'!I230</f>
        <v>7.0000000000000284E-2</v>
      </c>
      <c r="I230">
        <f>'Yield Curves'!J229-'Yield Curves'!J230</f>
        <v>5.0000000000007816E-3</v>
      </c>
      <c r="J230">
        <f>'Yield Curves'!K229-'Yield Curves'!K230</f>
        <v>-6.0000000000000497E-2</v>
      </c>
      <c r="K230">
        <f>'Yield Curves'!L229-'Yield Curves'!L230</f>
        <v>-5.2500000000000213E-2</v>
      </c>
      <c r="L230">
        <f>'Yield Curves'!M229-'Yield Curves'!M230</f>
        <v>-4.4999999999999929E-2</v>
      </c>
      <c r="M230">
        <f>'Yield Curves'!N229-'Yield Curves'!N230</f>
        <v>-3.7500000000001421E-2</v>
      </c>
      <c r="N230">
        <f>'Yield Curves'!O229-'Yield Curves'!O230</f>
        <v>-3.0000000000001137E-2</v>
      </c>
      <c r="O230">
        <f>'Yield Curves'!P229-'Yield Curves'!P230</f>
        <v>-2.2500000000000853E-2</v>
      </c>
      <c r="P230">
        <f>'Yield Curves'!Q229-'Yield Curves'!Q230</f>
        <v>-1.6250000000001208E-2</v>
      </c>
      <c r="Q230">
        <f>'Yield Curves'!R229-'Yield Curves'!R230</f>
        <v>-1.0000000000001563E-2</v>
      </c>
      <c r="R230">
        <f>'Yield Curves'!S229-'Yield Curves'!S230</f>
        <v>-3.7500000000019185E-3</v>
      </c>
      <c r="S230">
        <f>'Yield Curves'!T229-'Yield Curves'!T230</f>
        <v>3.1249999999989342E-3</v>
      </c>
      <c r="T230">
        <f>'Yield Curves'!U229-'Yield Curves'!U230</f>
        <v>9.9999999999997868E-3</v>
      </c>
      <c r="U230">
        <f>'Yield Curves'!V229-'Yield Curves'!V230</f>
        <v>1.6875000000000639E-2</v>
      </c>
      <c r="V230" s="21">
        <f t="shared" si="91"/>
        <v>0.13000000000000078</v>
      </c>
      <c r="W230" s="21">
        <f t="shared" si="92"/>
        <v>4.0010000000000184E-2</v>
      </c>
      <c r="X230">
        <f t="shared" si="93"/>
        <v>5.768275066166284E-2</v>
      </c>
      <c r="Y230">
        <f t="shared" si="94"/>
        <v>0.17420014437058742</v>
      </c>
      <c r="Z230" s="2">
        <v>42804</v>
      </c>
      <c r="AA230" s="28">
        <f>'Bond Valuation'!$B$12*BondVal_all!BO230</f>
        <v>92.279361750882217</v>
      </c>
      <c r="AB230" s="53">
        <f t="shared" si="96"/>
        <v>3.0004500450031557E-4</v>
      </c>
      <c r="AC230" s="12">
        <f>SUMPRODUCT('Bond Valuation'!$B$12*BondVal_all!BO230,$BO$2)/AA230</f>
        <v>1</v>
      </c>
      <c r="AD230" s="35">
        <f t="shared" si="97"/>
        <v>-1.7379571891873843E-3</v>
      </c>
      <c r="AE230" s="53">
        <f t="shared" si="98"/>
        <v>-5.495903193696295E-3</v>
      </c>
      <c r="AF230" s="53">
        <f t="shared" si="99"/>
        <v>-1.5336520460257378E-3</v>
      </c>
      <c r="AG230" s="53">
        <f t="shared" si="100"/>
        <v>-4.849833603618718E-3</v>
      </c>
      <c r="AH230" s="28">
        <f>SUMPRODUCT('Bond Valuation'!$B$40:$D$40,BondVal_all!BO230:BQ230)</f>
        <v>83.006262956988266</v>
      </c>
      <c r="AI230" s="53">
        <f t="shared" si="101"/>
        <v>1.1686730976983029E-3</v>
      </c>
      <c r="AJ230" s="12">
        <f>SUMPRODUCT($BO$2:$BQ$2,'Bond Valuation'!$B$40:$D$40,BondVal_all!BO230:BQ230)/BondVal_all!AH230</f>
        <v>2.9356642361087353</v>
      </c>
      <c r="AK230" s="35">
        <f t="shared" si="102"/>
        <v>-5.102058764185468E-3</v>
      </c>
      <c r="AL230" s="35">
        <f t="shared" si="103"/>
        <v>-1.6134126450849995E-2</v>
      </c>
      <c r="AM230" s="35">
        <f t="shared" si="104"/>
        <v>-1.5336520460257378E-3</v>
      </c>
      <c r="AN230" s="29">
        <f t="shared" si="105"/>
        <v>-4.849833603618718E-3</v>
      </c>
      <c r="AO230" s="28">
        <f>SUMPRODUCT('Bond Valuation'!$B$68:$F$68,BondVal_all!BO230:BS230)</f>
        <v>76.395932495233609</v>
      </c>
      <c r="AP230" s="53">
        <f t="shared" si="106"/>
        <v>3.2164841064536986E-3</v>
      </c>
      <c r="AQ230" s="12">
        <f>SUMPRODUCT($BO$2:$BS$2,'Bond Valuation'!$B$68:$F$68,BondVal_all!BO230:BS230)/BondVal_all!AO230</f>
        <v>4.7231766069191128</v>
      </c>
      <c r="AR230" s="35">
        <f t="shared" si="107"/>
        <v>-8.2086787397967487E-3</v>
      </c>
      <c r="AS230" s="35">
        <f t="shared" si="108"/>
        <v>-2.5958121398358385E-2</v>
      </c>
      <c r="AT230" s="35">
        <f t="shared" si="109"/>
        <v>-1.5336520460257378E-3</v>
      </c>
      <c r="AU230" s="36">
        <f t="shared" si="110"/>
        <v>-4.849833603618718E-3</v>
      </c>
      <c r="AV230" s="28">
        <f>SUMPRODUCT('Bond Valuation'!$B$96:$K$96,BondVal_all!BO230:BX230)</f>
        <v>67.029730707431952</v>
      </c>
      <c r="AW230" s="53">
        <f t="shared" si="111"/>
        <v>4.9225002908215298E-3</v>
      </c>
      <c r="AX230" s="12">
        <f>SUMPRODUCT($BO$2:$BX$2,'Bond Valuation'!$B$96:$K$96,BondVal_all!BO230:BX230)/BondVal_all!AV230</f>
        <v>8.2385297957054107</v>
      </c>
      <c r="AY230" s="35">
        <f t="shared" si="112"/>
        <v>-1.4318212086780691E-2</v>
      </c>
      <c r="AZ230" s="35">
        <f t="shared" si="113"/>
        <v>-4.5278162215579454E-2</v>
      </c>
      <c r="BA230" s="35">
        <f t="shared" si="114"/>
        <v>-1.5336520460257378E-3</v>
      </c>
      <c r="BB230" s="36">
        <f t="shared" si="115"/>
        <v>-4.849833603618718E-3</v>
      </c>
      <c r="BC230" s="28">
        <f>SUMPRODUCT('Bond Valuation'!$B$124:$U$124,BondVal_all!BO230:CH230)</f>
        <v>56.337691164231657</v>
      </c>
      <c r="BD230" s="53">
        <f t="shared" si="116"/>
        <v>3.6550090001266078E-3</v>
      </c>
      <c r="BE230" s="12">
        <f>SUMPRODUCT($BO$2:$CH$2,'Bond Valuation'!$B$124:$U$124,BondVal_all!BO230:CH230)/BondVal_all!BC230</f>
        <v>11.909699586623862</v>
      </c>
      <c r="BF230" s="35">
        <f t="shared" si="117"/>
        <v>-2.069854801763496E-2</v>
      </c>
      <c r="BG230" s="35">
        <f t="shared" si="118"/>
        <v>-6.5454555994089531E-2</v>
      </c>
      <c r="BH230" s="35">
        <f t="shared" si="119"/>
        <v>-1.5336520460257378E-3</v>
      </c>
      <c r="BI230" s="36">
        <f t="shared" si="120"/>
        <v>-4.849833603618718E-3</v>
      </c>
      <c r="BJ230" s="35"/>
      <c r="BK230" s="35"/>
      <c r="BO230">
        <f>EXP(-BO$2*HLOOKUP(BO$2,'Yield Curves'!$B$2:$AP$508,MATCH($Z230,'Yield Curves'!$A$3:$A$508,0)+1)/100)</f>
        <v>0.91365704703843775</v>
      </c>
      <c r="BP230">
        <f>EXP(-BP$2*HLOOKUP(BP$2,'Yield Curves'!$B$2:$AP$508,MATCH($Z230,'Yield Curves'!$A$3:$A$508,0)+1)/100)</f>
        <v>0.8428215734716199</v>
      </c>
      <c r="BQ230">
        <f>EXP(-BQ$2*HLOOKUP(BQ$2,'Yield Curves'!$B$2:$AP$508,MATCH($Z230,'Yield Curves'!$A$3:$A$508,0)+1)/100)</f>
        <v>0.7793461344702759</v>
      </c>
      <c r="BR230">
        <f>EXP(-BR$2*HLOOKUP(BR$2,'Yield Curves'!$B$2:$AP$508,MATCH($Z230,'Yield Curves'!$A$3:$A$508,0)+1)/100)</f>
        <v>0.71748732285444328</v>
      </c>
      <c r="BS230">
        <f>EXP(-BS$2*HLOOKUP(BS$2,'Yield Curves'!$B$2:$AP$508,MATCH($Z230,'Yield Curves'!$A$3:$A$508,0)+1)/100)</f>
        <v>0.665977095616065</v>
      </c>
      <c r="BT230">
        <f>EXP(-BT$2*HLOOKUP(BT$2,'Yield Curves'!$B$2:$AP$508,MATCH($Z230,'Yield Curves'!$A$3:$A$508,0)+1)/100)</f>
        <v>0.6141598762237378</v>
      </c>
      <c r="BU230">
        <f>EXP(-BU$2*HLOOKUP(BU$2,'Yield Curves'!$B$2:$AP$508,MATCH($Z230,'Yield Curves'!$A$3:$A$508,0)+1)/100)</f>
        <v>0.56643100366023769</v>
      </c>
      <c r="BV230">
        <f>EXP(-BV$2*HLOOKUP(BV$2,'Yield Curves'!$B$2:$AP$508,MATCH($Z230,'Yield Curves'!$A$3:$A$508,0)+1)/100)</f>
        <v>0.52168047258866024</v>
      </c>
      <c r="BW230">
        <f>EXP(-BW$2*HLOOKUP(BW$2,'Yield Curves'!$B$2:$AP$508,MATCH($Z230,'Yield Curves'!$A$3:$A$508,0)+1)/100)</f>
        <v>0.47952344076676229</v>
      </c>
      <c r="BX230">
        <f>EXP(-BX$2*HLOOKUP(BX$2,'Yield Curves'!$B$2:$AP$508,MATCH($Z230,'Yield Curves'!$A$3:$A$508,0)+1)/100)</f>
        <v>0.44131339926585622</v>
      </c>
      <c r="BY230">
        <f>EXP(-BY$2*HLOOKUP(BY$2,'Yield Curves'!$B$2:$AP$508,MATCH($Z230,'Yield Curves'!$A$3:$A$508,0)+1)/100)</f>
        <v>0.40603638709891438</v>
      </c>
      <c r="BZ230">
        <f>EXP(-BZ$2*HLOOKUP(BZ$2,'Yield Curves'!$B$2:$AP$508,MATCH($Z230,'Yield Curves'!$A$3:$A$508,0)+1)/100)</f>
        <v>0.37290279370170104</v>
      </c>
      <c r="CA230">
        <f>EXP(-CA$2*HLOOKUP(CA$2,'Yield Curves'!$B$2:$AP$508,MATCH($Z230,'Yield Curves'!$A$3:$A$508,0)+1)/100)</f>
        <v>0.34172144059160292</v>
      </c>
      <c r="CB230">
        <f>EXP(-CB$2*HLOOKUP(CB$2,'Yield Curves'!$B$2:$AP$508,MATCH($Z230,'Yield Curves'!$A$3:$A$508,0)+1)/100)</f>
        <v>0.31374393324312</v>
      </c>
      <c r="CC230">
        <f>EXP(-CC$2*HLOOKUP(CC$2,'Yield Curves'!$B$2:$AP$508,MATCH($Z230,'Yield Curves'!$A$3:$A$508,0)+1)/100)</f>
        <v>0.28794090813077022</v>
      </c>
      <c r="CD230">
        <f>EXP(-CD$2*HLOOKUP(CD$2,'Yield Curves'!$B$2:$AP$508,MATCH($Z230,'Yield Curves'!$A$3:$A$508,0)+1)/100)</f>
        <v>0.26436901307954869</v>
      </c>
      <c r="CE230">
        <f>EXP(-CE$2*HLOOKUP(CE$2,'Yield Curves'!$B$2:$AP$508,MATCH($Z230,'Yield Curves'!$A$3:$A$508,0)+1)/100)</f>
        <v>0.24286408325018299</v>
      </c>
      <c r="CF230">
        <f>EXP(-CF$2*HLOOKUP(CF$2,'Yield Curves'!$B$2:$AP$508,MATCH($Z230,'Yield Curves'!$A$3:$A$508,0)+1)/100)</f>
        <v>0.22306401534828893</v>
      </c>
      <c r="CG230">
        <f>EXP(-CG$2*HLOOKUP(CG$2,'Yield Curves'!$B$2:$AP$508,MATCH($Z230,'Yield Curves'!$A$3:$A$508,0)+1)/100)</f>
        <v>0.2047382091387118</v>
      </c>
      <c r="CH230">
        <f>EXP(-CH$2*HLOOKUP(CH$2,'Yield Curves'!$B$2:$AP$508,MATCH($Z230,'Yield Curves'!$A$3:$A$508,0)+1)/100)</f>
        <v>0.18787094775072993</v>
      </c>
    </row>
    <row r="231" spans="1:86" x14ac:dyDescent="0.2">
      <c r="A231" s="2">
        <v>42801</v>
      </c>
      <c r="B231">
        <f>'Yield Curves'!C230-'Yield Curves'!C231</f>
        <v>-3.0000000000001137E-2</v>
      </c>
      <c r="C231">
        <f>'Yield Curves'!D230-'Yield Curves'!D231</f>
        <v>-4.0000000000000924E-2</v>
      </c>
      <c r="D231">
        <f>'Yield Curves'!E230-'Yield Curves'!E231</f>
        <v>-4.9999999999998934E-2</v>
      </c>
      <c r="E231">
        <f>'Yield Curves'!F230-'Yield Curves'!F231</f>
        <v>-4.9999999999998934E-2</v>
      </c>
      <c r="F231">
        <f>'Yield Curves'!G230-'Yield Curves'!G231</f>
        <v>-4.9999999999998934E-2</v>
      </c>
      <c r="G231">
        <f>'Yield Curves'!H230-'Yield Curves'!H231</f>
        <v>-3.9999999999999147E-2</v>
      </c>
      <c r="H231">
        <f>'Yield Curves'!I230-'Yield Curves'!I231</f>
        <v>-2.9999999999999361E-2</v>
      </c>
      <c r="I231">
        <f>'Yield Curves'!J230-'Yield Curves'!J231</f>
        <v>-4.0000000000000924E-2</v>
      </c>
      <c r="J231">
        <f>'Yield Curves'!K230-'Yield Curves'!K231</f>
        <v>-5.0000000000000711E-2</v>
      </c>
      <c r="K231">
        <f>'Yield Curves'!L230-'Yield Curves'!L231</f>
        <v>-5.2500000000000213E-2</v>
      </c>
      <c r="L231">
        <f>'Yield Curves'!M230-'Yield Curves'!M231</f>
        <v>-5.4999999999999716E-2</v>
      </c>
      <c r="M231">
        <f>'Yield Curves'!N230-'Yield Curves'!N231</f>
        <v>-5.7499999999999218E-2</v>
      </c>
      <c r="N231">
        <f>'Yield Curves'!O230-'Yield Curves'!O231</f>
        <v>-5.9999999999998721E-2</v>
      </c>
      <c r="O231">
        <f>'Yield Curves'!P230-'Yield Curves'!P231</f>
        <v>-6.2499999999998224E-2</v>
      </c>
      <c r="P231">
        <f>'Yield Curves'!Q230-'Yield Curves'!Q231</f>
        <v>-5.6249999999998579E-2</v>
      </c>
      <c r="Q231">
        <f>'Yield Curves'!R230-'Yield Curves'!R231</f>
        <v>-4.9999999999997158E-2</v>
      </c>
      <c r="R231">
        <f>'Yield Curves'!S230-'Yield Curves'!S231</f>
        <v>-4.3749999999995737E-2</v>
      </c>
      <c r="S231">
        <f>'Yield Curves'!T230-'Yield Curves'!T231</f>
        <v>-4.1874999999997442E-2</v>
      </c>
      <c r="T231">
        <f>'Yield Curves'!U230-'Yield Curves'!U231</f>
        <v>-3.9999999999999147E-2</v>
      </c>
      <c r="U231">
        <f>'Yield Curves'!V230-'Yield Curves'!V231</f>
        <v>-3.8125000000000853E-2</v>
      </c>
      <c r="V231" s="21">
        <f t="shared" si="91"/>
        <v>-2.9999999999999361E-2</v>
      </c>
      <c r="W231" s="21">
        <f t="shared" si="92"/>
        <v>4.0430000000000174E-2</v>
      </c>
      <c r="X231">
        <f t="shared" si="93"/>
        <v>5.7553063737583177E-2</v>
      </c>
      <c r="Y231">
        <f t="shared" si="94"/>
        <v>0.17431844747046382</v>
      </c>
      <c r="Z231" s="2">
        <v>42803</v>
      </c>
      <c r="AA231" s="28">
        <f>'Bond Valuation'!$B$12*BondVal_all!BO231</f>
        <v>92.251682094513015</v>
      </c>
      <c r="AB231" s="53">
        <f t="shared" si="96"/>
        <v>-1.2991553660475219E-3</v>
      </c>
      <c r="AC231" s="12">
        <f>SUMPRODUCT('Bond Valuation'!$B$12*BondVal_all!BO231,$BO$2)/AA231</f>
        <v>1</v>
      </c>
      <c r="AD231" s="35">
        <f t="shared" si="97"/>
        <v>-1.7420014437058743E-3</v>
      </c>
      <c r="AE231" s="53">
        <f t="shared" si="98"/>
        <v>-5.5086922494121515E-3</v>
      </c>
      <c r="AF231" s="53">
        <f t="shared" si="99"/>
        <v>-1.5373688733212537E-3</v>
      </c>
      <c r="AG231" s="53">
        <f t="shared" si="100"/>
        <v>-4.8615872435420326E-3</v>
      </c>
      <c r="AH231" s="28">
        <f>SUMPRODUCT('Bond Valuation'!$B$40:$D$40,BondVal_all!BO231:BQ231)</f>
        <v>82.909369007881622</v>
      </c>
      <c r="AI231" s="53">
        <f t="shared" si="101"/>
        <v>1.1088593467478702E-3</v>
      </c>
      <c r="AJ231" s="12">
        <f>SUMPRODUCT($BO$2:$BQ$2,'Bond Valuation'!$B$40:$D$40,BondVal_all!BO231:BQ231)/BondVal_all!AH231</f>
        <v>2.9356144656215895</v>
      </c>
      <c r="AK231" s="35">
        <f t="shared" si="102"/>
        <v>-5.1138446372766579E-3</v>
      </c>
      <c r="AL231" s="35">
        <f t="shared" si="103"/>
        <v>-1.6171396654031844E-2</v>
      </c>
      <c r="AM231" s="35">
        <f t="shared" si="104"/>
        <v>-1.5373688733212537E-3</v>
      </c>
      <c r="AN231" s="29">
        <f t="shared" si="105"/>
        <v>-4.8615872435420326E-3</v>
      </c>
      <c r="AO231" s="28">
        <f>SUMPRODUCT('Bond Valuation'!$B$68:$F$68,BondVal_all!BO231:BS231)</f>
        <v>76.150994033235051</v>
      </c>
      <c r="AP231" s="53">
        <f t="shared" si="106"/>
        <v>2.59160011691284E-3</v>
      </c>
      <c r="AQ231" s="12">
        <f>SUMPRODUCT($BO$2:$BS$2,'Bond Valuation'!$B$68:$F$68,BondVal_all!BO231:BS231)/BondVal_all!AO231</f>
        <v>4.7224616046527386</v>
      </c>
      <c r="AR231" s="35">
        <f t="shared" si="107"/>
        <v>-8.2265349331506303E-3</v>
      </c>
      <c r="AS231" s="35">
        <f t="shared" si="108"/>
        <v>-2.6014587639697013E-2</v>
      </c>
      <c r="AT231" s="35">
        <f t="shared" si="109"/>
        <v>-1.5373688733212537E-3</v>
      </c>
      <c r="AU231" s="36">
        <f t="shared" si="110"/>
        <v>-4.8615872435420326E-3</v>
      </c>
      <c r="AV231" s="28">
        <f>SUMPRODUCT('Bond Valuation'!$B$96:$K$96,BondVal_all!BO231:BX231)</f>
        <v>66.701393080594528</v>
      </c>
      <c r="AW231" s="53">
        <f t="shared" si="111"/>
        <v>-5.2936637808354003E-4</v>
      </c>
      <c r="AX231" s="12">
        <f>SUMPRODUCT($BO$2:$BX$2,'Bond Valuation'!$B$96:$K$96,BondVal_all!BO231:BX231)/BondVal_all!AV231</f>
        <v>8.2328373897376927</v>
      </c>
      <c r="AY231" s="35">
        <f t="shared" si="112"/>
        <v>-1.4341614618718761E-2</v>
      </c>
      <c r="AZ231" s="35">
        <f t="shared" si="113"/>
        <v>-4.5352167519518587E-2</v>
      </c>
      <c r="BA231" s="35">
        <f t="shared" si="114"/>
        <v>-1.5373688733212537E-3</v>
      </c>
      <c r="BB231" s="36">
        <f t="shared" si="115"/>
        <v>-4.8615872435420326E-3</v>
      </c>
      <c r="BC231" s="28">
        <f>SUMPRODUCT('Bond Valuation'!$B$124:$U$124,BondVal_all!BO231:CH231)</f>
        <v>56.132526275494882</v>
      </c>
      <c r="BD231" s="53">
        <f t="shared" si="116"/>
        <v>-9.974063649144993E-3</v>
      </c>
      <c r="BE231" s="12">
        <f>SUMPRODUCT($BO$2:$CH$2,'Bond Valuation'!$B$124:$U$124,BondVal_all!BO231:CH231)/BondVal_all!BC231</f>
        <v>11.902935629144659</v>
      </c>
      <c r="BF231" s="35">
        <f t="shared" si="117"/>
        <v>-2.0734931050308086E-2</v>
      </c>
      <c r="BG231" s="35">
        <f t="shared" si="118"/>
        <v>-6.5569609245520938E-2</v>
      </c>
      <c r="BH231" s="35">
        <f t="shared" si="119"/>
        <v>-1.5373688733212537E-3</v>
      </c>
      <c r="BI231" s="36">
        <f t="shared" si="120"/>
        <v>-4.8615872435420326E-3</v>
      </c>
      <c r="BJ231" s="35"/>
      <c r="BK231" s="35"/>
      <c r="BO231">
        <f>EXP(-BO$2*HLOOKUP(BO$2,'Yield Curves'!$B$2:$AP$508,MATCH($Z231,'Yield Curves'!$A$3:$A$508,0)+1)/100)</f>
        <v>0.91338299103478227</v>
      </c>
      <c r="BP231">
        <f>EXP(-BP$2*HLOOKUP(BP$2,'Yield Curves'!$B$2:$AP$508,MATCH($Z231,'Yield Curves'!$A$3:$A$508,0)+1)/100)</f>
        <v>0.84231603220508311</v>
      </c>
      <c r="BQ231">
        <f>EXP(-BQ$2*HLOOKUP(BQ$2,'Yield Curves'!$B$2:$AP$508,MATCH($Z231,'Yield Curves'!$A$3:$A$508,0)+1)/100)</f>
        <v>0.77841148001374405</v>
      </c>
      <c r="BR231">
        <f>EXP(-BR$2*HLOOKUP(BR$2,'Yield Curves'!$B$2:$AP$508,MATCH($Z231,'Yield Curves'!$A$3:$A$508,0)+1)/100)</f>
        <v>0.71662685445131602</v>
      </c>
      <c r="BS231">
        <f>EXP(-BS$2*HLOOKUP(BS$2,'Yield Curves'!$B$2:$AP$508,MATCH($Z231,'Yield Curves'!$A$3:$A$508,0)+1)/100)</f>
        <v>0.6636502501363194</v>
      </c>
      <c r="BT231">
        <f>EXP(-BT$2*HLOOKUP(BT$2,'Yield Curves'!$B$2:$AP$508,MATCH($Z231,'Yield Curves'!$A$3:$A$508,0)+1)/100)</f>
        <v>0.61158581405801637</v>
      </c>
      <c r="BU231">
        <f>EXP(-BU$2*HLOOKUP(BU$2,'Yield Curves'!$B$2:$AP$508,MATCH($Z231,'Yield Curves'!$A$3:$A$508,0)+1)/100)</f>
        <v>0.56366228065342028</v>
      </c>
      <c r="BV231">
        <f>EXP(-BV$2*HLOOKUP(BV$2,'Yield Curves'!$B$2:$AP$508,MATCH($Z231,'Yield Curves'!$A$3:$A$508,0)+1)/100)</f>
        <v>0.51887099046545238</v>
      </c>
      <c r="BW231">
        <f>EXP(-BW$2*HLOOKUP(BW$2,'Yield Curves'!$B$2:$AP$508,MATCH($Z231,'Yield Curves'!$A$3:$A$508,0)+1)/100)</f>
        <v>0.47683369341896825</v>
      </c>
      <c r="BX231">
        <f>EXP(-BX$2*HLOOKUP(BX$2,'Yield Curves'!$B$2:$AP$508,MATCH($Z231,'Yield Curves'!$A$3:$A$508,0)+1)/100)</f>
        <v>0.43867344664796781</v>
      </c>
      <c r="BY231">
        <f>EXP(-BY$2*HLOOKUP(BY$2,'Yield Curves'!$B$2:$AP$508,MATCH($Z231,'Yield Curves'!$A$3:$A$508,0)+1)/100)</f>
        <v>0.40347631172366699</v>
      </c>
      <c r="BZ231">
        <f>EXP(-BZ$2*HLOOKUP(BZ$2,'Yield Curves'!$B$2:$AP$508,MATCH($Z231,'Yield Curves'!$A$3:$A$508,0)+1)/100)</f>
        <v>0.37064427642219488</v>
      </c>
      <c r="CA231">
        <f>EXP(-CA$2*HLOOKUP(CA$2,'Yield Curves'!$B$2:$AP$508,MATCH($Z231,'Yield Curves'!$A$3:$A$508,0)+1)/100)</f>
        <v>0.33997672316327365</v>
      </c>
      <c r="CB231">
        <f>EXP(-CB$2*HLOOKUP(CB$2,'Yield Curves'!$B$2:$AP$508,MATCH($Z231,'Yield Curves'!$A$3:$A$508,0)+1)/100)</f>
        <v>0.3122240078232712</v>
      </c>
      <c r="CC231">
        <f>EXP(-CC$2*HLOOKUP(CC$2,'Yield Curves'!$B$2:$AP$508,MATCH($Z231,'Yield Curves'!$A$3:$A$508,0)+1)/100)</f>
        <v>0.28664808507768941</v>
      </c>
      <c r="CD231">
        <f>EXP(-CD$2*HLOOKUP(CD$2,'Yield Curves'!$B$2:$AP$508,MATCH($Z231,'Yield Curves'!$A$3:$A$508,0)+1)/100)</f>
        <v>0.26322973131166416</v>
      </c>
      <c r="CE231">
        <f>EXP(-CE$2*HLOOKUP(CE$2,'Yield Curves'!$B$2:$AP$508,MATCH($Z231,'Yield Curves'!$A$3:$A$508,0)+1)/100)</f>
        <v>0.24180680189676959</v>
      </c>
      <c r="CF231">
        <f>EXP(-CF$2*HLOOKUP(CF$2,'Yield Curves'!$B$2:$AP$508,MATCH($Z231,'Yield Curves'!$A$3:$A$508,0)+1)/100)</f>
        <v>0.22208902741094816</v>
      </c>
      <c r="CG231">
        <f>EXP(-CG$2*HLOOKUP(CG$2,'Yield Curves'!$B$2:$AP$508,MATCH($Z231,'Yield Curves'!$A$3:$A$508,0)+1)/100)</f>
        <v>0.20387768289995242</v>
      </c>
      <c r="CH231">
        <f>EXP(-CH$2*HLOOKUP(CH$2,'Yield Curves'!$B$2:$AP$508,MATCH($Z231,'Yield Curves'!$A$3:$A$508,0)+1)/100)</f>
        <v>0.18712096492535454</v>
      </c>
    </row>
    <row r="232" spans="1:86" x14ac:dyDescent="0.2">
      <c r="A232" s="2">
        <v>42800</v>
      </c>
      <c r="B232">
        <f>'Yield Curves'!C231-'Yield Curves'!C232</f>
        <v>-0.11999999999999922</v>
      </c>
      <c r="C232">
        <f>'Yield Curves'!D231-'Yield Curves'!D232</f>
        <v>-8.4999999999999076E-2</v>
      </c>
      <c r="D232">
        <f>'Yield Curves'!E231-'Yield Curves'!E232</f>
        <v>-5.0000000000000711E-2</v>
      </c>
      <c r="E232">
        <f>'Yield Curves'!F231-'Yield Curves'!F232</f>
        <v>-1.9999999999999574E-2</v>
      </c>
      <c r="F232">
        <f>'Yield Curves'!G231-'Yield Curves'!G232</f>
        <v>9.9999999999997868E-3</v>
      </c>
      <c r="G232">
        <f>'Yield Curves'!H231-'Yield Curves'!H232</f>
        <v>-4.5000000000001705E-2</v>
      </c>
      <c r="H232">
        <f>'Yield Curves'!I231-'Yield Curves'!I232</f>
        <v>-0.10000000000000142</v>
      </c>
      <c r="I232">
        <f>'Yield Curves'!J231-'Yield Curves'!J232</f>
        <v>-2.4999999999998579E-2</v>
      </c>
      <c r="J232">
        <f>'Yield Curves'!K231-'Yield Curves'!K232</f>
        <v>5.0000000000000711E-2</v>
      </c>
      <c r="K232">
        <f>'Yield Curves'!L231-'Yield Curves'!L232</f>
        <v>4.9999999999998934E-2</v>
      </c>
      <c r="L232">
        <f>'Yield Curves'!M231-'Yield Curves'!M232</f>
        <v>4.9999999999998934E-2</v>
      </c>
      <c r="M232">
        <f>'Yield Curves'!N231-'Yield Curves'!N232</f>
        <v>4.9999999999998934E-2</v>
      </c>
      <c r="N232">
        <f>'Yield Curves'!O231-'Yield Curves'!O232</f>
        <v>4.9999999999998934E-2</v>
      </c>
      <c r="O232">
        <f>'Yield Curves'!P231-'Yield Curves'!P232</f>
        <v>4.9999999999998934E-2</v>
      </c>
      <c r="P232">
        <f>'Yield Curves'!Q231-'Yield Curves'!Q232</f>
        <v>3.5000000000000142E-2</v>
      </c>
      <c r="Q232">
        <f>'Yield Curves'!R231-'Yield Curves'!R232</f>
        <v>1.9999999999999574E-2</v>
      </c>
      <c r="R232">
        <f>'Yield Curves'!S231-'Yield Curves'!S232</f>
        <v>4.9999999999990052E-3</v>
      </c>
      <c r="S232">
        <f>'Yield Curves'!T231-'Yield Curves'!T232</f>
        <v>-2.4999999999995026E-3</v>
      </c>
      <c r="T232">
        <f>'Yield Curves'!U231-'Yield Curves'!U232</f>
        <v>-9.9999999999997868E-3</v>
      </c>
      <c r="U232">
        <f>'Yield Curves'!V231-'Yield Curves'!V232</f>
        <v>-1.7500000000000071E-2</v>
      </c>
      <c r="V232" s="21">
        <f t="shared" si="91"/>
        <v>5.0000000000000711E-2</v>
      </c>
      <c r="W232" s="21">
        <f t="shared" si="92"/>
        <v>4.0580000000000178E-2</v>
      </c>
      <c r="X232">
        <f t="shared" si="93"/>
        <v>5.7626926655017743E-2</v>
      </c>
      <c r="Y232">
        <f t="shared" si="94"/>
        <v>0.17464027831140816</v>
      </c>
      <c r="Z232" s="2">
        <v>42801</v>
      </c>
      <c r="AA232" s="28">
        <f>'Bond Valuation'!$B$12*BondVal_all!BO232</f>
        <v>92.371687267697709</v>
      </c>
      <c r="AB232" s="53">
        <f t="shared" si="96"/>
        <v>3.0004500450031557E-4</v>
      </c>
      <c r="AC232" s="12">
        <f>SUMPRODUCT('Bond Valuation'!$B$12*BondVal_all!BO232,$BO$2)/AA232</f>
        <v>1</v>
      </c>
      <c r="AD232" s="35">
        <f t="shared" si="97"/>
        <v>-1.7431844747046383E-3</v>
      </c>
      <c r="AE232" s="53">
        <f t="shared" si="98"/>
        <v>-5.5124333219108293E-3</v>
      </c>
      <c r="AF232" s="53">
        <f t="shared" si="99"/>
        <v>-1.5339124389787534E-3</v>
      </c>
      <c r="AG232" s="53">
        <f t="shared" si="100"/>
        <v>-4.8506570384369042E-3</v>
      </c>
      <c r="AH232" s="28">
        <f>SUMPRODUCT('Bond Valuation'!$B$40:$D$40,BondVal_all!BO232:BQ232)</f>
        <v>82.817536009003419</v>
      </c>
      <c r="AI232" s="53">
        <f t="shared" si="101"/>
        <v>1.4643728234344788E-3</v>
      </c>
      <c r="AJ232" s="12">
        <f>SUMPRODUCT($BO$2:$BQ$2,'Bond Valuation'!$B$40:$D$40,BondVal_all!BO232:BQ232)/BondVal_all!AH232</f>
        <v>2.9354734751994127</v>
      </c>
      <c r="AK232" s="35">
        <f t="shared" si="102"/>
        <v>-5.1170717878748877E-3</v>
      </c>
      <c r="AL232" s="35">
        <f t="shared" si="103"/>
        <v>-1.6181601800274625E-2</v>
      </c>
      <c r="AM232" s="35">
        <f t="shared" si="104"/>
        <v>-1.5339124389787534E-3</v>
      </c>
      <c r="AN232" s="29">
        <f t="shared" si="105"/>
        <v>-4.8506570384369042E-3</v>
      </c>
      <c r="AO232" s="28">
        <f>SUMPRODUCT('Bond Valuation'!$B$68:$F$68,BondVal_all!BO232:BS232)</f>
        <v>75.95415124598594</v>
      </c>
      <c r="AP232" s="53">
        <f t="shared" si="106"/>
        <v>2.3384286533159049E-3</v>
      </c>
      <c r="AQ232" s="12">
        <f>SUMPRODUCT($BO$2:$BS$2,'Bond Valuation'!$B$68:$F$68,BondVal_all!BO232:BS232)/BondVal_all!AO232</f>
        <v>4.7215313007822015</v>
      </c>
      <c r="AR232" s="35">
        <f t="shared" si="107"/>
        <v>-8.2305000603555296E-3</v>
      </c>
      <c r="AS232" s="35">
        <f t="shared" si="108"/>
        <v>-2.6027126472876791E-2</v>
      </c>
      <c r="AT232" s="35">
        <f t="shared" si="109"/>
        <v>-1.5339124389787534E-3</v>
      </c>
      <c r="AU232" s="36">
        <f t="shared" si="110"/>
        <v>-4.8506570384369042E-3</v>
      </c>
      <c r="AV232" s="28">
        <f>SUMPRODUCT('Bond Valuation'!$B$96:$K$96,BondVal_all!BO232:BX232)</f>
        <v>66.736721257011524</v>
      </c>
      <c r="AW232" s="53">
        <f t="shared" si="111"/>
        <v>3.4311273403873077E-3</v>
      </c>
      <c r="AX232" s="12">
        <f>SUMPRODUCT($BO$2:$BX$2,'Bond Valuation'!$B$96:$K$96,BondVal_all!BO232:BX232)/BondVal_all!AV232</f>
        <v>8.233842783925768</v>
      </c>
      <c r="AY232" s="35">
        <f t="shared" si="112"/>
        <v>-1.4353106908098217E-2</v>
      </c>
      <c r="AZ232" s="35">
        <f t="shared" si="113"/>
        <v>-4.5388509329487438E-2</v>
      </c>
      <c r="BA232" s="35">
        <f t="shared" si="114"/>
        <v>-1.5339124389787534E-3</v>
      </c>
      <c r="BB232" s="36">
        <f t="shared" si="115"/>
        <v>-4.8506570384369042E-3</v>
      </c>
      <c r="BC232" s="28">
        <f>SUMPRODUCT('Bond Valuation'!$B$124:$U$124,BondVal_all!BO232:CH232)</f>
        <v>56.69803609630091</v>
      </c>
      <c r="BD232" s="53">
        <f t="shared" si="116"/>
        <v>4.8171572344199998E-3</v>
      </c>
      <c r="BE232" s="12">
        <f>SUMPRODUCT($BO$2:$CH$2,'Bond Valuation'!$B$124:$U$124,BondVal_all!BO232:CH232)/BondVal_all!BC232</f>
        <v>11.978215245579278</v>
      </c>
      <c r="BF232" s="35">
        <f t="shared" si="117"/>
        <v>-2.0880238850764204E-2</v>
      </c>
      <c r="BG232" s="35">
        <f t="shared" si="118"/>
        <v>-6.6029112856751518E-2</v>
      </c>
      <c r="BH232" s="35">
        <f t="shared" si="119"/>
        <v>-1.5339124389787534E-3</v>
      </c>
      <c r="BI232" s="36">
        <f t="shared" si="120"/>
        <v>-4.8506570384369042E-3</v>
      </c>
      <c r="BJ232" s="35"/>
      <c r="BK232" s="35"/>
      <c r="BO232">
        <f>EXP(-BO$2*HLOOKUP(BO$2,'Yield Curves'!$B$2:$AP$508,MATCH($Z232,'Yield Curves'!$A$3:$A$508,0)+1)/100)</f>
        <v>0.91457116106631398</v>
      </c>
      <c r="BP232">
        <f>EXP(-BP$2*HLOOKUP(BP$2,'Yield Curves'!$B$2:$AP$508,MATCH($Z232,'Yield Curves'!$A$3:$A$508,0)+1)/100)</f>
        <v>0.8428215734716199</v>
      </c>
      <c r="BQ232">
        <f>EXP(-BQ$2*HLOOKUP(BQ$2,'Yield Curves'!$B$2:$AP$508,MATCH($Z232,'Yield Curves'!$A$3:$A$508,0)+1)/100)</f>
        <v>0.77747794646987789</v>
      </c>
      <c r="BR232">
        <f>EXP(-BR$2*HLOOKUP(BR$2,'Yield Curves'!$B$2:$AP$508,MATCH($Z232,'Yield Curves'!$A$3:$A$508,0)+1)/100)</f>
        <v>0.71863622144478434</v>
      </c>
      <c r="BS232">
        <f>EXP(-BS$2*HLOOKUP(BS$2,'Yield Curves'!$B$2:$AP$508,MATCH($Z232,'Yield Curves'!$A$3:$A$508,0)+1)/100)</f>
        <v>0.66166228282784834</v>
      </c>
      <c r="BT232">
        <f>EXP(-BT$2*HLOOKUP(BT$2,'Yield Curves'!$B$2:$AP$508,MATCH($Z232,'Yield Curves'!$A$3:$A$508,0)+1)/100)</f>
        <v>0.60993675958539828</v>
      </c>
      <c r="BU232">
        <f>EXP(-BU$2*HLOOKUP(BU$2,'Yield Curves'!$B$2:$AP$508,MATCH($Z232,'Yield Curves'!$A$3:$A$508,0)+1)/100)</f>
        <v>0.56247983186982087</v>
      </c>
      <c r="BV232">
        <f>EXP(-BV$2*HLOOKUP(BV$2,'Yield Curves'!$B$2:$AP$508,MATCH($Z232,'Yield Curves'!$A$3:$A$508,0)+1)/100)</f>
        <v>0.51819689643390265</v>
      </c>
      <c r="BW232">
        <f>EXP(-BW$2*HLOOKUP(BW$2,'Yield Curves'!$B$2:$AP$508,MATCH($Z232,'Yield Curves'!$A$3:$A$508,0)+1)/100)</f>
        <v>0.47667278920155332</v>
      </c>
      <c r="BX232">
        <f>EXP(-BX$2*HLOOKUP(BX$2,'Yield Curves'!$B$2:$AP$508,MATCH($Z232,'Yield Curves'!$A$3:$A$508,0)+1)/100)</f>
        <v>0.43911233950446965</v>
      </c>
      <c r="BY232">
        <f>EXP(-BY$2*HLOOKUP(BY$2,'Yield Curves'!$B$2:$AP$508,MATCH($Z232,'Yield Curves'!$A$3:$A$508,0)+1)/100)</f>
        <v>0.40453177168230953</v>
      </c>
      <c r="BZ232">
        <f>EXP(-BZ$2*HLOOKUP(BZ$2,'Yield Curves'!$B$2:$AP$508,MATCH($Z232,'Yield Curves'!$A$3:$A$508,0)+1)/100)</f>
        <v>0.37221821396852245</v>
      </c>
      <c r="CA232">
        <f>EXP(-CA$2*HLOOKUP(CA$2,'Yield Curves'!$B$2:$AP$508,MATCH($Z232,'Yield Curves'!$A$3:$A$508,0)+1)/100)</f>
        <v>0.3419575234744982</v>
      </c>
      <c r="CB232">
        <f>EXP(-CB$2*HLOOKUP(CB$2,'Yield Curves'!$B$2:$AP$508,MATCH($Z232,'Yield Curves'!$A$3:$A$508,0)+1)/100)</f>
        <v>0.31474066970744891</v>
      </c>
      <c r="CC232">
        <f>EXP(-CC$2*HLOOKUP(CC$2,'Yield Curves'!$B$2:$AP$508,MATCH($Z232,'Yield Curves'!$A$3:$A$508,0)+1)/100)</f>
        <v>0.28967374689734143</v>
      </c>
      <c r="CD232">
        <f>EXP(-CD$2*HLOOKUP(CD$2,'Yield Curves'!$B$2:$AP$508,MATCH($Z232,'Yield Curves'!$A$3:$A$508,0)+1)/100)</f>
        <v>0.26666322401750758</v>
      </c>
      <c r="CE232">
        <f>EXP(-CE$2*HLOOKUP(CE$2,'Yield Curves'!$B$2:$AP$508,MATCH($Z232,'Yield Curves'!$A$3:$A$508,0)+1)/100)</f>
        <v>0.24554875282325833</v>
      </c>
      <c r="CF232">
        <f>EXP(-CF$2*HLOOKUP(CF$2,'Yield Curves'!$B$2:$AP$508,MATCH($Z232,'Yield Curves'!$A$3:$A$508,0)+1)/100)</f>
        <v>0.22610931120411168</v>
      </c>
      <c r="CG232">
        <f>EXP(-CG$2*HLOOKUP(CG$2,'Yield Curves'!$B$2:$AP$508,MATCH($Z232,'Yield Curves'!$A$3:$A$508,0)+1)/100)</f>
        <v>0.20817699959246325</v>
      </c>
      <c r="CH232">
        <f>EXP(-CH$2*HLOOKUP(CH$2,'Yield Curves'!$B$2:$AP$508,MATCH($Z232,'Yield Curves'!$A$3:$A$508,0)+1)/100)</f>
        <v>0.19166619264739129</v>
      </c>
    </row>
    <row r="233" spans="1:86" x14ac:dyDescent="0.2">
      <c r="A233" s="2">
        <v>42797</v>
      </c>
      <c r="B233">
        <f>'Yield Curves'!C232-'Yield Curves'!C233</f>
        <v>-1.9999999999999574E-2</v>
      </c>
      <c r="C233">
        <f>'Yield Curves'!D232-'Yield Curves'!D233</f>
        <v>-2.5000000000000355E-2</v>
      </c>
      <c r="D233">
        <f>'Yield Curves'!E232-'Yield Curves'!E233</f>
        <v>-2.9999999999999361E-2</v>
      </c>
      <c r="E233">
        <f>'Yield Curves'!F232-'Yield Curves'!F233</f>
        <v>-4.0000000000000924E-2</v>
      </c>
      <c r="F233">
        <f>'Yield Curves'!G232-'Yield Curves'!G233</f>
        <v>-5.0000000000000711E-2</v>
      </c>
      <c r="G233">
        <f>'Yield Curves'!H232-'Yield Curves'!H233</f>
        <v>-1.5000000000000568E-2</v>
      </c>
      <c r="H233">
        <f>'Yield Curves'!I232-'Yield Curves'!I233</f>
        <v>2.000000000000135E-2</v>
      </c>
      <c r="I233">
        <f>'Yield Curves'!J232-'Yield Curves'!J233</f>
        <v>-2.5000000000000355E-2</v>
      </c>
      <c r="J233">
        <f>'Yield Curves'!K232-'Yield Curves'!K233</f>
        <v>-7.0000000000000284E-2</v>
      </c>
      <c r="K233">
        <f>'Yield Curves'!L232-'Yield Curves'!L233</f>
        <v>-6.7499999999999005E-2</v>
      </c>
      <c r="L233">
        <f>'Yield Curves'!M232-'Yield Curves'!M233</f>
        <v>-6.4999999999997726E-2</v>
      </c>
      <c r="M233">
        <f>'Yield Curves'!N232-'Yield Curves'!N233</f>
        <v>-6.2499999999998224E-2</v>
      </c>
      <c r="N233">
        <f>'Yield Curves'!O232-'Yield Curves'!O233</f>
        <v>-5.9999999999998721E-2</v>
      </c>
      <c r="O233">
        <f>'Yield Curves'!P232-'Yield Curves'!P233</f>
        <v>-5.7499999999999218E-2</v>
      </c>
      <c r="P233">
        <f>'Yield Curves'!Q232-'Yield Curves'!Q233</f>
        <v>-5.1249999999999574E-2</v>
      </c>
      <c r="Q233">
        <f>'Yield Curves'!R232-'Yield Curves'!R233</f>
        <v>-4.5000000000001705E-2</v>
      </c>
      <c r="R233">
        <f>'Yield Curves'!S232-'Yield Curves'!S233</f>
        <v>-3.8750000000003837E-2</v>
      </c>
      <c r="S233">
        <f>'Yield Curves'!T232-'Yield Curves'!T233</f>
        <v>-3.4375000000004263E-2</v>
      </c>
      <c r="T233">
        <f>'Yield Curves'!U232-'Yield Curves'!U233</f>
        <v>-3.0000000000001137E-2</v>
      </c>
      <c r="U233">
        <f>'Yield Curves'!V232-'Yield Curves'!V233</f>
        <v>-2.562499999999801E-2</v>
      </c>
      <c r="V233" s="21">
        <f t="shared" si="91"/>
        <v>2.000000000000135E-2</v>
      </c>
      <c r="W233" s="21">
        <f t="shared" si="92"/>
        <v>4.0700000000000174E-2</v>
      </c>
      <c r="X233">
        <f t="shared" si="93"/>
        <v>5.7615133771937194E-2</v>
      </c>
      <c r="Y233">
        <f t="shared" si="94"/>
        <v>0.17473284396292491</v>
      </c>
      <c r="Z233" s="2">
        <v>42800</v>
      </c>
      <c r="AA233" s="28">
        <f>'Bond Valuation'!$B$12*BondVal_all!BO233</f>
        <v>92.343979917827681</v>
      </c>
      <c r="AB233" s="53">
        <f t="shared" si="96"/>
        <v>1.2007202880863765E-3</v>
      </c>
      <c r="AC233" s="12">
        <f>SUMPRODUCT('Bond Valuation'!$B$12*BondVal_all!BO233,$BO$2)/AA233</f>
        <v>1</v>
      </c>
      <c r="AD233" s="35">
        <f t="shared" si="97"/>
        <v>-1.7464027831140816E-3</v>
      </c>
      <c r="AE233" s="53">
        <f t="shared" si="98"/>
        <v>-5.522610506697544E-3</v>
      </c>
      <c r="AF233" s="53">
        <f t="shared" si="99"/>
        <v>-1.5358810439577817E-3</v>
      </c>
      <c r="AG233" s="53">
        <f t="shared" si="100"/>
        <v>-4.8568823139837815E-3</v>
      </c>
      <c r="AH233" s="28">
        <f>SUMPRODUCT('Bond Valuation'!$B$40:$D$40,BondVal_all!BO233:BQ233)</f>
        <v>82.696437593197089</v>
      </c>
      <c r="AI233" s="53">
        <f t="shared" si="101"/>
        <v>-2.4037114169861429E-4</v>
      </c>
      <c r="AJ233" s="12">
        <f>SUMPRODUCT($BO$2:$BQ$2,'Bond Valuation'!$B$40:$D$40,BondVal_all!BO233:BQ233)/BondVal_all!AH233</f>
        <v>2.9354126268886018</v>
      </c>
      <c r="AK233" s="35">
        <f t="shared" si="102"/>
        <v>-5.1264127811864709E-3</v>
      </c>
      <c r="AL233" s="35">
        <f t="shared" si="103"/>
        <v>-1.6211140614747627E-2</v>
      </c>
      <c r="AM233" s="35">
        <f t="shared" si="104"/>
        <v>-1.5358810439577817E-3</v>
      </c>
      <c r="AN233" s="29">
        <f t="shared" si="105"/>
        <v>-4.8568823139837815E-3</v>
      </c>
      <c r="AO233" s="28">
        <f>SUMPRODUCT('Bond Valuation'!$B$68:$F$68,BondVal_all!BO233:BS233)</f>
        <v>75.776952249584554</v>
      </c>
      <c r="AP233" s="53">
        <f t="shared" si="106"/>
        <v>-2.0795845295300541E-3</v>
      </c>
      <c r="AQ233" s="12">
        <f>SUMPRODUCT($BO$2:$BS$2,'Bond Valuation'!$B$68:$F$68,BondVal_all!BO233:BS233)/BondVal_all!AO233</f>
        <v>4.7211050268331487</v>
      </c>
      <c r="AR233" s="35">
        <f t="shared" si="107"/>
        <v>-8.2449509582352924E-3</v>
      </c>
      <c r="AS233" s="35">
        <f t="shared" si="108"/>
        <v>-2.6072824224411338E-2</v>
      </c>
      <c r="AT233" s="35">
        <f t="shared" si="109"/>
        <v>-1.5358810439577817E-3</v>
      </c>
      <c r="AU233" s="36">
        <f t="shared" si="110"/>
        <v>-4.8568823139837815E-3</v>
      </c>
      <c r="AV233" s="28">
        <f>SUMPRODUCT('Bond Valuation'!$B$96:$K$96,BondVal_all!BO233:BX233)</f>
        <v>66.50852204864168</v>
      </c>
      <c r="AW233" s="53">
        <f t="shared" si="111"/>
        <v>5.4732017175096459E-4</v>
      </c>
      <c r="AX233" s="12">
        <f>SUMPRODUCT($BO$2:$BX$2,'Bond Valuation'!$B$96:$K$96,BondVal_all!BO233:BX233)/BondVal_all!AV233</f>
        <v>8.2305421979643132</v>
      </c>
      <c r="AY233" s="35">
        <f t="shared" si="112"/>
        <v>-1.4373841801062768E-2</v>
      </c>
      <c r="AZ233" s="35">
        <f t="shared" si="113"/>
        <v>-4.5454078818295218E-2</v>
      </c>
      <c r="BA233" s="35">
        <f t="shared" si="114"/>
        <v>-1.5358810439577817E-3</v>
      </c>
      <c r="BB233" s="36">
        <f t="shared" si="115"/>
        <v>-4.8568823139837815E-3</v>
      </c>
      <c r="BC233" s="28">
        <f>SUMPRODUCT('Bond Valuation'!$B$124:$U$124,BondVal_all!BO233:CH233)</f>
        <v>56.426222112241938</v>
      </c>
      <c r="BD233" s="53">
        <f t="shared" si="116"/>
        <v>1.3544658974583346E-2</v>
      </c>
      <c r="BE233" s="12">
        <f>SUMPRODUCT($BO$2:$CH$2,'Bond Valuation'!$B$124:$U$124,BondVal_all!BO233:CH233)/BondVal_all!BC233</f>
        <v>11.95873650992206</v>
      </c>
      <c r="BF233" s="35">
        <f t="shared" si="117"/>
        <v>-2.0884770723455865E-2</v>
      </c>
      <c r="BG233" s="35">
        <f t="shared" si="118"/>
        <v>-6.6043443896523085E-2</v>
      </c>
      <c r="BH233" s="35">
        <f t="shared" si="119"/>
        <v>-1.5358810439577817E-3</v>
      </c>
      <c r="BI233" s="36">
        <f t="shared" si="120"/>
        <v>-4.8568823139837815E-3</v>
      </c>
      <c r="BJ233" s="35"/>
      <c r="BK233" s="35"/>
      <c r="BO233">
        <f>EXP(-BO$2*HLOOKUP(BO$2,'Yield Curves'!$B$2:$AP$508,MATCH($Z233,'Yield Curves'!$A$3:$A$508,0)+1)/100)</f>
        <v>0.91429683086958102</v>
      </c>
      <c r="BP233">
        <f>EXP(-BP$2*HLOOKUP(BP$2,'Yield Curves'!$B$2:$AP$508,MATCH($Z233,'Yield Curves'!$A$3:$A$508,0)+1)/100)</f>
        <v>0.84197917316849991</v>
      </c>
      <c r="BQ233">
        <f>EXP(-BQ$2*HLOOKUP(BQ$2,'Yield Curves'!$B$2:$AP$508,MATCH($Z233,'Yield Curves'!$A$3:$A$508,0)+1)/100)</f>
        <v>0.77631260377569544</v>
      </c>
      <c r="BR233">
        <f>EXP(-BR$2*HLOOKUP(BR$2,'Yield Curves'!$B$2:$AP$508,MATCH($Z233,'Yield Curves'!$A$3:$A$508,0)+1)/100)</f>
        <v>0.71777437519022491</v>
      </c>
      <c r="BS233">
        <f>EXP(-BS$2*HLOOKUP(BS$2,'Yield Curves'!$B$2:$AP$508,MATCH($Z233,'Yield Curves'!$A$3:$A$508,0)+1)/100)</f>
        <v>0.66001019309341014</v>
      </c>
      <c r="BT233">
        <f>EXP(-BT$2*HLOOKUP(BT$2,'Yield Curves'!$B$2:$AP$508,MATCH($Z233,'Yield Curves'!$A$3:$A$508,0)+1)/100)</f>
        <v>0.60792728573421806</v>
      </c>
      <c r="BU233">
        <f>EXP(-BU$2*HLOOKUP(BU$2,'Yield Curves'!$B$2:$AP$508,MATCH($Z233,'Yield Curves'!$A$3:$A$508,0)+1)/100)</f>
        <v>0.56012237070987048</v>
      </c>
      <c r="BV233">
        <f>EXP(-BV$2*HLOOKUP(BV$2,'Yield Curves'!$B$2:$AP$508,MATCH($Z233,'Yield Curves'!$A$3:$A$508,0)+1)/100)</f>
        <v>0.51587024928225711</v>
      </c>
      <c r="BW233">
        <f>EXP(-BW$2*HLOOKUP(BW$2,'Yield Curves'!$B$2:$AP$508,MATCH($Z233,'Yield Curves'!$A$3:$A$508,0)+1)/100)</f>
        <v>0.4747995803940826</v>
      </c>
      <c r="BX233">
        <f>EXP(-BX$2*HLOOKUP(BX$2,'Yield Curves'!$B$2:$AP$508,MATCH($Z233,'Yield Curves'!$A$3:$A$508,0)+1)/100)</f>
        <v>0.43735939836598303</v>
      </c>
      <c r="BY233">
        <f>EXP(-BY$2*HLOOKUP(BY$2,'Yield Curves'!$B$2:$AP$508,MATCH($Z233,'Yield Curves'!$A$3:$A$508,0)+1)/100)</f>
        <v>0.40292191303149438</v>
      </c>
      <c r="BZ233">
        <f>EXP(-BZ$2*HLOOKUP(BZ$2,'Yield Curves'!$B$2:$AP$508,MATCH($Z233,'Yield Curves'!$A$3:$A$508,0)+1)/100)</f>
        <v>0.37067207578538963</v>
      </c>
      <c r="CA233">
        <f>EXP(-CA$2*HLOOKUP(CA$2,'Yield Curves'!$B$2:$AP$508,MATCH($Z233,'Yield Curves'!$A$3:$A$508,0)+1)/100)</f>
        <v>0.34039132238971381</v>
      </c>
      <c r="CB233">
        <f>EXP(-CB$2*HLOOKUP(CB$2,'Yield Curves'!$B$2:$AP$508,MATCH($Z233,'Yield Curves'!$A$3:$A$508,0)+1)/100)</f>
        <v>0.31330499906219894</v>
      </c>
      <c r="CC233">
        <f>EXP(-CC$2*HLOOKUP(CC$2,'Yield Curves'!$B$2:$AP$508,MATCH($Z233,'Yield Curves'!$A$3:$A$508,0)+1)/100)</f>
        <v>0.28837314358851557</v>
      </c>
      <c r="CD233">
        <f>EXP(-CD$2*HLOOKUP(CD$2,'Yield Curves'!$B$2:$AP$508,MATCH($Z233,'Yield Curves'!$A$3:$A$508,0)+1)/100)</f>
        <v>0.26537552649356677</v>
      </c>
      <c r="CE233">
        <f>EXP(-CE$2*HLOOKUP(CE$2,'Yield Curves'!$B$2:$AP$508,MATCH($Z233,'Yield Curves'!$A$3:$A$508,0)+1)/100)</f>
        <v>0.24415773190417137</v>
      </c>
      <c r="CF233">
        <f>EXP(-CF$2*HLOOKUP(CF$2,'Yield Curves'!$B$2:$AP$508,MATCH($Z233,'Yield Curves'!$A$3:$A$508,0)+1)/100)</f>
        <v>0.22462532559494033</v>
      </c>
      <c r="CG233">
        <f>EXP(-CG$2*HLOOKUP(CG$2,'Yield Curves'!$B$2:$AP$508,MATCH($Z233,'Yield Curves'!$A$3:$A$508,0)+1)/100)</f>
        <v>0.20666794698713678</v>
      </c>
      <c r="CH233">
        <f>EXP(-CH$2*HLOOKUP(CH$2,'Yield Curves'!$B$2:$AP$508,MATCH($Z233,'Yield Curves'!$A$3:$A$508,0)+1)/100)</f>
        <v>0.19013898010152055</v>
      </c>
    </row>
    <row r="234" spans="1:86" x14ac:dyDescent="0.2">
      <c r="A234" s="2">
        <v>42796</v>
      </c>
      <c r="B234">
        <f>'Yield Curves'!C233-'Yield Curves'!C234</f>
        <v>4.9999999999998934E-2</v>
      </c>
      <c r="C234">
        <f>'Yield Curves'!D233-'Yield Curves'!D234</f>
        <v>7.0000000000000284E-2</v>
      </c>
      <c r="D234">
        <f>'Yield Curves'!E233-'Yield Curves'!E234</f>
        <v>8.9999999999999858E-2</v>
      </c>
      <c r="E234">
        <f>'Yield Curves'!F233-'Yield Curves'!F234</f>
        <v>7.5000000000001066E-2</v>
      </c>
      <c r="F234">
        <f>'Yield Curves'!G233-'Yield Curves'!G234</f>
        <v>6.0000000000000497E-2</v>
      </c>
      <c r="G234">
        <f>'Yield Curves'!H233-'Yield Curves'!H234</f>
        <v>3.5000000000000142E-2</v>
      </c>
      <c r="H234">
        <f>'Yield Curves'!I233-'Yield Curves'!I234</f>
        <v>9.9999999999997868E-3</v>
      </c>
      <c r="I234">
        <f>'Yield Curves'!J233-'Yield Curves'!J234</f>
        <v>9.9999999999997868E-3</v>
      </c>
      <c r="J234">
        <f>'Yield Curves'!K233-'Yield Curves'!K234</f>
        <v>9.9999999999997868E-3</v>
      </c>
      <c r="K234">
        <f>'Yield Curves'!L233-'Yield Curves'!L234</f>
        <v>4.9999999999990052E-3</v>
      </c>
      <c r="L234">
        <f>'Yield Curves'!M233-'Yield Curves'!M234</f>
        <v>0</v>
      </c>
      <c r="M234">
        <f>'Yield Curves'!N233-'Yield Curves'!N234</f>
        <v>-5.0000000000007816E-3</v>
      </c>
      <c r="N234">
        <f>'Yield Curves'!O233-'Yield Curves'!O234</f>
        <v>-1.0000000000001563E-2</v>
      </c>
      <c r="O234">
        <f>'Yield Curves'!P233-'Yield Curves'!P234</f>
        <v>-1.5000000000002345E-2</v>
      </c>
      <c r="P234">
        <f>'Yield Curves'!Q233-'Yield Curves'!Q234</f>
        <v>-1.0000000000001563E-2</v>
      </c>
      <c r="Q234">
        <f>'Yield Curves'!R233-'Yield Curves'!R234</f>
        <v>-4.9999999999990052E-3</v>
      </c>
      <c r="R234">
        <f>'Yield Curves'!S233-'Yield Curves'!S234</f>
        <v>0</v>
      </c>
      <c r="S234">
        <f>'Yield Curves'!T233-'Yield Curves'!T234</f>
        <v>0</v>
      </c>
      <c r="T234">
        <f>'Yield Curves'!U233-'Yield Curves'!U234</f>
        <v>0</v>
      </c>
      <c r="U234">
        <f>'Yield Curves'!V233-'Yield Curves'!V234</f>
        <v>0</v>
      </c>
      <c r="V234" s="21">
        <f t="shared" si="91"/>
        <v>8.9999999999999858E-2</v>
      </c>
      <c r="W234" s="21">
        <f t="shared" si="92"/>
        <v>4.0740000000000179E-2</v>
      </c>
      <c r="X234">
        <f t="shared" si="93"/>
        <v>5.7652957243454969E-2</v>
      </c>
      <c r="Y234">
        <f t="shared" si="94"/>
        <v>0.17486083451547912</v>
      </c>
      <c r="Z234" s="2">
        <v>42797</v>
      </c>
      <c r="AA234" s="28">
        <f>'Bond Valuation'!$B$12*BondVal_all!BO234</f>
        <v>92.233233603004749</v>
      </c>
      <c r="AB234" s="53">
        <f t="shared" si="96"/>
        <v>2.0002000133345632E-4</v>
      </c>
      <c r="AC234" s="12">
        <f>SUMPRODUCT('Bond Valuation'!$B$12*BondVal_all!BO234,$BO$2)/AA234</f>
        <v>1</v>
      </c>
      <c r="AD234" s="35">
        <f t="shared" si="97"/>
        <v>-1.7473284396292491E-3</v>
      </c>
      <c r="AE234" s="53">
        <f t="shared" si="98"/>
        <v>-5.5255376896164469E-3</v>
      </c>
      <c r="AF234" s="53">
        <f t="shared" si="99"/>
        <v>-1.5355667383609303E-3</v>
      </c>
      <c r="AG234" s="53">
        <f t="shared" si="100"/>
        <v>-4.8558883924163928E-3</v>
      </c>
      <c r="AH234" s="28">
        <f>SUMPRODUCT('Bond Valuation'!$B$40:$D$40,BondVal_all!BO234:BQ234)</f>
        <v>82.716320209522962</v>
      </c>
      <c r="AI234" s="53">
        <f t="shared" si="101"/>
        <v>1.4540217859244642E-3</v>
      </c>
      <c r="AJ234" s="12">
        <f>SUMPRODUCT($BO$2:$BQ$2,'Bond Valuation'!$B$40:$D$40,BondVal_all!BO234:BQ234)/BondVal_all!AH234</f>
        <v>2.9355015244030755</v>
      </c>
      <c r="AK234" s="35">
        <f t="shared" si="102"/>
        <v>-5.1292852981645078E-3</v>
      </c>
      <c r="AL234" s="35">
        <f t="shared" si="103"/>
        <v>-1.6220224311015729E-2</v>
      </c>
      <c r="AM234" s="35">
        <f t="shared" si="104"/>
        <v>-1.5355667383609303E-3</v>
      </c>
      <c r="AN234" s="29">
        <f t="shared" si="105"/>
        <v>-4.8558883924163928E-3</v>
      </c>
      <c r="AO234" s="28">
        <f>SUMPRODUCT('Bond Valuation'!$B$68:$F$68,BondVal_all!BO234:BS234)</f>
        <v>75.934865220549156</v>
      </c>
      <c r="AP234" s="53">
        <f t="shared" si="106"/>
        <v>3.1726626465449215E-3</v>
      </c>
      <c r="AQ234" s="12">
        <f>SUMPRODUCT($BO$2:$BS$2,'Bond Valuation'!$B$68:$F$68,BondVal_all!BO234:BS234)/BondVal_all!AO234</f>
        <v>4.7219915308980687</v>
      </c>
      <c r="AR234" s="35">
        <f t="shared" si="107"/>
        <v>-8.2508700936266503E-3</v>
      </c>
      <c r="AS234" s="35">
        <f t="shared" si="108"/>
        <v>-2.6091542174026941E-2</v>
      </c>
      <c r="AT234" s="35">
        <f t="shared" si="109"/>
        <v>-1.5355667383609303E-3</v>
      </c>
      <c r="AU234" s="36">
        <f t="shared" si="110"/>
        <v>-4.8558883924163928E-3</v>
      </c>
      <c r="AV234" s="28">
        <f>SUMPRODUCT('Bond Valuation'!$B$96:$K$96,BondVal_all!BO234:BX234)</f>
        <v>66.472140505283676</v>
      </c>
      <c r="AW234" s="53">
        <f t="shared" si="111"/>
        <v>2.6816331209942312E-3</v>
      </c>
      <c r="AX234" s="12">
        <f>SUMPRODUCT($BO$2:$BX$2,'Bond Valuation'!$B$96:$K$96,BondVal_all!BO234:BX234)/BondVal_all!AV234</f>
        <v>8.22997379395213</v>
      </c>
      <c r="AY234" s="35">
        <f t="shared" si="112"/>
        <v>-1.4380467267575987E-2</v>
      </c>
      <c r="AZ234" s="35">
        <f t="shared" si="113"/>
        <v>-4.5475030383038163E-2</v>
      </c>
      <c r="BA234" s="35">
        <f t="shared" si="114"/>
        <v>-1.5355667383609303E-3</v>
      </c>
      <c r="BB234" s="36">
        <f t="shared" si="115"/>
        <v>-4.8558883924163928E-3</v>
      </c>
      <c r="BC234" s="28">
        <f>SUMPRODUCT('Bond Valuation'!$B$124:$U$124,BondVal_all!BO234:CH234)</f>
        <v>55.672161668070061</v>
      </c>
      <c r="BD234" s="53">
        <f t="shared" si="116"/>
        <v>-3.6313497338633649E-3</v>
      </c>
      <c r="BE234" s="12">
        <f>SUMPRODUCT($BO$2:$CH$2,'Bond Valuation'!$B$124:$U$124,BondVal_all!BO234:CH234)/BondVal_all!BC234</f>
        <v>11.858932911960398</v>
      </c>
      <c r="BF234" s="35">
        <f t="shared" si="117"/>
        <v>-2.0721450740723707E-2</v>
      </c>
      <c r="BG234" s="35">
        <f t="shared" si="118"/>
        <v>-6.5526980763670098E-2</v>
      </c>
      <c r="BH234" s="35">
        <f t="shared" si="119"/>
        <v>-1.5355667383609303E-3</v>
      </c>
      <c r="BI234" s="36">
        <f t="shared" si="120"/>
        <v>-4.8558883924163928E-3</v>
      </c>
      <c r="BJ234" s="35"/>
      <c r="BK234" s="35"/>
      <c r="BO234">
        <f>EXP(-BO$2*HLOOKUP(BO$2,'Yield Curves'!$B$2:$AP$508,MATCH($Z234,'Yield Curves'!$A$3:$A$508,0)+1)/100)</f>
        <v>0.91320033270301726</v>
      </c>
      <c r="BP234">
        <f>EXP(-BP$2*HLOOKUP(BP$2,'Yield Curves'!$B$2:$AP$508,MATCH($Z234,'Yield Curves'!$A$3:$A$508,0)+1)/100)</f>
        <v>0.84113761484462324</v>
      </c>
      <c r="BQ234">
        <f>EXP(-BQ$2*HLOOKUP(BQ$2,'Yield Curves'!$B$2:$AP$508,MATCH($Z234,'Yield Curves'!$A$3:$A$508,0)+1)/100)</f>
        <v>0.77654553249438907</v>
      </c>
      <c r="BR234">
        <f>EXP(-BR$2*HLOOKUP(BR$2,'Yield Curves'!$B$2:$AP$508,MATCH($Z234,'Yield Curves'!$A$3:$A$508,0)+1)/100)</f>
        <v>0.71490901223585557</v>
      </c>
      <c r="BS234">
        <f>EXP(-BS$2*HLOOKUP(BS$2,'Yield Curves'!$B$2:$AP$508,MATCH($Z234,'Yield Curves'!$A$3:$A$508,0)+1)/100)</f>
        <v>0.66166228282784834</v>
      </c>
      <c r="BT234">
        <f>EXP(-BT$2*HLOOKUP(BT$2,'Yield Curves'!$B$2:$AP$508,MATCH($Z234,'Yield Curves'!$A$3:$A$508,0)+1)/100)</f>
        <v>0.60975380600193219</v>
      </c>
      <c r="BU234">
        <f>EXP(-BU$2*HLOOKUP(BU$2,'Yield Curves'!$B$2:$AP$508,MATCH($Z234,'Yield Curves'!$A$3:$A$508,0)+1)/100)</f>
        <v>0.56208623376292133</v>
      </c>
      <c r="BV234">
        <f>EXP(-BV$2*HLOOKUP(BV$2,'Yield Curves'!$B$2:$AP$508,MATCH($Z234,'Yield Curves'!$A$3:$A$508,0)+1)/100)</f>
        <v>0.51731671008034374</v>
      </c>
      <c r="BW234">
        <f>EXP(-BW$2*HLOOKUP(BW$2,'Yield Curves'!$B$2:$AP$508,MATCH($Z234,'Yield Curves'!$A$3:$A$508,0)+1)/100)</f>
        <v>0.47501328828592931</v>
      </c>
      <c r="BX234">
        <f>EXP(-BX$2*HLOOKUP(BX$2,'Yield Curves'!$B$2:$AP$508,MATCH($Z234,'Yield Curves'!$A$3:$A$508,0)+1)/100)</f>
        <v>0.4369222575744412</v>
      </c>
      <c r="BY234">
        <f>EXP(-BY$2*HLOOKUP(BY$2,'Yield Curves'!$B$2:$AP$508,MATCH($Z234,'Yield Curves'!$A$3:$A$508,0)+1)/100)</f>
        <v>0.40181539992351495</v>
      </c>
      <c r="BZ234">
        <f>EXP(-BZ$2*HLOOKUP(BZ$2,'Yield Curves'!$B$2:$AP$508,MATCH($Z234,'Yield Curves'!$A$3:$A$508,0)+1)/100)</f>
        <v>0.36873114678421359</v>
      </c>
      <c r="CA234">
        <f>EXP(-CA$2*HLOOKUP(CA$2,'Yield Curves'!$B$2:$AP$508,MATCH($Z234,'Yield Curves'!$A$3:$A$508,0)+1)/100)</f>
        <v>0.33747229025106246</v>
      </c>
      <c r="CB234">
        <f>EXP(-CB$2*HLOOKUP(CB$2,'Yield Curves'!$B$2:$AP$508,MATCH($Z234,'Yield Curves'!$A$3:$A$508,0)+1)/100)</f>
        <v>0.30968004574368607</v>
      </c>
      <c r="CC234">
        <f>EXP(-CC$2*HLOOKUP(CC$2,'Yield Curves'!$B$2:$AP$508,MATCH($Z234,'Yield Curves'!$A$3:$A$508,0)+1)/100)</f>
        <v>0.28407982680991506</v>
      </c>
      <c r="CD234">
        <f>EXP(-CD$2*HLOOKUP(CD$2,'Yield Curves'!$B$2:$AP$508,MATCH($Z234,'Yield Curves'!$A$3:$A$508,0)+1)/100)</f>
        <v>0.26058612062895264</v>
      </c>
      <c r="CE234">
        <f>EXP(-CE$2*HLOOKUP(CE$2,'Yield Curves'!$B$2:$AP$508,MATCH($Z234,'Yield Curves'!$A$3:$A$508,0)+1)/100)</f>
        <v>0.23903999114958821</v>
      </c>
      <c r="CF234">
        <f>EXP(-CF$2*HLOOKUP(CF$2,'Yield Curves'!$B$2:$AP$508,MATCH($Z234,'Yield Curves'!$A$3:$A$508,0)+1)/100)</f>
        <v>0.21921730148846286</v>
      </c>
      <c r="CG234">
        <f>EXP(-CG$2*HLOOKUP(CG$2,'Yield Curves'!$B$2:$AP$508,MATCH($Z234,'Yield Curves'!$A$3:$A$508,0)+1)/100)</f>
        <v>0.20094902623496635</v>
      </c>
      <c r="CH234">
        <f>EXP(-CH$2*HLOOKUP(CH$2,'Yield Curves'!$B$2:$AP$508,MATCH($Z234,'Yield Curves'!$A$3:$A$508,0)+1)/100)</f>
        <v>0.18415085373814818</v>
      </c>
    </row>
    <row r="235" spans="1:86" x14ac:dyDescent="0.2">
      <c r="A235" s="2">
        <v>42795</v>
      </c>
      <c r="B235">
        <f>'Yield Curves'!C234-'Yield Curves'!C235</f>
        <v>-2.9999999999999361E-2</v>
      </c>
      <c r="C235">
        <f>'Yield Curves'!D234-'Yield Curves'!D235</f>
        <v>-2.9999999999999361E-2</v>
      </c>
      <c r="D235">
        <f>'Yield Curves'!E234-'Yield Curves'!E235</f>
        <v>-2.9999999999999361E-2</v>
      </c>
      <c r="E235">
        <f>'Yield Curves'!F234-'Yield Curves'!F235</f>
        <v>-1.9999999999999574E-2</v>
      </c>
      <c r="F235">
        <f>'Yield Curves'!G234-'Yield Curves'!G235</f>
        <v>-9.9999999999997868E-3</v>
      </c>
      <c r="G235">
        <f>'Yield Curves'!H234-'Yield Curves'!H235</f>
        <v>-2.9999999999999361E-2</v>
      </c>
      <c r="H235">
        <f>'Yield Curves'!I234-'Yield Curves'!I235</f>
        <v>-5.0000000000000711E-2</v>
      </c>
      <c r="I235">
        <f>'Yield Curves'!J234-'Yield Curves'!J235</f>
        <v>-2.5000000000000355E-2</v>
      </c>
      <c r="J235">
        <f>'Yield Curves'!K234-'Yield Curves'!K235</f>
        <v>0</v>
      </c>
      <c r="K235">
        <f>'Yield Curves'!L234-'Yield Curves'!L235</f>
        <v>-2.4999999999995026E-3</v>
      </c>
      <c r="L235">
        <f>'Yield Curves'!M234-'Yield Curves'!M235</f>
        <v>-5.0000000000007816E-3</v>
      </c>
      <c r="M235">
        <f>'Yield Curves'!N234-'Yield Curves'!N235</f>
        <v>-7.5000000000002842E-3</v>
      </c>
      <c r="N235">
        <f>'Yield Curves'!O234-'Yield Curves'!O235</f>
        <v>-9.9999999999997868E-3</v>
      </c>
      <c r="O235">
        <f>'Yield Curves'!P234-'Yield Curves'!P235</f>
        <v>-1.2499999999999289E-2</v>
      </c>
      <c r="P235">
        <f>'Yield Curves'!Q234-'Yield Curves'!Q235</f>
        <v>-1.6249999999999432E-2</v>
      </c>
      <c r="Q235">
        <f>'Yield Curves'!R234-'Yield Curves'!R235</f>
        <v>-1.9999999999999574E-2</v>
      </c>
      <c r="R235">
        <f>'Yield Curves'!S234-'Yield Curves'!S235</f>
        <v>-2.3749999999999716E-2</v>
      </c>
      <c r="S235">
        <f>'Yield Curves'!T234-'Yield Curves'!T235</f>
        <v>-2.6875000000000426E-2</v>
      </c>
      <c r="T235">
        <f>'Yield Curves'!U234-'Yield Curves'!U235</f>
        <v>-2.9999999999999361E-2</v>
      </c>
      <c r="U235">
        <f>'Yield Curves'!V234-'Yield Curves'!V235</f>
        <v>-3.3124999999998295E-2</v>
      </c>
      <c r="V235" s="21">
        <f t="shared" si="91"/>
        <v>0</v>
      </c>
      <c r="W235" s="21">
        <f t="shared" si="92"/>
        <v>4.0500000000000182E-2</v>
      </c>
      <c r="X235">
        <f t="shared" si="93"/>
        <v>5.7947365892294059E-2</v>
      </c>
      <c r="Y235">
        <f t="shared" si="94"/>
        <v>0.17530573144980519</v>
      </c>
      <c r="Z235" s="2">
        <v>42796</v>
      </c>
      <c r="AA235" s="28">
        <f>'Bond Valuation'!$B$12*BondVal_all!BO235</f>
        <v>92.214788800825843</v>
      </c>
      <c r="AB235" s="53">
        <f t="shared" si="96"/>
        <v>-4.99875020830709E-4</v>
      </c>
      <c r="AC235" s="12">
        <f>SUMPRODUCT('Bond Valuation'!$B$12*BondVal_all!BO235,$BO$2)/AA235</f>
        <v>1</v>
      </c>
      <c r="AD235" s="35">
        <f t="shared" si="97"/>
        <v>-1.7486083451547913E-3</v>
      </c>
      <c r="AE235" s="53">
        <f t="shared" si="98"/>
        <v>-5.5295851062669953E-3</v>
      </c>
      <c r="AF235" s="53">
        <f t="shared" si="99"/>
        <v>-1.5365748149024506E-3</v>
      </c>
      <c r="AG235" s="53">
        <f t="shared" si="100"/>
        <v>-4.859076210343382E-3</v>
      </c>
      <c r="AH235" s="28">
        <f>SUMPRODUCT('Bond Valuation'!$B$40:$D$40,BondVal_all!BO235:BQ235)</f>
        <v>82.596223501117251</v>
      </c>
      <c r="AI235" s="53">
        <f t="shared" si="101"/>
        <v>-1.7697101034939156E-3</v>
      </c>
      <c r="AJ235" s="12">
        <f>SUMPRODUCT($BO$2:$BQ$2,'Bond Valuation'!$B$40:$D$40,BondVal_all!BO235:BQ235)/BondVal_all!AH235</f>
        <v>2.9354288030998736</v>
      </c>
      <c r="AK235" s="35">
        <f t="shared" si="102"/>
        <v>-5.1329153017081793E-3</v>
      </c>
      <c r="AL235" s="35">
        <f t="shared" si="103"/>
        <v>-1.6231703390128215E-2</v>
      </c>
      <c r="AM235" s="35">
        <f t="shared" si="104"/>
        <v>-1.5365748149024506E-3</v>
      </c>
      <c r="AN235" s="29">
        <f t="shared" si="105"/>
        <v>-4.859076210343382E-3</v>
      </c>
      <c r="AO235" s="28">
        <f>SUMPRODUCT('Bond Valuation'!$B$68:$F$68,BondVal_all!BO235:BS235)</f>
        <v>75.694711437031884</v>
      </c>
      <c r="AP235" s="53">
        <f t="shared" si="106"/>
        <v>-5.6690379472679187E-4</v>
      </c>
      <c r="AQ235" s="12">
        <f>SUMPRODUCT($BO$2:$BS$2,'Bond Valuation'!$B$68:$F$68,BondVal_all!BO235:BS235)/BondVal_all!AO235</f>
        <v>4.7212416073284107</v>
      </c>
      <c r="AR235" s="35">
        <f t="shared" si="107"/>
        <v>-8.2556024740664796E-3</v>
      </c>
      <c r="AS235" s="35">
        <f t="shared" si="108"/>
        <v>-2.6106507274971231E-2</v>
      </c>
      <c r="AT235" s="35">
        <f t="shared" si="109"/>
        <v>-1.5365748149024506E-3</v>
      </c>
      <c r="AU235" s="36">
        <f t="shared" si="110"/>
        <v>-4.859076210343382E-3</v>
      </c>
      <c r="AV235" s="28">
        <f>SUMPRODUCT('Bond Valuation'!$B$96:$K$96,BondVal_all!BO235:BX235)</f>
        <v>66.294363344803031</v>
      </c>
      <c r="AW235" s="53">
        <f t="shared" si="111"/>
        <v>-1.6788087059893542E-4</v>
      </c>
      <c r="AX235" s="12">
        <f>SUMPRODUCT($BO$2:$BX$2,'Bond Valuation'!$B$96:$K$96,BondVal_all!BO235:BX235)/BondVal_all!AV235</f>
        <v>8.2275714019405974</v>
      </c>
      <c r="AY235" s="35">
        <f t="shared" si="112"/>
        <v>-1.4386800013790233E-2</v>
      </c>
      <c r="AZ235" s="35">
        <f t="shared" si="113"/>
        <v>-4.549505628491899E-2</v>
      </c>
      <c r="BA235" s="35">
        <f t="shared" si="114"/>
        <v>-1.5365748149024506E-3</v>
      </c>
      <c r="BB235" s="36">
        <f t="shared" si="115"/>
        <v>-4.859076210343382E-3</v>
      </c>
      <c r="BC235" s="28">
        <f>SUMPRODUCT('Bond Valuation'!$B$124:$U$124,BondVal_all!BO235:CH235)</f>
        <v>55.875063565277429</v>
      </c>
      <c r="BD235" s="53">
        <f t="shared" si="116"/>
        <v>-3.7847020835901635E-4</v>
      </c>
      <c r="BE235" s="12">
        <f>SUMPRODUCT($BO$2:$CH$2,'Bond Valuation'!$B$124:$U$124,BondVal_all!BO235:CH235)/BondVal_all!BC235</f>
        <v>11.900577194404278</v>
      </c>
      <c r="BF235" s="35">
        <f t="shared" si="117"/>
        <v>-2.0809448594294112E-2</v>
      </c>
      <c r="BG235" s="35">
        <f t="shared" si="118"/>
        <v>-6.5805254410158553E-2</v>
      </c>
      <c r="BH235" s="35">
        <f t="shared" si="119"/>
        <v>-1.5365748149024506E-3</v>
      </c>
      <c r="BI235" s="36">
        <f t="shared" si="120"/>
        <v>-4.859076210343382E-3</v>
      </c>
      <c r="BJ235" s="35"/>
      <c r="BK235" s="35"/>
      <c r="BO235">
        <f>EXP(-BO$2*HLOOKUP(BO$2,'Yield Curves'!$B$2:$AP$508,MATCH($Z235,'Yield Curves'!$A$3:$A$508,0)+1)/100)</f>
        <v>0.91301771089926576</v>
      </c>
      <c r="BP235">
        <f>EXP(-BP$2*HLOOKUP(BP$2,'Yield Curves'!$B$2:$AP$508,MATCH($Z235,'Yield Curves'!$A$3:$A$508,0)+1)/100)</f>
        <v>0.84063308365021072</v>
      </c>
      <c r="BQ235">
        <f>EXP(-BQ$2*HLOOKUP(BQ$2,'Yield Curves'!$B$2:$AP$508,MATCH($Z235,'Yield Curves'!$A$3:$A$508,0)+1)/100)</f>
        <v>0.77538158737272833</v>
      </c>
      <c r="BR235">
        <f>EXP(-BR$2*HLOOKUP(BR$2,'Yield Curves'!$B$2:$AP$508,MATCH($Z235,'Yield Curves'!$A$3:$A$508,0)+1)/100)</f>
        <v>0.71548116827754604</v>
      </c>
      <c r="BS235">
        <f>EXP(-BS$2*HLOOKUP(BS$2,'Yield Curves'!$B$2:$AP$508,MATCH($Z235,'Yield Curves'!$A$3:$A$508,0)+1)/100)</f>
        <v>0.6593505127954391</v>
      </c>
      <c r="BT235">
        <f>EXP(-BT$2*HLOOKUP(BT$2,'Yield Curves'!$B$2:$AP$508,MATCH($Z235,'Yield Curves'!$A$3:$A$508,0)+1)/100)</f>
        <v>0.60738039731376148</v>
      </c>
      <c r="BU235">
        <f>EXP(-BU$2*HLOOKUP(BU$2,'Yield Curves'!$B$2:$AP$508,MATCH($Z235,'Yield Curves'!$A$3:$A$508,0)+1)/100)</f>
        <v>0.55973042224833958</v>
      </c>
      <c r="BV235">
        <f>EXP(-BV$2*HLOOKUP(BV$2,'Yield Curves'!$B$2:$AP$508,MATCH($Z235,'Yield Curves'!$A$3:$A$508,0)+1)/100)</f>
        <v>0.51520005367971777</v>
      </c>
      <c r="BW235">
        <f>EXP(-BW$2*HLOOKUP(BW$2,'Yield Curves'!$B$2:$AP$508,MATCH($Z235,'Yield Curves'!$A$3:$A$508,0)+1)/100)</f>
        <v>0.47335956479950025</v>
      </c>
      <c r="BX235">
        <f>EXP(-BX$2*HLOOKUP(BX$2,'Yield Curves'!$B$2:$AP$508,MATCH($Z235,'Yield Curves'!$A$3:$A$508,0)+1)/100)</f>
        <v>0.43561345498720044</v>
      </c>
      <c r="BY235">
        <f>EXP(-BY$2*HLOOKUP(BY$2,'Yield Curves'!$B$2:$AP$508,MATCH($Z235,'Yield Curves'!$A$3:$A$508,0)+1)/100)</f>
        <v>0.40087725331220797</v>
      </c>
      <c r="BZ235">
        <f>EXP(-BZ$2*HLOOKUP(BZ$2,'Yield Curves'!$B$2:$AP$508,MATCH($Z235,'Yield Curves'!$A$3:$A$508,0)+1)/100)</f>
        <v>0.36824750461366301</v>
      </c>
      <c r="CA235">
        <f>EXP(-CA$2*HLOOKUP(CA$2,'Yield Curves'!$B$2:$AP$508,MATCH($Z235,'Yield Curves'!$A$3:$A$508,0)+1)/100)</f>
        <v>0.33751342219286351</v>
      </c>
      <c r="CB235">
        <f>EXP(-CB$2*HLOOKUP(CB$2,'Yield Curves'!$B$2:$AP$508,MATCH($Z235,'Yield Curves'!$A$3:$A$508,0)+1)/100)</f>
        <v>0.31013425332841948</v>
      </c>
      <c r="CC235">
        <f>EXP(-CC$2*HLOOKUP(CC$2,'Yield Curves'!$B$2:$AP$508,MATCH($Z235,'Yield Curves'!$A$3:$A$508,0)+1)/100)</f>
        <v>0.28493334592888409</v>
      </c>
      <c r="CD235">
        <f>EXP(-CD$2*HLOOKUP(CD$2,'Yield Curves'!$B$2:$AP$508,MATCH($Z235,'Yield Curves'!$A$3:$A$508,0)+1)/100)</f>
        <v>0.26178021534517626</v>
      </c>
      <c r="CE235">
        <f>EXP(-CE$2*HLOOKUP(CE$2,'Yield Curves'!$B$2:$AP$508,MATCH($Z235,'Yield Curves'!$A$3:$A$508,0)+1)/100)</f>
        <v>0.24051522760399374</v>
      </c>
      <c r="CF235">
        <f>EXP(-CF$2*HLOOKUP(CF$2,'Yield Curves'!$B$2:$AP$508,MATCH($Z235,'Yield Curves'!$A$3:$A$508,0)+1)/100)</f>
        <v>0.2209527834142524</v>
      </c>
      <c r="CG235">
        <f>EXP(-CG$2*HLOOKUP(CG$2,'Yield Curves'!$B$2:$AP$508,MATCH($Z235,'Yield Curves'!$A$3:$A$508,0)+1)/100)</f>
        <v>0.20294055253152787</v>
      </c>
      <c r="CH235">
        <f>EXP(-CH$2*HLOOKUP(CH$2,'Yield Curves'!$B$2:$AP$508,MATCH($Z235,'Yield Curves'!$A$3:$A$508,0)+1)/100)</f>
        <v>0.18637397603940997</v>
      </c>
    </row>
    <row r="236" spans="1:86" x14ac:dyDescent="0.2">
      <c r="A236" s="2">
        <v>42794</v>
      </c>
      <c r="B236">
        <f>'Yield Curves'!C235-'Yield Curves'!C236</f>
        <v>9.9999999999999645E-2</v>
      </c>
      <c r="C236">
        <f>'Yield Curves'!D235-'Yield Curves'!D236</f>
        <v>0.10499999999999865</v>
      </c>
      <c r="D236">
        <f>'Yield Curves'!E235-'Yield Curves'!E236</f>
        <v>0.10999999999999943</v>
      </c>
      <c r="E236">
        <f>'Yield Curves'!F235-'Yield Curves'!F236</f>
        <v>0.10999999999999943</v>
      </c>
      <c r="F236">
        <f>'Yield Curves'!G235-'Yield Curves'!G236</f>
        <v>0.10999999999999943</v>
      </c>
      <c r="G236">
        <f>'Yield Curves'!H235-'Yield Curves'!H236</f>
        <v>6.9999999999998508E-2</v>
      </c>
      <c r="H236">
        <f>'Yield Curves'!I235-'Yield Curves'!I236</f>
        <v>2.9999999999999361E-2</v>
      </c>
      <c r="I236">
        <f>'Yield Curves'!J235-'Yield Curves'!J236</f>
        <v>6.4999999999999503E-2</v>
      </c>
      <c r="J236">
        <f>'Yield Curves'!K235-'Yield Curves'!K236</f>
        <v>9.9999999999999645E-2</v>
      </c>
      <c r="K236">
        <f>'Yield Curves'!L235-'Yield Curves'!L236</f>
        <v>9.5000000000000639E-2</v>
      </c>
      <c r="L236">
        <f>'Yield Curves'!M235-'Yield Curves'!M236</f>
        <v>8.9999999999999858E-2</v>
      </c>
      <c r="M236">
        <f>'Yield Curves'!N235-'Yield Curves'!N236</f>
        <v>8.4999999999999076E-2</v>
      </c>
      <c r="N236">
        <f>'Yield Curves'!O235-'Yield Curves'!O236</f>
        <v>8.0000000000000071E-2</v>
      </c>
      <c r="O236">
        <f>'Yield Curves'!P235-'Yield Curves'!P236</f>
        <v>7.5000000000001066E-2</v>
      </c>
      <c r="P236">
        <f>'Yield Curves'!Q235-'Yield Curves'!Q236</f>
        <v>7.0000000000000284E-2</v>
      </c>
      <c r="Q236">
        <f>'Yield Curves'!R235-'Yield Curves'!R236</f>
        <v>6.4999999999999503E-2</v>
      </c>
      <c r="R236">
        <f>'Yield Curves'!S235-'Yield Curves'!S236</f>
        <v>5.9999999999998721E-2</v>
      </c>
      <c r="S236">
        <f>'Yield Curves'!T235-'Yield Curves'!T236</f>
        <v>5.4999999999999716E-2</v>
      </c>
      <c r="T236">
        <f>'Yield Curves'!U235-'Yield Curves'!U236</f>
        <v>5.0000000000000711E-2</v>
      </c>
      <c r="U236">
        <f>'Yield Curves'!V235-'Yield Curves'!V236</f>
        <v>4.5000000000001705E-2</v>
      </c>
      <c r="V236" s="21">
        <f t="shared" si="91"/>
        <v>0.10999999999999943</v>
      </c>
      <c r="W236" s="21">
        <f t="shared" si="92"/>
        <v>3.9957500000000187E-2</v>
      </c>
      <c r="X236">
        <f t="shared" si="93"/>
        <v>5.7928951613074646E-2</v>
      </c>
      <c r="Y236">
        <f t="shared" si="94"/>
        <v>0.17472039343049112</v>
      </c>
      <c r="Z236" s="2">
        <v>42795</v>
      </c>
      <c r="AA236" s="28">
        <f>'Bond Valuation'!$B$12*BondVal_all!BO236</f>
        <v>92.26090772399624</v>
      </c>
      <c r="AB236" s="53">
        <f t="shared" si="96"/>
        <v>3.0004500450031557E-4</v>
      </c>
      <c r="AC236" s="12">
        <f>SUMPRODUCT('Bond Valuation'!$B$12*BondVal_all!BO236,$BO$2)/AA236</f>
        <v>1</v>
      </c>
      <c r="AD236" s="35">
        <f t="shared" si="97"/>
        <v>-1.7530573144980519E-3</v>
      </c>
      <c r="AE236" s="53">
        <f t="shared" si="98"/>
        <v>-5.5436539826319627E-3</v>
      </c>
      <c r="AF236" s="53">
        <f t="shared" si="99"/>
        <v>-1.5444214360772377E-3</v>
      </c>
      <c r="AG236" s="53">
        <f t="shared" si="100"/>
        <v>-4.8838894051922155E-3</v>
      </c>
      <c r="AH236" s="28">
        <f>SUMPRODUCT('Bond Valuation'!$B$40:$D$40,BondVal_all!BO236:BQ236)</f>
        <v>82.742654011912038</v>
      </c>
      <c r="AI236" s="53">
        <f t="shared" si="101"/>
        <v>3.0615270607303735E-4</v>
      </c>
      <c r="AJ236" s="12">
        <f>SUMPRODUCT($BO$2:$BQ$2,'Bond Valuation'!$B$40:$D$40,BondVal_all!BO236:BQ236)/BondVal_all!AH236</f>
        <v>2.9354843934964552</v>
      </c>
      <c r="AK236" s="35">
        <f t="shared" si="102"/>
        <v>-5.1460723876138384E-3</v>
      </c>
      <c r="AL236" s="35">
        <f t="shared" si="103"/>
        <v>-1.6273309748960595E-2</v>
      </c>
      <c r="AM236" s="35">
        <f t="shared" si="104"/>
        <v>-1.5444214360772377E-3</v>
      </c>
      <c r="AN236" s="29">
        <f t="shared" si="105"/>
        <v>-4.8838894051922155E-3</v>
      </c>
      <c r="AO236" s="28">
        <f>SUMPRODUCT('Bond Valuation'!$B$68:$F$68,BondVal_all!BO236:BS236)</f>
        <v>75.737647396744777</v>
      </c>
      <c r="AP236" s="53">
        <f t="shared" si="106"/>
        <v>8.0621660346169577E-5</v>
      </c>
      <c r="AQ236" s="12">
        <f>SUMPRODUCT($BO$2:$BS$2,'Bond Valuation'!$B$68:$F$68,BondVal_all!BO236:BS236)/BondVal_all!AO236</f>
        <v>4.7210876999826823</v>
      </c>
      <c r="AR236" s="35">
        <f t="shared" si="107"/>
        <v>-8.2763373248414245E-3</v>
      </c>
      <c r="AS236" s="35">
        <f t="shared" si="108"/>
        <v>-2.6172076630363767E-2</v>
      </c>
      <c r="AT236" s="35">
        <f t="shared" si="109"/>
        <v>-1.5444214360772377E-3</v>
      </c>
      <c r="AU236" s="36">
        <f t="shared" si="110"/>
        <v>-4.8838894051922155E-3</v>
      </c>
      <c r="AV236" s="28">
        <f>SUMPRODUCT('Bond Valuation'!$B$96:$K$96,BondVal_all!BO236:BX236)</f>
        <v>66.305494768990343</v>
      </c>
      <c r="AW236" s="53">
        <f t="shared" si="111"/>
        <v>2.2899443900961103E-3</v>
      </c>
      <c r="AX236" s="12">
        <f>SUMPRODUCT($BO$2:$BX$2,'Bond Valuation'!$B$96:$K$96,BondVal_all!BO236:BX236)/BondVal_all!AV236</f>
        <v>8.2264241273294925</v>
      </c>
      <c r="AY236" s="35">
        <f t="shared" si="112"/>
        <v>-1.4421392988578219E-2</v>
      </c>
      <c r="AZ236" s="35">
        <f t="shared" si="113"/>
        <v>-4.5604448876289803E-2</v>
      </c>
      <c r="BA236" s="35">
        <f t="shared" si="114"/>
        <v>-1.5444214360772377E-3</v>
      </c>
      <c r="BB236" s="36">
        <f t="shared" si="115"/>
        <v>-4.8838894051922155E-3</v>
      </c>
      <c r="BC236" s="28">
        <f>SUMPRODUCT('Bond Valuation'!$B$124:$U$124,BondVal_all!BO236:CH236)</f>
        <v>55.896218618784559</v>
      </c>
      <c r="BD236" s="53">
        <f t="shared" si="116"/>
        <v>5.1435426697283848E-3</v>
      </c>
      <c r="BE236" s="12">
        <f>SUMPRODUCT($BO$2:$CH$2,'Bond Valuation'!$B$124:$U$124,BondVal_all!BO236:CH236)/BondVal_all!BC236</f>
        <v>11.898671173849193</v>
      </c>
      <c r="BF236" s="35">
        <f t="shared" si="117"/>
        <v>-2.0859052534123446E-2</v>
      </c>
      <c r="BG236" s="35">
        <f t="shared" si="118"/>
        <v>-6.5962115840937197E-2</v>
      </c>
      <c r="BH236" s="35">
        <f t="shared" si="119"/>
        <v>-1.5444214360772377E-3</v>
      </c>
      <c r="BI236" s="36">
        <f t="shared" si="120"/>
        <v>-4.8838894051922155E-3</v>
      </c>
      <c r="BJ236" s="35"/>
      <c r="BK236" s="35"/>
      <c r="BO236">
        <f>EXP(-BO$2*HLOOKUP(BO$2,'Yield Curves'!$B$2:$AP$508,MATCH($Z236,'Yield Curves'!$A$3:$A$508,0)+1)/100)</f>
        <v>0.9134743339009529</v>
      </c>
      <c r="BP236">
        <f>EXP(-BP$2*HLOOKUP(BP$2,'Yield Curves'!$B$2:$AP$508,MATCH($Z236,'Yield Curves'!$A$3:$A$508,0)+1)/100)</f>
        <v>0.84214758584383975</v>
      </c>
      <c r="BQ236">
        <f>EXP(-BQ$2*HLOOKUP(BQ$2,'Yield Curves'!$B$2:$AP$508,MATCH($Z236,'Yield Curves'!$A$3:$A$508,0)+1)/100)</f>
        <v>0.77677853110218098</v>
      </c>
      <c r="BR236">
        <f>EXP(-BR$2*HLOOKUP(BR$2,'Yield Curves'!$B$2:$AP$508,MATCH($Z236,'Yield Curves'!$A$3:$A$508,0)+1)/100)</f>
        <v>0.71576741799098309</v>
      </c>
      <c r="BS236">
        <f>EXP(-BS$2*HLOOKUP(BS$2,'Yield Curves'!$B$2:$AP$508,MATCH($Z236,'Yield Curves'!$A$3:$A$508,0)+1)/100)</f>
        <v>0.65968027048438904</v>
      </c>
      <c r="BT236">
        <f>EXP(-BT$2*HLOOKUP(BT$2,'Yield Curves'!$B$2:$AP$508,MATCH($Z236,'Yield Curves'!$A$3:$A$508,0)+1)/100)</f>
        <v>0.60738039731376148</v>
      </c>
      <c r="BU236">
        <f>EXP(-BU$2*HLOOKUP(BU$2,'Yield Curves'!$B$2:$AP$508,MATCH($Z236,'Yield Curves'!$A$3:$A$508,0)+1)/100)</f>
        <v>0.55933874805472683</v>
      </c>
      <c r="BV236">
        <f>EXP(-BV$2*HLOOKUP(BV$2,'Yield Curves'!$B$2:$AP$508,MATCH($Z236,'Yield Curves'!$A$3:$A$508,0)+1)/100)</f>
        <v>0.51478805845683617</v>
      </c>
      <c r="BW236">
        <f>EXP(-BW$2*HLOOKUP(BW$2,'Yield Curves'!$B$2:$AP$508,MATCH($Z236,'Yield Curves'!$A$3:$A$508,0)+1)/100)</f>
        <v>0.47335956479950037</v>
      </c>
      <c r="BX236">
        <f>EXP(-BX$2*HLOOKUP(BX$2,'Yield Curves'!$B$2:$AP$508,MATCH($Z236,'Yield Curves'!$A$3:$A$508,0)+1)/100)</f>
        <v>0.43561345498720044</v>
      </c>
      <c r="BY236">
        <f>EXP(-BY$2*HLOOKUP(BY$2,'Yield Curves'!$B$2:$AP$508,MATCH($Z236,'Yield Curves'!$A$3:$A$508,0)+1)/100)</f>
        <v>0.40087725331220769</v>
      </c>
      <c r="BZ236">
        <f>EXP(-BZ$2*HLOOKUP(BZ$2,'Yield Curves'!$B$2:$AP$508,MATCH($Z236,'Yield Curves'!$A$3:$A$508,0)+1)/100)</f>
        <v>0.36835799543784181</v>
      </c>
      <c r="CA236">
        <f>EXP(-CA$2*HLOOKUP(CA$2,'Yield Curves'!$B$2:$AP$508,MATCH($Z236,'Yield Curves'!$A$3:$A$508,0)+1)/100)</f>
        <v>0.33784265825600079</v>
      </c>
      <c r="CB236">
        <f>EXP(-CB$2*HLOOKUP(CB$2,'Yield Curves'!$B$2:$AP$508,MATCH($Z236,'Yield Curves'!$A$3:$A$508,0)+1)/100)</f>
        <v>0.31051440058140117</v>
      </c>
      <c r="CC236">
        <f>EXP(-CC$2*HLOOKUP(CC$2,'Yield Curves'!$B$2:$AP$508,MATCH($Z236,'Yield Curves'!$A$3:$A$508,0)+1)/100)</f>
        <v>0.28536106665812666</v>
      </c>
      <c r="CD236">
        <f>EXP(-CD$2*HLOOKUP(CD$2,'Yield Curves'!$B$2:$AP$508,MATCH($Z236,'Yield Curves'!$A$3:$A$508,0)+1)/100)</f>
        <v>0.26216662607066332</v>
      </c>
      <c r="CE236">
        <f>EXP(-CE$2*HLOOKUP(CE$2,'Yield Curves'!$B$2:$AP$508,MATCH($Z236,'Yield Curves'!$A$3:$A$508,0)+1)/100)</f>
        <v>0.24077730640324904</v>
      </c>
      <c r="CF236">
        <f>EXP(-CF$2*HLOOKUP(CF$2,'Yield Curves'!$B$2:$AP$508,MATCH($Z236,'Yield Curves'!$A$3:$A$508,0)+1)/100)</f>
        <v>0.22109575848453716</v>
      </c>
      <c r="CG236">
        <f>EXP(-CG$2*HLOOKUP(CG$2,'Yield Curves'!$B$2:$AP$508,MATCH($Z236,'Yield Curves'!$A$3:$A$508,0)+1)/100)</f>
        <v>0.20300984953308226</v>
      </c>
      <c r="CH236">
        <f>EXP(-CH$2*HLOOKUP(CH$2,'Yield Curves'!$B$2:$AP$508,MATCH($Z236,'Yield Curves'!$A$3:$A$508,0)+1)/100)</f>
        <v>0.18637397603940997</v>
      </c>
    </row>
    <row r="237" spans="1:86" x14ac:dyDescent="0.2">
      <c r="A237" s="2">
        <v>42793</v>
      </c>
      <c r="B237">
        <f>'Yield Curves'!C236-'Yield Curves'!C237</f>
        <v>9.9999999999999645E-2</v>
      </c>
      <c r="C237">
        <f>'Yield Curves'!D236-'Yield Curves'!D237</f>
        <v>4.0000000000000924E-2</v>
      </c>
      <c r="D237">
        <f>'Yield Curves'!E236-'Yield Curves'!E237</f>
        <v>-1.9999999999999574E-2</v>
      </c>
      <c r="E237">
        <f>'Yield Curves'!F236-'Yield Curves'!F237</f>
        <v>-5.4999999999999716E-2</v>
      </c>
      <c r="F237">
        <f>'Yield Curves'!G236-'Yield Curves'!G237</f>
        <v>-8.9999999999999858E-2</v>
      </c>
      <c r="G237">
        <f>'Yield Curves'!H236-'Yield Curves'!H237</f>
        <v>-6.4999999999997726E-2</v>
      </c>
      <c r="H237">
        <f>'Yield Curves'!I236-'Yield Curves'!I237</f>
        <v>-3.9999999999999147E-2</v>
      </c>
      <c r="I237">
        <f>'Yield Curves'!J236-'Yield Curves'!J237</f>
        <v>-6.4999999999999503E-2</v>
      </c>
      <c r="J237">
        <f>'Yield Curves'!K236-'Yield Curves'!K237</f>
        <v>-8.9999999999999858E-2</v>
      </c>
      <c r="K237">
        <f>'Yield Curves'!L236-'Yield Curves'!L237</f>
        <v>-7.7500000000000568E-2</v>
      </c>
      <c r="L237">
        <f>'Yield Curves'!M236-'Yield Curves'!M237</f>
        <v>-6.4999999999997726E-2</v>
      </c>
      <c r="M237">
        <f>'Yield Curves'!N236-'Yield Curves'!N237</f>
        <v>-5.2499999999998437E-2</v>
      </c>
      <c r="N237">
        <f>'Yield Curves'!O236-'Yield Curves'!O237</f>
        <v>-3.9999999999999147E-2</v>
      </c>
      <c r="O237">
        <f>'Yield Curves'!P236-'Yield Curves'!P237</f>
        <v>-2.7499999999999858E-2</v>
      </c>
      <c r="P237">
        <f>'Yield Curves'!Q236-'Yield Curves'!Q237</f>
        <v>-2.8749999999998721E-2</v>
      </c>
      <c r="Q237">
        <f>'Yield Curves'!R236-'Yield Curves'!R237</f>
        <v>-2.9999999999999361E-2</v>
      </c>
      <c r="R237">
        <f>'Yield Curves'!S236-'Yield Curves'!S237</f>
        <v>-3.125E-2</v>
      </c>
      <c r="S237">
        <f>'Yield Curves'!T236-'Yield Curves'!T237</f>
        <v>-2.5625000000001563E-2</v>
      </c>
      <c r="T237">
        <f>'Yield Curves'!U236-'Yield Curves'!U237</f>
        <v>-2.000000000000135E-2</v>
      </c>
      <c r="U237">
        <f>'Yield Curves'!V236-'Yield Curves'!V237</f>
        <v>-1.4375000000001137E-2</v>
      </c>
      <c r="V237" s="21">
        <f t="shared" si="91"/>
        <v>9.9999999999999645E-2</v>
      </c>
      <c r="W237" s="21">
        <f t="shared" si="92"/>
        <v>3.964750000000019E-2</v>
      </c>
      <c r="X237">
        <f t="shared" si="93"/>
        <v>5.7813602046372176E-2</v>
      </c>
      <c r="Y237">
        <f t="shared" si="94"/>
        <v>0.17414205021122131</v>
      </c>
      <c r="Z237" s="2">
        <v>42794</v>
      </c>
      <c r="AA237" s="28">
        <f>'Bond Valuation'!$B$12*BondVal_all!BO237</f>
        <v>92.233233603004749</v>
      </c>
      <c r="AB237" s="53">
        <f t="shared" si="96"/>
        <v>-9.9950016662497809E-4</v>
      </c>
      <c r="AC237" s="12">
        <f>SUMPRODUCT('Bond Valuation'!$B$12*BondVal_all!BO237,$BO$2)/AA237</f>
        <v>1</v>
      </c>
      <c r="AD237" s="35">
        <f t="shared" si="97"/>
        <v>-1.7472039343049111E-3</v>
      </c>
      <c r="AE237" s="53">
        <f t="shared" si="98"/>
        <v>-5.5251439692107218E-3</v>
      </c>
      <c r="AF237" s="53">
        <f t="shared" si="99"/>
        <v>-1.5439306560889076E-3</v>
      </c>
      <c r="AG237" s="53">
        <f t="shared" si="100"/>
        <v>-4.8823374225990621E-3</v>
      </c>
      <c r="AH237" s="28">
        <f>SUMPRODUCT('Bond Valuation'!$B$40:$D$40,BondVal_all!BO237:BQ237)</f>
        <v>82.717329877530887</v>
      </c>
      <c r="AI237" s="53">
        <f t="shared" si="101"/>
        <v>-3.2216982625796753E-3</v>
      </c>
      <c r="AJ237" s="12">
        <f>SUMPRODUCT($BO$2:$BQ$2,'Bond Valuation'!$B$40:$D$40,BondVal_all!BO237:BQ237)/BondVal_all!AH237</f>
        <v>2.9354901054421161</v>
      </c>
      <c r="AK237" s="35">
        <f t="shared" si="102"/>
        <v>-5.1288998613416041E-3</v>
      </c>
      <c r="AL237" s="35">
        <f t="shared" si="103"/>
        <v>-1.6219005452761254E-2</v>
      </c>
      <c r="AM237" s="35">
        <f t="shared" si="104"/>
        <v>-1.5439306560889076E-3</v>
      </c>
      <c r="AN237" s="29">
        <f t="shared" si="105"/>
        <v>-4.8823374225990621E-3</v>
      </c>
      <c r="AO237" s="28">
        <f>SUMPRODUCT('Bond Valuation'!$B$68:$F$68,BondVal_all!BO237:BS237)</f>
        <v>75.731541794104757</v>
      </c>
      <c r="AP237" s="53">
        <f t="shared" si="106"/>
        <v>-4.6580531350447485E-3</v>
      </c>
      <c r="AQ237" s="12">
        <f>SUMPRODUCT($BO$2:$BS$2,'Bond Valuation'!$B$68:$F$68,BondVal_all!BO237:BS237)/BondVal_all!AO237</f>
        <v>4.7212140128137472</v>
      </c>
      <c r="AR237" s="35">
        <f t="shared" si="107"/>
        <v>-8.2489236978836571E-3</v>
      </c>
      <c r="AS237" s="35">
        <f t="shared" si="108"/>
        <v>-2.6085387130251027E-2</v>
      </c>
      <c r="AT237" s="35">
        <f t="shared" si="109"/>
        <v>-1.5439306560889076E-3</v>
      </c>
      <c r="AU237" s="36">
        <f t="shared" si="110"/>
        <v>-4.8823374225990621E-3</v>
      </c>
      <c r="AV237" s="28">
        <f>SUMPRODUCT('Bond Valuation'!$B$96:$K$96,BondVal_all!BO237:BX237)</f>
        <v>66.154005774584448</v>
      </c>
      <c r="AW237" s="53">
        <f t="shared" si="111"/>
        <v>-4.5160793995191462E-3</v>
      </c>
      <c r="AX237" s="12">
        <f>SUMPRODUCT($BO$2:$BX$2,'Bond Valuation'!$B$96:$K$96,BondVal_all!BO237:BX237)/BondVal_all!AV237</f>
        <v>8.2234721925041701</v>
      </c>
      <c r="AY237" s="35">
        <f t="shared" si="112"/>
        <v>-1.4368082968390318E-2</v>
      </c>
      <c r="AZ237" s="35">
        <f t="shared" si="113"/>
        <v>-4.5435867790386483E-2</v>
      </c>
      <c r="BA237" s="35">
        <f t="shared" si="114"/>
        <v>-1.5439306560889076E-3</v>
      </c>
      <c r="BB237" s="36">
        <f t="shared" si="115"/>
        <v>-4.8823374225990621E-3</v>
      </c>
      <c r="BC237" s="28">
        <f>SUMPRODUCT('Bond Valuation'!$B$124:$U$124,BondVal_all!BO237:CH237)</f>
        <v>55.610185258038342</v>
      </c>
      <c r="BD237" s="53">
        <f t="shared" si="116"/>
        <v>-4.6725799759670394E-3</v>
      </c>
      <c r="BE237" s="12">
        <f>SUMPRODUCT($BO$2:$CH$2,'Bond Valuation'!$B$124:$U$124,BondVal_all!BO237:CH237)/BondVal_all!BC237</f>
        <v>11.868852853809916</v>
      </c>
      <c r="BF237" s="35">
        <f t="shared" si="117"/>
        <v>-2.0737306401862759E-2</v>
      </c>
      <c r="BG237" s="35">
        <f t="shared" si="118"/>
        <v>-6.5577120766677321E-2</v>
      </c>
      <c r="BH237" s="35">
        <f t="shared" si="119"/>
        <v>-1.5439306560889076E-3</v>
      </c>
      <c r="BI237" s="36">
        <f t="shared" si="120"/>
        <v>-4.8823374225990621E-3</v>
      </c>
      <c r="BJ237" s="35"/>
      <c r="BK237" s="35"/>
      <c r="BO237">
        <f>EXP(-BO$2*HLOOKUP(BO$2,'Yield Curves'!$B$2:$AP$508,MATCH($Z237,'Yield Curves'!$A$3:$A$508,0)+1)/100)</f>
        <v>0.91320033270301726</v>
      </c>
      <c r="BP237">
        <f>EXP(-BP$2*HLOOKUP(BP$2,'Yield Curves'!$B$2:$AP$508,MATCH($Z237,'Yield Curves'!$A$3:$A$508,0)+1)/100)</f>
        <v>0.84164244884858619</v>
      </c>
      <c r="BQ237">
        <f>EXP(-BQ$2*HLOOKUP(BQ$2,'Yield Curves'!$B$2:$AP$508,MATCH($Z237,'Yield Curves'!$A$3:$A$508,0)+1)/100)</f>
        <v>0.77654553249438907</v>
      </c>
      <c r="BR237">
        <f>EXP(-BR$2*HLOOKUP(BR$2,'Yield Curves'!$B$2:$AP$508,MATCH($Z237,'Yield Curves'!$A$3:$A$508,0)+1)/100)</f>
        <v>0.71433731373595744</v>
      </c>
      <c r="BS237">
        <f>EXP(-BS$2*HLOOKUP(BS$2,'Yield Curves'!$B$2:$AP$508,MATCH($Z237,'Yield Curves'!$A$3:$A$508,0)+1)/100)</f>
        <v>0.65968027048438904</v>
      </c>
      <c r="BT237">
        <f>EXP(-BT$2*HLOOKUP(BT$2,'Yield Curves'!$B$2:$AP$508,MATCH($Z237,'Yield Curves'!$A$3:$A$508,0)+1)/100)</f>
        <v>0.60719821052395218</v>
      </c>
      <c r="BU237">
        <f>EXP(-BU$2*HLOOKUP(BU$2,'Yield Curves'!$B$2:$AP$508,MATCH($Z237,'Yield Curves'!$A$3:$A$508,0)+1)/100)</f>
        <v>0.55894734793711187</v>
      </c>
      <c r="BV237">
        <f>EXP(-BV$2*HLOOKUP(BV$2,'Yield Curves'!$B$2:$AP$508,MATCH($Z237,'Yield Curves'!$A$3:$A$508,0)+1)/100)</f>
        <v>0.51411926878831471</v>
      </c>
      <c r="BW237">
        <f>EXP(-BW$2*HLOOKUP(BW$2,'Yield Curves'!$B$2:$AP$508,MATCH($Z237,'Yield Curves'!$A$3:$A$508,0)+1)/100)</f>
        <v>0.47234883932741561</v>
      </c>
      <c r="BX237">
        <f>EXP(-BX$2*HLOOKUP(BX$2,'Yield Curves'!$B$2:$AP$508,MATCH($Z237,'Yield Curves'!$A$3:$A$508,0)+1)/100)</f>
        <v>0.43430857292399505</v>
      </c>
      <c r="BY237">
        <f>EXP(-BY$2*HLOOKUP(BY$2,'Yield Curves'!$B$2:$AP$508,MATCH($Z237,'Yield Curves'!$A$3:$A$508,0)+1)/100)</f>
        <v>0.39928193803826573</v>
      </c>
      <c r="BZ237">
        <f>EXP(-BZ$2*HLOOKUP(BZ$2,'Yield Curves'!$B$2:$AP$508,MATCH($Z237,'Yield Curves'!$A$3:$A$508,0)+1)/100)</f>
        <v>0.36660786129944362</v>
      </c>
      <c r="CA237">
        <f>EXP(-CA$2*HLOOKUP(CA$2,'Yield Curves'!$B$2:$AP$508,MATCH($Z237,'Yield Curves'!$A$3:$A$508,0)+1)/100)</f>
        <v>0.33607678276222835</v>
      </c>
      <c r="CB237">
        <f>EXP(-CB$2*HLOOKUP(CB$2,'Yield Curves'!$B$2:$AP$508,MATCH($Z237,'Yield Curves'!$A$3:$A$508,0)+1)/100)</f>
        <v>0.30855755932540552</v>
      </c>
      <c r="CC237">
        <f>EXP(-CC$2*HLOOKUP(CC$2,'Yield Curves'!$B$2:$AP$508,MATCH($Z237,'Yield Curves'!$A$3:$A$508,0)+1)/100)</f>
        <v>0.28322886441130496</v>
      </c>
      <c r="CD237">
        <f>EXP(-CD$2*HLOOKUP(CD$2,'Yield Curves'!$B$2:$AP$508,MATCH($Z237,'Yield Curves'!$A$3:$A$508,0)+1)/100)</f>
        <v>0.26000208597968627</v>
      </c>
      <c r="CE237">
        <f>EXP(-CE$2*HLOOKUP(CE$2,'Yield Curves'!$B$2:$AP$508,MATCH($Z237,'Yield Curves'!$A$3:$A$508,0)+1)/100)</f>
        <v>0.23871480068232184</v>
      </c>
      <c r="CF237">
        <f>EXP(-CF$2*HLOOKUP(CF$2,'Yield Curves'!$B$2:$AP$508,MATCH($Z237,'Yield Curves'!$A$3:$A$508,0)+1)/100)</f>
        <v>0.2191387056270917</v>
      </c>
      <c r="CG237">
        <f>EXP(-CG$2*HLOOKUP(CG$2,'Yield Curves'!$B$2:$AP$508,MATCH($Z237,'Yield Curves'!$A$3:$A$508,0)+1)/100)</f>
        <v>0.20110195479899015</v>
      </c>
      <c r="CH237">
        <f>EXP(-CH$2*HLOOKUP(CH$2,'Yield Curves'!$B$2:$AP$508,MATCH($Z237,'Yield Curves'!$A$3:$A$508,0)+1)/100)</f>
        <v>0.18451952399298926</v>
      </c>
    </row>
    <row r="238" spans="1:86" x14ac:dyDescent="0.2">
      <c r="A238" s="2">
        <v>42790</v>
      </c>
      <c r="B238">
        <f>'Yield Curves'!C237-'Yield Curves'!C238</f>
        <v>-9.9999999999999645E-2</v>
      </c>
      <c r="C238">
        <f>'Yield Curves'!D237-'Yield Curves'!D238</f>
        <v>-6.0000000000000497E-2</v>
      </c>
      <c r="D238">
        <f>'Yield Curves'!E237-'Yield Curves'!E238</f>
        <v>-2.000000000000135E-2</v>
      </c>
      <c r="E238">
        <f>'Yield Curves'!F237-'Yield Curves'!F238</f>
        <v>4.9999999999990052E-3</v>
      </c>
      <c r="F238">
        <f>'Yield Curves'!G237-'Yield Curves'!G238</f>
        <v>2.9999999999999361E-2</v>
      </c>
      <c r="G238">
        <f>'Yield Curves'!H237-'Yield Curves'!H238</f>
        <v>3.4999999999998366E-2</v>
      </c>
      <c r="H238">
        <f>'Yield Curves'!I237-'Yield Curves'!I238</f>
        <v>3.9999999999999147E-2</v>
      </c>
      <c r="I238">
        <f>'Yield Curves'!J237-'Yield Curves'!J238</f>
        <v>4.0000000000000924E-2</v>
      </c>
      <c r="J238">
        <f>'Yield Curves'!K237-'Yield Curves'!K238</f>
        <v>4.0000000000000924E-2</v>
      </c>
      <c r="K238">
        <f>'Yield Curves'!L237-'Yield Curves'!L238</f>
        <v>3.2500000000000639E-2</v>
      </c>
      <c r="L238">
        <f>'Yield Curves'!M237-'Yield Curves'!M238</f>
        <v>2.4999999999998579E-2</v>
      </c>
      <c r="M238">
        <f>'Yield Curves'!N237-'Yield Curves'!N238</f>
        <v>1.7500000000000071E-2</v>
      </c>
      <c r="N238">
        <f>'Yield Curves'!O237-'Yield Curves'!O238</f>
        <v>9.9999999999997868E-3</v>
      </c>
      <c r="O238">
        <f>'Yield Curves'!P237-'Yield Curves'!P238</f>
        <v>2.4999999999995026E-3</v>
      </c>
      <c r="P238">
        <f>'Yield Curves'!Q237-'Yield Curves'!Q238</f>
        <v>8.7499999999991473E-3</v>
      </c>
      <c r="Q238">
        <f>'Yield Curves'!R237-'Yield Curves'!R238</f>
        <v>1.5000000000000568E-2</v>
      </c>
      <c r="R238">
        <f>'Yield Curves'!S237-'Yield Curves'!S238</f>
        <v>2.125000000000199E-2</v>
      </c>
      <c r="S238">
        <f>'Yield Curves'!T237-'Yield Curves'!T238</f>
        <v>2.0625000000002558E-2</v>
      </c>
      <c r="T238">
        <f>'Yield Curves'!U237-'Yield Curves'!U238</f>
        <v>2.000000000000135E-2</v>
      </c>
      <c r="U238">
        <f>'Yield Curves'!V237-'Yield Curves'!V238</f>
        <v>1.9375000000000142E-2</v>
      </c>
      <c r="V238" s="21">
        <f t="shared" si="91"/>
        <v>4.0000000000000924E-2</v>
      </c>
      <c r="W238" s="21">
        <f t="shared" si="92"/>
        <v>3.8807500000000196E-2</v>
      </c>
      <c r="X238">
        <f t="shared" si="93"/>
        <v>5.9314568221163273E-2</v>
      </c>
      <c r="Y238">
        <f t="shared" si="94"/>
        <v>0.17679381968095378</v>
      </c>
      <c r="Z238" s="2">
        <v>42793</v>
      </c>
      <c r="AA238" s="28">
        <f>'Bond Valuation'!$B$12*BondVal_all!BO238</f>
        <v>92.325512968600606</v>
      </c>
      <c r="AB238" s="53">
        <f t="shared" si="96"/>
        <v>-9.9950016662497809E-4</v>
      </c>
      <c r="AC238" s="12">
        <f>SUMPRODUCT('Bond Valuation'!$B$12*BondVal_all!BO238,$BO$2)/AA238</f>
        <v>1</v>
      </c>
      <c r="AD238" s="35">
        <f t="shared" si="97"/>
        <v>-1.7414205021122132E-3</v>
      </c>
      <c r="AE238" s="53">
        <f t="shared" si="98"/>
        <v>-5.5068551507886539E-3</v>
      </c>
      <c r="AF238" s="53">
        <f t="shared" si="99"/>
        <v>-1.5408563430340464E-3</v>
      </c>
      <c r="AG238" s="53">
        <f t="shared" si="100"/>
        <v>-4.8726155911053099E-3</v>
      </c>
      <c r="AH238" s="28">
        <f>SUMPRODUCT('Bond Valuation'!$B$40:$D$40,BondVal_all!BO238:BQ238)</f>
        <v>82.98468148168115</v>
      </c>
      <c r="AI238" s="53">
        <f t="shared" si="101"/>
        <v>2.5748417088931053E-3</v>
      </c>
      <c r="AJ238" s="12">
        <f>SUMPRODUCT($BO$2:$BQ$2,'Bond Valuation'!$B$40:$D$40,BondVal_all!BO238:BQ238)/BondVal_all!AH238</f>
        <v>2.9356092225124399</v>
      </c>
      <c r="AK238" s="35">
        <f t="shared" si="102"/>
        <v>-5.1121300862728572E-3</v>
      </c>
      <c r="AL238" s="35">
        <f t="shared" si="103"/>
        <v>-1.6165974767695306E-2</v>
      </c>
      <c r="AM238" s="35">
        <f t="shared" si="104"/>
        <v>-1.5408563430340464E-3</v>
      </c>
      <c r="AN238" s="29">
        <f t="shared" si="105"/>
        <v>-4.8726155911053099E-3</v>
      </c>
      <c r="AO238" s="28">
        <f>SUMPRODUCT('Bond Valuation'!$B$68:$F$68,BondVal_all!BO238:BS238)</f>
        <v>76.085954211653217</v>
      </c>
      <c r="AP238" s="53">
        <f t="shared" si="106"/>
        <v>4.1146343058433565E-3</v>
      </c>
      <c r="AQ238" s="12">
        <f>SUMPRODUCT($BO$2:$BS$2,'Bond Valuation'!$B$68:$F$68,BondVal_all!BO238:BS238)/BondVal_all!AO238</f>
        <v>4.7220129486196436</v>
      </c>
      <c r="AR238" s="35">
        <f t="shared" si="107"/>
        <v>-8.2230101599655922E-3</v>
      </c>
      <c r="AS238" s="35">
        <f t="shared" si="108"/>
        <v>-2.6003441328196805E-2</v>
      </c>
      <c r="AT238" s="35">
        <f t="shared" si="109"/>
        <v>-1.5408563430340464E-3</v>
      </c>
      <c r="AU238" s="36">
        <f t="shared" si="110"/>
        <v>-4.8726155911053099E-3</v>
      </c>
      <c r="AV238" s="28">
        <f>SUMPRODUCT('Bond Valuation'!$B$96:$K$96,BondVal_all!BO238:BX238)</f>
        <v>66.454117847207442</v>
      </c>
      <c r="AW238" s="53">
        <f t="shared" si="111"/>
        <v>2.0002287248044315E-3</v>
      </c>
      <c r="AX238" s="12">
        <f>SUMPRODUCT($BO$2:$BX$2,'Bond Valuation'!$B$96:$K$96,BondVal_all!BO238:BX238)/BondVal_all!AV238</f>
        <v>8.2265654651930866</v>
      </c>
      <c r="AY238" s="35">
        <f t="shared" si="112"/>
        <v>-1.4325909763055538E-2</v>
      </c>
      <c r="AZ238" s="35">
        <f t="shared" si="113"/>
        <v>-4.5302504405298614E-2</v>
      </c>
      <c r="BA238" s="35">
        <f t="shared" si="114"/>
        <v>-1.5408563430340464E-3</v>
      </c>
      <c r="BB238" s="36">
        <f t="shared" si="115"/>
        <v>-4.8726155911053099E-3</v>
      </c>
      <c r="BC238" s="28">
        <f>SUMPRODUCT('Bond Valuation'!$B$124:$U$124,BondVal_all!BO238:CH238)</f>
        <v>55.87124813329828</v>
      </c>
      <c r="BD238" s="53">
        <f t="shared" si="116"/>
        <v>5.3751001223223405E-3</v>
      </c>
      <c r="BE238" s="12">
        <f>SUMPRODUCT($BO$2:$CH$2,'Bond Valuation'!$B$124:$U$124,BondVal_all!BO238:CH238)/BondVal_all!BC238</f>
        <v>11.878297809272624</v>
      </c>
      <c r="BF238" s="35">
        <f t="shared" si="117"/>
        <v>-2.0685111335261932E-2</v>
      </c>
      <c r="BG238" s="35">
        <f t="shared" si="118"/>
        <v>-6.541206547359453E-2</v>
      </c>
      <c r="BH238" s="35">
        <f t="shared" si="119"/>
        <v>-1.5408563430340464E-3</v>
      </c>
      <c r="BI238" s="36">
        <f t="shared" si="120"/>
        <v>-4.8726155911053099E-3</v>
      </c>
      <c r="BJ238" s="35"/>
      <c r="BK238" s="35"/>
      <c r="BO238">
        <f>EXP(-BO$2*HLOOKUP(BO$2,'Yield Curves'!$B$2:$AP$508,MATCH($Z238,'Yield Curves'!$A$3:$A$508,0)+1)/100)</f>
        <v>0.91411398978812475</v>
      </c>
      <c r="BP238">
        <f>EXP(-BP$2*HLOOKUP(BP$2,'Yield Curves'!$B$2:$AP$508,MATCH($Z238,'Yield Curves'!$A$3:$A$508,0)+1)/100)</f>
        <v>0.84349610050523594</v>
      </c>
      <c r="BQ238">
        <f>EXP(-BQ$2*HLOOKUP(BQ$2,'Yield Curves'!$B$2:$AP$508,MATCH($Z238,'Yield Curves'!$A$3:$A$508,0)+1)/100)</f>
        <v>0.77911236569700415</v>
      </c>
      <c r="BR238">
        <f>EXP(-BR$2*HLOOKUP(BR$2,'Yield Curves'!$B$2:$AP$508,MATCH($Z238,'Yield Curves'!$A$3:$A$508,0)+1)/100)</f>
        <v>0.71519503304109733</v>
      </c>
      <c r="BS238">
        <f>EXP(-BS$2*HLOOKUP(BS$2,'Yield Curves'!$B$2:$AP$508,MATCH($Z238,'Yield Curves'!$A$3:$A$508,0)+1)/100)</f>
        <v>0.66298693160072741</v>
      </c>
      <c r="BT238">
        <f>EXP(-BT$2*HLOOKUP(BT$2,'Yield Curves'!$B$2:$AP$508,MATCH($Z238,'Yield Curves'!$A$3:$A$508,0)+1)/100)</f>
        <v>0.61048594976753667</v>
      </c>
      <c r="BU238">
        <f>EXP(-BU$2*HLOOKUP(BU$2,'Yield Curves'!$B$2:$AP$508,MATCH($Z238,'Yield Curves'!$A$3:$A$508,0)+1)/100)</f>
        <v>0.56208623376292133</v>
      </c>
      <c r="BV238">
        <f>EXP(-BV$2*HLOOKUP(BV$2,'Yield Curves'!$B$2:$AP$508,MATCH($Z238,'Yield Curves'!$A$3:$A$508,0)+1)/100)</f>
        <v>0.51700641315268281</v>
      </c>
      <c r="BW238">
        <f>EXP(-BW$2*HLOOKUP(BW$2,'Yield Curves'!$B$2:$AP$508,MATCH($Z238,'Yield Curves'!$A$3:$A$508,0)+1)/100)</f>
        <v>0.47490642231893698</v>
      </c>
      <c r="BX238">
        <f>EXP(-BX$2*HLOOKUP(BX$2,'Yield Curves'!$B$2:$AP$508,MATCH($Z238,'Yield Curves'!$A$3:$A$508,0)+1)/100)</f>
        <v>0.43648555370519337</v>
      </c>
      <c r="BY238">
        <f>EXP(-BY$2*HLOOKUP(BY$2,'Yield Curves'!$B$2:$AP$508,MATCH($Z238,'Yield Curves'!$A$3:$A$508,0)+1)/100)</f>
        <v>0.40104264928977434</v>
      </c>
      <c r="BZ238">
        <f>EXP(-BZ$2*HLOOKUP(BZ$2,'Yield Curves'!$B$2:$AP$508,MATCH($Z238,'Yield Curves'!$A$3:$A$508,0)+1)/100)</f>
        <v>0.3682613141540132</v>
      </c>
      <c r="CA238">
        <f>EXP(-CA$2*HLOOKUP(CA$2,'Yield Curves'!$B$2:$AP$508,MATCH($Z238,'Yield Curves'!$A$3:$A$508,0)+1)/100)</f>
        <v>0.33793874592375989</v>
      </c>
      <c r="CB238">
        <f>EXP(-CB$2*HLOOKUP(CB$2,'Yield Curves'!$B$2:$AP$508,MATCH($Z238,'Yield Curves'!$A$3:$A$508,0)+1)/100)</f>
        <v>0.31012746921582945</v>
      </c>
      <c r="CC238">
        <f>EXP(-CC$2*HLOOKUP(CC$2,'Yield Curves'!$B$2:$AP$508,MATCH($Z238,'Yield Curves'!$A$3:$A$508,0)+1)/100)</f>
        <v>0.28450626629978992</v>
      </c>
      <c r="CD238">
        <f>EXP(-CD$2*HLOOKUP(CD$2,'Yield Curves'!$B$2:$AP$508,MATCH($Z238,'Yield Curves'!$A$3:$A$508,0)+1)/100)</f>
        <v>0.26115514447059096</v>
      </c>
      <c r="CE238">
        <f>EXP(-CE$2*HLOOKUP(CE$2,'Yield Curves'!$B$2:$AP$508,MATCH($Z238,'Yield Curves'!$A$3:$A$508,0)+1)/100)</f>
        <v>0.23990349163772157</v>
      </c>
      <c r="CF238">
        <f>EXP(-CF$2*HLOOKUP(CF$2,'Yield Curves'!$B$2:$AP$508,MATCH($Z238,'Yield Curves'!$A$3:$A$508,0)+1)/100)</f>
        <v>0.22035624085631181</v>
      </c>
      <c r="CG238">
        <f>EXP(-CG$2*HLOOKUP(CG$2,'Yield Curves'!$B$2:$AP$508,MATCH($Z238,'Yield Curves'!$A$3:$A$508,0)+1)/100)</f>
        <v>0.20226652046981286</v>
      </c>
      <c r="CH238">
        <f>EXP(-CH$2*HLOOKUP(CH$2,'Yield Curves'!$B$2:$AP$508,MATCH($Z238,'Yield Curves'!$A$3:$A$508,0)+1)/100)</f>
        <v>0.18562996914105792</v>
      </c>
    </row>
    <row r="239" spans="1:86" x14ac:dyDescent="0.2">
      <c r="A239" s="2">
        <v>42788</v>
      </c>
      <c r="B239">
        <f>'Yield Curves'!C238-'Yield Curves'!C239</f>
        <v>9.9999999999999645E-2</v>
      </c>
      <c r="C239">
        <f>'Yield Curves'!D238-'Yield Curves'!D239</f>
        <v>8.0000000000000071E-2</v>
      </c>
      <c r="D239">
        <f>'Yield Curves'!E238-'Yield Curves'!E239</f>
        <v>6.0000000000000497E-2</v>
      </c>
      <c r="E239">
        <f>'Yield Curves'!F238-'Yield Curves'!F239</f>
        <v>5.0000000000000711E-2</v>
      </c>
      <c r="F239">
        <f>'Yield Curves'!G238-'Yield Curves'!G239</f>
        <v>4.0000000000000924E-2</v>
      </c>
      <c r="G239">
        <f>'Yield Curves'!H238-'Yield Curves'!H239</f>
        <v>3.0000000000001137E-2</v>
      </c>
      <c r="H239">
        <f>'Yield Curves'!I238-'Yield Curves'!I239</f>
        <v>2.000000000000135E-2</v>
      </c>
      <c r="I239">
        <f>'Yield Curves'!J238-'Yield Curves'!J239</f>
        <v>9.9999999999997868E-3</v>
      </c>
      <c r="J239">
        <f>'Yield Curves'!K238-'Yield Curves'!K239</f>
        <v>0</v>
      </c>
      <c r="K239">
        <f>'Yield Curves'!L238-'Yield Curves'!L239</f>
        <v>-2.4999999999995026E-3</v>
      </c>
      <c r="L239">
        <f>'Yield Curves'!M238-'Yield Curves'!M239</f>
        <v>-4.9999999999990052E-3</v>
      </c>
      <c r="M239">
        <f>'Yield Curves'!N238-'Yield Curves'!N239</f>
        <v>-7.5000000000002842E-3</v>
      </c>
      <c r="N239">
        <f>'Yield Curves'!O238-'Yield Curves'!O239</f>
        <v>-9.9999999999997868E-3</v>
      </c>
      <c r="O239">
        <f>'Yield Curves'!P238-'Yield Curves'!P239</f>
        <v>-1.2499999999999289E-2</v>
      </c>
      <c r="P239">
        <f>'Yield Curves'!Q238-'Yield Curves'!Q239</f>
        <v>-1.1250000000000426E-2</v>
      </c>
      <c r="Q239">
        <f>'Yield Curves'!R238-'Yield Curves'!R239</f>
        <v>-1.0000000000001563E-2</v>
      </c>
      <c r="R239">
        <f>'Yield Curves'!S238-'Yield Curves'!S239</f>
        <v>-8.7500000000027001E-3</v>
      </c>
      <c r="S239">
        <f>'Yield Curves'!T238-'Yield Curves'!T239</f>
        <v>-9.3750000000021316E-3</v>
      </c>
      <c r="T239">
        <f>'Yield Curves'!U238-'Yield Curves'!U239</f>
        <v>-1.0000000000001563E-2</v>
      </c>
      <c r="U239">
        <f>'Yield Curves'!V238-'Yield Curves'!V239</f>
        <v>-1.0625000000000995E-2</v>
      </c>
      <c r="V239" s="21">
        <f t="shared" si="91"/>
        <v>9.9999999999999645E-2</v>
      </c>
      <c r="W239" s="21">
        <f t="shared" si="92"/>
        <v>3.8537500000000197E-2</v>
      </c>
      <c r="X239">
        <f t="shared" si="93"/>
        <v>5.9188397060881172E-2</v>
      </c>
      <c r="Y239">
        <f t="shared" si="94"/>
        <v>0.17623030167046627</v>
      </c>
      <c r="Z239" s="2">
        <v>42790</v>
      </c>
      <c r="AA239" s="28">
        <f>'Bond Valuation'!$B$12*BondVal_all!BO239</f>
        <v>92.417884659717117</v>
      </c>
      <c r="AB239" s="53">
        <f t="shared" si="96"/>
        <v>1.0005001667081626E-3</v>
      </c>
      <c r="AC239" s="12">
        <f>SUMPRODUCT('Bond Valuation'!$B$12*BondVal_all!BO239,$BO$2)/AA239</f>
        <v>1</v>
      </c>
      <c r="AD239" s="35">
        <f t="shared" si="97"/>
        <v>-1.7679381968095378E-3</v>
      </c>
      <c r="AE239" s="53">
        <f t="shared" si="98"/>
        <v>-5.5907114643291688E-3</v>
      </c>
      <c r="AF239" s="53">
        <f t="shared" si="99"/>
        <v>-1.5808603069671593E-3</v>
      </c>
      <c r="AG239" s="53">
        <f t="shared" si="100"/>
        <v>-4.9991192325691746E-3</v>
      </c>
      <c r="AH239" s="28">
        <f>SUMPRODUCT('Bond Valuation'!$B$40:$D$40,BondVal_all!BO239:BQ239)</f>
        <v>82.771557822290262</v>
      </c>
      <c r="AI239" s="53">
        <f t="shared" si="101"/>
        <v>-8.3121550535247835E-4</v>
      </c>
      <c r="AJ239" s="12">
        <f>SUMPRODUCT($BO$2:$BQ$2,'Bond Valuation'!$B$40:$D$40,BondVal_all!BO239:BQ239)/BondVal_all!AH239</f>
        <v>2.9354073799782845</v>
      </c>
      <c r="AK239" s="35">
        <f t="shared" si="102"/>
        <v>-5.1896188302602182E-3</v>
      </c>
      <c r="AL239" s="35">
        <f t="shared" si="103"/>
        <v>-1.6411015691721046E-2</v>
      </c>
      <c r="AM239" s="35">
        <f t="shared" si="104"/>
        <v>-1.5808603069671593E-3</v>
      </c>
      <c r="AN239" s="29">
        <f t="shared" si="105"/>
        <v>-4.9991192325691746E-3</v>
      </c>
      <c r="AO239" s="28">
        <f>SUMPRODUCT('Bond Valuation'!$B$68:$F$68,BondVal_all!BO239:BS239)</f>
        <v>75.774171207306779</v>
      </c>
      <c r="AP239" s="53">
        <f t="shared" si="106"/>
        <v>-1.8036313965831274E-3</v>
      </c>
      <c r="AQ239" s="12">
        <f>SUMPRODUCT($BO$2:$BS$2,'Bond Valuation'!$B$68:$F$68,BondVal_all!BO239:BS239)/BondVal_all!AO239</f>
        <v>4.7209581690901183</v>
      </c>
      <c r="AR239" s="35">
        <f t="shared" si="107"/>
        <v>-8.3463622726744416E-3</v>
      </c>
      <c r="AS239" s="35">
        <f t="shared" si="108"/>
        <v>-2.6393514958550572E-2</v>
      </c>
      <c r="AT239" s="35">
        <f t="shared" si="109"/>
        <v>-1.5808603069671593E-3</v>
      </c>
      <c r="AU239" s="36">
        <f t="shared" si="110"/>
        <v>-4.9991192325691746E-3</v>
      </c>
      <c r="AV239" s="28">
        <f>SUMPRODUCT('Bond Valuation'!$B$96:$K$96,BondVal_all!BO239:BX239)</f>
        <v>66.321459758327876</v>
      </c>
      <c r="AW239" s="53">
        <f t="shared" si="111"/>
        <v>-1.5951578802200217E-3</v>
      </c>
      <c r="AX239" s="12">
        <f>SUMPRODUCT($BO$2:$BX$2,'Bond Valuation'!$B$96:$K$96,BondVal_all!BO239:BX239)/BondVal_all!AV239</f>
        <v>8.225595963622057</v>
      </c>
      <c r="AY239" s="35">
        <f t="shared" si="112"/>
        <v>-1.4542345295609794E-2</v>
      </c>
      <c r="AZ239" s="35">
        <f t="shared" si="113"/>
        <v>-4.5986933654761579E-2</v>
      </c>
      <c r="BA239" s="35">
        <f t="shared" si="114"/>
        <v>-1.5808603069671593E-3</v>
      </c>
      <c r="BB239" s="36">
        <f t="shared" si="115"/>
        <v>-4.9991192325691746E-3</v>
      </c>
      <c r="BC239" s="28">
        <f>SUMPRODUCT('Bond Valuation'!$B$124:$U$124,BondVal_all!BO239:CH239)</f>
        <v>55.572540165855031</v>
      </c>
      <c r="BD239" s="53">
        <f t="shared" si="116"/>
        <v>-4.0840381234832357E-3</v>
      </c>
      <c r="BE239" s="12">
        <f>SUMPRODUCT($BO$2:$CH$2,'Bond Valuation'!$B$124:$U$124,BondVal_all!BO239:CH239)/BondVal_all!BC239</f>
        <v>11.851793329872237</v>
      </c>
      <c r="BF239" s="35">
        <f t="shared" si="117"/>
        <v>-2.0953238128573633E-2</v>
      </c>
      <c r="BG239" s="35">
        <f t="shared" si="118"/>
        <v>-6.6259956842176698E-2</v>
      </c>
      <c r="BH239" s="35">
        <f t="shared" si="119"/>
        <v>-1.5808603069671593E-3</v>
      </c>
      <c r="BI239" s="36">
        <f t="shared" si="120"/>
        <v>-4.9991192325691746E-3</v>
      </c>
      <c r="BJ239" s="35"/>
      <c r="BK239" s="35"/>
      <c r="BO239">
        <f>EXP(-BO$2*HLOOKUP(BO$2,'Yield Curves'!$B$2:$AP$508,MATCH($Z239,'Yield Curves'!$A$3:$A$508,0)+1)/100)</f>
        <v>0.91502856098729823</v>
      </c>
      <c r="BP239">
        <f>EXP(-BP$2*HLOOKUP(BP$2,'Yield Curves'!$B$2:$AP$508,MATCH($Z239,'Yield Curves'!$A$3:$A$508,0)+1)/100)</f>
        <v>0.84315876953572544</v>
      </c>
      <c r="BQ239">
        <f>EXP(-BQ$2*HLOOKUP(BQ$2,'Yield Curves'!$B$2:$AP$508,MATCH($Z239,'Yield Curves'!$A$3:$A$508,0)+1)/100)</f>
        <v>0.77701159962004129</v>
      </c>
      <c r="BR239">
        <f>EXP(-BR$2*HLOOKUP(BR$2,'Yield Curves'!$B$2:$AP$508,MATCH($Z239,'Yield Curves'!$A$3:$A$508,0)+1)/100)</f>
        <v>0.71405163594982934</v>
      </c>
      <c r="BS239">
        <f>EXP(-BS$2*HLOOKUP(BS$2,'Yield Curves'!$B$2:$AP$508,MATCH($Z239,'Yield Curves'!$A$3:$A$508,0)+1)/100)</f>
        <v>0.66001019309341014</v>
      </c>
      <c r="BT239">
        <f>EXP(-BT$2*HLOOKUP(BT$2,'Yield Curves'!$B$2:$AP$508,MATCH($Z239,'Yield Curves'!$A$3:$A$508,0)+1)/100)</f>
        <v>0.60810969127940206</v>
      </c>
      <c r="BU239">
        <f>EXP(-BU$2*HLOOKUP(BU$2,'Yield Curves'!$B$2:$AP$508,MATCH($Z239,'Yield Curves'!$A$3:$A$508,0)+1)/100)</f>
        <v>0.56051459363137401</v>
      </c>
      <c r="BV239">
        <f>EXP(-BV$2*HLOOKUP(BV$2,'Yield Curves'!$B$2:$AP$508,MATCH($Z239,'Yield Curves'!$A$3:$A$508,0)+1)/100)</f>
        <v>0.51581866483659422</v>
      </c>
      <c r="BW239">
        <f>EXP(-BW$2*HLOOKUP(BW$2,'Yield Curves'!$B$2:$AP$508,MATCH($Z239,'Yield Curves'!$A$3:$A$508,0)+1)/100)</f>
        <v>0.47357262453850596</v>
      </c>
      <c r="BX239">
        <f>EXP(-BX$2*HLOOKUP(BX$2,'Yield Curves'!$B$2:$AP$508,MATCH($Z239,'Yield Curves'!$A$3:$A$508,0)+1)/100)</f>
        <v>0.43561345498720044</v>
      </c>
      <c r="BY239">
        <f>EXP(-BY$2*HLOOKUP(BY$2,'Yield Curves'!$B$2:$AP$508,MATCH($Z239,'Yield Curves'!$A$3:$A$508,0)+1)/100)</f>
        <v>0.4006568314444563</v>
      </c>
      <c r="BZ239">
        <f>EXP(-BZ$2*HLOOKUP(BZ$2,'Yield Curves'!$B$2:$AP$508,MATCH($Z239,'Yield Curves'!$A$3:$A$508,0)+1)/100)</f>
        <v>0.36753012165537141</v>
      </c>
      <c r="CA239">
        <f>EXP(-CA$2*HLOOKUP(CA$2,'Yield Curves'!$B$2:$AP$508,MATCH($Z239,'Yield Curves'!$A$3:$A$508,0)+1)/100)</f>
        <v>0.3360358259001886</v>
      </c>
      <c r="CB239">
        <f>EXP(-CB$2*HLOOKUP(CB$2,'Yield Curves'!$B$2:$AP$508,MATCH($Z239,'Yield Curves'!$A$3:$A$508,0)+1)/100)</f>
        <v>0.30832141035635963</v>
      </c>
      <c r="CC239">
        <f>EXP(-CC$2*HLOOKUP(CC$2,'Yield Curves'!$B$2:$AP$508,MATCH($Z239,'Yield Curves'!$A$3:$A$508,0)+1)/100)</f>
        <v>0.28280433958790396</v>
      </c>
      <c r="CD239">
        <f>EXP(-CD$2*HLOOKUP(CD$2,'Yield Curves'!$B$2:$AP$508,MATCH($Z239,'Yield Curves'!$A$3:$A$508,0)+1)/100)</f>
        <v>0.25946395182365195</v>
      </c>
      <c r="CE239">
        <f>EXP(-CE$2*HLOOKUP(CE$2,'Yield Curves'!$B$2:$AP$508,MATCH($Z239,'Yield Curves'!$A$3:$A$508,0)+1)/100)</f>
        <v>0.23813452563133047</v>
      </c>
      <c r="CF239">
        <f>EXP(-CF$2*HLOOKUP(CF$2,'Yield Curves'!$B$2:$AP$508,MATCH($Z239,'Yield Curves'!$A$3:$A$508,0)+1)/100)</f>
        <v>0.2185209391910618</v>
      </c>
      <c r="CG239">
        <f>EXP(-CG$2*HLOOKUP(CG$2,'Yield Curves'!$B$2:$AP$508,MATCH($Z239,'Yield Curves'!$A$3:$A$508,0)+1)/100)</f>
        <v>0.20042138515289271</v>
      </c>
      <c r="CH239">
        <f>EXP(-CH$2*HLOOKUP(CH$2,'Yield Curves'!$B$2:$AP$508,MATCH($Z239,'Yield Curves'!$A$3:$A$508,0)+1)/100)</f>
        <v>0.18378292008696764</v>
      </c>
    </row>
    <row r="240" spans="1:86" x14ac:dyDescent="0.2">
      <c r="A240" s="2">
        <v>42787</v>
      </c>
      <c r="B240">
        <f>'Yield Curves'!C239-'Yield Curves'!C240</f>
        <v>3.0000000000001137E-2</v>
      </c>
      <c r="C240">
        <f>'Yield Curves'!D239-'Yield Curves'!D240</f>
        <v>3.5000000000001918E-2</v>
      </c>
      <c r="D240">
        <f>'Yield Curves'!E239-'Yield Curves'!E240</f>
        <v>4.0000000000000924E-2</v>
      </c>
      <c r="E240">
        <f>'Yield Curves'!F239-'Yield Curves'!F240</f>
        <v>3.9999999999999147E-2</v>
      </c>
      <c r="F240">
        <f>'Yield Curves'!G239-'Yield Curves'!G240</f>
        <v>3.9999999999999147E-2</v>
      </c>
      <c r="G240">
        <f>'Yield Curves'!H239-'Yield Curves'!H240</f>
        <v>1.4999999999998792E-2</v>
      </c>
      <c r="H240">
        <f>'Yield Curves'!I239-'Yield Curves'!I240</f>
        <v>-9.9999999999997868E-3</v>
      </c>
      <c r="I240">
        <f>'Yield Curves'!J239-'Yield Curves'!J240</f>
        <v>1.4999999999998792E-2</v>
      </c>
      <c r="J240">
        <f>'Yield Curves'!K239-'Yield Curves'!K240</f>
        <v>3.9999999999999147E-2</v>
      </c>
      <c r="K240">
        <f>'Yield Curves'!L239-'Yield Curves'!L240</f>
        <v>3.7499999999999645E-2</v>
      </c>
      <c r="L240">
        <f>'Yield Curves'!M239-'Yield Curves'!M240</f>
        <v>3.5000000000000142E-2</v>
      </c>
      <c r="M240">
        <f>'Yield Curves'!N239-'Yield Curves'!N240</f>
        <v>3.2499999999998863E-2</v>
      </c>
      <c r="N240">
        <f>'Yield Curves'!O239-'Yield Curves'!O240</f>
        <v>2.9999999999999361E-2</v>
      </c>
      <c r="O240">
        <f>'Yield Curves'!P239-'Yield Curves'!P240</f>
        <v>2.7499999999999858E-2</v>
      </c>
      <c r="P240">
        <f>'Yield Curves'!Q239-'Yield Curves'!Q240</f>
        <v>2.3749999999999716E-2</v>
      </c>
      <c r="Q240">
        <f>'Yield Curves'!R239-'Yield Curves'!R240</f>
        <v>1.9999999999999574E-2</v>
      </c>
      <c r="R240">
        <f>'Yield Curves'!S239-'Yield Curves'!S240</f>
        <v>1.6249999999999432E-2</v>
      </c>
      <c r="S240">
        <f>'Yield Curves'!T239-'Yield Curves'!T240</f>
        <v>1.3125000000000497E-2</v>
      </c>
      <c r="T240">
        <f>'Yield Curves'!U239-'Yield Curves'!U240</f>
        <v>1.0000000000001563E-2</v>
      </c>
      <c r="U240">
        <f>'Yield Curves'!V239-'Yield Curves'!V240</f>
        <v>6.875000000002629E-3</v>
      </c>
      <c r="V240" s="21">
        <f t="shared" si="91"/>
        <v>4.0000000000000924E-2</v>
      </c>
      <c r="W240" s="21">
        <f t="shared" si="92"/>
        <v>3.810750000000019E-2</v>
      </c>
      <c r="X240">
        <f t="shared" si="93"/>
        <v>5.9567008867591371E-2</v>
      </c>
      <c r="Y240">
        <f t="shared" si="94"/>
        <v>0.17668108444209327</v>
      </c>
      <c r="Z240" s="2">
        <v>42788</v>
      </c>
      <c r="AA240" s="28">
        <f>'Bond Valuation'!$B$12*BondVal_all!BO240</f>
        <v>92.325512968600606</v>
      </c>
      <c r="AB240" s="53">
        <f t="shared" si="96"/>
        <v>-9.9950016662497809E-4</v>
      </c>
      <c r="AC240" s="12">
        <f>SUMPRODUCT('Bond Valuation'!$B$12*BondVal_all!BO240,$BO$2)/AA240</f>
        <v>1</v>
      </c>
      <c r="AD240" s="35">
        <f t="shared" si="97"/>
        <v>-1.7623030167046626E-3</v>
      </c>
      <c r="AE240" s="53">
        <f t="shared" si="98"/>
        <v>-5.5728914601724973E-3</v>
      </c>
      <c r="AF240" s="53">
        <f t="shared" si="99"/>
        <v>-1.5774975752613453E-3</v>
      </c>
      <c r="AG240" s="53">
        <f t="shared" si="100"/>
        <v>-4.988485341218739E-3</v>
      </c>
      <c r="AH240" s="28">
        <f>SUMPRODUCT('Bond Valuation'!$B$40:$D$40,BondVal_all!BO240:BQ240)</f>
        <v>82.840416060589675</v>
      </c>
      <c r="AI240" s="53">
        <f t="shared" si="101"/>
        <v>-1.1948721475988355E-3</v>
      </c>
      <c r="AJ240" s="12">
        <f>SUMPRODUCT($BO$2:$BQ$2,'Bond Valuation'!$B$40:$D$40,BondVal_all!BO240:BQ240)/BondVal_all!AH240</f>
        <v>2.9355133718523518</v>
      </c>
      <c r="AK240" s="35">
        <f t="shared" si="102"/>
        <v>-5.173264070792276E-3</v>
      </c>
      <c r="AL240" s="35">
        <f t="shared" si="103"/>
        <v>-1.6359297401218144E-2</v>
      </c>
      <c r="AM240" s="35">
        <f t="shared" si="104"/>
        <v>-1.5774975752613453E-3</v>
      </c>
      <c r="AN240" s="29">
        <f t="shared" si="105"/>
        <v>-4.988485341218739E-3</v>
      </c>
      <c r="AO240" s="28">
        <f>SUMPRODUCT('Bond Valuation'!$B$68:$F$68,BondVal_all!BO240:BS240)</f>
        <v>75.911086826856447</v>
      </c>
      <c r="AP240" s="53">
        <f t="shared" si="106"/>
        <v>-1.130393090078563E-4</v>
      </c>
      <c r="AQ240" s="12">
        <f>SUMPRODUCT($BO$2:$BS$2,'Bond Valuation'!$B$68:$F$68,BondVal_all!BO240:BS240)/BondVal_all!AO240</f>
        <v>4.7215315141784862</v>
      </c>
      <c r="AR240" s="35">
        <f t="shared" si="107"/>
        <v>-8.3207692309028806E-3</v>
      </c>
      <c r="AS240" s="35">
        <f t="shared" si="108"/>
        <v>-2.6312582654300608E-2</v>
      </c>
      <c r="AT240" s="35">
        <f t="shared" si="109"/>
        <v>-1.5774975752613453E-3</v>
      </c>
      <c r="AU240" s="36">
        <f t="shared" si="110"/>
        <v>-4.988485341218739E-3</v>
      </c>
      <c r="AV240" s="28">
        <f>SUMPRODUCT('Bond Valuation'!$B$96:$K$96,BondVal_all!BO240:BX240)</f>
        <v>66.427421983968301</v>
      </c>
      <c r="AW240" s="53">
        <f t="shared" si="111"/>
        <v>5.736557846740542E-4</v>
      </c>
      <c r="AX240" s="12">
        <f>SUMPRODUCT($BO$2:$BX$2,'Bond Valuation'!$B$96:$K$96,BondVal_all!BO240:BX240)/BondVal_all!AV240</f>
        <v>8.227694376190728</v>
      </c>
      <c r="AY240" s="35">
        <f t="shared" si="112"/>
        <v>-1.4499690619684908E-2</v>
      </c>
      <c r="AZ240" s="35">
        <f t="shared" si="113"/>
        <v>-4.5852047725982593E-2</v>
      </c>
      <c r="BA240" s="35">
        <f t="shared" si="114"/>
        <v>-1.5774975752613453E-3</v>
      </c>
      <c r="BB240" s="36">
        <f t="shared" si="115"/>
        <v>-4.988485341218739E-3</v>
      </c>
      <c r="BC240" s="28">
        <f>SUMPRODUCT('Bond Valuation'!$B$124:$U$124,BondVal_all!BO240:CH240)</f>
        <v>55.800431254404828</v>
      </c>
      <c r="BD240" s="53">
        <f t="shared" si="116"/>
        <v>-3.3287386477032221E-3</v>
      </c>
      <c r="BE240" s="12">
        <f>SUMPRODUCT($BO$2:$CH$2,'Bond Valuation'!$B$124:$U$124,BondVal_all!BO240:CH240)/BondVal_all!BC240</f>
        <v>11.875812075273172</v>
      </c>
      <c r="BF240" s="35">
        <f t="shared" si="117"/>
        <v>-2.0928779446071574E-2</v>
      </c>
      <c r="BG240" s="35">
        <f t="shared" si="118"/>
        <v>-6.6182611696903287E-2</v>
      </c>
      <c r="BH240" s="35">
        <f t="shared" si="119"/>
        <v>-1.5774975752613453E-3</v>
      </c>
      <c r="BI240" s="36">
        <f t="shared" si="120"/>
        <v>-4.988485341218739E-3</v>
      </c>
      <c r="BJ240" s="35"/>
      <c r="BK240" s="35"/>
      <c r="BO240">
        <f>EXP(-BO$2*HLOOKUP(BO$2,'Yield Curves'!$B$2:$AP$508,MATCH($Z240,'Yield Curves'!$A$3:$A$508,0)+1)/100)</f>
        <v>0.91411398978812475</v>
      </c>
      <c r="BP240">
        <f>EXP(-BP$2*HLOOKUP(BP$2,'Yield Curves'!$B$2:$AP$508,MATCH($Z240,'Yield Curves'!$A$3:$A$508,0)+1)/100)</f>
        <v>0.8428215734716199</v>
      </c>
      <c r="BQ240">
        <f>EXP(-BQ$2*HLOOKUP(BQ$2,'Yield Curves'!$B$2:$AP$508,MATCH($Z240,'Yield Curves'!$A$3:$A$508,0)+1)/100)</f>
        <v>0.77771122484382538</v>
      </c>
      <c r="BR240">
        <f>EXP(-BR$2*HLOOKUP(BR$2,'Yield Curves'!$B$2:$AP$508,MATCH($Z240,'Yield Curves'!$A$3:$A$508,0)+1)/100)</f>
        <v>0.71519503304109733</v>
      </c>
      <c r="BS240">
        <f>EXP(-BS$2*HLOOKUP(BS$2,'Yield Curves'!$B$2:$AP$508,MATCH($Z240,'Yield Curves'!$A$3:$A$508,0)+1)/100)</f>
        <v>0.6613315343804369</v>
      </c>
      <c r="BT240">
        <f>EXP(-BT$2*HLOOKUP(BT$2,'Yield Curves'!$B$2:$AP$508,MATCH($Z240,'Yield Curves'!$A$3:$A$508,0)+1)/100)</f>
        <v>0.60902254028191383</v>
      </c>
      <c r="BU240">
        <f>EXP(-BU$2*HLOOKUP(BU$2,'Yield Curves'!$B$2:$AP$508,MATCH($Z240,'Yield Curves'!$A$3:$A$508,0)+1)/100)</f>
        <v>0.56090709120503979</v>
      </c>
      <c r="BV240">
        <f>EXP(-BV$2*HLOOKUP(BV$2,'Yield Curves'!$B$2:$AP$508,MATCH($Z240,'Yield Curves'!$A$3:$A$508,0)+1)/100)</f>
        <v>0.51617986430704543</v>
      </c>
      <c r="BW240">
        <f>EXP(-BW$2*HLOOKUP(BW$2,'Yield Curves'!$B$2:$AP$508,MATCH($Z240,'Yield Curves'!$A$3:$A$508,0)+1)/100)</f>
        <v>0.47447919881826295</v>
      </c>
      <c r="BX240">
        <f>EXP(-BX$2*HLOOKUP(BX$2,'Yield Curves'!$B$2:$AP$508,MATCH($Z240,'Yield Curves'!$A$3:$A$508,0)+1)/100)</f>
        <v>0.43648555370519337</v>
      </c>
      <c r="BY240">
        <f>EXP(-BY$2*HLOOKUP(BY$2,'Yield Curves'!$B$2:$AP$508,MATCH($Z240,'Yield Curves'!$A$3:$A$508,0)+1)/100)</f>
        <v>0.40148403892378487</v>
      </c>
      <c r="BZ240">
        <f>EXP(-BZ$2*HLOOKUP(BZ$2,'Yield Curves'!$B$2:$AP$508,MATCH($Z240,'Yield Curves'!$A$3:$A$508,0)+1)/100)</f>
        <v>0.36859289852733784</v>
      </c>
      <c r="CA240">
        <f>EXP(-CA$2*HLOOKUP(CA$2,'Yield Curves'!$B$2:$AP$508,MATCH($Z240,'Yield Curves'!$A$3:$A$508,0)+1)/100)</f>
        <v>0.33760941622080359</v>
      </c>
      <c r="CB240">
        <f>EXP(-CB$2*HLOOKUP(CB$2,'Yield Curves'!$B$2:$AP$508,MATCH($Z240,'Yield Curves'!$A$3:$A$508,0)+1)/100)</f>
        <v>0.30996469502645457</v>
      </c>
      <c r="CC240">
        <f>EXP(-CC$2*HLOOKUP(CC$2,'Yield Curves'!$B$2:$AP$508,MATCH($Z240,'Yield Curves'!$A$3:$A$508,0)+1)/100)</f>
        <v>0.28450626629978992</v>
      </c>
      <c r="CD240">
        <f>EXP(-CD$2*HLOOKUP(CD$2,'Yield Curves'!$B$2:$AP$508,MATCH($Z240,'Yield Curves'!$A$3:$A$508,0)+1)/100)</f>
        <v>0.26116167343081431</v>
      </c>
      <c r="CE240">
        <f>EXP(-CE$2*HLOOKUP(CE$2,'Yield Curves'!$B$2:$AP$508,MATCH($Z240,'Yield Curves'!$A$3:$A$508,0)+1)/100)</f>
        <v>0.23976970778791326</v>
      </c>
      <c r="CF240">
        <f>EXP(-CF$2*HLOOKUP(CF$2,'Yield Curves'!$B$2:$AP$508,MATCH($Z240,'Yield Curves'!$A$3:$A$508,0)+1)/100)</f>
        <v>0.22008990860776884</v>
      </c>
      <c r="CG240">
        <f>EXP(-CG$2*HLOOKUP(CG$2,'Yield Curves'!$B$2:$AP$508,MATCH($Z240,'Yield Curves'!$A$3:$A$508,0)+1)/100)</f>
        <v>0.20194551933537028</v>
      </c>
      <c r="CH240">
        <f>EXP(-CH$2*HLOOKUP(CH$2,'Yield Curves'!$B$2:$AP$508,MATCH($Z240,'Yield Curves'!$A$3:$A$508,0)+1)/100)</f>
        <v>0.18525908021533122</v>
      </c>
    </row>
    <row r="241" spans="1:86" x14ac:dyDescent="0.2">
      <c r="A241" s="2">
        <v>42786</v>
      </c>
      <c r="B241">
        <f>'Yield Curves'!C240-'Yield Curves'!C241</f>
        <v>-0.15000000000000036</v>
      </c>
      <c r="C241">
        <f>'Yield Curves'!D240-'Yield Curves'!D241</f>
        <v>-0.13000000000000256</v>
      </c>
      <c r="D241">
        <f>'Yield Curves'!E240-'Yield Curves'!E241</f>
        <v>-0.11000000000000121</v>
      </c>
      <c r="E241">
        <f>'Yield Curves'!F240-'Yield Curves'!F241</f>
        <v>-8.9999999999999858E-2</v>
      </c>
      <c r="F241">
        <f>'Yield Curves'!G240-'Yield Curves'!G241</f>
        <v>-6.9999999999998508E-2</v>
      </c>
      <c r="G241">
        <f>'Yield Curves'!H240-'Yield Curves'!H241</f>
        <v>-4.4999999999998153E-2</v>
      </c>
      <c r="H241">
        <f>'Yield Curves'!I240-'Yield Curves'!I241</f>
        <v>-2.000000000000135E-2</v>
      </c>
      <c r="I241">
        <f>'Yield Curves'!J240-'Yield Curves'!J241</f>
        <v>-1.5000000000000568E-2</v>
      </c>
      <c r="J241">
        <f>'Yield Curves'!K240-'Yield Curves'!K241</f>
        <v>-9.9999999999997868E-3</v>
      </c>
      <c r="K241">
        <f>'Yield Curves'!L240-'Yield Curves'!L241</f>
        <v>-2.4999999999995026E-3</v>
      </c>
      <c r="L241">
        <f>'Yield Curves'!M240-'Yield Curves'!M241</f>
        <v>4.9999999999990052E-3</v>
      </c>
      <c r="M241">
        <f>'Yield Curves'!N240-'Yield Curves'!N241</f>
        <v>1.2499999999999289E-2</v>
      </c>
      <c r="N241">
        <f>'Yield Curves'!O240-'Yield Curves'!O241</f>
        <v>1.9999999999999574E-2</v>
      </c>
      <c r="O241">
        <f>'Yield Curves'!P240-'Yield Curves'!P241</f>
        <v>2.7499999999999858E-2</v>
      </c>
      <c r="P241">
        <f>'Yield Curves'!Q240-'Yield Curves'!Q241</f>
        <v>2.1250000000000213E-2</v>
      </c>
      <c r="Q241">
        <f>'Yield Curves'!R240-'Yield Curves'!R241</f>
        <v>1.5000000000000568E-2</v>
      </c>
      <c r="R241">
        <f>'Yield Curves'!S240-'Yield Curves'!S241</f>
        <v>8.7500000000009237E-3</v>
      </c>
      <c r="S241">
        <f>'Yield Curves'!T240-'Yield Curves'!T241</f>
        <v>9.3750000000003553E-3</v>
      </c>
      <c r="T241">
        <f>'Yield Curves'!U240-'Yield Curves'!U241</f>
        <v>9.9999999999997868E-3</v>
      </c>
      <c r="U241">
        <f>'Yield Curves'!V240-'Yield Curves'!V241</f>
        <v>1.0624999999999218E-2</v>
      </c>
      <c r="V241" s="21">
        <f t="shared" si="91"/>
        <v>2.7499999999999858E-2</v>
      </c>
      <c r="W241" s="21">
        <f t="shared" si="92"/>
        <v>3.7757500000000187E-2</v>
      </c>
      <c r="X241">
        <f t="shared" si="93"/>
        <v>5.9885796443838277E-2</v>
      </c>
      <c r="Y241">
        <f t="shared" si="94"/>
        <v>0.17707269524236591</v>
      </c>
      <c r="Z241" s="2">
        <v>42787</v>
      </c>
      <c r="AA241" s="28">
        <f>'Bond Valuation'!$B$12*BondVal_all!BO241</f>
        <v>92.417884659717117</v>
      </c>
      <c r="AB241" s="53">
        <f t="shared" si="96"/>
        <v>-2.999550044996413E-4</v>
      </c>
      <c r="AC241" s="12">
        <f>SUMPRODUCT('Bond Valuation'!$B$12*BondVal_all!BO241,$BO$2)/AA241</f>
        <v>1</v>
      </c>
      <c r="AD241" s="35">
        <f t="shared" si="97"/>
        <v>-1.7668108444209327E-3</v>
      </c>
      <c r="AE241" s="53">
        <f t="shared" si="98"/>
        <v>-5.5871464630555456E-3</v>
      </c>
      <c r="AF241" s="53">
        <f t="shared" si="99"/>
        <v>-1.5875883909736938E-3</v>
      </c>
      <c r="AG241" s="53">
        <f t="shared" si="100"/>
        <v>-5.0203953023187746E-3</v>
      </c>
      <c r="AH241" s="28">
        <f>SUMPRODUCT('Bond Valuation'!$B$40:$D$40,BondVal_all!BO241:BQ241)</f>
        <v>82.939518180799183</v>
      </c>
      <c r="AI241" s="53">
        <f t="shared" si="101"/>
        <v>-1.1713259009539234E-3</v>
      </c>
      <c r="AJ241" s="12">
        <f>SUMPRODUCT($BO$2:$BQ$2,'Bond Valuation'!$B$40:$D$40,BondVal_all!BO241:BQ241)/BondVal_all!AH241</f>
        <v>2.935521914111439</v>
      </c>
      <c r="AK241" s="35">
        <f t="shared" si="102"/>
        <v>-5.1865119518873836E-3</v>
      </c>
      <c r="AL241" s="35">
        <f t="shared" si="103"/>
        <v>-1.6401190879649769E-2</v>
      </c>
      <c r="AM241" s="35">
        <f t="shared" si="104"/>
        <v>-1.5875883909736938E-3</v>
      </c>
      <c r="AN241" s="29">
        <f t="shared" si="105"/>
        <v>-5.0203953023187746E-3</v>
      </c>
      <c r="AO241" s="28">
        <f>SUMPRODUCT('Bond Valuation'!$B$68:$F$68,BondVal_all!BO241:BS241)</f>
        <v>75.919668733750214</v>
      </c>
      <c r="AP241" s="53">
        <f t="shared" si="106"/>
        <v>-1.8367894801259999E-3</v>
      </c>
      <c r="AQ241" s="12">
        <f>SUMPRODUCT($BO$2:$BS$2,'Bond Valuation'!$B$68:$F$68,BondVal_all!BO241:BS241)/BondVal_all!AO241</f>
        <v>4.7212622045313566</v>
      </c>
      <c r="AR241" s="35">
        <f t="shared" si="107"/>
        <v>-8.3415772623206801E-3</v>
      </c>
      <c r="AS241" s="35">
        <f t="shared" si="108"/>
        <v>-2.6378383427205197E-2</v>
      </c>
      <c r="AT241" s="35">
        <f t="shared" si="109"/>
        <v>-1.5875883909736938E-3</v>
      </c>
      <c r="AU241" s="36">
        <f t="shared" si="110"/>
        <v>-5.0203953023187746E-3</v>
      </c>
      <c r="AV241" s="28">
        <f>SUMPRODUCT('Bond Valuation'!$B$96:$K$96,BondVal_all!BO241:BX241)</f>
        <v>66.389337356553042</v>
      </c>
      <c r="AW241" s="53">
        <f t="shared" si="111"/>
        <v>-1.050987716733065E-3</v>
      </c>
      <c r="AX241" s="12">
        <f>SUMPRODUCT($BO$2:$BX$2,'Bond Valuation'!$B$96:$K$96,BondVal_all!BO241:BX241)/BondVal_all!AV241</f>
        <v>8.2254605168843558</v>
      </c>
      <c r="AY241" s="35">
        <f t="shared" si="112"/>
        <v>-1.4532832841587491E-2</v>
      </c>
      <c r="AZ241" s="35">
        <f t="shared" si="113"/>
        <v>-4.5956852633913477E-2</v>
      </c>
      <c r="BA241" s="35">
        <f t="shared" si="114"/>
        <v>-1.5875883909736938E-3</v>
      </c>
      <c r="BB241" s="36">
        <f t="shared" si="115"/>
        <v>-5.0203953023187746E-3</v>
      </c>
      <c r="BC241" s="28">
        <f>SUMPRODUCT('Bond Valuation'!$B$124:$U$124,BondVal_all!BO241:CH241)</f>
        <v>55.986796668235485</v>
      </c>
      <c r="BD241" s="53">
        <f t="shared" si="116"/>
        <v>1.0600966322389382E-3</v>
      </c>
      <c r="BE241" s="12">
        <f>SUMPRODUCT($BO$2:$CH$2,'Bond Valuation'!$B$124:$U$124,BondVal_all!BO241:CH241)/BondVal_all!BC241</f>
        <v>11.898759110388273</v>
      </c>
      <c r="BF241" s="35">
        <f t="shared" si="117"/>
        <v>-2.102285663138637E-2</v>
      </c>
      <c r="BG241" s="35">
        <f t="shared" si="118"/>
        <v>-6.6480109878355786E-2</v>
      </c>
      <c r="BH241" s="35">
        <f t="shared" si="119"/>
        <v>-1.5875883909736938E-3</v>
      </c>
      <c r="BI241" s="36">
        <f t="shared" si="120"/>
        <v>-5.0203953023187746E-3</v>
      </c>
      <c r="BJ241" s="35"/>
      <c r="BK241" s="35"/>
      <c r="BO241">
        <f>EXP(-BO$2*HLOOKUP(BO$2,'Yield Curves'!$B$2:$AP$508,MATCH($Z241,'Yield Curves'!$A$3:$A$508,0)+1)/100)</f>
        <v>0.91502856098729823</v>
      </c>
      <c r="BP241">
        <f>EXP(-BP$2*HLOOKUP(BP$2,'Yield Curves'!$B$2:$AP$508,MATCH($Z241,'Yield Curves'!$A$3:$A$508,0)+1)/100)</f>
        <v>0.84383356643412422</v>
      </c>
      <c r="BQ241">
        <f>EXP(-BQ$2*HLOOKUP(BQ$2,'Yield Curves'!$B$2:$AP$508,MATCH($Z241,'Yield Curves'!$A$3:$A$508,0)+1)/100)</f>
        <v>0.77864503848976796</v>
      </c>
      <c r="BR241">
        <f>EXP(-BR$2*HLOOKUP(BR$2,'Yield Curves'!$B$2:$AP$508,MATCH($Z241,'Yield Curves'!$A$3:$A$508,0)+1)/100)</f>
        <v>0.71576741799098309</v>
      </c>
      <c r="BS241">
        <f>EXP(-BS$2*HLOOKUP(BS$2,'Yield Curves'!$B$2:$AP$508,MATCH($Z241,'Yield Curves'!$A$3:$A$508,0)+1)/100)</f>
        <v>0.6613315343804369</v>
      </c>
      <c r="BT241">
        <f>EXP(-BT$2*HLOOKUP(BT$2,'Yield Curves'!$B$2:$AP$508,MATCH($Z241,'Yield Curves'!$A$3:$A$508,0)+1)/100)</f>
        <v>0.60883986092310327</v>
      </c>
      <c r="BU241">
        <f>EXP(-BU$2*HLOOKUP(BU$2,'Yield Curves'!$B$2:$AP$508,MATCH($Z241,'Yield Curves'!$A$3:$A$508,0)+1)/100)</f>
        <v>0.56051459363137401</v>
      </c>
      <c r="BV241">
        <f>EXP(-BV$2*HLOOKUP(BV$2,'Yield Curves'!$B$2:$AP$508,MATCH($Z241,'Yield Curves'!$A$3:$A$508,0)+1)/100)</f>
        <v>0.51571551141931238</v>
      </c>
      <c r="BW241">
        <f>EXP(-BW$2*HLOOKUP(BW$2,'Yield Curves'!$B$2:$AP$508,MATCH($Z241,'Yield Curves'!$A$3:$A$508,0)+1)/100)</f>
        <v>0.47410569353620086</v>
      </c>
      <c r="BX241">
        <f>EXP(-BX$2*HLOOKUP(BX$2,'Yield Curves'!$B$2:$AP$508,MATCH($Z241,'Yield Curves'!$A$3:$A$508,0)+1)/100)</f>
        <v>0.43604928632153561</v>
      </c>
      <c r="BY241">
        <f>EXP(-BY$2*HLOOKUP(BY$2,'Yield Curves'!$B$2:$AP$508,MATCH($Z241,'Yield Curves'!$A$3:$A$508,0)+1)/100)</f>
        <v>0.40098750971642938</v>
      </c>
      <c r="BZ241">
        <f>EXP(-BZ$2*HLOOKUP(BZ$2,'Yield Curves'!$B$2:$AP$508,MATCH($Z241,'Yield Curves'!$A$3:$A$508,0)+1)/100)</f>
        <v>0.36844088531157659</v>
      </c>
      <c r="CA241">
        <f>EXP(-CA$2*HLOOKUP(CA$2,'Yield Curves'!$B$2:$AP$508,MATCH($Z241,'Yield Curves'!$A$3:$A$508,0)+1)/100)</f>
        <v>0.3381996930896109</v>
      </c>
      <c r="CB241">
        <f>EXP(-CB$2*HLOOKUP(CB$2,'Yield Curves'!$B$2:$AP$508,MATCH($Z241,'Yield Curves'!$A$3:$A$508,0)+1)/100)</f>
        <v>0.31069105587831986</v>
      </c>
      <c r="CC241">
        <f>EXP(-CC$2*HLOOKUP(CC$2,'Yield Curves'!$B$2:$AP$508,MATCH($Z241,'Yield Curves'!$A$3:$A$508,0)+1)/100)</f>
        <v>0.28536106665812666</v>
      </c>
      <c r="CD241">
        <f>EXP(-CD$2*HLOOKUP(CD$2,'Yield Curves'!$B$2:$AP$508,MATCH($Z241,'Yield Curves'!$A$3:$A$508,0)+1)/100)</f>
        <v>0.26215515653167082</v>
      </c>
      <c r="CE241">
        <f>EXP(-CE$2*HLOOKUP(CE$2,'Yield Curves'!$B$2:$AP$508,MATCH($Z241,'Yield Curves'!$A$3:$A$508,0)+1)/100)</f>
        <v>0.24091005266231838</v>
      </c>
      <c r="CF241">
        <f>EXP(-CF$2*HLOOKUP(CF$2,'Yield Curves'!$B$2:$AP$508,MATCH($Z241,'Yield Curves'!$A$3:$A$508,0)+1)/100)</f>
        <v>0.22136486438487396</v>
      </c>
      <c r="CG241">
        <f>EXP(-CG$2*HLOOKUP(CG$2,'Yield Curves'!$B$2:$AP$508,MATCH($Z241,'Yield Curves'!$A$3:$A$508,0)+1)/100)</f>
        <v>0.20333329702214911</v>
      </c>
      <c r="CH241">
        <f>EXP(-CH$2*HLOOKUP(CH$2,'Yield Curves'!$B$2:$AP$508,MATCH($Z241,'Yield Curves'!$A$3:$A$508,0)+1)/100)</f>
        <v>0.18674709698806377</v>
      </c>
    </row>
    <row r="242" spans="1:86" x14ac:dyDescent="0.2">
      <c r="A242" s="2">
        <v>42783</v>
      </c>
      <c r="B242">
        <f>'Yield Curves'!C241-'Yield Curves'!C242</f>
        <v>3.9999999999999147E-2</v>
      </c>
      <c r="C242">
        <f>'Yield Curves'!D241-'Yield Curves'!D242</f>
        <v>2.5000000000000355E-2</v>
      </c>
      <c r="D242">
        <f>'Yield Curves'!E241-'Yield Curves'!E242</f>
        <v>9.9999999999997868E-3</v>
      </c>
      <c r="E242">
        <f>'Yield Curves'!F241-'Yield Curves'!F242</f>
        <v>9.9999999999997868E-3</v>
      </c>
      <c r="F242">
        <f>'Yield Curves'!G241-'Yield Curves'!G242</f>
        <v>9.9999999999997868E-3</v>
      </c>
      <c r="G242">
        <f>'Yield Curves'!H241-'Yield Curves'!H242</f>
        <v>9.9999999999980105E-3</v>
      </c>
      <c r="H242">
        <f>'Yield Curves'!I241-'Yield Curves'!I242</f>
        <v>9.9999999999997868E-3</v>
      </c>
      <c r="I242">
        <f>'Yield Curves'!J241-'Yield Curves'!J242</f>
        <v>1.9999999999999574E-2</v>
      </c>
      <c r="J242">
        <f>'Yield Curves'!K241-'Yield Curves'!K242</f>
        <v>2.9999999999999361E-2</v>
      </c>
      <c r="K242">
        <f>'Yield Curves'!L241-'Yield Curves'!L242</f>
        <v>3.2499999999998863E-2</v>
      </c>
      <c r="L242">
        <f>'Yield Curves'!M241-'Yield Curves'!M242</f>
        <v>3.5000000000000142E-2</v>
      </c>
      <c r="M242">
        <f>'Yield Curves'!N241-'Yield Curves'!N242</f>
        <v>3.7500000000001421E-2</v>
      </c>
      <c r="N242">
        <f>'Yield Curves'!O241-'Yield Curves'!O242</f>
        <v>4.0000000000000924E-2</v>
      </c>
      <c r="O242">
        <f>'Yield Curves'!P241-'Yield Curves'!P242</f>
        <v>4.2500000000000426E-2</v>
      </c>
      <c r="P242">
        <f>'Yield Curves'!Q241-'Yield Curves'!Q242</f>
        <v>4.3750000000001066E-2</v>
      </c>
      <c r="Q242">
        <f>'Yield Curves'!R241-'Yield Curves'!R242</f>
        <v>4.4999999999999929E-2</v>
      </c>
      <c r="R242">
        <f>'Yield Curves'!S241-'Yield Curves'!S242</f>
        <v>4.6249999999998792E-2</v>
      </c>
      <c r="S242">
        <f>'Yield Curves'!T241-'Yield Curves'!T242</f>
        <v>4.8124999999998863E-2</v>
      </c>
      <c r="T242">
        <f>'Yield Curves'!U241-'Yield Curves'!U242</f>
        <v>4.9999999999998934E-2</v>
      </c>
      <c r="U242">
        <f>'Yield Curves'!V241-'Yield Curves'!V242</f>
        <v>5.1874999999999005E-2</v>
      </c>
      <c r="V242" s="21">
        <f t="shared" si="91"/>
        <v>5.1874999999999005E-2</v>
      </c>
      <c r="W242" s="21">
        <f t="shared" si="92"/>
        <v>3.8390000000000195E-2</v>
      </c>
      <c r="X242">
        <f t="shared" si="93"/>
        <v>6.0862575012470325E-2</v>
      </c>
      <c r="Y242">
        <f t="shared" si="94"/>
        <v>0.17997752198891173</v>
      </c>
      <c r="Z242" s="2">
        <v>42786</v>
      </c>
      <c r="AA242" s="28">
        <f>'Bond Valuation'!$B$12*BondVal_all!BO242</f>
        <v>92.445614184335753</v>
      </c>
      <c r="AB242" s="53">
        <f t="shared" si="96"/>
        <v>1.5011255627108699E-3</v>
      </c>
      <c r="AC242" s="12">
        <f>SUMPRODUCT('Bond Valuation'!$B$12*BondVal_all!BO242,$BO$2)/AA242</f>
        <v>1</v>
      </c>
      <c r="AD242" s="35">
        <f t="shared" si="97"/>
        <v>-1.7707269524236591E-3</v>
      </c>
      <c r="AE242" s="53">
        <f t="shared" si="98"/>
        <v>-5.5995302839073743E-3</v>
      </c>
      <c r="AF242" s="53">
        <f t="shared" si="99"/>
        <v>-1.5960847627885218E-3</v>
      </c>
      <c r="AG242" s="53">
        <f t="shared" si="100"/>
        <v>-5.0472631891012899E-3</v>
      </c>
      <c r="AH242" s="28">
        <f>SUMPRODUCT('Bond Valuation'!$B$40:$D$40,BondVal_all!BO242:BQ242)</f>
        <v>83.036781313483516</v>
      </c>
      <c r="AI242" s="53">
        <f t="shared" si="101"/>
        <v>2.090985683437685E-3</v>
      </c>
      <c r="AJ242" s="12">
        <f>SUMPRODUCT($BO$2:$BQ$2,'Bond Valuation'!$B$40:$D$40,BondVal_all!BO242:BQ242)/BondVal_all!AH242</f>
        <v>2.9355679475398051</v>
      </c>
      <c r="AK242" s="35">
        <f t="shared" si="102"/>
        <v>-5.1980892853797341E-3</v>
      </c>
      <c r="AL242" s="35">
        <f t="shared" si="103"/>
        <v>-1.6437801622716949E-2</v>
      </c>
      <c r="AM242" s="35">
        <f t="shared" si="104"/>
        <v>-1.5960847627885218E-3</v>
      </c>
      <c r="AN242" s="29">
        <f t="shared" si="105"/>
        <v>-5.0472631891012899E-3</v>
      </c>
      <c r="AO242" s="28">
        <f>SUMPRODUCT('Bond Valuation'!$B$68:$F$68,BondVal_all!BO242:BS242)</f>
        <v>76.059373791395217</v>
      </c>
      <c r="AP242" s="53">
        <f t="shared" si="106"/>
        <v>6.2544215132986913E-4</v>
      </c>
      <c r="AQ242" s="12">
        <f>SUMPRODUCT($BO$2:$BS$2,'Bond Valuation'!$B$68:$F$68,BondVal_all!BO242:BS242)/BondVal_all!AO242</f>
        <v>4.7216194452449187</v>
      </c>
      <c r="AR242" s="35">
        <f t="shared" si="107"/>
        <v>-8.3606988107828226E-3</v>
      </c>
      <c r="AS242" s="35">
        <f t="shared" si="108"/>
        <v>-2.6438851072734856E-2</v>
      </c>
      <c r="AT242" s="35">
        <f t="shared" si="109"/>
        <v>-1.5960847627885218E-3</v>
      </c>
      <c r="AU242" s="36">
        <f t="shared" si="110"/>
        <v>-5.0472631891012899E-3</v>
      </c>
      <c r="AV242" s="28">
        <f>SUMPRODUCT('Bond Valuation'!$B$96:$K$96,BondVal_all!BO242:BX242)</f>
        <v>66.459185143803268</v>
      </c>
      <c r="AW242" s="53">
        <f t="shared" si="111"/>
        <v>-4.9324474293344078E-4</v>
      </c>
      <c r="AX242" s="12">
        <f>SUMPRODUCT($BO$2:$BX$2,'Bond Valuation'!$B$96:$K$96,BondVal_all!BO242:BX242)/BondVal_all!AV242</f>
        <v>8.2257124053805537</v>
      </c>
      <c r="AY242" s="35">
        <f t="shared" si="112"/>
        <v>-1.4565490659092994E-2</v>
      </c>
      <c r="AZ242" s="35">
        <f t="shared" si="113"/>
        <v>-4.6060125720640985E-2</v>
      </c>
      <c r="BA242" s="35">
        <f t="shared" si="114"/>
        <v>-1.5960847627885218E-3</v>
      </c>
      <c r="BB242" s="36">
        <f t="shared" si="115"/>
        <v>-5.0472631891012899E-3</v>
      </c>
      <c r="BC242" s="28">
        <f>SUMPRODUCT('Bond Valuation'!$B$124:$U$124,BondVal_all!BO242:CH242)</f>
        <v>55.927508105243604</v>
      </c>
      <c r="BD242" s="53">
        <f t="shared" si="116"/>
        <v>4.9319434868835277E-3</v>
      </c>
      <c r="BE242" s="12">
        <f>SUMPRODUCT($BO$2:$CH$2,'Bond Valuation'!$B$124:$U$124,BondVal_all!BO242:CH242)/BondVal_all!BC242</f>
        <v>11.883184572799268</v>
      </c>
      <c r="BF242" s="35">
        <f t="shared" si="117"/>
        <v>-2.1041875203680685E-2</v>
      </c>
      <c r="BG242" s="35">
        <f t="shared" si="118"/>
        <v>-6.6540251884650403E-2</v>
      </c>
      <c r="BH242" s="35">
        <f t="shared" si="119"/>
        <v>-1.5960847627885218E-3</v>
      </c>
      <c r="BI242" s="36">
        <f t="shared" si="120"/>
        <v>-5.0472631891012899E-3</v>
      </c>
      <c r="BJ242" s="35"/>
      <c r="BK242" s="35"/>
      <c r="BO242">
        <f>EXP(-BO$2*HLOOKUP(BO$2,'Yield Curves'!$B$2:$AP$508,MATCH($Z242,'Yield Curves'!$A$3:$A$508,0)+1)/100)</f>
        <v>0.91530311073599757</v>
      </c>
      <c r="BP242">
        <f>EXP(-BP$2*HLOOKUP(BP$2,'Yield Curves'!$B$2:$AP$508,MATCH($Z242,'Yield Curves'!$A$3:$A$508,0)+1)/100)</f>
        <v>0.84450890338603435</v>
      </c>
      <c r="BQ242">
        <f>EXP(-BQ$2*HLOOKUP(BQ$2,'Yield Curves'!$B$2:$AP$508,MATCH($Z242,'Yield Curves'!$A$3:$A$508,0)+1)/100)</f>
        <v>0.77957997338470042</v>
      </c>
      <c r="BR242">
        <f>EXP(-BR$2*HLOOKUP(BR$2,'Yield Curves'!$B$2:$AP$508,MATCH($Z242,'Yield Curves'!$A$3:$A$508,0)+1)/100)</f>
        <v>0.71548116827754604</v>
      </c>
      <c r="BS242">
        <f>EXP(-BS$2*HLOOKUP(BS$2,'Yield Curves'!$B$2:$AP$508,MATCH($Z242,'Yield Curves'!$A$3:$A$508,0)+1)/100)</f>
        <v>0.66265552099448299</v>
      </c>
      <c r="BT242">
        <f>EXP(-BT$2*HLOOKUP(BT$2,'Yield Curves'!$B$2:$AP$508,MATCH($Z242,'Yield Curves'!$A$3:$A$508,0)+1)/100)</f>
        <v>0.61011976806317292</v>
      </c>
      <c r="BU242">
        <f>EXP(-BU$2*HLOOKUP(BU$2,'Yield Curves'!$B$2:$AP$508,MATCH($Z242,'Yield Curves'!$A$3:$A$508,0)+1)/100)</f>
        <v>0.56169291107828756</v>
      </c>
      <c r="BV242">
        <f>EXP(-BV$2*HLOOKUP(BV$2,'Yield Curves'!$B$2:$AP$508,MATCH($Z242,'Yield Curves'!$A$3:$A$508,0)+1)/100)</f>
        <v>0.5166963023473361</v>
      </c>
      <c r="BW242">
        <f>EXP(-BW$2*HLOOKUP(BW$2,'Yield Curves'!$B$2:$AP$508,MATCH($Z242,'Yield Curves'!$A$3:$A$508,0)+1)/100)</f>
        <v>0.47479958039408249</v>
      </c>
      <c r="BX242">
        <f>EXP(-BX$2*HLOOKUP(BX$2,'Yield Curves'!$B$2:$AP$508,MATCH($Z242,'Yield Curves'!$A$3:$A$508,0)+1)/100)</f>
        <v>0.43648555370519337</v>
      </c>
      <c r="BY242">
        <f>EXP(-BY$2*HLOOKUP(BY$2,'Yield Curves'!$B$2:$AP$508,MATCH($Z242,'Yield Curves'!$A$3:$A$508,0)+1)/100)</f>
        <v>0.40115295118414435</v>
      </c>
      <c r="BZ242">
        <f>EXP(-BZ$2*HLOOKUP(BZ$2,'Yield Curves'!$B$2:$AP$508,MATCH($Z242,'Yield Curves'!$A$3:$A$508,0)+1)/100)</f>
        <v>0.36845470210383918</v>
      </c>
      <c r="CA242">
        <f>EXP(-CA$2*HLOOKUP(CA$2,'Yield Curves'!$B$2:$AP$508,MATCH($Z242,'Yield Curves'!$A$3:$A$508,0)+1)/100)</f>
        <v>0.33818595400615614</v>
      </c>
      <c r="CB242">
        <f>EXP(-CB$2*HLOOKUP(CB$2,'Yield Curves'!$B$2:$AP$508,MATCH($Z242,'Yield Curves'!$A$3:$A$508,0)+1)/100)</f>
        <v>0.31046685670398305</v>
      </c>
      <c r="CC242">
        <f>EXP(-CC$2*HLOOKUP(CC$2,'Yield Curves'!$B$2:$AP$508,MATCH($Z242,'Yield Curves'!$A$3:$A$508,0)+1)/100)</f>
        <v>0.28493334592888409</v>
      </c>
      <c r="CD242">
        <f>EXP(-CD$2*HLOOKUP(CD$2,'Yield Curves'!$B$2:$AP$508,MATCH($Z242,'Yield Curves'!$A$3:$A$508,0)+1)/100)</f>
        <v>0.26160766091097493</v>
      </c>
      <c r="CE242">
        <f>EXP(-CE$2*HLOOKUP(CE$2,'Yield Curves'!$B$2:$AP$508,MATCH($Z242,'Yield Curves'!$A$3:$A$508,0)+1)/100)</f>
        <v>0.24032284542820317</v>
      </c>
      <c r="CF242">
        <f>EXP(-CF$2*HLOOKUP(CF$2,'Yield Curves'!$B$2:$AP$508,MATCH($Z242,'Yield Curves'!$A$3:$A$508,0)+1)/100)</f>
        <v>0.22074237435013147</v>
      </c>
      <c r="CG242">
        <f>EXP(-CG$2*HLOOKUP(CG$2,'Yield Curves'!$B$2:$AP$508,MATCH($Z242,'Yield Curves'!$A$3:$A$508,0)+1)/100)</f>
        <v>0.20264592806812184</v>
      </c>
      <c r="CH242">
        <f>EXP(-CH$2*HLOOKUP(CH$2,'Yield Curves'!$B$2:$AP$508,MATCH($Z242,'Yield Curves'!$A$3:$A$508,0)+1)/100)</f>
        <v>0.18600160058690879</v>
      </c>
    </row>
    <row r="243" spans="1:86" x14ac:dyDescent="0.2">
      <c r="A243" s="2">
        <v>42782</v>
      </c>
      <c r="B243">
        <f>'Yield Curves'!C242-'Yield Curves'!C243</f>
        <v>9.0000000000001634E-2</v>
      </c>
      <c r="C243">
        <f>'Yield Curves'!D242-'Yield Curves'!D243</f>
        <v>0.12000000000000099</v>
      </c>
      <c r="D243">
        <f>'Yield Curves'!E242-'Yield Curves'!E243</f>
        <v>0.15000000000000036</v>
      </c>
      <c r="E243">
        <f>'Yield Curves'!F242-'Yield Curves'!F243</f>
        <v>0.13999999999999879</v>
      </c>
      <c r="F243">
        <f>'Yield Curves'!G242-'Yield Curves'!G243</f>
        <v>0.12999999999999901</v>
      </c>
      <c r="G243">
        <f>'Yield Curves'!H242-'Yield Curves'!H243</f>
        <v>8.5000000000000853E-2</v>
      </c>
      <c r="H243">
        <f>'Yield Curves'!I242-'Yield Curves'!I243</f>
        <v>4.0000000000000924E-2</v>
      </c>
      <c r="I243">
        <f>'Yield Curves'!J242-'Yield Curves'!J243</f>
        <v>6.5000000000001279E-2</v>
      </c>
      <c r="J243">
        <f>'Yield Curves'!K242-'Yield Curves'!K243</f>
        <v>9.0000000000001634E-2</v>
      </c>
      <c r="K243">
        <f>'Yield Curves'!L242-'Yield Curves'!L243</f>
        <v>8.250000000000135E-2</v>
      </c>
      <c r="L243">
        <f>'Yield Curves'!M242-'Yield Curves'!M243</f>
        <v>7.5000000000001066E-2</v>
      </c>
      <c r="M243">
        <f>'Yield Curves'!N242-'Yield Curves'!N243</f>
        <v>6.7500000000000782E-2</v>
      </c>
      <c r="N243">
        <f>'Yield Curves'!O242-'Yield Curves'!O243</f>
        <v>6.0000000000000497E-2</v>
      </c>
      <c r="O243">
        <f>'Yield Curves'!P242-'Yield Curves'!P243</f>
        <v>5.2500000000000213E-2</v>
      </c>
      <c r="P243">
        <f>'Yield Curves'!Q242-'Yield Curves'!Q243</f>
        <v>5.1249999999999574E-2</v>
      </c>
      <c r="Q243">
        <f>'Yield Curves'!R242-'Yield Curves'!R243</f>
        <v>5.0000000000000711E-2</v>
      </c>
      <c r="R243">
        <f>'Yield Curves'!S242-'Yield Curves'!S243</f>
        <v>4.8750000000001847E-2</v>
      </c>
      <c r="S243">
        <f>'Yield Curves'!T242-'Yield Curves'!T243</f>
        <v>4.4375000000002274E-2</v>
      </c>
      <c r="T243">
        <f>'Yield Curves'!U242-'Yield Curves'!U243</f>
        <v>4.0000000000000924E-2</v>
      </c>
      <c r="U243">
        <f>'Yield Curves'!V242-'Yield Curves'!V243</f>
        <v>3.5624999999999574E-2</v>
      </c>
      <c r="V243" s="21">
        <f t="shared" si="91"/>
        <v>0.15000000000000036</v>
      </c>
      <c r="W243" s="21">
        <f t="shared" si="92"/>
        <v>3.783000000000019E-2</v>
      </c>
      <c r="X243">
        <f t="shared" si="93"/>
        <v>6.0474356683350043E-2</v>
      </c>
      <c r="Y243">
        <f t="shared" si="94"/>
        <v>0.17851439110429909</v>
      </c>
      <c r="Z243" s="2">
        <v>42783</v>
      </c>
      <c r="AA243" s="28">
        <f>'Bond Valuation'!$B$12*BondVal_all!BO243</f>
        <v>92.307049712394047</v>
      </c>
      <c r="AB243" s="53">
        <f t="shared" si="96"/>
        <v>-3.9992001066557759E-4</v>
      </c>
      <c r="AC243" s="12">
        <f>SUMPRODUCT('Bond Valuation'!$B$12*BondVal_all!BO243,$BO$2)/AA243</f>
        <v>1</v>
      </c>
      <c r="AD243" s="35">
        <f t="shared" si="97"/>
        <v>-1.7997752198891173E-3</v>
      </c>
      <c r="AE243" s="53">
        <f t="shared" si="98"/>
        <v>-5.6913889711799883E-3</v>
      </c>
      <c r="AF243" s="53">
        <f t="shared" si="99"/>
        <v>-1.6221180041009935E-3</v>
      </c>
      <c r="AG243" s="53">
        <f t="shared" si="100"/>
        <v>-5.1295875265254913E-3</v>
      </c>
      <c r="AH243" s="28">
        <f>SUMPRODUCT('Bond Valuation'!$B$40:$D$40,BondVal_all!BO243:BQ243)</f>
        <v>82.863514890168844</v>
      </c>
      <c r="AI243" s="53">
        <f t="shared" si="101"/>
        <v>-3.0012720228733691E-4</v>
      </c>
      <c r="AJ243" s="12">
        <f>SUMPRODUCT($BO$2:$BQ$2,'Bond Valuation'!$B$40:$D$40,BondVal_all!BO243:BQ243)/BondVal_all!AH243</f>
        <v>2.9355442404273022</v>
      </c>
      <c r="AK243" s="35">
        <f t="shared" si="102"/>
        <v>-5.2833197808092799E-3</v>
      </c>
      <c r="AL243" s="35">
        <f t="shared" si="103"/>
        <v>-1.6707324114378884E-2</v>
      </c>
      <c r="AM243" s="35">
        <f t="shared" si="104"/>
        <v>-1.6221180041009935E-3</v>
      </c>
      <c r="AN243" s="29">
        <f t="shared" si="105"/>
        <v>-5.1295875265254913E-3</v>
      </c>
      <c r="AO243" s="28">
        <f>SUMPRODUCT('Bond Valuation'!$B$68:$F$68,BondVal_all!BO243:BS243)</f>
        <v>76.011832787170277</v>
      </c>
      <c r="AP243" s="53">
        <f t="shared" si="106"/>
        <v>-1.3734606995089438E-3</v>
      </c>
      <c r="AQ243" s="12">
        <f>SUMPRODUCT($BO$2:$BS$2,'Bond Valuation'!$B$68:$F$68,BondVal_all!BO243:BS243)/BondVal_all!AO243</f>
        <v>4.7219353333627279</v>
      </c>
      <c r="AR243" s="35">
        <f t="shared" si="107"/>
        <v>-8.4984222029050958E-3</v>
      </c>
      <c r="AS243" s="35">
        <f t="shared" si="108"/>
        <v>-2.6874370678925733E-2</v>
      </c>
      <c r="AT243" s="35">
        <f t="shared" si="109"/>
        <v>-1.6221180041009935E-3</v>
      </c>
      <c r="AU243" s="36">
        <f t="shared" si="110"/>
        <v>-5.1295875265254913E-3</v>
      </c>
      <c r="AV243" s="28">
        <f>SUMPRODUCT('Bond Valuation'!$B$96:$K$96,BondVal_all!BO243:BX243)</f>
        <v>66.491981964354409</v>
      </c>
      <c r="AW243" s="53">
        <f t="shared" si="111"/>
        <v>-3.8523351901582625E-3</v>
      </c>
      <c r="AX243" s="12">
        <f>SUMPRODUCT($BO$2:$BX$2,'Bond Valuation'!$B$96:$K$96,BondVal_all!BO243:BX243)/BondVal_all!AV243</f>
        <v>8.228614438370025</v>
      </c>
      <c r="AY243" s="35">
        <f t="shared" si="112"/>
        <v>-1.4809656360200178E-2</v>
      </c>
      <c r="AZ243" s="35">
        <f t="shared" si="113"/>
        <v>-4.683224546263158E-2</v>
      </c>
      <c r="BA243" s="35">
        <f t="shared" si="114"/>
        <v>-1.6221180041009935E-3</v>
      </c>
      <c r="BB243" s="36">
        <f t="shared" si="115"/>
        <v>-5.1295875265254913E-3</v>
      </c>
      <c r="BC243" s="28">
        <f>SUMPRODUCT('Bond Valuation'!$B$124:$U$124,BondVal_all!BO243:CH243)</f>
        <v>55.653030503924441</v>
      </c>
      <c r="BD243" s="53">
        <f t="shared" si="116"/>
        <v>2.0550576623956651E-4</v>
      </c>
      <c r="BE243" s="12">
        <f>SUMPRODUCT($BO$2:$CH$2,'Bond Valuation'!$B$124:$U$124,BondVal_all!BO243:CH243)/BondVal_all!BC243</f>
        <v>11.849685030964695</v>
      </c>
      <c r="BF243" s="35">
        <f t="shared" si="117"/>
        <v>-2.1326769482221265E-2</v>
      </c>
      <c r="BG243" s="35">
        <f t="shared" si="118"/>
        <v>-6.7441166697189067E-2</v>
      </c>
      <c r="BH243" s="35">
        <f t="shared" si="119"/>
        <v>-1.6221180041009935E-3</v>
      </c>
      <c r="BI243" s="36">
        <f t="shared" si="120"/>
        <v>-5.1295875265254913E-3</v>
      </c>
      <c r="BJ243" s="35"/>
      <c r="BK243" s="35"/>
      <c r="BO243">
        <f>EXP(-BO$2*HLOOKUP(BO$2,'Yield Curves'!$B$2:$AP$508,MATCH($Z243,'Yield Curves'!$A$3:$A$508,0)+1)/100)</f>
        <v>0.91393118527122819</v>
      </c>
      <c r="BP243">
        <f>EXP(-BP$2*HLOOKUP(BP$2,'Yield Curves'!$B$2:$AP$508,MATCH($Z243,'Yield Curves'!$A$3:$A$508,0)+1)/100)</f>
        <v>0.84265302601223335</v>
      </c>
      <c r="BQ243">
        <f>EXP(-BQ$2*HLOOKUP(BQ$2,'Yield Curves'!$B$2:$AP$508,MATCH($Z243,'Yield Curves'!$A$3:$A$508,0)+1)/100)</f>
        <v>0.77794457321178356</v>
      </c>
      <c r="BR243">
        <f>EXP(-BR$2*HLOOKUP(BR$2,'Yield Curves'!$B$2:$AP$508,MATCH($Z243,'Yield Curves'!$A$3:$A$508,0)+1)/100)</f>
        <v>0.71490901223585557</v>
      </c>
      <c r="BS243">
        <f>EXP(-BS$2*HLOOKUP(BS$2,'Yield Curves'!$B$2:$AP$508,MATCH($Z243,'Yield Curves'!$A$3:$A$508,0)+1)/100)</f>
        <v>0.66232427605212219</v>
      </c>
      <c r="BT243">
        <f>EXP(-BT$2*HLOOKUP(BT$2,'Yield Curves'!$B$2:$AP$508,MATCH($Z243,'Yield Curves'!$A$3:$A$508,0)+1)/100)</f>
        <v>0.61030283145172726</v>
      </c>
      <c r="BU243">
        <f>EXP(-BU$2*HLOOKUP(BU$2,'Yield Curves'!$B$2:$AP$508,MATCH($Z243,'Yield Curves'!$A$3:$A$508,0)+1)/100)</f>
        <v>0.56247983186982087</v>
      </c>
      <c r="BV243">
        <f>EXP(-BV$2*HLOOKUP(BV$2,'Yield Curves'!$B$2:$AP$508,MATCH($Z243,'Yield Curves'!$A$3:$A$508,0)+1)/100)</f>
        <v>0.51757543311075149</v>
      </c>
      <c r="BW243">
        <f>EXP(-BW$2*HLOOKUP(BW$2,'Yield Curves'!$B$2:$AP$508,MATCH($Z243,'Yield Curves'!$A$3:$A$508,0)+1)/100)</f>
        <v>0.47517363232726068</v>
      </c>
      <c r="BX243">
        <f>EXP(-BX$2*HLOOKUP(BX$2,'Yield Curves'!$B$2:$AP$508,MATCH($Z243,'Yield Curves'!$A$3:$A$508,0)+1)/100)</f>
        <v>0.4369222575744412</v>
      </c>
      <c r="BY243">
        <f>EXP(-BY$2*HLOOKUP(BY$2,'Yield Curves'!$B$2:$AP$508,MATCH($Z243,'Yield Curves'!$A$3:$A$508,0)+1)/100)</f>
        <v>0.40164968525204742</v>
      </c>
      <c r="BZ243">
        <f>EXP(-BZ$2*HLOOKUP(BZ$2,'Yield Curves'!$B$2:$AP$508,MATCH($Z243,'Yield Curves'!$A$3:$A$508,0)+1)/100)</f>
        <v>0.36860672102020275</v>
      </c>
      <c r="CA243">
        <f>EXP(-CA$2*HLOOKUP(CA$2,'Yield Curves'!$B$2:$AP$508,MATCH($Z243,'Yield Curves'!$A$3:$A$508,0)+1)/100)</f>
        <v>0.33759570111685949</v>
      </c>
      <c r="CB243">
        <f>EXP(-CB$2*HLOOKUP(CB$2,'Yield Curves'!$B$2:$AP$508,MATCH($Z243,'Yield Curves'!$A$3:$A$508,0)+1)/100)</f>
        <v>0.3097410200046487</v>
      </c>
      <c r="CC243">
        <f>EXP(-CC$2*HLOOKUP(CC$2,'Yield Curves'!$B$2:$AP$508,MATCH($Z243,'Yield Curves'!$A$3:$A$508,0)+1)/100)</f>
        <v>0.28407982680991506</v>
      </c>
      <c r="CD243">
        <f>EXP(-CD$2*HLOOKUP(CD$2,'Yield Curves'!$B$2:$AP$508,MATCH($Z243,'Yield Curves'!$A$3:$A$508,0)+1)/100)</f>
        <v>0.26051202698658793</v>
      </c>
      <c r="CE243">
        <f>EXP(-CE$2*HLOOKUP(CE$2,'Yield Curves'!$B$2:$AP$508,MATCH($Z243,'Yield Curves'!$A$3:$A$508,0)+1)/100)</f>
        <v>0.23888051319033871</v>
      </c>
      <c r="CF243">
        <f>EXP(-CF$2*HLOOKUP(CF$2,'Yield Curves'!$B$2:$AP$508,MATCH($Z243,'Yield Curves'!$A$3:$A$508,0)+1)/100)</f>
        <v>0.21897774917896398</v>
      </c>
      <c r="CG243">
        <f>EXP(-CG$2*HLOOKUP(CG$2,'Yield Curves'!$B$2:$AP$508,MATCH($Z243,'Yield Curves'!$A$3:$A$508,0)+1)/100)</f>
        <v>0.20064240104316666</v>
      </c>
      <c r="CH243">
        <f>EXP(-CH$2*HLOOKUP(CH$2,'Yield Curves'!$B$2:$AP$508,MATCH($Z243,'Yield Curves'!$A$3:$A$508,0)+1)/100)</f>
        <v>0.18378292008696764</v>
      </c>
    </row>
    <row r="244" spans="1:86" x14ac:dyDescent="0.2">
      <c r="A244" s="2">
        <v>42781</v>
      </c>
      <c r="B244">
        <f>'Yield Curves'!C243-'Yield Curves'!C244</f>
        <v>6.9999999999998508E-2</v>
      </c>
      <c r="C244">
        <f>'Yield Curves'!D243-'Yield Curves'!D244</f>
        <v>6.4999999999999503E-2</v>
      </c>
      <c r="D244">
        <f>'Yield Curves'!E243-'Yield Curves'!E244</f>
        <v>6.0000000000000497E-2</v>
      </c>
      <c r="E244">
        <f>'Yield Curves'!F243-'Yield Curves'!F244</f>
        <v>8.0000000000001847E-2</v>
      </c>
      <c r="F244">
        <f>'Yield Curves'!G243-'Yield Curves'!G244</f>
        <v>9.9999999999999645E-2</v>
      </c>
      <c r="G244">
        <f>'Yield Curves'!H243-'Yield Curves'!H244</f>
        <v>3.9999999999999147E-2</v>
      </c>
      <c r="H244">
        <f>'Yield Curves'!I243-'Yield Curves'!I244</f>
        <v>-1.9999999999999574E-2</v>
      </c>
      <c r="I244">
        <f>'Yield Curves'!J243-'Yield Curves'!J244</f>
        <v>4.5000000000001705E-2</v>
      </c>
      <c r="J244">
        <f>'Yield Curves'!K243-'Yield Curves'!K244</f>
        <v>0.10999999999999943</v>
      </c>
      <c r="K244">
        <f>'Yield Curves'!L243-'Yield Curves'!L244</f>
        <v>0.10499999999999865</v>
      </c>
      <c r="L244">
        <f>'Yield Curves'!M243-'Yield Curves'!M244</f>
        <v>9.9999999999999645E-2</v>
      </c>
      <c r="M244">
        <f>'Yield Curves'!N243-'Yield Curves'!N244</f>
        <v>9.5000000000000639E-2</v>
      </c>
      <c r="N244">
        <f>'Yield Curves'!O243-'Yield Curves'!O244</f>
        <v>8.9999999999999858E-2</v>
      </c>
      <c r="O244">
        <f>'Yield Curves'!P243-'Yield Curves'!P244</f>
        <v>8.4999999999999076E-2</v>
      </c>
      <c r="P244">
        <f>'Yield Curves'!Q243-'Yield Curves'!Q244</f>
        <v>7.4999999999999289E-2</v>
      </c>
      <c r="Q244">
        <f>'Yield Curves'!R243-'Yield Curves'!R244</f>
        <v>6.4999999999999503E-2</v>
      </c>
      <c r="R244">
        <f>'Yield Curves'!S243-'Yield Curves'!S244</f>
        <v>5.4999999999999716E-2</v>
      </c>
      <c r="S244">
        <f>'Yield Curves'!T243-'Yield Curves'!T244</f>
        <v>4.7499999999999432E-2</v>
      </c>
      <c r="T244">
        <f>'Yield Curves'!U243-'Yield Curves'!U244</f>
        <v>3.9999999999999147E-2</v>
      </c>
      <c r="U244">
        <f>'Yield Curves'!V243-'Yield Curves'!V244</f>
        <v>3.2499999999998863E-2</v>
      </c>
      <c r="V244" s="21">
        <f t="shared" si="91"/>
        <v>0.10999999999999943</v>
      </c>
      <c r="W244" s="21">
        <f t="shared" si="92"/>
        <v>3.7470000000000191E-2</v>
      </c>
      <c r="X244">
        <f t="shared" si="93"/>
        <v>6.0310668475218342E-2</v>
      </c>
      <c r="Y244">
        <f t="shared" si="94"/>
        <v>0.17777359538930634</v>
      </c>
      <c r="Z244" s="2">
        <v>42782</v>
      </c>
      <c r="AA244" s="28">
        <f>'Bond Valuation'!$B$12*BondVal_all!BO244</f>
        <v>92.343979917827681</v>
      </c>
      <c r="AB244" s="53">
        <f t="shared" si="96"/>
        <v>-8.9959512147286258E-4</v>
      </c>
      <c r="AC244" s="12">
        <f>SUMPRODUCT('Bond Valuation'!$B$12*BondVal_all!BO244,$BO$2)/AA244</f>
        <v>1</v>
      </c>
      <c r="AD244" s="35">
        <f t="shared" si="97"/>
        <v>-1.7851439110429909E-3</v>
      </c>
      <c r="AE244" s="53">
        <f t="shared" si="98"/>
        <v>-5.6451207100768593E-3</v>
      </c>
      <c r="AF244" s="53">
        <f t="shared" si="99"/>
        <v>-1.6117711539872909E-3</v>
      </c>
      <c r="AG244" s="53">
        <f t="shared" si="100"/>
        <v>-5.0968679135578194E-3</v>
      </c>
      <c r="AH244" s="28">
        <f>SUMPRODUCT('Bond Valuation'!$B$40:$D$40,BondVal_all!BO244:BQ244)</f>
        <v>82.888391951347302</v>
      </c>
      <c r="AI244" s="53">
        <f t="shared" si="101"/>
        <v>-3.8083482158506321E-3</v>
      </c>
      <c r="AJ244" s="12">
        <f>SUMPRODUCT($BO$2:$BQ$2,'Bond Valuation'!$B$40:$D$40,BondVal_all!BO244:BQ244)/BondVal_all!AH244</f>
        <v>2.9355418732992478</v>
      </c>
      <c r="AK244" s="35">
        <f t="shared" si="102"/>
        <v>-5.2403647007318874E-3</v>
      </c>
      <c r="AL244" s="35">
        <f t="shared" si="103"/>
        <v>-1.6571488224259405E-2</v>
      </c>
      <c r="AM244" s="35">
        <f t="shared" si="104"/>
        <v>-1.6117711539872909E-3</v>
      </c>
      <c r="AN244" s="29">
        <f t="shared" si="105"/>
        <v>-5.0968679135578194E-3</v>
      </c>
      <c r="AO244" s="28">
        <f>SUMPRODUCT('Bond Valuation'!$B$68:$F$68,BondVal_all!BO244:BS244)</f>
        <v>76.116375637697715</v>
      </c>
      <c r="AP244" s="53">
        <f t="shared" si="106"/>
        <v>-4.2581237595310517E-3</v>
      </c>
      <c r="AQ244" s="12">
        <f>SUMPRODUCT($BO$2:$BS$2,'Bond Valuation'!$B$68:$F$68,BondVal_all!BO244:BS244)/BondVal_all!AO244</f>
        <v>4.7222278718189772</v>
      </c>
      <c r="AR244" s="35">
        <f t="shared" si="107"/>
        <v>-8.429856331935149E-3</v>
      </c>
      <c r="AS244" s="35">
        <f t="shared" si="108"/>
        <v>-2.665754635690748E-2</v>
      </c>
      <c r="AT244" s="35">
        <f t="shared" si="109"/>
        <v>-1.6117711539872909E-3</v>
      </c>
      <c r="AU244" s="36">
        <f t="shared" si="110"/>
        <v>-5.0968679135578194E-3</v>
      </c>
      <c r="AV244" s="28">
        <f>SUMPRODUCT('Bond Valuation'!$B$96:$K$96,BondVal_all!BO244:BX244)</f>
        <v>66.749121955776815</v>
      </c>
      <c r="AW244" s="53">
        <f t="shared" si="111"/>
        <v>-3.7581278716989353E-3</v>
      </c>
      <c r="AX244" s="12">
        <f>SUMPRODUCT($BO$2:$BX$2,'Bond Valuation'!$B$96:$K$96,BondVal_all!BO244:BX244)/BondVal_all!AV244</f>
        <v>8.2339474057753748</v>
      </c>
      <c r="AY244" s="35">
        <f t="shared" si="112"/>
        <v>-1.4698781075268142E-2</v>
      </c>
      <c r="AZ244" s="35">
        <f t="shared" si="113"/>
        <v>-4.64816270260262E-2</v>
      </c>
      <c r="BA244" s="35">
        <f t="shared" si="114"/>
        <v>-1.6117711539872909E-3</v>
      </c>
      <c r="BB244" s="36">
        <f t="shared" si="115"/>
        <v>-5.0968679135578194E-3</v>
      </c>
      <c r="BC244" s="28">
        <f>SUMPRODUCT('Bond Valuation'!$B$124:$U$124,BondVal_all!BO244:CH244)</f>
        <v>55.641595835137551</v>
      </c>
      <c r="BD244" s="53">
        <f t="shared" si="116"/>
        <v>-5.3473435931397084E-3</v>
      </c>
      <c r="BE244" s="12">
        <f>SUMPRODUCT($BO$2:$CH$2,'Bond Valuation'!$B$124:$U$124,BondVal_all!BO244:CH244)/BondVal_all!BC244</f>
        <v>11.834754929642552</v>
      </c>
      <c r="BF244" s="35">
        <f t="shared" si="117"/>
        <v>-2.112674070133742E-2</v>
      </c>
      <c r="BG244" s="35">
        <f t="shared" si="118"/>
        <v>-6.6808620152009363E-2</v>
      </c>
      <c r="BH244" s="35">
        <f t="shared" si="119"/>
        <v>-1.6117711539872909E-3</v>
      </c>
      <c r="BI244" s="36">
        <f t="shared" si="120"/>
        <v>-5.0968679135578194E-3</v>
      </c>
      <c r="BJ244" s="35"/>
      <c r="BK244" s="35"/>
      <c r="BO244">
        <f>EXP(-BO$2*HLOOKUP(BO$2,'Yield Curves'!$B$2:$AP$508,MATCH($Z244,'Yield Curves'!$A$3:$A$508,0)+1)/100)</f>
        <v>0.91429683086958102</v>
      </c>
      <c r="BP244">
        <f>EXP(-BP$2*HLOOKUP(BP$2,'Yield Curves'!$B$2:$AP$508,MATCH($Z244,'Yield Curves'!$A$3:$A$508,0)+1)/100)</f>
        <v>0.8428215734716199</v>
      </c>
      <c r="BQ244">
        <f>EXP(-BQ$2*HLOOKUP(BQ$2,'Yield Curves'!$B$2:$AP$508,MATCH($Z244,'Yield Curves'!$A$3:$A$508,0)+1)/100)</f>
        <v>0.77817799159475398</v>
      </c>
      <c r="BR244">
        <f>EXP(-BR$2*HLOOKUP(BR$2,'Yield Curves'!$B$2:$AP$508,MATCH($Z244,'Yield Curves'!$A$3:$A$508,0)+1)/100)</f>
        <v>0.71519503304109733</v>
      </c>
      <c r="BS244">
        <f>EXP(-BS$2*HLOOKUP(BS$2,'Yield Curves'!$B$2:$AP$508,MATCH($Z244,'Yield Curves'!$A$3:$A$508,0)+1)/100)</f>
        <v>0.66331850795370817</v>
      </c>
      <c r="BT244">
        <f>EXP(-BT$2*HLOOKUP(BT$2,'Yield Curves'!$B$2:$AP$508,MATCH($Z244,'Yield Curves'!$A$3:$A$508,0)+1)/100)</f>
        <v>0.61158581405801637</v>
      </c>
      <c r="BU244">
        <f>EXP(-BU$2*HLOOKUP(BU$2,'Yield Curves'!$B$2:$AP$508,MATCH($Z244,'Yield Curves'!$A$3:$A$508,0)+1)/100)</f>
        <v>0.56405698237936486</v>
      </c>
      <c r="BV244">
        <f>EXP(-BV$2*HLOOKUP(BV$2,'Yield Curves'!$B$2:$AP$508,MATCH($Z244,'Yield Curves'!$A$3:$A$508,0)+1)/100)</f>
        <v>0.51939012097791326</v>
      </c>
      <c r="BW244">
        <f>EXP(-BW$2*HLOOKUP(BW$2,'Yield Curves'!$B$2:$AP$508,MATCH($Z244,'Yield Curves'!$A$3:$A$508,0)+1)/100)</f>
        <v>0.47715566481514743</v>
      </c>
      <c r="BX244">
        <f>EXP(-BX$2*HLOOKUP(BX$2,'Yield Curves'!$B$2:$AP$508,MATCH($Z244,'Yield Curves'!$A$3:$A$508,0)+1)/100)</f>
        <v>0.43911233950446965</v>
      </c>
      <c r="BY244">
        <f>EXP(-BY$2*HLOOKUP(BY$2,'Yield Curves'!$B$2:$AP$508,MATCH($Z244,'Yield Curves'!$A$3:$A$508,0)+1)/100)</f>
        <v>0.40403147323836153</v>
      </c>
      <c r="BZ244">
        <f>EXP(-BZ$2*HLOOKUP(BZ$2,'Yield Curves'!$B$2:$AP$508,MATCH($Z244,'Yield Curves'!$A$3:$A$508,0)+1)/100)</f>
        <v>0.37050531087620497</v>
      </c>
      <c r="CA244">
        <f>EXP(-CA$2*HLOOKUP(CA$2,'Yield Curves'!$B$2:$AP$508,MATCH($Z244,'Yield Curves'!$A$3:$A$508,0)+1)/100)</f>
        <v>0.33835085985126795</v>
      </c>
      <c r="CB244">
        <f>EXP(-CB$2*HLOOKUP(CB$2,'Yield Curves'!$B$2:$AP$508,MATCH($Z244,'Yield Curves'!$A$3:$A$508,0)+1)/100)</f>
        <v>0.31033105716249082</v>
      </c>
      <c r="CC244">
        <f>EXP(-CC$2*HLOOKUP(CC$2,'Yield Curves'!$B$2:$AP$508,MATCH($Z244,'Yield Curves'!$A$3:$A$508,0)+1)/100)</f>
        <v>0.28450626629978992</v>
      </c>
      <c r="CD244">
        <f>EXP(-CD$2*HLOOKUP(CD$2,'Yield Curves'!$B$2:$AP$508,MATCH($Z244,'Yield Curves'!$A$3:$A$508,0)+1)/100)</f>
        <v>0.2607164462679617</v>
      </c>
      <c r="CE244">
        <f>EXP(-CE$2*HLOOKUP(CE$2,'Yield Curves'!$B$2:$AP$508,MATCH($Z244,'Yield Curves'!$A$3:$A$508,0)+1)/100)</f>
        <v>0.23881151841398812</v>
      </c>
      <c r="CF244">
        <f>EXP(-CF$2*HLOOKUP(CF$2,'Yield Curves'!$B$2:$AP$508,MATCH($Z244,'Yield Curves'!$A$3:$A$508,0)+1)/100)</f>
        <v>0.21865080993537064</v>
      </c>
      <c r="CG244">
        <f>EXP(-CG$2*HLOOKUP(CG$2,'Yield Curves'!$B$2:$AP$508,MATCH($Z244,'Yield Curves'!$A$3:$A$508,0)+1)/100)</f>
        <v>0.20010368357199287</v>
      </c>
      <c r="CH244">
        <f>EXP(-CH$2*HLOOKUP(CH$2,'Yield Curves'!$B$2:$AP$508,MATCH($Z244,'Yield Curves'!$A$3:$A$508,0)+1)/100)</f>
        <v>0.18304925671158806</v>
      </c>
    </row>
    <row r="245" spans="1:86" x14ac:dyDescent="0.2">
      <c r="A245" s="2">
        <v>42780</v>
      </c>
      <c r="B245">
        <f>'Yield Curves'!C244-'Yield Curves'!C245</f>
        <v>0</v>
      </c>
      <c r="C245">
        <f>'Yield Curves'!D244-'Yield Curves'!D245</f>
        <v>4.9999999999990052E-3</v>
      </c>
      <c r="D245">
        <f>'Yield Curves'!E244-'Yield Curves'!E245</f>
        <v>9.9999999999997868E-3</v>
      </c>
      <c r="E245">
        <f>'Yield Curves'!F244-'Yield Curves'!F245</f>
        <v>1.5000000000000568E-2</v>
      </c>
      <c r="F245">
        <f>'Yield Curves'!G244-'Yield Curves'!G245</f>
        <v>2.000000000000135E-2</v>
      </c>
      <c r="G245">
        <f>'Yield Curves'!H244-'Yield Curves'!H245</f>
        <v>3.0000000000001137E-2</v>
      </c>
      <c r="H245">
        <f>'Yield Curves'!I244-'Yield Curves'!I245</f>
        <v>3.9999999999999147E-2</v>
      </c>
      <c r="I245">
        <f>'Yield Curves'!J244-'Yield Curves'!J245</f>
        <v>3.4999999999998366E-2</v>
      </c>
      <c r="J245">
        <f>'Yield Curves'!K244-'Yield Curves'!K245</f>
        <v>2.9999999999999361E-2</v>
      </c>
      <c r="K245">
        <f>'Yield Curves'!L244-'Yield Curves'!L245</f>
        <v>3.0000000000000249E-2</v>
      </c>
      <c r="L245">
        <f>'Yield Curves'!M244-'Yield Curves'!M245</f>
        <v>2.9999999999999361E-2</v>
      </c>
      <c r="M245">
        <f>'Yield Curves'!N244-'Yield Curves'!N245</f>
        <v>2.9999999999998472E-2</v>
      </c>
      <c r="N245">
        <f>'Yield Curves'!O244-'Yield Curves'!O245</f>
        <v>2.9999999999999361E-2</v>
      </c>
      <c r="O245">
        <f>'Yield Curves'!P244-'Yield Curves'!P245</f>
        <v>3.0000000000001137E-2</v>
      </c>
      <c r="P245">
        <f>'Yield Curves'!Q244-'Yield Curves'!Q245</f>
        <v>3.0000000000001137E-2</v>
      </c>
      <c r="Q245">
        <f>'Yield Curves'!R244-'Yield Curves'!R245</f>
        <v>3.0000000000001137E-2</v>
      </c>
      <c r="R245">
        <f>'Yield Curves'!S244-'Yield Curves'!S245</f>
        <v>3.0000000000001137E-2</v>
      </c>
      <c r="S245">
        <f>'Yield Curves'!T244-'Yield Curves'!T245</f>
        <v>3.0000000000001137E-2</v>
      </c>
      <c r="T245">
        <f>'Yield Curves'!U244-'Yield Curves'!U245</f>
        <v>3.0000000000001137E-2</v>
      </c>
      <c r="U245">
        <f>'Yield Curves'!V244-'Yield Curves'!V245</f>
        <v>3.0000000000001137E-2</v>
      </c>
      <c r="V245" s="21">
        <f t="shared" si="91"/>
        <v>3.9999999999999147E-2</v>
      </c>
      <c r="W245" s="21">
        <f t="shared" si="92"/>
        <v>3.7575000000000192E-2</v>
      </c>
      <c r="X245">
        <f t="shared" si="93"/>
        <v>6.0337935129258738E-2</v>
      </c>
      <c r="Y245">
        <f t="shared" si="94"/>
        <v>0.17794202711196541</v>
      </c>
      <c r="Z245" s="2">
        <v>42781</v>
      </c>
      <c r="AA245" s="28">
        <f>'Bond Valuation'!$B$12*BondVal_all!BO245</f>
        <v>92.427126910287924</v>
      </c>
      <c r="AB245" s="53">
        <f t="shared" si="96"/>
        <v>-6.9975505715658137E-4</v>
      </c>
      <c r="AC245" s="12">
        <f>SUMPRODUCT('Bond Valuation'!$B$12*BondVal_all!BO245,$BO$2)/AA245</f>
        <v>1</v>
      </c>
      <c r="AD245" s="35">
        <f t="shared" si="97"/>
        <v>-1.7777359538930634E-3</v>
      </c>
      <c r="AE245" s="53">
        <f t="shared" si="98"/>
        <v>-5.6216946926741585E-3</v>
      </c>
      <c r="AF245" s="53">
        <f t="shared" si="99"/>
        <v>-1.6074085125871353E-3</v>
      </c>
      <c r="AG245" s="53">
        <f t="shared" si="100"/>
        <v>-5.0830720301187817E-3</v>
      </c>
      <c r="AH245" s="28">
        <f>SUMPRODUCT('Bond Valuation'!$B$40:$D$40,BondVal_all!BO245:BQ245)</f>
        <v>83.205266579876152</v>
      </c>
      <c r="AI245" s="53">
        <f t="shared" si="101"/>
        <v>-2.9086809371118294E-3</v>
      </c>
      <c r="AJ245" s="12">
        <f>SUMPRODUCT($BO$2:$BQ$2,'Bond Valuation'!$B$40:$D$40,BondVal_all!BO245:BQ245)/BondVal_all!AH245</f>
        <v>2.9356869082570993</v>
      </c>
      <c r="AK245" s="35">
        <f t="shared" si="102"/>
        <v>-5.218876166181813E-3</v>
      </c>
      <c r="AL245" s="35">
        <f t="shared" si="103"/>
        <v>-1.6503535511501948E-2</v>
      </c>
      <c r="AM245" s="35">
        <f t="shared" si="104"/>
        <v>-1.6074085125871353E-3</v>
      </c>
      <c r="AN245" s="29">
        <f t="shared" si="105"/>
        <v>-5.0830720301187817E-3</v>
      </c>
      <c r="AO245" s="28">
        <f>SUMPRODUCT('Bond Valuation'!$B$68:$F$68,BondVal_all!BO245:BS245)</f>
        <v>76.441874600155728</v>
      </c>
      <c r="AP245" s="53">
        <f t="shared" si="106"/>
        <v>-5.0144101645186456E-3</v>
      </c>
      <c r="AQ245" s="12">
        <f>SUMPRODUCT($BO$2:$BS$2,'Bond Valuation'!$B$68:$F$68,BondVal_all!BO245:BS245)/BondVal_all!AO245</f>
        <v>4.722818163928288</v>
      </c>
      <c r="AR245" s="35">
        <f t="shared" si="107"/>
        <v>-8.3959236537145421E-3</v>
      </c>
      <c r="AS245" s="35">
        <f t="shared" si="108"/>
        <v>-2.6550241806620776E-2</v>
      </c>
      <c r="AT245" s="35">
        <f t="shared" si="109"/>
        <v>-1.6074085125871353E-3</v>
      </c>
      <c r="AU245" s="36">
        <f t="shared" si="110"/>
        <v>-5.0830720301187817E-3</v>
      </c>
      <c r="AV245" s="28">
        <f>SUMPRODUCT('Bond Valuation'!$B$96:$K$96,BondVal_all!BO245:BX245)</f>
        <v>67.000919980585323</v>
      </c>
      <c r="AW245" s="53">
        <f t="shared" si="111"/>
        <v>-3.7549284748883416E-3</v>
      </c>
      <c r="AX245" s="12">
        <f>SUMPRODUCT($BO$2:$BX$2,'Bond Valuation'!$B$96:$K$96,BondVal_all!BO245:BX245)/BondVal_all!AV245</f>
        <v>8.2356059632023495</v>
      </c>
      <c r="AY245" s="35">
        <f t="shared" si="112"/>
        <v>-1.464073282288093E-2</v>
      </c>
      <c r="AZ245" s="35">
        <f t="shared" si="113"/>
        <v>-4.6298062334290305E-2</v>
      </c>
      <c r="BA245" s="35">
        <f t="shared" si="114"/>
        <v>-1.6074085125871353E-3</v>
      </c>
      <c r="BB245" s="36">
        <f t="shared" si="115"/>
        <v>-5.0830720301187817E-3</v>
      </c>
      <c r="BC245" s="28">
        <f>SUMPRODUCT('Bond Valuation'!$B$124:$U$124,BondVal_all!BO245:CH245)</f>
        <v>55.940730140047492</v>
      </c>
      <c r="BD245" s="53">
        <f t="shared" si="116"/>
        <v>1.4766649035988788E-3</v>
      </c>
      <c r="BE245" s="12">
        <f>SUMPRODUCT($BO$2:$CH$2,'Bond Valuation'!$B$124:$U$124,BondVal_all!BO245:CH245)/BondVal_all!BC245</f>
        <v>11.850771670737403</v>
      </c>
      <c r="BF245" s="35">
        <f t="shared" si="117"/>
        <v>-2.1067542880447251E-2</v>
      </c>
      <c r="BG245" s="35">
        <f t="shared" si="118"/>
        <v>-6.6621420205477733E-2</v>
      </c>
      <c r="BH245" s="35">
        <f t="shared" si="119"/>
        <v>-1.6074085125871353E-3</v>
      </c>
      <c r="BI245" s="36">
        <f t="shared" si="120"/>
        <v>-5.0830720301187817E-3</v>
      </c>
      <c r="BJ245" s="35"/>
      <c r="BK245" s="35"/>
      <c r="BO245">
        <f>EXP(-BO$2*HLOOKUP(BO$2,'Yield Curves'!$B$2:$AP$508,MATCH($Z245,'Yield Curves'!$A$3:$A$508,0)+1)/100)</f>
        <v>0.91512006841869231</v>
      </c>
      <c r="BP245">
        <f>EXP(-BP$2*HLOOKUP(BP$2,'Yield Curves'!$B$2:$AP$508,MATCH($Z245,'Yield Curves'!$A$3:$A$508,0)+1)/100)</f>
        <v>0.84535383468465874</v>
      </c>
      <c r="BQ245">
        <f>EXP(-BQ$2*HLOOKUP(BQ$2,'Yield Curves'!$B$2:$AP$508,MATCH($Z245,'Yield Curves'!$A$3:$A$508,0)+1)/100)</f>
        <v>0.78121881150656325</v>
      </c>
      <c r="BR245">
        <f>EXP(-BR$2*HLOOKUP(BR$2,'Yield Curves'!$B$2:$AP$508,MATCH($Z245,'Yield Curves'!$A$3:$A$508,0)+1)/100)</f>
        <v>0.71634026103204063</v>
      </c>
      <c r="BS245">
        <f>EXP(-BS$2*HLOOKUP(BS$2,'Yield Curves'!$B$2:$AP$508,MATCH($Z245,'Yield Curves'!$A$3:$A$508,0)+1)/100)</f>
        <v>0.66631016742488636</v>
      </c>
      <c r="BT245">
        <f>EXP(-BT$2*HLOOKUP(BT$2,'Yield Curves'!$B$2:$AP$508,MATCH($Z245,'Yield Curves'!$A$3:$A$508,0)+1)/100)</f>
        <v>0.61434415182656332</v>
      </c>
      <c r="BU245">
        <f>EXP(-BU$2*HLOOKUP(BU$2,'Yield Curves'!$B$2:$AP$508,MATCH($Z245,'Yield Curves'!$A$3:$A$508,0)+1)/100)</f>
        <v>0.56643100366023769</v>
      </c>
      <c r="BV245">
        <f>EXP(-BV$2*HLOOKUP(BV$2,'Yield Curves'!$B$2:$AP$508,MATCH($Z245,'Yield Curves'!$A$3:$A$508,0)+1)/100)</f>
        <v>0.52152399192015753</v>
      </c>
      <c r="BW245">
        <f>EXP(-BW$2*HLOOKUP(BW$2,'Yield Curves'!$B$2:$AP$508,MATCH($Z245,'Yield Curves'!$A$3:$A$508,0)+1)/100)</f>
        <v>0.47925378467921553</v>
      </c>
      <c r="BX245">
        <f>EXP(-BX$2*HLOOKUP(BX$2,'Yield Curves'!$B$2:$AP$508,MATCH($Z245,'Yield Curves'!$A$3:$A$508,0)+1)/100)</f>
        <v>0.44087230644975617</v>
      </c>
      <c r="BY245">
        <f>EXP(-BY$2*HLOOKUP(BY$2,'Yield Curves'!$B$2:$AP$508,MATCH($Z245,'Yield Curves'!$A$3:$A$508,0)+1)/100)</f>
        <v>0.40542272126520212</v>
      </c>
      <c r="BZ245">
        <f>EXP(-BZ$2*HLOOKUP(BZ$2,'Yield Curves'!$B$2:$AP$508,MATCH($Z245,'Yield Curves'!$A$3:$A$508,0)+1)/100)</f>
        <v>0.3719949500260219</v>
      </c>
      <c r="CA245">
        <f>EXP(-CA$2*HLOOKUP(CA$2,'Yield Curves'!$B$2:$AP$508,MATCH($Z245,'Yield Curves'!$A$3:$A$508,0)+1)/100)</f>
        <v>0.34040515106807889</v>
      </c>
      <c r="CB245">
        <f>EXP(-CB$2*HLOOKUP(CB$2,'Yield Curves'!$B$2:$AP$508,MATCH($Z245,'Yield Curves'!$A$3:$A$508,0)+1)/100)</f>
        <v>0.31221717799780158</v>
      </c>
      <c r="CC245">
        <f>EXP(-CC$2*HLOOKUP(CC$2,'Yield Curves'!$B$2:$AP$508,MATCH($Z245,'Yield Curves'!$A$3:$A$508,0)+1)/100)</f>
        <v>0.28621843526798951</v>
      </c>
      <c r="CD245">
        <f>EXP(-CD$2*HLOOKUP(CD$2,'Yield Curves'!$B$2:$AP$508,MATCH($Z245,'Yield Curves'!$A$3:$A$508,0)+1)/100)</f>
        <v>0.26233872938424546</v>
      </c>
      <c r="CE245">
        <f>EXP(-CE$2*HLOOKUP(CE$2,'Yield Curves'!$B$2:$AP$508,MATCH($Z245,'Yield Curves'!$A$3:$A$508,0)+1)/100)</f>
        <v>0.24042420605992026</v>
      </c>
      <c r="CF245">
        <f>EXP(-CF$2*HLOOKUP(CF$2,'Yield Curves'!$B$2:$AP$508,MATCH($Z245,'Yield Curves'!$A$3:$A$508,0)+1)/100)</f>
        <v>0.22024703664777592</v>
      </c>
      <c r="CG245">
        <f>EXP(-CG$2*HLOOKUP(CG$2,'Yield Curves'!$B$2:$AP$508,MATCH($Z245,'Yield Curves'!$A$3:$A$508,0)+1)/100)</f>
        <v>0.20163812187434468</v>
      </c>
      <c r="CH245">
        <f>EXP(-CH$2*HLOOKUP(CH$2,'Yield Curves'!$B$2:$AP$508,MATCH($Z245,'Yield Curves'!$A$3:$A$508,0)+1)/100)</f>
        <v>0.18451952399298926</v>
      </c>
    </row>
    <row r="246" spans="1:86" x14ac:dyDescent="0.2">
      <c r="A246" s="2">
        <v>42779</v>
      </c>
      <c r="B246">
        <f>'Yield Curves'!C245-'Yield Curves'!C246</f>
        <v>3.0000000000001137E-2</v>
      </c>
      <c r="C246">
        <f>'Yield Curves'!D245-'Yield Curves'!D246</f>
        <v>1.5000000000000568E-2</v>
      </c>
      <c r="D246">
        <f>'Yield Curves'!E245-'Yield Curves'!E246</f>
        <v>0</v>
      </c>
      <c r="E246">
        <f>'Yield Curves'!F245-'Yield Curves'!F246</f>
        <v>-1.5000000000000568E-2</v>
      </c>
      <c r="F246">
        <f>'Yield Curves'!G245-'Yield Curves'!G246</f>
        <v>-3.0000000000001137E-2</v>
      </c>
      <c r="G246">
        <f>'Yield Curves'!H245-'Yield Curves'!H246</f>
        <v>-3.5000000000000142E-2</v>
      </c>
      <c r="H246">
        <f>'Yield Curves'!I245-'Yield Curves'!I246</f>
        <v>-3.9999999999999147E-2</v>
      </c>
      <c r="I246">
        <f>'Yield Curves'!J245-'Yield Curves'!J246</f>
        <v>-3.9999999999999147E-2</v>
      </c>
      <c r="J246">
        <f>'Yield Curves'!K245-'Yield Curves'!K246</f>
        <v>-3.9999999999999147E-2</v>
      </c>
      <c r="K246">
        <f>'Yield Curves'!L245-'Yield Curves'!L246</f>
        <v>-3.9999999999998259E-2</v>
      </c>
      <c r="L246">
        <f>'Yield Curves'!M245-'Yield Curves'!M246</f>
        <v>-3.9999999999999147E-2</v>
      </c>
      <c r="M246">
        <f>'Yield Curves'!N245-'Yield Curves'!N246</f>
        <v>-4.0000000000000036E-2</v>
      </c>
      <c r="N246">
        <f>'Yield Curves'!O245-'Yield Curves'!O246</f>
        <v>-3.9999999999999147E-2</v>
      </c>
      <c r="O246">
        <f>'Yield Curves'!P245-'Yield Curves'!P246</f>
        <v>-3.9999999999999147E-2</v>
      </c>
      <c r="P246">
        <f>'Yield Curves'!Q245-'Yield Curves'!Q246</f>
        <v>-3.9999999999999147E-2</v>
      </c>
      <c r="Q246">
        <f>'Yield Curves'!R245-'Yield Curves'!R246</f>
        <v>-4.0000000000000924E-2</v>
      </c>
      <c r="R246">
        <f>'Yield Curves'!S245-'Yield Curves'!S246</f>
        <v>-4.00000000000027E-2</v>
      </c>
      <c r="S246">
        <f>'Yield Curves'!T245-'Yield Curves'!T246</f>
        <v>-4.00000000000027E-2</v>
      </c>
      <c r="T246">
        <f>'Yield Curves'!U245-'Yield Curves'!U246</f>
        <v>-4.0000000000000924E-2</v>
      </c>
      <c r="U246">
        <f>'Yield Curves'!V245-'Yield Curves'!V246</f>
        <v>-3.9999999999999147E-2</v>
      </c>
      <c r="V246" s="21">
        <f t="shared" si="91"/>
        <v>3.0000000000001137E-2</v>
      </c>
      <c r="W246" s="21">
        <f t="shared" si="92"/>
        <v>3.7215000000000192E-2</v>
      </c>
      <c r="X246">
        <f t="shared" si="93"/>
        <v>6.065098778484232E-2</v>
      </c>
      <c r="Y246">
        <f t="shared" si="94"/>
        <v>0.17831029649174512</v>
      </c>
      <c r="Z246" s="2">
        <v>42780</v>
      </c>
      <c r="AA246" s="28">
        <f>'Bond Valuation'!$B$12*BondVal_all!BO246</f>
        <v>92.491848549055888</v>
      </c>
      <c r="AB246" s="53">
        <f t="shared" si="96"/>
        <v>0</v>
      </c>
      <c r="AC246" s="12">
        <f>SUMPRODUCT('Bond Valuation'!$B$12*BondVal_all!BO246,$BO$2)/AA246</f>
        <v>1</v>
      </c>
      <c r="AD246" s="35">
        <f t="shared" si="97"/>
        <v>-1.7794202711196542E-3</v>
      </c>
      <c r="AE246" s="53">
        <f t="shared" si="98"/>
        <v>-5.6270209714124435E-3</v>
      </c>
      <c r="AF246" s="53">
        <f t="shared" si="99"/>
        <v>-1.6081352273280328E-3</v>
      </c>
      <c r="AG246" s="53">
        <f t="shared" si="100"/>
        <v>-5.0853701039092368E-3</v>
      </c>
      <c r="AH246" s="28">
        <f>SUMPRODUCT('Bond Valuation'!$B$40:$D$40,BondVal_all!BO246:BQ246)</f>
        <v>83.447990158089283</v>
      </c>
      <c r="AI246" s="53">
        <f t="shared" si="101"/>
        <v>-5.7855510337290195E-4</v>
      </c>
      <c r="AJ246" s="12">
        <f>SUMPRODUCT($BO$2:$BQ$2,'Bond Valuation'!$B$40:$D$40,BondVal_all!BO246:BQ246)/BondVal_all!AH246</f>
        <v>2.9358189306523004</v>
      </c>
      <c r="AK246" s="35">
        <f t="shared" si="102"/>
        <v>-5.2240557175395295E-3</v>
      </c>
      <c r="AL246" s="35">
        <f t="shared" si="103"/>
        <v>-1.6519914691050148E-2</v>
      </c>
      <c r="AM246" s="35">
        <f t="shared" si="104"/>
        <v>-1.6081352273280328E-3</v>
      </c>
      <c r="AN246" s="29">
        <f t="shared" si="105"/>
        <v>-5.0853701039092368E-3</v>
      </c>
      <c r="AO246" s="28">
        <f>SUMPRODUCT('Bond Valuation'!$B$68:$F$68,BondVal_all!BO246:BS246)</f>
        <v>76.827117277944922</v>
      </c>
      <c r="AP246" s="53">
        <f t="shared" si="106"/>
        <v>-1.3979624072559815E-3</v>
      </c>
      <c r="AQ246" s="12">
        <f>SUMPRODUCT($BO$2:$BS$2,'Bond Valuation'!$B$68:$F$68,BondVal_all!BO246:BS246)/BondVal_all!AO246</f>
        <v>4.7238914525248754</v>
      </c>
      <c r="AR246" s="35">
        <f t="shared" si="107"/>
        <v>-8.4057882091916301E-3</v>
      </c>
      <c r="AS246" s="35">
        <f t="shared" si="108"/>
        <v>-2.6581436270033461E-2</v>
      </c>
      <c r="AT246" s="35">
        <f t="shared" si="109"/>
        <v>-1.6081352273280328E-3</v>
      </c>
      <c r="AU246" s="36">
        <f t="shared" si="110"/>
        <v>-5.0853701039092368E-3</v>
      </c>
      <c r="AV246" s="28">
        <f>SUMPRODUCT('Bond Valuation'!$B$96:$K$96,BondVal_all!BO246:BX246)</f>
        <v>67.253451882091923</v>
      </c>
      <c r="AW246" s="53">
        <f t="shared" si="111"/>
        <v>-2.4396643970242549E-3</v>
      </c>
      <c r="AX246" s="12">
        <f>SUMPRODUCT($BO$2:$BX$2,'Bond Valuation'!$B$96:$K$96,BondVal_all!BO246:BX246)/BondVal_all!AV246</f>
        <v>8.2380970326208125</v>
      </c>
      <c r="AY246" s="35">
        <f t="shared" si="112"/>
        <v>-1.4659036855296143E-2</v>
      </c>
      <c r="AZ246" s="35">
        <f t="shared" si="113"/>
        <v>-4.6355944767087931E-2</v>
      </c>
      <c r="BA246" s="35">
        <f t="shared" si="114"/>
        <v>-1.6081352273280328E-3</v>
      </c>
      <c r="BB246" s="36">
        <f t="shared" si="115"/>
        <v>-5.0853701039092368E-3</v>
      </c>
      <c r="BC246" s="28">
        <f>SUMPRODUCT('Bond Valuation'!$B$124:$U$124,BondVal_all!BO246:CH246)</f>
        <v>55.858246228265628</v>
      </c>
      <c r="BD246" s="53">
        <f t="shared" si="116"/>
        <v>-5.1230456919567624E-3</v>
      </c>
      <c r="BE246" s="12">
        <f>SUMPRODUCT($BO$2:$CH$2,'Bond Valuation'!$B$124:$U$124,BondVal_all!BO246:CH246)/BondVal_all!BC246</f>
        <v>11.817616404969188</v>
      </c>
      <c r="BF246" s="35">
        <f t="shared" si="117"/>
        <v>-2.1028506187318344E-2</v>
      </c>
      <c r="BG246" s="35">
        <f t="shared" si="118"/>
        <v>-6.6497975342869345E-2</v>
      </c>
      <c r="BH246" s="35">
        <f t="shared" si="119"/>
        <v>-1.6081352273280328E-3</v>
      </c>
      <c r="BI246" s="36">
        <f t="shared" si="120"/>
        <v>-5.0853701039092368E-3</v>
      </c>
      <c r="BJ246" s="35"/>
      <c r="BK246" s="35"/>
      <c r="BO246">
        <f>EXP(-BO$2*HLOOKUP(BO$2,'Yield Curves'!$B$2:$AP$508,MATCH($Z246,'Yield Curves'!$A$3:$A$508,0)+1)/100)</f>
        <v>0.91576087672332562</v>
      </c>
      <c r="BP246">
        <f>EXP(-BP$2*HLOOKUP(BP$2,'Yield Curves'!$B$2:$AP$508,MATCH($Z246,'Yield Curves'!$A$3:$A$508,0)+1)/100)</f>
        <v>0.84636886818457624</v>
      </c>
      <c r="BQ246">
        <f>EXP(-BQ$2*HLOOKUP(BQ$2,'Yield Curves'!$B$2:$AP$508,MATCH($Z246,'Yield Curves'!$A$3:$A$508,0)+1)/100)</f>
        <v>0.7835659869438576</v>
      </c>
      <c r="BR246">
        <f>EXP(-BR$2*HLOOKUP(BR$2,'Yield Curves'!$B$2:$AP$508,MATCH($Z246,'Yield Curves'!$A$3:$A$508,0)+1)/100)</f>
        <v>0.71576741799098309</v>
      </c>
      <c r="BS246">
        <f>EXP(-BS$2*HLOOKUP(BS$2,'Yield Curves'!$B$2:$AP$508,MATCH($Z246,'Yield Curves'!$A$3:$A$508,0)+1)/100)</f>
        <v>0.66998496978866395</v>
      </c>
      <c r="BT246">
        <f>EXP(-BT$2*HLOOKUP(BT$2,'Yield Curves'!$B$2:$AP$508,MATCH($Z246,'Yield Curves'!$A$3:$A$508,0)+1)/100)</f>
        <v>0.6180412970818594</v>
      </c>
      <c r="BU246">
        <f>EXP(-BU$2*HLOOKUP(BU$2,'Yield Curves'!$B$2:$AP$508,MATCH($Z246,'Yield Curves'!$A$3:$A$508,0)+1)/100)</f>
        <v>0.57001078344951972</v>
      </c>
      <c r="BV246">
        <f>EXP(-BV$2*HLOOKUP(BV$2,'Yield Curves'!$B$2:$AP$508,MATCH($Z246,'Yield Curves'!$A$3:$A$508,0)+1)/100)</f>
        <v>0.52466254210659291</v>
      </c>
      <c r="BW246">
        <f>EXP(-BW$2*HLOOKUP(BW$2,'Yield Curves'!$B$2:$AP$508,MATCH($Z246,'Yield Curves'!$A$3:$A$508,0)+1)/100)</f>
        <v>0.48163197207121339</v>
      </c>
      <c r="BX246">
        <f>EXP(-BX$2*HLOOKUP(BX$2,'Yield Curves'!$B$2:$AP$508,MATCH($Z246,'Yield Curves'!$A$3:$A$508,0)+1)/100)</f>
        <v>0.44263932736135114</v>
      </c>
      <c r="BY246">
        <f>EXP(-BY$2*HLOOKUP(BY$2,'Yield Curves'!$B$2:$AP$508,MATCH($Z246,'Yield Curves'!$A$3:$A$508,0)+1)/100)</f>
        <v>0.40653916815956698</v>
      </c>
      <c r="BZ246">
        <f>EXP(-BZ$2*HLOOKUP(BZ$2,'Yield Curves'!$B$2:$AP$508,MATCH($Z246,'Yield Curves'!$A$3:$A$508,0)+1)/100)</f>
        <v>0.37260924835031345</v>
      </c>
      <c r="CA246">
        <f>EXP(-CA$2*HLOOKUP(CA$2,'Yield Curves'!$B$2:$AP$508,MATCH($Z246,'Yield Curves'!$A$3:$A$508,0)+1)/100)</f>
        <v>0.34068184264405299</v>
      </c>
      <c r="CB246">
        <f>EXP(-CB$2*HLOOKUP(CB$2,'Yield Curves'!$B$2:$AP$508,MATCH($Z246,'Yield Curves'!$A$3:$A$508,0)+1)/100)</f>
        <v>0.31191681353756351</v>
      </c>
      <c r="CC246">
        <f>EXP(-CC$2*HLOOKUP(CC$2,'Yield Curves'!$B$2:$AP$508,MATCH($Z246,'Yield Curves'!$A$3:$A$508,0)+1)/100)</f>
        <v>0.28536106665812666</v>
      </c>
      <c r="CD246">
        <f>EXP(-CD$2*HLOOKUP(CD$2,'Yield Curves'!$B$2:$AP$508,MATCH($Z246,'Yield Curves'!$A$3:$A$508,0)+1)/100)</f>
        <v>0.26119023955102705</v>
      </c>
      <c r="CE246">
        <f>EXP(-CE$2*HLOOKUP(CE$2,'Yield Curves'!$B$2:$AP$508,MATCH($Z246,'Yield Curves'!$A$3:$A$508,0)+1)/100)</f>
        <v>0.23923611236502726</v>
      </c>
      <c r="CF246">
        <f>EXP(-CF$2*HLOOKUP(CF$2,'Yield Curves'!$B$2:$AP$508,MATCH($Z246,'Yield Curves'!$A$3:$A$508,0)+1)/100)</f>
        <v>0.21902702471581925</v>
      </c>
      <c r="CG246">
        <f>EXP(-CG$2*HLOOKUP(CG$2,'Yield Curves'!$B$2:$AP$508,MATCH($Z246,'Yield Curves'!$A$3:$A$508,0)+1)/100)</f>
        <v>0.20028532488167738</v>
      </c>
      <c r="CH246">
        <f>EXP(-CH$2*HLOOKUP(CH$2,'Yield Curves'!$B$2:$AP$508,MATCH($Z246,'Yield Curves'!$A$3:$A$508,0)+1)/100)</f>
        <v>0.18304925671158806</v>
      </c>
    </row>
    <row r="247" spans="1:86" x14ac:dyDescent="0.2">
      <c r="A247" s="2">
        <v>42776</v>
      </c>
      <c r="B247">
        <f>'Yield Curves'!C246-'Yield Curves'!C247</f>
        <v>2.9999999999999361E-2</v>
      </c>
      <c r="C247">
        <f>'Yield Curves'!D246-'Yield Curves'!D247</f>
        <v>3.5000000000000142E-2</v>
      </c>
      <c r="D247">
        <f>'Yield Curves'!E246-'Yield Curves'!E247</f>
        <v>4.0000000000000924E-2</v>
      </c>
      <c r="E247">
        <f>'Yield Curves'!F246-'Yield Curves'!F247</f>
        <v>3.9999999999999147E-2</v>
      </c>
      <c r="F247">
        <f>'Yield Curves'!G246-'Yield Curves'!G247</f>
        <v>4.0000000000000924E-2</v>
      </c>
      <c r="G247">
        <f>'Yield Curves'!H246-'Yield Curves'!H247</f>
        <v>0</v>
      </c>
      <c r="H247">
        <f>'Yield Curves'!I246-'Yield Curves'!I247</f>
        <v>-4.0000000000000924E-2</v>
      </c>
      <c r="I247">
        <f>'Yield Curves'!J246-'Yield Curves'!J247</f>
        <v>-1.5000000000000568E-2</v>
      </c>
      <c r="J247">
        <f>'Yield Curves'!K246-'Yield Curves'!K247</f>
        <v>9.9999999999997868E-3</v>
      </c>
      <c r="K247">
        <f>'Yield Curves'!L246-'Yield Curves'!L247</f>
        <v>2.4999999999977263E-3</v>
      </c>
      <c r="L247">
        <f>'Yield Curves'!M246-'Yield Curves'!M247</f>
        <v>-5.0000000000007816E-3</v>
      </c>
      <c r="M247">
        <f>'Yield Curves'!N246-'Yield Curves'!N247</f>
        <v>-1.2499999999999289E-2</v>
      </c>
      <c r="N247">
        <f>'Yield Curves'!O246-'Yield Curves'!O247</f>
        <v>-2.000000000000135E-2</v>
      </c>
      <c r="O247">
        <f>'Yield Curves'!P246-'Yield Curves'!P247</f>
        <v>-2.7500000000003411E-2</v>
      </c>
      <c r="P247">
        <f>'Yield Curves'!Q246-'Yield Curves'!Q247</f>
        <v>-2.8750000000002274E-2</v>
      </c>
      <c r="Q247">
        <f>'Yield Curves'!R246-'Yield Curves'!R247</f>
        <v>-2.9999999999999361E-2</v>
      </c>
      <c r="R247">
        <f>'Yield Curves'!S246-'Yield Curves'!S247</f>
        <v>-3.1249999999996447E-2</v>
      </c>
      <c r="S247">
        <f>'Yield Curves'!T246-'Yield Curves'!T247</f>
        <v>-3.5624999999997797E-2</v>
      </c>
      <c r="T247">
        <f>'Yield Curves'!U246-'Yield Curves'!U247</f>
        <v>-3.9999999999999147E-2</v>
      </c>
      <c r="U247">
        <f>'Yield Curves'!V246-'Yield Curves'!V247</f>
        <v>-4.4375000000000497E-2</v>
      </c>
      <c r="V247" s="21">
        <f t="shared" si="91"/>
        <v>4.0000000000000924E-2</v>
      </c>
      <c r="W247" s="21">
        <f t="shared" si="92"/>
        <v>3.7215000000000185E-2</v>
      </c>
      <c r="X247">
        <f t="shared" si="93"/>
        <v>6.0650987784842313E-2</v>
      </c>
      <c r="Y247">
        <f t="shared" si="94"/>
        <v>0.1783102964917451</v>
      </c>
      <c r="Z247" s="2">
        <v>42779</v>
      </c>
      <c r="AA247" s="28">
        <f>'Bond Valuation'!$B$12*BondVal_all!BO247</f>
        <v>92.491848549055888</v>
      </c>
      <c r="AB247" s="53">
        <f t="shared" si="96"/>
        <v>-2.9995500449975232E-4</v>
      </c>
      <c r="AC247" s="12">
        <f>SUMPRODUCT('Bond Valuation'!$B$12*BondVal_all!BO247,$BO$2)/AA247</f>
        <v>1</v>
      </c>
      <c r="AD247" s="35">
        <f t="shared" si="97"/>
        <v>-1.7831029649174512E-3</v>
      </c>
      <c r="AE247" s="53">
        <f t="shared" si="98"/>
        <v>-5.6386666717384579E-3</v>
      </c>
      <c r="AF247" s="53">
        <f t="shared" si="99"/>
        <v>-1.6164787512218165E-3</v>
      </c>
      <c r="AG247" s="53">
        <f t="shared" si="100"/>
        <v>-5.1117546431256296E-3</v>
      </c>
      <c r="AH247" s="28">
        <f>SUMPRODUCT('Bond Valuation'!$B$40:$D$40,BondVal_all!BO247:BQ247)</f>
        <v>83.496297367043724</v>
      </c>
      <c r="AI247" s="53">
        <f t="shared" si="101"/>
        <v>8.5577096909972283E-4</v>
      </c>
      <c r="AJ247" s="12">
        <f>SUMPRODUCT($BO$2:$BQ$2,'Bond Valuation'!$B$40:$D$40,BondVal_all!BO247:BQ247)/BondVal_all!AH247</f>
        <v>2.9358520078905821</v>
      </c>
      <c r="AK247" s="35">
        <f t="shared" si="102"/>
        <v>-5.2349264198285495E-3</v>
      </c>
      <c r="AL247" s="35">
        <f t="shared" si="103"/>
        <v>-1.6554290870049056E-2</v>
      </c>
      <c r="AM247" s="35">
        <f t="shared" si="104"/>
        <v>-1.6164787512218165E-3</v>
      </c>
      <c r="AN247" s="29">
        <f t="shared" si="105"/>
        <v>-5.1117546431256296E-3</v>
      </c>
      <c r="AO247" s="28">
        <f>SUMPRODUCT('Bond Valuation'!$B$68:$F$68,BondVal_all!BO247:BS247)</f>
        <v>76.934669053095831</v>
      </c>
      <c r="AP247" s="53">
        <f t="shared" si="106"/>
        <v>1.8407509050200055E-3</v>
      </c>
      <c r="AQ247" s="12">
        <f>SUMPRODUCT($BO$2:$BS$2,'Bond Valuation'!$B$68:$F$68,BondVal_all!BO247:BS247)/BondVal_all!AO247</f>
        <v>4.7241931308160003</v>
      </c>
      <c r="AR247" s="35">
        <f t="shared" si="107"/>
        <v>-8.4237227784006666E-3</v>
      </c>
      <c r="AS247" s="35">
        <f t="shared" si="108"/>
        <v>-2.6638150357587941E-2</v>
      </c>
      <c r="AT247" s="35">
        <f t="shared" si="109"/>
        <v>-1.6164787512218165E-3</v>
      </c>
      <c r="AU247" s="36">
        <f t="shared" si="110"/>
        <v>-5.1117546431256296E-3</v>
      </c>
      <c r="AV247" s="28">
        <f>SUMPRODUCT('Bond Valuation'!$B$96:$K$96,BondVal_all!BO247:BX247)</f>
        <v>67.417929003202147</v>
      </c>
      <c r="AW247" s="53">
        <f t="shared" si="111"/>
        <v>3.2199624626489953E-3</v>
      </c>
      <c r="AX247" s="12">
        <f>SUMPRODUCT($BO$2:$BX$2,'Bond Valuation'!$B$96:$K$96,BondVal_all!BO247:BX247)/BondVal_all!AV247</f>
        <v>8.2409198466411553</v>
      </c>
      <c r="AY247" s="35">
        <f t="shared" si="112"/>
        <v>-1.469440861219291E-2</v>
      </c>
      <c r="AZ247" s="35">
        <f t="shared" si="113"/>
        <v>-4.6467800083723483E-2</v>
      </c>
      <c r="BA247" s="35">
        <f t="shared" si="114"/>
        <v>-1.6164787512218165E-3</v>
      </c>
      <c r="BB247" s="36">
        <f t="shared" si="115"/>
        <v>-5.1117546431256296E-3</v>
      </c>
      <c r="BC247" s="28">
        <f>SUMPRODUCT('Bond Valuation'!$B$124:$U$124,BondVal_all!BO247:CH247)</f>
        <v>56.145884158223517</v>
      </c>
      <c r="BD247" s="53">
        <f t="shared" si="116"/>
        <v>5.3741460125058538E-3</v>
      </c>
      <c r="BE247" s="12">
        <f>SUMPRODUCT($BO$2:$CH$2,'Bond Valuation'!$B$124:$U$124,BondVal_all!BO247:CH247)/BondVal_all!BC247</f>
        <v>11.84596990161165</v>
      </c>
      <c r="BF247" s="35">
        <f t="shared" si="117"/>
        <v>-2.1122584053886621E-2</v>
      </c>
      <c r="BG247" s="35">
        <f t="shared" si="118"/>
        <v>-6.6795475678634503E-2</v>
      </c>
      <c r="BH247" s="35">
        <f t="shared" si="119"/>
        <v>-1.6164787512218165E-3</v>
      </c>
      <c r="BI247" s="36">
        <f t="shared" si="120"/>
        <v>-5.1117546431256296E-3</v>
      </c>
      <c r="BJ247" s="35"/>
      <c r="BK247" s="35"/>
      <c r="BO247">
        <f>EXP(-BO$2*HLOOKUP(BO$2,'Yield Curves'!$B$2:$AP$508,MATCH($Z247,'Yield Curves'!$A$3:$A$508,0)+1)/100)</f>
        <v>0.91576087672332562</v>
      </c>
      <c r="BP247">
        <f>EXP(-BP$2*HLOOKUP(BP$2,'Yield Curves'!$B$2:$AP$508,MATCH($Z247,'Yield Curves'!$A$3:$A$508,0)+1)/100)</f>
        <v>0.84653815888671913</v>
      </c>
      <c r="BQ247">
        <f>EXP(-BQ$2*HLOOKUP(BQ$2,'Yield Curves'!$B$2:$AP$508,MATCH($Z247,'Yield Curves'!$A$3:$A$508,0)+1)/100)</f>
        <v>0.78403626760611411</v>
      </c>
      <c r="BR247">
        <f>EXP(-BR$2*HLOOKUP(BR$2,'Yield Curves'!$B$2:$AP$508,MATCH($Z247,'Yield Curves'!$A$3:$A$508,0)+1)/100)</f>
        <v>0.71691356253088967</v>
      </c>
      <c r="BS247">
        <f>EXP(-BS$2*HLOOKUP(BS$2,'Yield Curves'!$B$2:$AP$508,MATCH($Z247,'Yield Curves'!$A$3:$A$508,0)+1)/100)</f>
        <v>0.67099070135344585</v>
      </c>
      <c r="BT247">
        <f>EXP(-BT$2*HLOOKUP(BT$2,'Yield Curves'!$B$2:$AP$508,MATCH($Z247,'Yield Curves'!$A$3:$A$508,0)+1)/100)</f>
        <v>0.61915477324451462</v>
      </c>
      <c r="BU247">
        <f>EXP(-BU$2*HLOOKUP(BU$2,'Yield Curves'!$B$2:$AP$508,MATCH($Z247,'Yield Curves'!$A$3:$A$508,0)+1)/100)</f>
        <v>0.57120906384881487</v>
      </c>
      <c r="BV247">
        <f>EXP(-BV$2*HLOOKUP(BV$2,'Yield Curves'!$B$2:$AP$508,MATCH($Z247,'Yield Curves'!$A$3:$A$508,0)+1)/100)</f>
        <v>0.52592324444531813</v>
      </c>
      <c r="BW247">
        <f>EXP(-BW$2*HLOOKUP(BW$2,'Yield Curves'!$B$2:$AP$508,MATCH($Z247,'Yield Curves'!$A$3:$A$508,0)+1)/100)</f>
        <v>0.48293413552540471</v>
      </c>
      <c r="BX247">
        <f>EXP(-BX$2*HLOOKUP(BX$2,'Yield Curves'!$B$2:$AP$508,MATCH($Z247,'Yield Curves'!$A$3:$A$508,0)+1)/100)</f>
        <v>0.44396923921378012</v>
      </c>
      <c r="BY247">
        <f>EXP(-BY$2*HLOOKUP(BY$2,'Yield Curves'!$B$2:$AP$508,MATCH($Z247,'Yield Curves'!$A$3:$A$508,0)+1)/100)</f>
        <v>0.40788296345724079</v>
      </c>
      <c r="BZ247">
        <f>EXP(-BZ$2*HLOOKUP(BZ$2,'Yield Curves'!$B$2:$AP$508,MATCH($Z247,'Yield Curves'!$A$3:$A$508,0)+1)/100)</f>
        <v>0.37406526179960925</v>
      </c>
      <c r="CA247">
        <f>EXP(-CA$2*HLOOKUP(CA$2,'Yield Curves'!$B$2:$AP$508,MATCH($Z247,'Yield Curves'!$A$3:$A$508,0)+1)/100)</f>
        <v>0.34234672147184625</v>
      </c>
      <c r="CB247">
        <f>EXP(-CB$2*HLOOKUP(CB$2,'Yield Curves'!$B$2:$AP$508,MATCH($Z247,'Yield Curves'!$A$3:$A$508,0)+1)/100)</f>
        <v>0.31361356051582506</v>
      </c>
      <c r="CC247">
        <f>EXP(-CC$2*HLOOKUP(CC$2,'Yield Curves'!$B$2:$AP$508,MATCH($Z247,'Yield Curves'!$A$3:$A$508,0)+1)/100)</f>
        <v>0.28707837984570161</v>
      </c>
      <c r="CD247">
        <f>EXP(-CD$2*HLOOKUP(CD$2,'Yield Curves'!$B$2:$AP$508,MATCH($Z247,'Yield Curves'!$A$3:$A$508,0)+1)/100)</f>
        <v>0.26293951611555993</v>
      </c>
      <c r="CE247">
        <f>EXP(-CE$2*HLOOKUP(CE$2,'Yield Curves'!$B$2:$AP$508,MATCH($Z247,'Yield Curves'!$A$3:$A$508,0)+1)/100)</f>
        <v>0.24102846646014178</v>
      </c>
      <c r="CF247">
        <f>EXP(-CF$2*HLOOKUP(CF$2,'Yield Curves'!$B$2:$AP$508,MATCH($Z247,'Yield Curves'!$A$3:$A$508,0)+1)/100)</f>
        <v>0.22085182415998209</v>
      </c>
      <c r="CG247">
        <f>EXP(-CG$2*HLOOKUP(CG$2,'Yield Curves'!$B$2:$AP$508,MATCH($Z247,'Yield Curves'!$A$3:$A$508,0)+1)/100)</f>
        <v>0.20212208187116401</v>
      </c>
      <c r="CH247">
        <f>EXP(-CH$2*HLOOKUP(CH$2,'Yield Curves'!$B$2:$AP$508,MATCH($Z247,'Yield Curves'!$A$3:$A$508,0)+1)/100)</f>
        <v>0.18488893232617237</v>
      </c>
    </row>
    <row r="248" spans="1:86" x14ac:dyDescent="0.2">
      <c r="A248" s="2">
        <v>42775</v>
      </c>
      <c r="B248">
        <f>'Yield Curves'!C247-'Yield Curves'!C248</f>
        <v>-9.9999999999997868E-3</v>
      </c>
      <c r="C248">
        <f>'Yield Curves'!D247-'Yield Curves'!D248</f>
        <v>-1.9999999999999574E-2</v>
      </c>
      <c r="D248">
        <f>'Yield Curves'!E247-'Yield Curves'!E248</f>
        <v>-3.0000000000001137E-2</v>
      </c>
      <c r="E248">
        <f>'Yield Curves'!F247-'Yield Curves'!F248</f>
        <v>-3.5000000000000142E-2</v>
      </c>
      <c r="F248">
        <f>'Yield Curves'!G247-'Yield Curves'!G248</f>
        <v>-4.0000000000000924E-2</v>
      </c>
      <c r="G248">
        <f>'Yield Curves'!H247-'Yield Curves'!H248</f>
        <v>-2.5000000000000355E-2</v>
      </c>
      <c r="H248">
        <f>'Yield Curves'!I247-'Yield Curves'!I248</f>
        <v>-9.9999999999997868E-3</v>
      </c>
      <c r="I248">
        <f>'Yield Curves'!J247-'Yield Curves'!J248</f>
        <v>-3.5000000000000142E-2</v>
      </c>
      <c r="J248">
        <f>'Yield Curves'!K247-'Yield Curves'!K248</f>
        <v>-6.0000000000000497E-2</v>
      </c>
      <c r="K248">
        <f>'Yield Curves'!L247-'Yield Curves'!L248</f>
        <v>-6.25E-2</v>
      </c>
      <c r="L248">
        <f>'Yield Curves'!M247-'Yield Curves'!M248</f>
        <v>-6.5000000000001279E-2</v>
      </c>
      <c r="M248">
        <f>'Yield Curves'!N247-'Yield Curves'!N248</f>
        <v>-6.7500000000002558E-2</v>
      </c>
      <c r="N248">
        <f>'Yield Curves'!O247-'Yield Curves'!O248</f>
        <v>-7.0000000000000284E-2</v>
      </c>
      <c r="O248">
        <f>'Yield Curves'!P247-'Yield Curves'!P248</f>
        <v>-7.249999999999801E-2</v>
      </c>
      <c r="P248">
        <f>'Yield Curves'!Q247-'Yield Curves'!Q248</f>
        <v>-6.8749999999999645E-2</v>
      </c>
      <c r="Q248">
        <f>'Yield Curves'!R247-'Yield Curves'!R248</f>
        <v>-6.5000000000001279E-2</v>
      </c>
      <c r="R248">
        <f>'Yield Curves'!S247-'Yield Curves'!S248</f>
        <v>-6.1250000000002913E-2</v>
      </c>
      <c r="S248">
        <f>'Yield Curves'!T247-'Yield Curves'!T248</f>
        <v>-6.0625000000001705E-2</v>
      </c>
      <c r="T248">
        <f>'Yield Curves'!U247-'Yield Curves'!U248</f>
        <v>-6.0000000000000497E-2</v>
      </c>
      <c r="U248">
        <f>'Yield Curves'!V247-'Yield Curves'!V248</f>
        <v>-5.9374999999999289E-2</v>
      </c>
      <c r="V248" s="21">
        <f t="shared" si="91"/>
        <v>-9.9999999999997868E-3</v>
      </c>
      <c r="W248" s="21">
        <f t="shared" si="92"/>
        <v>3.7555000000000192E-2</v>
      </c>
      <c r="X248">
        <f t="shared" si="93"/>
        <v>6.0623487022067976E-2</v>
      </c>
      <c r="Y248">
        <f t="shared" si="94"/>
        <v>0.17858632015073053</v>
      </c>
      <c r="Z248" s="2">
        <v>42776</v>
      </c>
      <c r="AA248" s="28">
        <f>'Bond Valuation'!$B$12*BondVal_all!BO248</f>
        <v>92.519600266170045</v>
      </c>
      <c r="AB248" s="53">
        <f t="shared" si="96"/>
        <v>-2.9995500449953028E-4</v>
      </c>
      <c r="AC248" s="12">
        <f>SUMPRODUCT('Bond Valuation'!$B$12*BondVal_all!BO248,$BO$2)/AA248</f>
        <v>1</v>
      </c>
      <c r="AD248" s="35">
        <f t="shared" si="97"/>
        <v>-1.783102964917451E-3</v>
      </c>
      <c r="AE248" s="53">
        <f t="shared" si="98"/>
        <v>-5.638666671738457E-3</v>
      </c>
      <c r="AF248" s="53">
        <f t="shared" si="99"/>
        <v>-1.6164787512218163E-3</v>
      </c>
      <c r="AG248" s="53">
        <f t="shared" si="100"/>
        <v>-5.1117546431256296E-3</v>
      </c>
      <c r="AH248" s="28">
        <f>SUMPRODUCT('Bond Valuation'!$B$40:$D$40,BondVal_all!BO248:BQ248)</f>
        <v>83.424904755454094</v>
      </c>
      <c r="AI248" s="53">
        <f t="shared" si="101"/>
        <v>-1.1714409556697891E-3</v>
      </c>
      <c r="AJ248" s="12">
        <f>SUMPRODUCT($BO$2:$BQ$2,'Bond Valuation'!$B$40:$D$40,BondVal_all!BO248:BQ248)/BondVal_all!AH248</f>
        <v>2.9357839374431887</v>
      </c>
      <c r="AK248" s="35">
        <f t="shared" si="102"/>
        <v>-5.2348050432119786E-3</v>
      </c>
      <c r="AL248" s="35">
        <f t="shared" si="103"/>
        <v>-1.655390704348601E-2</v>
      </c>
      <c r="AM248" s="35">
        <f t="shared" si="104"/>
        <v>-1.6164787512218163E-3</v>
      </c>
      <c r="AN248" s="29">
        <f t="shared" si="105"/>
        <v>-5.1117546431256296E-3</v>
      </c>
      <c r="AO248" s="28">
        <f>SUMPRODUCT('Bond Valuation'!$B$68:$F$68,BondVal_all!BO248:BS248)</f>
        <v>76.793311695093607</v>
      </c>
      <c r="AP248" s="53">
        <f t="shared" si="106"/>
        <v>-4.7116860203910704E-4</v>
      </c>
      <c r="AQ248" s="12">
        <f>SUMPRODUCT($BO$2:$BS$2,'Bond Valuation'!$B$68:$F$68,BondVal_all!BO248:BS248)/BondVal_all!AO248</f>
        <v>4.7237328942801158</v>
      </c>
      <c r="AR248" s="35">
        <f t="shared" si="107"/>
        <v>-8.4229021292689665E-3</v>
      </c>
      <c r="AS248" s="35">
        <f t="shared" si="108"/>
        <v>-2.663555523717193E-2</v>
      </c>
      <c r="AT248" s="35">
        <f t="shared" si="109"/>
        <v>-1.6164787512218163E-3</v>
      </c>
      <c r="AU248" s="36">
        <f t="shared" si="110"/>
        <v>-5.1117546431256296E-3</v>
      </c>
      <c r="AV248" s="28">
        <f>SUMPRODUCT('Bond Valuation'!$B$96:$K$96,BondVal_all!BO248:BX248)</f>
        <v>67.201542558730921</v>
      </c>
      <c r="AW248" s="53">
        <f t="shared" si="111"/>
        <v>2.8547071377833522E-3</v>
      </c>
      <c r="AX248" s="12">
        <f>SUMPRODUCT($BO$2:$BX$2,'Bond Valuation'!$B$96:$K$96,BondVal_all!BO248:BX248)/BondVal_all!AV248</f>
        <v>8.2369154552319461</v>
      </c>
      <c r="AY248" s="35">
        <f t="shared" si="112"/>
        <v>-1.4687268369998459E-2</v>
      </c>
      <c r="AZ248" s="35">
        <f t="shared" si="113"/>
        <v>-4.6445220655343775E-2</v>
      </c>
      <c r="BA248" s="35">
        <f t="shared" si="114"/>
        <v>-1.6164787512218163E-3</v>
      </c>
      <c r="BB248" s="36">
        <f t="shared" si="115"/>
        <v>-5.1117546431256296E-3</v>
      </c>
      <c r="BC248" s="28">
        <f>SUMPRODUCT('Bond Valuation'!$B$124:$U$124,BondVal_all!BO248:CH248)</f>
        <v>55.845760885047781</v>
      </c>
      <c r="BD248" s="53">
        <f t="shared" si="116"/>
        <v>3.405428286504808E-3</v>
      </c>
      <c r="BE248" s="12">
        <f>SUMPRODUCT($BO$2:$CH$2,'Bond Valuation'!$B$124:$U$124,BondVal_all!BO248:CH248)/BondVal_all!BC248</f>
        <v>11.818156176847292</v>
      </c>
      <c r="BF248" s="35">
        <f t="shared" si="117"/>
        <v>-2.1072989318793894E-2</v>
      </c>
      <c r="BG248" s="35">
        <f t="shared" si="118"/>
        <v>-6.6638643355788812E-2</v>
      </c>
      <c r="BH248" s="35">
        <f t="shared" si="119"/>
        <v>-1.6164787512218163E-3</v>
      </c>
      <c r="BI248" s="36">
        <f t="shared" si="120"/>
        <v>-5.1117546431256296E-3</v>
      </c>
      <c r="BJ248" s="35"/>
      <c r="BK248" s="35"/>
      <c r="BO248">
        <f>EXP(-BO$2*HLOOKUP(BO$2,'Yield Curves'!$B$2:$AP$508,MATCH($Z248,'Yield Curves'!$A$3:$A$508,0)+1)/100)</f>
        <v>0.91603564619970335</v>
      </c>
      <c r="BP248">
        <f>EXP(-BP$2*HLOOKUP(BP$2,'Yield Curves'!$B$2:$AP$508,MATCH($Z248,'Yield Curves'!$A$3:$A$508,0)+1)/100)</f>
        <v>0.84653815888671913</v>
      </c>
      <c r="BQ248">
        <f>EXP(-BQ$2*HLOOKUP(BQ$2,'Yield Curves'!$B$2:$AP$508,MATCH($Z248,'Yield Curves'!$A$3:$A$508,0)+1)/100)</f>
        <v>0.78333095240471806</v>
      </c>
      <c r="BR248">
        <f>EXP(-BR$2*HLOOKUP(BR$2,'Yield Curves'!$B$2:$AP$508,MATCH($Z248,'Yield Curves'!$A$3:$A$508,0)+1)/100)</f>
        <v>0.71576741799098309</v>
      </c>
      <c r="BS248">
        <f>EXP(-BS$2*HLOOKUP(BS$2,'Yield Curves'!$B$2:$AP$508,MATCH($Z248,'Yield Curves'!$A$3:$A$508,0)+1)/100)</f>
        <v>0.66965006103793456</v>
      </c>
      <c r="BT248">
        <f>EXP(-BT$2*HLOOKUP(BT$2,'Yield Curves'!$B$2:$AP$508,MATCH($Z248,'Yield Curves'!$A$3:$A$508,0)+1)/100)</f>
        <v>0.61767058352879767</v>
      </c>
      <c r="BU248">
        <f>EXP(-BU$2*HLOOKUP(BU$2,'Yield Curves'!$B$2:$AP$508,MATCH($Z248,'Yield Curves'!$A$3:$A$508,0)+1)/100)</f>
        <v>0.56961191552116708</v>
      </c>
      <c r="BV248">
        <f>EXP(-BV$2*HLOOKUP(BV$2,'Yield Curves'!$B$2:$AP$508,MATCH($Z248,'Yield Curves'!$A$3:$A$508,0)+1)/100)</f>
        <v>0.52424297992015889</v>
      </c>
      <c r="BW248">
        <f>EXP(-BW$2*HLOOKUP(BW$2,'Yield Curves'!$B$2:$AP$508,MATCH($Z248,'Yield Curves'!$A$3:$A$508,0)+1)/100)</f>
        <v>0.48119869829879286</v>
      </c>
      <c r="BX248">
        <f>EXP(-BX$2*HLOOKUP(BX$2,'Yield Curves'!$B$2:$AP$508,MATCH($Z248,'Yield Curves'!$A$3:$A$508,0)+1)/100)</f>
        <v>0.44219690927989869</v>
      </c>
      <c r="BY248">
        <f>EXP(-BY$2*HLOOKUP(BY$2,'Yield Curves'!$B$2:$AP$508,MATCH($Z248,'Yield Curves'!$A$3:$A$508,0)+1)/100)</f>
        <v>0.40609222094062924</v>
      </c>
      <c r="BZ248">
        <f>EXP(-BZ$2*HLOOKUP(BZ$2,'Yield Curves'!$B$2:$AP$508,MATCH($Z248,'Yield Curves'!$A$3:$A$508,0)+1)/100)</f>
        <v>0.37227405088828197</v>
      </c>
      <c r="CA248">
        <f>EXP(-CA$2*HLOOKUP(CA$2,'Yield Curves'!$B$2:$AP$508,MATCH($Z248,'Yield Curves'!$A$3:$A$508,0)+1)/100)</f>
        <v>0.34057113903550434</v>
      </c>
      <c r="CB248">
        <f>EXP(-CB$2*HLOOKUP(CB$2,'Yield Curves'!$B$2:$AP$508,MATCH($Z248,'Yield Curves'!$A$3:$A$508,0)+1)/100)</f>
        <v>0.31186223287114195</v>
      </c>
      <c r="CC248">
        <f>EXP(-CC$2*HLOOKUP(CC$2,'Yield Curves'!$B$2:$AP$508,MATCH($Z248,'Yield Curves'!$A$3:$A$508,0)+1)/100)</f>
        <v>0.28536106665812666</v>
      </c>
      <c r="CD248">
        <f>EXP(-CD$2*HLOOKUP(CD$2,'Yield Curves'!$B$2:$AP$508,MATCH($Z248,'Yield Curves'!$A$3:$A$508,0)+1)/100)</f>
        <v>0.26120982955360933</v>
      </c>
      <c r="CE248">
        <f>EXP(-CE$2*HLOOKUP(CE$2,'Yield Curves'!$B$2:$AP$508,MATCH($Z248,'Yield Curves'!$A$3:$A$508,0)+1)/100)</f>
        <v>0.23924246715866118</v>
      </c>
      <c r="CF248">
        <f>EXP(-CF$2*HLOOKUP(CF$2,'Yield Curves'!$B$2:$AP$508,MATCH($Z248,'Yield Curves'!$A$3:$A$508,0)+1)/100)</f>
        <v>0.21902086466737519</v>
      </c>
      <c r="CG248">
        <f>EXP(-CG$2*HLOOKUP(CG$2,'Yield Curves'!$B$2:$AP$508,MATCH($Z248,'Yield Curves'!$A$3:$A$508,0)+1)/100)</f>
        <v>0.20028235191845109</v>
      </c>
      <c r="CH248">
        <f>EXP(-CH$2*HLOOKUP(CH$2,'Yield Curves'!$B$2:$AP$508,MATCH($Z248,'Yield Curves'!$A$3:$A$508,0)+1)/100)</f>
        <v>0.18304925671158806</v>
      </c>
    </row>
    <row r="249" spans="1:86" x14ac:dyDescent="0.2">
      <c r="A249" s="2">
        <v>42774</v>
      </c>
      <c r="B249">
        <f>'Yield Curves'!C248-'Yield Curves'!C249</f>
        <v>1.9999999999999574E-2</v>
      </c>
      <c r="C249">
        <f>'Yield Curves'!D248-'Yield Curves'!D249</f>
        <v>1.9999999999999574E-2</v>
      </c>
      <c r="D249">
        <f>'Yield Curves'!E248-'Yield Curves'!E249</f>
        <v>1.9999999999999574E-2</v>
      </c>
      <c r="E249">
        <f>'Yield Curves'!F248-'Yield Curves'!F249</f>
        <v>9.9999999999997868E-3</v>
      </c>
      <c r="F249">
        <f>'Yield Curves'!G248-'Yield Curves'!G249</f>
        <v>0</v>
      </c>
      <c r="G249">
        <f>'Yield Curves'!H248-'Yield Curves'!H249</f>
        <v>-2.5000000000000355E-2</v>
      </c>
      <c r="H249">
        <f>'Yield Curves'!I248-'Yield Curves'!I249</f>
        <v>-5.0000000000000711E-2</v>
      </c>
      <c r="I249">
        <f>'Yield Curves'!J248-'Yield Curves'!J249</f>
        <v>-2.5000000000000355E-2</v>
      </c>
      <c r="J249">
        <f>'Yield Curves'!K248-'Yield Curves'!K249</f>
        <v>0</v>
      </c>
      <c r="K249">
        <f>'Yield Curves'!L248-'Yield Curves'!L249</f>
        <v>0</v>
      </c>
      <c r="L249">
        <f>'Yield Curves'!M248-'Yield Curves'!M249</f>
        <v>0</v>
      </c>
      <c r="M249">
        <f>'Yield Curves'!N248-'Yield Curves'!N249</f>
        <v>0</v>
      </c>
      <c r="N249">
        <f>'Yield Curves'!O248-'Yield Curves'!O249</f>
        <v>0</v>
      </c>
      <c r="O249">
        <f>'Yield Curves'!P248-'Yield Curves'!P249</f>
        <v>0</v>
      </c>
      <c r="P249">
        <f>'Yield Curves'!Q248-'Yield Curves'!Q249</f>
        <v>-5.0000000000007816E-3</v>
      </c>
      <c r="Q249">
        <f>'Yield Curves'!R248-'Yield Curves'!R249</f>
        <v>-9.9999999999997868E-3</v>
      </c>
      <c r="R249">
        <f>'Yield Curves'!S248-'Yield Curves'!S249</f>
        <v>-1.4999999999998792E-2</v>
      </c>
      <c r="S249">
        <f>'Yield Curves'!T248-'Yield Curves'!T249</f>
        <v>-1.7500000000000071E-2</v>
      </c>
      <c r="T249">
        <f>'Yield Curves'!U248-'Yield Curves'!U249</f>
        <v>-1.9999999999999574E-2</v>
      </c>
      <c r="U249">
        <f>'Yield Curves'!V248-'Yield Curves'!V249</f>
        <v>-2.2499999999999076E-2</v>
      </c>
      <c r="V249" s="21">
        <f t="shared" si="91"/>
        <v>1.9999999999999574E-2</v>
      </c>
      <c r="W249" s="21">
        <f t="shared" si="92"/>
        <v>3.7475000000000196E-2</v>
      </c>
      <c r="X249">
        <f t="shared" si="93"/>
        <v>6.0659931248198171E-2</v>
      </c>
      <c r="Y249">
        <f t="shared" si="94"/>
        <v>0.17859110209870957</v>
      </c>
      <c r="Z249" s="2">
        <v>42775</v>
      </c>
      <c r="AA249" s="28">
        <f>'Bond Valuation'!$B$12*BondVal_all!BO249</f>
        <v>92.547360310048262</v>
      </c>
      <c r="AB249" s="53">
        <f t="shared" si="96"/>
        <v>1.000050001667141E-4</v>
      </c>
      <c r="AC249" s="12">
        <f>SUMPRODUCT('Bond Valuation'!$B$12*BondVal_all!BO249,$BO$2)/AA249</f>
        <v>1</v>
      </c>
      <c r="AD249" s="35">
        <f t="shared" si="97"/>
        <v>-1.7858632015073054E-3</v>
      </c>
      <c r="AE249" s="53">
        <f t="shared" si="98"/>
        <v>-5.6473953062433331E-3</v>
      </c>
      <c r="AF249" s="53">
        <f t="shared" si="99"/>
        <v>-1.6157457969816511E-3</v>
      </c>
      <c r="AG249" s="53">
        <f t="shared" si="100"/>
        <v>-5.1094368383060289E-3</v>
      </c>
      <c r="AH249" s="28">
        <f>SUMPRODUCT('Bond Valuation'!$B$40:$D$40,BondVal_all!BO249:BQ249)</f>
        <v>83.52274672169392</v>
      </c>
      <c r="AI249" s="53">
        <f t="shared" si="101"/>
        <v>1.164353085082892E-3</v>
      </c>
      <c r="AJ249" s="12">
        <f>SUMPRODUCT($BO$2:$BQ$2,'Bond Valuation'!$B$40:$D$40,BondVal_all!BO249:BQ249)/BondVal_all!AH249</f>
        <v>2.9358297766344696</v>
      </c>
      <c r="AK249" s="35">
        <f t="shared" si="102"/>
        <v>-5.2429903639809108E-3</v>
      </c>
      <c r="AL249" s="35">
        <f t="shared" si="103"/>
        <v>-1.6579791300494914E-2</v>
      </c>
      <c r="AM249" s="35">
        <f t="shared" si="104"/>
        <v>-1.6157457969816511E-3</v>
      </c>
      <c r="AN249" s="29">
        <f t="shared" si="105"/>
        <v>-5.1094368383060289E-3</v>
      </c>
      <c r="AO249" s="28">
        <f>SUMPRODUCT('Bond Valuation'!$B$68:$F$68,BondVal_all!BO249:BS249)</f>
        <v>76.829511348551051</v>
      </c>
      <c r="AP249" s="53">
        <f t="shared" si="106"/>
        <v>2.7444420512798828E-3</v>
      </c>
      <c r="AQ249" s="12">
        <f>SUMPRODUCT($BO$2:$BS$2,'Bond Valuation'!$B$68:$F$68,BondVal_all!BO249:BS249)/BondVal_all!AO249</f>
        <v>4.723737176055482</v>
      </c>
      <c r="AR249" s="35">
        <f t="shared" si="107"/>
        <v>-8.4359483963095203E-3</v>
      </c>
      <c r="AS249" s="35">
        <f t="shared" si="108"/>
        <v>-2.6676811155982864E-2</v>
      </c>
      <c r="AT249" s="35">
        <f t="shared" si="109"/>
        <v>-1.6157457969816511E-3</v>
      </c>
      <c r="AU249" s="36">
        <f t="shared" si="110"/>
        <v>-5.1094368383060289E-3</v>
      </c>
      <c r="AV249" s="28">
        <f>SUMPRODUCT('Bond Valuation'!$B$96:$K$96,BondVal_all!BO249:BX249)</f>
        <v>67.010247925672871</v>
      </c>
      <c r="AW249" s="53">
        <f t="shared" si="111"/>
        <v>4.8513708014292778E-3</v>
      </c>
      <c r="AX249" s="12">
        <f>SUMPRODUCT($BO$2:$BX$2,'Bond Valuation'!$B$96:$K$96,BondVal_all!BO249:BX249)/BondVal_all!AV249</f>
        <v>8.2317573103492769</v>
      </c>
      <c r="AY249" s="35">
        <f t="shared" si="112"/>
        <v>-1.4700792464291523E-2</v>
      </c>
      <c r="AZ249" s="35">
        <f t="shared" si="113"/>
        <v>-4.6487987596600742E-2</v>
      </c>
      <c r="BA249" s="35">
        <f t="shared" si="114"/>
        <v>-1.6157457969816511E-3</v>
      </c>
      <c r="BB249" s="36">
        <f t="shared" si="115"/>
        <v>-5.1094368383060289E-3</v>
      </c>
      <c r="BC249" s="28">
        <f>SUMPRODUCT('Bond Valuation'!$B$124:$U$124,BondVal_all!BO249:CH249)</f>
        <v>55.656227593281471</v>
      </c>
      <c r="BD249" s="53">
        <f t="shared" si="116"/>
        <v>3.0738153419251901E-4</v>
      </c>
      <c r="BE249" s="12">
        <f>SUMPRODUCT($BO$2:$CH$2,'Bond Valuation'!$B$124:$U$124,BondVal_all!BO249:CH249)/BondVal_all!BC249</f>
        <v>11.798871728404839</v>
      </c>
      <c r="BF249" s="35">
        <f t="shared" si="117"/>
        <v>-2.10711708390631E-2</v>
      </c>
      <c r="BG249" s="35">
        <f t="shared" si="118"/>
        <v>-6.6632892817960657E-2</v>
      </c>
      <c r="BH249" s="35">
        <f t="shared" si="119"/>
        <v>-1.6157457969816511E-3</v>
      </c>
      <c r="BI249" s="36">
        <f t="shared" si="120"/>
        <v>-5.1094368383060289E-3</v>
      </c>
      <c r="BJ249" s="35"/>
      <c r="BK249" s="35"/>
      <c r="BO249">
        <f>EXP(-BO$2*HLOOKUP(BO$2,'Yield Curves'!$B$2:$AP$508,MATCH($Z249,'Yield Curves'!$A$3:$A$508,0)+1)/100)</f>
        <v>0.91631049811928977</v>
      </c>
      <c r="BP249">
        <f>EXP(-BP$2*HLOOKUP(BP$2,'Yield Curves'!$B$2:$AP$508,MATCH($Z249,'Yield Curves'!$A$3:$A$508,0)+1)/100)</f>
        <v>0.84721566037829166</v>
      </c>
      <c r="BQ249">
        <f>EXP(-BQ$2*HLOOKUP(BQ$2,'Yield Curves'!$B$2:$AP$508,MATCH($Z249,'Yield Curves'!$A$3:$A$508,0)+1)/100)</f>
        <v>0.78427151377155646</v>
      </c>
      <c r="BR249">
        <f>EXP(-BR$2*HLOOKUP(BR$2,'Yield Curves'!$B$2:$AP$508,MATCH($Z249,'Yield Curves'!$A$3:$A$508,0)+1)/100)</f>
        <v>0.71462310581605726</v>
      </c>
      <c r="BS249">
        <f>EXP(-BS$2*HLOOKUP(BS$2,'Yield Curves'!$B$2:$AP$508,MATCH($Z249,'Yield Curves'!$A$3:$A$508,0)+1)/100)</f>
        <v>0.66998496978866395</v>
      </c>
      <c r="BT249">
        <f>EXP(-BT$2*HLOOKUP(BT$2,'Yield Curves'!$B$2:$AP$508,MATCH($Z249,'Yield Curves'!$A$3:$A$508,0)+1)/100)</f>
        <v>0.61748531014613595</v>
      </c>
      <c r="BU249">
        <f>EXP(-BU$2*HLOOKUP(BU$2,'Yield Curves'!$B$2:$AP$508,MATCH($Z249,'Yield Curves'!$A$3:$A$508,0)+1)/100)</f>
        <v>0.56881501679870317</v>
      </c>
      <c r="BV249">
        <f>EXP(-BV$2*HLOOKUP(BV$2,'Yield Curves'!$B$2:$AP$508,MATCH($Z249,'Yield Curves'!$A$3:$A$508,0)+1)/100)</f>
        <v>0.52303860662655799</v>
      </c>
      <c r="BW249">
        <f>EXP(-BW$2*HLOOKUP(BW$2,'Yield Curves'!$B$2:$AP$508,MATCH($Z249,'Yield Curves'!$A$3:$A$508,0)+1)/100)</f>
        <v>0.47984722835529714</v>
      </c>
      <c r="BX249">
        <f>EXP(-BX$2*HLOOKUP(BX$2,'Yield Curves'!$B$2:$AP$508,MATCH($Z249,'Yield Curves'!$A$3:$A$508,0)+1)/100)</f>
        <v>0.4404316545059993</v>
      </c>
      <c r="BY249">
        <f>EXP(-BY$2*HLOOKUP(BY$2,'Yield Curves'!$B$2:$AP$508,MATCH($Z249,'Yield Curves'!$A$3:$A$508,0)+1)/100)</f>
        <v>0.40392037985926071</v>
      </c>
      <c r="BZ249">
        <f>EXP(-BZ$2*HLOOKUP(BZ$2,'Yield Curves'!$B$2:$AP$508,MATCH($Z249,'Yield Curves'!$A$3:$A$508,0)+1)/100)</f>
        <v>0.37019977004765375</v>
      </c>
      <c r="CA249">
        <f>EXP(-CA$2*HLOOKUP(CA$2,'Yield Curves'!$B$2:$AP$508,MATCH($Z249,'Yield Curves'!$A$3:$A$508,0)+1)/100)</f>
        <v>0.33909393180911523</v>
      </c>
      <c r="CB249">
        <f>EXP(-CB$2*HLOOKUP(CB$2,'Yield Curves'!$B$2:$AP$508,MATCH($Z249,'Yield Curves'!$A$3:$A$508,0)+1)/100)</f>
        <v>0.31026317966810824</v>
      </c>
      <c r="CC249">
        <f>EXP(-CC$2*HLOOKUP(CC$2,'Yield Curves'!$B$2:$AP$508,MATCH($Z249,'Yield Curves'!$A$3:$A$508,0)+1)/100)</f>
        <v>0.2836540264997704</v>
      </c>
      <c r="CD249">
        <f>EXP(-CD$2*HLOOKUP(CD$2,'Yield Curves'!$B$2:$AP$508,MATCH($Z249,'Yield Curves'!$A$3:$A$508,0)+1)/100)</f>
        <v>0.25954423590205034</v>
      </c>
      <c r="CE249">
        <f>EXP(-CE$2*HLOOKUP(CE$2,'Yield Curves'!$B$2:$AP$508,MATCH($Z249,'Yield Curves'!$A$3:$A$508,0)+1)/100)</f>
        <v>0.23775609042920767</v>
      </c>
      <c r="CF249">
        <f>EXP(-CF$2*HLOOKUP(CF$2,'Yield Curves'!$B$2:$AP$508,MATCH($Z249,'Yield Curves'!$A$3:$A$508,0)+1)/100)</f>
        <v>0.21771041885245021</v>
      </c>
      <c r="CG249">
        <f>EXP(-CG$2*HLOOKUP(CG$2,'Yield Curves'!$B$2:$AP$508,MATCH($Z249,'Yield Curves'!$A$3:$A$508,0)+1)/100)</f>
        <v>0.19908081451718679</v>
      </c>
      <c r="CH249">
        <f>EXP(-CH$2*HLOOKUP(CH$2,'Yield Curves'!$B$2:$AP$508,MATCH($Z249,'Yield Curves'!$A$3:$A$508,0)+1)/100)</f>
        <v>0.18195424947803898</v>
      </c>
    </row>
    <row r="250" spans="1:86" x14ac:dyDescent="0.2">
      <c r="A250" s="2">
        <v>42773</v>
      </c>
      <c r="B250">
        <f>'Yield Curves'!C249-'Yield Curves'!C250</f>
        <v>9.9999999999997868E-3</v>
      </c>
      <c r="C250">
        <f>'Yield Curves'!D249-'Yield Curves'!D250</f>
        <v>1.9999999999999574E-2</v>
      </c>
      <c r="D250">
        <f>'Yield Curves'!E249-'Yield Curves'!E250</f>
        <v>3.0000000000001137E-2</v>
      </c>
      <c r="E250">
        <f>'Yield Curves'!F249-'Yield Curves'!F250</f>
        <v>5.5000000000001492E-2</v>
      </c>
      <c r="F250">
        <f>'Yield Curves'!G249-'Yield Curves'!G250</f>
        <v>8.0000000000000071E-2</v>
      </c>
      <c r="G250">
        <f>'Yield Curves'!H249-'Yield Curves'!H250</f>
        <v>6.0000000000000497E-2</v>
      </c>
      <c r="H250">
        <f>'Yield Curves'!I249-'Yield Curves'!I250</f>
        <v>4.0000000000000924E-2</v>
      </c>
      <c r="I250">
        <f>'Yield Curves'!J249-'Yield Curves'!J250</f>
        <v>7.5000000000001066E-2</v>
      </c>
      <c r="J250">
        <f>'Yield Curves'!K249-'Yield Curves'!K250</f>
        <v>0.11000000000000032</v>
      </c>
      <c r="K250">
        <f>'Yield Curves'!L249-'Yield Curves'!L250</f>
        <v>0.11250000000000071</v>
      </c>
      <c r="L250">
        <f>'Yield Curves'!M249-'Yield Curves'!M250</f>
        <v>0.11500000000000199</v>
      </c>
      <c r="M250">
        <f>'Yield Curves'!N249-'Yield Curves'!N250</f>
        <v>0.11750000000000238</v>
      </c>
      <c r="N250">
        <f>'Yield Curves'!O249-'Yield Curves'!O250</f>
        <v>0.12000000000000099</v>
      </c>
      <c r="O250">
        <f>'Yield Curves'!P249-'Yield Curves'!P250</f>
        <v>0.12249999999999872</v>
      </c>
      <c r="P250">
        <f>'Yield Curves'!Q249-'Yield Curves'!Q250</f>
        <v>0.11625000000000085</v>
      </c>
      <c r="Q250">
        <f>'Yield Curves'!R249-'Yield Curves'!R250</f>
        <v>0.11000000000000121</v>
      </c>
      <c r="R250">
        <f>'Yield Curves'!S249-'Yield Curves'!S250</f>
        <v>0.10375000000000156</v>
      </c>
      <c r="S250">
        <f>'Yield Curves'!T249-'Yield Curves'!T250</f>
        <v>0.10187500000000149</v>
      </c>
      <c r="T250">
        <f>'Yield Curves'!U249-'Yield Curves'!U250</f>
        <v>9.9999999999999645E-2</v>
      </c>
      <c r="U250">
        <f>'Yield Curves'!V249-'Yield Curves'!V250</f>
        <v>9.8124999999997797E-2</v>
      </c>
      <c r="V250" s="21">
        <f t="shared" si="91"/>
        <v>0.12249999999999872</v>
      </c>
      <c r="W250" s="21">
        <f t="shared" si="92"/>
        <v>3.7185000000000197E-2</v>
      </c>
      <c r="X250">
        <f t="shared" si="93"/>
        <v>6.0424661429215522E-2</v>
      </c>
      <c r="Y250">
        <f t="shared" si="94"/>
        <v>0.1777537826554933</v>
      </c>
      <c r="Z250" s="2">
        <v>42774</v>
      </c>
      <c r="AA250" s="28">
        <f>'Bond Valuation'!$B$12*BondVal_all!BO250</f>
        <v>92.53810603673864</v>
      </c>
      <c r="AB250" s="53">
        <f t="shared" si="96"/>
        <v>-1.9998000133325533E-4</v>
      </c>
      <c r="AC250" s="12">
        <f>SUMPRODUCT('Bond Valuation'!$B$12*BondVal_all!BO250,$BO$2)/AA250</f>
        <v>1</v>
      </c>
      <c r="AD250" s="35">
        <f t="shared" si="97"/>
        <v>-1.7859110209870958E-3</v>
      </c>
      <c r="AE250" s="53">
        <f t="shared" si="98"/>
        <v>-5.6475465247159953E-3</v>
      </c>
      <c r="AF250" s="53">
        <f t="shared" si="99"/>
        <v>-1.6167171136789679E-3</v>
      </c>
      <c r="AG250" s="53">
        <f t="shared" si="100"/>
        <v>-5.1125084113989028E-3</v>
      </c>
      <c r="AH250" s="28">
        <f>SUMPRODUCT('Bond Valuation'!$B$40:$D$40,BondVal_all!BO250:BQ250)</f>
        <v>83.425609855483771</v>
      </c>
      <c r="AI250" s="53">
        <f t="shared" si="101"/>
        <v>-1.2514294045362639E-5</v>
      </c>
      <c r="AJ250" s="12">
        <f>SUMPRODUCT($BO$2:$BQ$2,'Bond Valuation'!$B$40:$D$40,BondVal_all!BO250:BQ250)/BondVal_all!AH250</f>
        <v>2.9357716357988117</v>
      </c>
      <c r="AK250" s="35">
        <f t="shared" si="102"/>
        <v>-5.243026919474412E-3</v>
      </c>
      <c r="AL250" s="35">
        <f t="shared" si="103"/>
        <v>-1.6579906899115371E-2</v>
      </c>
      <c r="AM250" s="35">
        <f t="shared" si="104"/>
        <v>-1.6167171136789679E-3</v>
      </c>
      <c r="AN250" s="29">
        <f t="shared" si="105"/>
        <v>-5.1125084113989028E-3</v>
      </c>
      <c r="AO250" s="28">
        <f>SUMPRODUCT('Bond Valuation'!$B$68:$F$68,BondVal_all!BO250:BS250)</f>
        <v>76.619234300001267</v>
      </c>
      <c r="AP250" s="53">
        <f t="shared" si="106"/>
        <v>2.9537648497557356E-5</v>
      </c>
      <c r="AQ250" s="12">
        <f>SUMPRODUCT($BO$2:$BS$2,'Bond Valuation'!$B$68:$F$68,BondVal_all!BO250:BS250)/BondVal_all!AO250</f>
        <v>4.723111395166347</v>
      </c>
      <c r="AR250" s="35">
        <f t="shared" si="107"/>
        <v>-8.4350566939773164E-3</v>
      </c>
      <c r="AS250" s="35">
        <f t="shared" si="108"/>
        <v>-2.6673991345618216E-2</v>
      </c>
      <c r="AT250" s="35">
        <f t="shared" si="109"/>
        <v>-1.6167171136789679E-3</v>
      </c>
      <c r="AU250" s="36">
        <f t="shared" si="110"/>
        <v>-5.1125084113989028E-3</v>
      </c>
      <c r="AV250" s="28">
        <f>SUMPRODUCT('Bond Valuation'!$B$96:$K$96,BondVal_all!BO250:BX250)</f>
        <v>66.686725890843121</v>
      </c>
      <c r="AW250" s="53">
        <f t="shared" si="111"/>
        <v>1.4519154919137023E-3</v>
      </c>
      <c r="AX250" s="12">
        <f>SUMPRODUCT($BO$2:$BX$2,'Bond Valuation'!$B$96:$K$96,BondVal_all!BO250:BX250)/BondVal_all!AV250</f>
        <v>8.2257797172227782</v>
      </c>
      <c r="AY250" s="35">
        <f t="shared" si="112"/>
        <v>-1.4690510653200275E-2</v>
      </c>
      <c r="AZ250" s="35">
        <f t="shared" si="113"/>
        <v>-4.645547365508082E-2</v>
      </c>
      <c r="BA250" s="35">
        <f t="shared" si="114"/>
        <v>-1.6167171136789679E-3</v>
      </c>
      <c r="BB250" s="36">
        <f t="shared" si="115"/>
        <v>-5.1125084113989028E-3</v>
      </c>
      <c r="BC250" s="28">
        <f>SUMPRODUCT('Bond Valuation'!$B$124:$U$124,BondVal_all!BO250:CH250)</f>
        <v>55.639125153630623</v>
      </c>
      <c r="BD250" s="53">
        <f t="shared" si="116"/>
        <v>5.5116239874655193E-3</v>
      </c>
      <c r="BE250" s="12">
        <f>SUMPRODUCT($BO$2:$CH$2,'Bond Valuation'!$B$124:$U$124,BondVal_all!BO250:CH250)/BondVal_all!BC250</f>
        <v>11.816047277613066</v>
      </c>
      <c r="BF250" s="35">
        <f t="shared" si="117"/>
        <v>-2.1102409057593741E-2</v>
      </c>
      <c r="BG250" s="35">
        <f t="shared" si="118"/>
        <v>-6.6731676738563561E-2</v>
      </c>
      <c r="BH250" s="35">
        <f t="shared" si="119"/>
        <v>-1.6167171136789679E-3</v>
      </c>
      <c r="BI250" s="36">
        <f t="shared" si="120"/>
        <v>-5.1125084113989028E-3</v>
      </c>
      <c r="BJ250" s="35"/>
      <c r="BK250" s="35"/>
      <c r="BO250">
        <f>EXP(-BO$2*HLOOKUP(BO$2,'Yield Curves'!$B$2:$AP$508,MATCH($Z250,'Yield Curves'!$A$3:$A$508,0)+1)/100)</f>
        <v>0.91621887165087768</v>
      </c>
      <c r="BP250">
        <f>EXP(-BP$2*HLOOKUP(BP$2,'Yield Curves'!$B$2:$AP$508,MATCH($Z250,'Yield Curves'!$A$3:$A$508,0)+1)/100)</f>
        <v>0.84670748345038838</v>
      </c>
      <c r="BQ250">
        <f>EXP(-BQ$2*HLOOKUP(BQ$2,'Yield Curves'!$B$2:$AP$508,MATCH($Z250,'Yield Curves'!$A$3:$A$508,0)+1)/100)</f>
        <v>0.78333095240471806</v>
      </c>
      <c r="BR250">
        <f>EXP(-BR$2*HLOOKUP(BR$2,'Yield Curves'!$B$2:$AP$508,MATCH($Z250,'Yield Curves'!$A$3:$A$508,0)+1)/100)</f>
        <v>0.71433731373595744</v>
      </c>
      <c r="BS250">
        <f>EXP(-BS$2*HLOOKUP(BS$2,'Yield Curves'!$B$2:$AP$508,MATCH($Z250,'Yield Curves'!$A$3:$A$508,0)+1)/100)</f>
        <v>0.66797802679898954</v>
      </c>
      <c r="BT250">
        <f>EXP(-BT$2*HLOOKUP(BT$2,'Yield Curves'!$B$2:$AP$508,MATCH($Z250,'Yield Curves'!$A$3:$A$508,0)+1)/100)</f>
        <v>0.61508180731352857</v>
      </c>
      <c r="BU250">
        <f>EXP(-BU$2*HLOOKUP(BU$2,'Yield Curves'!$B$2:$AP$508,MATCH($Z250,'Yield Curves'!$A$3:$A$508,0)+1)/100)</f>
        <v>0.56603464070089615</v>
      </c>
      <c r="BV250">
        <f>EXP(-BV$2*HLOOKUP(BV$2,'Yield Curves'!$B$2:$AP$508,MATCH($Z250,'Yield Curves'!$A$3:$A$508,0)+1)/100)</f>
        <v>0.52016979076553271</v>
      </c>
      <c r="BW250">
        <f>EXP(-BW$2*HLOOKUP(BW$2,'Yield Curves'!$B$2:$AP$508,MATCH($Z250,'Yield Curves'!$A$3:$A$508,0)+1)/100)</f>
        <v>0.4772093478470531</v>
      </c>
      <c r="BX250">
        <f>EXP(-BX$2*HLOOKUP(BX$2,'Yield Curves'!$B$2:$AP$508,MATCH($Z250,'Yield Curves'!$A$3:$A$508,0)+1)/100)</f>
        <v>0.43779697651695965</v>
      </c>
      <c r="BY250">
        <f>EXP(-BY$2*HLOOKUP(BY$2,'Yield Curves'!$B$2:$AP$508,MATCH($Z250,'Yield Curves'!$A$3:$A$508,0)+1)/100)</f>
        <v>0.40131846091054196</v>
      </c>
      <c r="BZ250">
        <f>EXP(-BZ$2*HLOOKUP(BZ$2,'Yield Curves'!$B$2:$AP$508,MATCH($Z250,'Yield Curves'!$A$3:$A$508,0)+1)/100)</f>
        <v>0.36813704693175953</v>
      </c>
      <c r="CA250">
        <f>EXP(-CA$2*HLOOKUP(CA$2,'Yield Curves'!$B$2:$AP$508,MATCH($Z250,'Yield Curves'!$A$3:$A$508,0)+1)/100)</f>
        <v>0.33806232736859448</v>
      </c>
      <c r="CB250">
        <f>EXP(-CB$2*HLOOKUP(CB$2,'Yield Curves'!$B$2:$AP$508,MATCH($Z250,'Yield Curves'!$A$3:$A$508,0)+1)/100)</f>
        <v>0.309537819142846</v>
      </c>
      <c r="CC250">
        <f>EXP(-CC$2*HLOOKUP(CC$2,'Yield Curves'!$B$2:$AP$508,MATCH($Z250,'Yield Curves'!$A$3:$A$508,0)+1)/100)</f>
        <v>0.28322886441130496</v>
      </c>
      <c r="CD250">
        <f>EXP(-CD$2*HLOOKUP(CD$2,'Yield Curves'!$B$2:$AP$508,MATCH($Z250,'Yield Curves'!$A$3:$A$508,0)+1)/100)</f>
        <v>0.25938936665963369</v>
      </c>
      <c r="CE250">
        <f>EXP(-CE$2*HLOOKUP(CE$2,'Yield Curves'!$B$2:$AP$508,MATCH($Z250,'Yield Curves'!$A$3:$A$508,0)+1)/100)</f>
        <v>0.23784057385921165</v>
      </c>
      <c r="CF250">
        <f>EXP(-CF$2*HLOOKUP(CF$2,'Yield Curves'!$B$2:$AP$508,MATCH($Z250,'Yield Curves'!$A$3:$A$508,0)+1)/100)</f>
        <v>0.21802062185539209</v>
      </c>
      <c r="CG250">
        <f>EXP(-CG$2*HLOOKUP(CG$2,'Yield Curves'!$B$2:$AP$508,MATCH($Z250,'Yield Curves'!$A$3:$A$508,0)+1)/100)</f>
        <v>0.19960937071237148</v>
      </c>
      <c r="CH250">
        <f>EXP(-CH$2*HLOOKUP(CH$2,'Yield Curves'!$B$2:$AP$508,MATCH($Z250,'Yield Curves'!$A$3:$A$508,0)+1)/100)</f>
        <v>0.18268352405273466</v>
      </c>
    </row>
    <row r="251" spans="1:86" x14ac:dyDescent="0.2">
      <c r="A251" s="2">
        <v>42772</v>
      </c>
      <c r="B251">
        <f>'Yield Curves'!C250-'Yield Curves'!C251</f>
        <v>4.0000000000000924E-2</v>
      </c>
      <c r="C251">
        <f>'Yield Curves'!D250-'Yield Curves'!D251</f>
        <v>4.0000000000000924E-2</v>
      </c>
      <c r="D251">
        <f>'Yield Curves'!E250-'Yield Curves'!E251</f>
        <v>3.9999999999999147E-2</v>
      </c>
      <c r="E251">
        <f>'Yield Curves'!F250-'Yield Curves'!F251</f>
        <v>4.9999999999990052E-3</v>
      </c>
      <c r="F251">
        <f>'Yield Curves'!G250-'Yield Curves'!G251</f>
        <v>-2.9999999999999361E-2</v>
      </c>
      <c r="G251">
        <f>'Yield Curves'!H250-'Yield Curves'!H251</f>
        <v>-2.9999999999999361E-2</v>
      </c>
      <c r="H251">
        <f>'Yield Curves'!I250-'Yield Curves'!I251</f>
        <v>-2.9999999999999361E-2</v>
      </c>
      <c r="I251">
        <f>'Yield Curves'!J250-'Yield Curves'!J251</f>
        <v>-4.0000000000000924E-2</v>
      </c>
      <c r="J251">
        <f>'Yield Curves'!K250-'Yield Curves'!K251</f>
        <v>-4.9999999999999822E-2</v>
      </c>
      <c r="K251">
        <f>'Yield Curves'!L250-'Yield Curves'!L251</f>
        <v>-4.4999999999998153E-2</v>
      </c>
      <c r="L251">
        <f>'Yield Curves'!M250-'Yield Curves'!M251</f>
        <v>-3.9999999999999147E-2</v>
      </c>
      <c r="M251">
        <f>'Yield Curves'!N250-'Yield Curves'!N251</f>
        <v>-3.4999999999999254E-2</v>
      </c>
      <c r="N251">
        <f>'Yield Curves'!O250-'Yield Curves'!O251</f>
        <v>-2.9999999999999361E-2</v>
      </c>
      <c r="O251">
        <f>'Yield Curves'!P250-'Yield Curves'!P251</f>
        <v>-2.4999999999998579E-2</v>
      </c>
      <c r="P251">
        <f>'Yield Curves'!Q250-'Yield Curves'!Q251</f>
        <v>-2.2499999999999076E-2</v>
      </c>
      <c r="Q251">
        <f>'Yield Curves'!R250-'Yield Curves'!R251</f>
        <v>-1.9999999999999574E-2</v>
      </c>
      <c r="R251">
        <f>'Yield Curves'!S250-'Yield Curves'!S251</f>
        <v>-1.7500000000000071E-2</v>
      </c>
      <c r="S251">
        <f>'Yield Curves'!T250-'Yield Curves'!T251</f>
        <v>-1.3749999999999929E-2</v>
      </c>
      <c r="T251">
        <f>'Yield Curves'!U250-'Yield Curves'!U251</f>
        <v>-9.9999999999997868E-3</v>
      </c>
      <c r="U251">
        <f>'Yield Curves'!V250-'Yield Curves'!V251</f>
        <v>-6.2499999999996447E-3</v>
      </c>
      <c r="V251" s="21">
        <f t="shared" si="91"/>
        <v>4.0000000000000924E-2</v>
      </c>
      <c r="W251" s="21">
        <f t="shared" si="92"/>
        <v>3.7505000000000184E-2</v>
      </c>
      <c r="X251">
        <f t="shared" si="93"/>
        <v>6.0651039102200807E-2</v>
      </c>
      <c r="Y251">
        <f t="shared" si="94"/>
        <v>0.17860041587377293</v>
      </c>
      <c r="Z251" s="2">
        <v>42773</v>
      </c>
      <c r="AA251" s="28">
        <f>'Bond Valuation'!$B$12*BondVal_all!BO251</f>
        <v>92.556615508831499</v>
      </c>
      <c r="AB251" s="53">
        <f t="shared" si="96"/>
        <v>-9.999500016666385E-5</v>
      </c>
      <c r="AC251" s="12">
        <f>SUMPRODUCT('Bond Valuation'!$B$12*BondVal_all!BO251,$BO$2)/AA251</f>
        <v>1</v>
      </c>
      <c r="AD251" s="35">
        <f t="shared" si="97"/>
        <v>-1.777537826554933E-3</v>
      </c>
      <c r="AE251" s="53">
        <f t="shared" si="98"/>
        <v>-5.6210681590189203E-3</v>
      </c>
      <c r="AF251" s="53">
        <f t="shared" si="99"/>
        <v>-1.6104466690072606E-3</v>
      </c>
      <c r="AG251" s="53">
        <f t="shared" si="100"/>
        <v>-5.092679524294241E-3</v>
      </c>
      <c r="AH251" s="28">
        <f>SUMPRODUCT('Bond Valuation'!$B$40:$D$40,BondVal_all!BO251:BQ251)</f>
        <v>83.426653881161656</v>
      </c>
      <c r="AI251" s="53">
        <f t="shared" si="101"/>
        <v>-2.3103339386916222E-3</v>
      </c>
      <c r="AJ251" s="12">
        <f>SUMPRODUCT($BO$2:$BQ$2,'Bond Valuation'!$B$40:$D$40,BondVal_all!BO251:BQ251)/BondVal_all!AH251</f>
        <v>2.9357555319069046</v>
      </c>
      <c r="AK251" s="35">
        <f t="shared" si="102"/>
        <v>-5.2184165074824207E-3</v>
      </c>
      <c r="AL251" s="35">
        <f t="shared" si="103"/>
        <v>-1.6502081943065558E-2</v>
      </c>
      <c r="AM251" s="35">
        <f t="shared" si="104"/>
        <v>-1.6104466690072606E-3</v>
      </c>
      <c r="AN251" s="29">
        <f t="shared" si="105"/>
        <v>-5.092679524294241E-3</v>
      </c>
      <c r="AO251" s="28">
        <f>SUMPRODUCT('Bond Valuation'!$B$68:$F$68,BondVal_all!BO251:BS251)</f>
        <v>76.616971214836582</v>
      </c>
      <c r="AP251" s="53">
        <f t="shared" si="106"/>
        <v>-5.0214470308325154E-3</v>
      </c>
      <c r="AQ251" s="12">
        <f>SUMPRODUCT($BO$2:$BS$2,'Bond Valuation'!$B$68:$F$68,BondVal_all!BO251:BS251)/BondVal_all!AO251</f>
        <v>4.7230927079649216</v>
      </c>
      <c r="AR251" s="35">
        <f t="shared" si="107"/>
        <v>-8.3954759467334203E-3</v>
      </c>
      <c r="AS251" s="35">
        <f t="shared" si="108"/>
        <v>-2.6548826032836072E-2</v>
      </c>
      <c r="AT251" s="35">
        <f t="shared" si="109"/>
        <v>-1.6104466690072606E-3</v>
      </c>
      <c r="AU251" s="36">
        <f t="shared" si="110"/>
        <v>-5.092679524294241E-3</v>
      </c>
      <c r="AV251" s="28">
        <f>SUMPRODUCT('Bond Valuation'!$B$96:$K$96,BondVal_all!BO251:BX251)</f>
        <v>66.590042776129266</v>
      </c>
      <c r="AW251" s="53">
        <f t="shared" si="111"/>
        <v>-8.1080542387449439E-3</v>
      </c>
      <c r="AX251" s="12">
        <f>SUMPRODUCT($BO$2:$BX$2,'Bond Valuation'!$B$96:$K$96,BondVal_all!BO251:BX251)/BondVal_all!AV251</f>
        <v>8.2234803755859289</v>
      </c>
      <c r="AY251" s="35">
        <f t="shared" si="112"/>
        <v>-1.4617547433536155E-2</v>
      </c>
      <c r="AZ251" s="35">
        <f t="shared" si="113"/>
        <v>-4.6224743695523013E-2</v>
      </c>
      <c r="BA251" s="35">
        <f t="shared" si="114"/>
        <v>-1.6104466690072606E-3</v>
      </c>
      <c r="BB251" s="36">
        <f t="shared" si="115"/>
        <v>-5.092679524294241E-3</v>
      </c>
      <c r="BC251" s="28">
        <f>SUMPRODUCT('Bond Valuation'!$B$124:$U$124,BondVal_all!BO251:CH251)</f>
        <v>55.334144157367007</v>
      </c>
      <c r="BD251" s="53">
        <f t="shared" si="116"/>
        <v>-2.6938133855811675E-3</v>
      </c>
      <c r="BE251" s="12">
        <f>SUMPRODUCT($BO$2:$CH$2,'Bond Valuation'!$B$124:$U$124,BondVal_all!BO251:CH251)/BondVal_all!BC251</f>
        <v>11.778777225048955</v>
      </c>
      <c r="BF251" s="35">
        <f t="shared" si="117"/>
        <v>-2.0937222068088266E-2</v>
      </c>
      <c r="BG251" s="35">
        <f t="shared" si="118"/>
        <v>-6.6209309611899927E-2</v>
      </c>
      <c r="BH251" s="35">
        <f t="shared" si="119"/>
        <v>-1.6104466690072606E-3</v>
      </c>
      <c r="BI251" s="36">
        <f t="shared" si="120"/>
        <v>-5.092679524294241E-3</v>
      </c>
      <c r="BJ251" s="35"/>
      <c r="BK251" s="35"/>
      <c r="BO251">
        <f>EXP(-BO$2*HLOOKUP(BO$2,'Yield Curves'!$B$2:$AP$508,MATCH($Z251,'Yield Curves'!$A$3:$A$508,0)+1)/100)</f>
        <v>0.91640213375080692</v>
      </c>
      <c r="BP251">
        <f>EXP(-BP$2*HLOOKUP(BP$2,'Yield Curves'!$B$2:$AP$508,MATCH($Z251,'Yield Curves'!$A$3:$A$508,0)+1)/100)</f>
        <v>0.84704623418939962</v>
      </c>
      <c r="BQ251">
        <f>EXP(-BQ$2*HLOOKUP(BQ$2,'Yield Curves'!$B$2:$AP$508,MATCH($Z251,'Yield Curves'!$A$3:$A$508,0)+1)/100)</f>
        <v>0.78333095240471806</v>
      </c>
      <c r="BR251">
        <f>EXP(-BR$2*HLOOKUP(BR$2,'Yield Curves'!$B$2:$AP$508,MATCH($Z251,'Yield Curves'!$A$3:$A$508,0)+1)/100)</f>
        <v>0.71291006683113933</v>
      </c>
      <c r="BS251">
        <f>EXP(-BS$2*HLOOKUP(BS$2,'Yield Curves'!$B$2:$AP$508,MATCH($Z251,'Yield Curves'!$A$3:$A$508,0)+1)/100)</f>
        <v>0.66797802679898954</v>
      </c>
      <c r="BT251">
        <f>EXP(-BT$2*HLOOKUP(BT$2,'Yield Curves'!$B$2:$AP$508,MATCH($Z251,'Yield Curves'!$A$3:$A$508,0)+1)/100)</f>
        <v>0.61508180731352857</v>
      </c>
      <c r="BU251">
        <f>EXP(-BU$2*HLOOKUP(BU$2,'Yield Curves'!$B$2:$AP$508,MATCH($Z251,'Yield Curves'!$A$3:$A$508,0)+1)/100)</f>
        <v>0.56603464070089615</v>
      </c>
      <c r="BV251">
        <f>EXP(-BV$2*HLOOKUP(BV$2,'Yield Curves'!$B$2:$AP$508,MATCH($Z251,'Yield Curves'!$A$3:$A$508,0)+1)/100)</f>
        <v>0.51996176445726183</v>
      </c>
      <c r="BW251">
        <f>EXP(-BW$2*HLOOKUP(BW$2,'Yield Curves'!$B$2:$AP$508,MATCH($Z251,'Yield Curves'!$A$3:$A$508,0)+1)/100)</f>
        <v>0.47656554988885819</v>
      </c>
      <c r="BX251">
        <f>EXP(-BX$2*HLOOKUP(BX$2,'Yield Curves'!$B$2:$AP$508,MATCH($Z251,'Yield Curves'!$A$3:$A$508,0)+1)/100)</f>
        <v>0.4369222575744412</v>
      </c>
      <c r="BY251">
        <f>EXP(-BY$2*HLOOKUP(BY$2,'Yield Curves'!$B$2:$AP$508,MATCH($Z251,'Yield Curves'!$A$3:$A$508,0)+1)/100)</f>
        <v>0.40021635123839583</v>
      </c>
      <c r="BZ251">
        <f>EXP(-BZ$2*HLOOKUP(BZ$2,'Yield Curves'!$B$2:$AP$508,MATCH($Z251,'Yield Curves'!$A$3:$A$508,0)+1)/100)</f>
        <v>0.36675911823682833</v>
      </c>
      <c r="CA251">
        <f>EXP(-CA$2*HLOOKUP(CA$2,'Yield Curves'!$B$2:$AP$508,MATCH($Z251,'Yield Curves'!$A$3:$A$508,0)+1)/100)</f>
        <v>0.33636362060439201</v>
      </c>
      <c r="CB251">
        <f>EXP(-CB$2*HLOOKUP(CB$2,'Yield Curves'!$B$2:$AP$508,MATCH($Z251,'Yield Curves'!$A$3:$A$508,0)+1)/100)</f>
        <v>0.30762077642108521</v>
      </c>
      <c r="CC251">
        <f>EXP(-CC$2*HLOOKUP(CC$2,'Yield Curves'!$B$2:$AP$508,MATCH($Z251,'Yield Curves'!$A$3:$A$508,0)+1)/100)</f>
        <v>0.28111259386278598</v>
      </c>
      <c r="CD251">
        <f>EXP(-CD$2*HLOOKUP(CD$2,'Yield Curves'!$B$2:$AP$508,MATCH($Z251,'Yield Curves'!$A$3:$A$508,0)+1)/100)</f>
        <v>0.25718425640018699</v>
      </c>
      <c r="CE251">
        <f>EXP(-CE$2*HLOOKUP(CE$2,'Yield Curves'!$B$2:$AP$508,MATCH($Z251,'Yield Curves'!$A$3:$A$508,0)+1)/100)</f>
        <v>0.23564903545409782</v>
      </c>
      <c r="CF251">
        <f>EXP(-CF$2*HLOOKUP(CF$2,'Yield Curves'!$B$2:$AP$508,MATCH($Z251,'Yield Curves'!$A$3:$A$508,0)+1)/100)</f>
        <v>0.21585161768971023</v>
      </c>
      <c r="CG251">
        <f>EXP(-CG$2*HLOOKUP(CG$2,'Yield Curves'!$B$2:$AP$508,MATCH($Z251,'Yield Curves'!$A$3:$A$508,0)+1)/100)</f>
        <v>0.1974302499408126</v>
      </c>
      <c r="CH251">
        <f>EXP(-CH$2*HLOOKUP(CH$2,'Yield Curves'!$B$2:$AP$508,MATCH($Z251,'Yield Curves'!$A$3:$A$508,0)+1)/100)</f>
        <v>0.18050442252243917</v>
      </c>
    </row>
    <row r="252" spans="1:86" x14ac:dyDescent="0.2">
      <c r="A252" s="2">
        <v>42769</v>
      </c>
      <c r="B252">
        <f>'Yield Curves'!C251-'Yield Curves'!C252</f>
        <v>8.0000000000000071E-2</v>
      </c>
      <c r="C252">
        <f>'Yield Curves'!D251-'Yield Curves'!D252</f>
        <v>7.5000000000001066E-2</v>
      </c>
      <c r="D252">
        <f>'Yield Curves'!E251-'Yield Curves'!E252</f>
        <v>7.0000000000000284E-2</v>
      </c>
      <c r="E252">
        <f>'Yield Curves'!F251-'Yield Curves'!F252</f>
        <v>6.5000000000001279E-2</v>
      </c>
      <c r="F252">
        <f>'Yield Curves'!G251-'Yield Curves'!G252</f>
        <v>6.0000000000000497E-2</v>
      </c>
      <c r="G252">
        <f>'Yield Curves'!H251-'Yield Curves'!H252</f>
        <v>4.4999999999999929E-2</v>
      </c>
      <c r="H252">
        <f>'Yield Curves'!I251-'Yield Curves'!I252</f>
        <v>2.9999999999999361E-2</v>
      </c>
      <c r="I252">
        <f>'Yield Curves'!J251-'Yield Curves'!J252</f>
        <v>3.0000000000001137E-2</v>
      </c>
      <c r="J252">
        <f>'Yield Curves'!K251-'Yield Curves'!K252</f>
        <v>2.9999999999999361E-2</v>
      </c>
      <c r="K252">
        <f>'Yield Curves'!L251-'Yield Curves'!L252</f>
        <v>2.7499999999998082E-2</v>
      </c>
      <c r="L252">
        <f>'Yield Curves'!M251-'Yield Curves'!M252</f>
        <v>2.4999999999998579E-2</v>
      </c>
      <c r="M252">
        <f>'Yield Curves'!N251-'Yield Curves'!N252</f>
        <v>2.2499999999999076E-2</v>
      </c>
      <c r="N252">
        <f>'Yield Curves'!O251-'Yield Curves'!O252</f>
        <v>1.9999999999999574E-2</v>
      </c>
      <c r="O252">
        <f>'Yield Curves'!P251-'Yield Curves'!P252</f>
        <v>1.7500000000000071E-2</v>
      </c>
      <c r="P252">
        <f>'Yield Curves'!Q251-'Yield Curves'!Q252</f>
        <v>1.8749999999998934E-2</v>
      </c>
      <c r="Q252">
        <f>'Yield Curves'!R251-'Yield Curves'!R252</f>
        <v>1.9999999999999574E-2</v>
      </c>
      <c r="R252">
        <f>'Yield Curves'!S251-'Yield Curves'!S252</f>
        <v>2.1250000000000213E-2</v>
      </c>
      <c r="S252">
        <f>'Yield Curves'!T251-'Yield Curves'!T252</f>
        <v>2.0624999999999005E-2</v>
      </c>
      <c r="T252">
        <f>'Yield Curves'!U251-'Yield Curves'!U252</f>
        <v>1.9999999999999574E-2</v>
      </c>
      <c r="U252">
        <f>'Yield Curves'!V251-'Yield Curves'!V252</f>
        <v>1.9375000000000142E-2</v>
      </c>
      <c r="V252" s="21">
        <f t="shared" si="91"/>
        <v>8.0000000000000071E-2</v>
      </c>
      <c r="W252" s="21">
        <f t="shared" si="92"/>
        <v>3.7225000000000188E-2</v>
      </c>
      <c r="X252">
        <f t="shared" si="93"/>
        <v>6.0615639674034237E-2</v>
      </c>
      <c r="Y252">
        <f t="shared" si="94"/>
        <v>0.1782380644893154</v>
      </c>
      <c r="Z252" s="2">
        <v>42772</v>
      </c>
      <c r="AA252" s="28">
        <f>'Bond Valuation'!$B$12*BondVal_all!BO252</f>
        <v>92.56587163318089</v>
      </c>
      <c r="AB252" s="53">
        <f t="shared" si="96"/>
        <v>-3.9992001066557759E-4</v>
      </c>
      <c r="AC252" s="12">
        <f>SUMPRODUCT('Bond Valuation'!$B$12*BondVal_all!BO252,$BO$2)/AA252</f>
        <v>1</v>
      </c>
      <c r="AD252" s="35">
        <f t="shared" si="97"/>
        <v>-1.7860041587377292E-3</v>
      </c>
      <c r="AE252" s="53">
        <f t="shared" si="98"/>
        <v>-5.6478410521441412E-3</v>
      </c>
      <c r="AF252" s="53">
        <f t="shared" si="99"/>
        <v>-1.6164801189393523E-3</v>
      </c>
      <c r="AG252" s="53">
        <f t="shared" si="100"/>
        <v>-5.111758968228239E-3</v>
      </c>
      <c r="AH252" s="28">
        <f>SUMPRODUCT('Bond Valuation'!$B$40:$D$40,BondVal_all!BO252:BQ252)</f>
        <v>83.619843643880202</v>
      </c>
      <c r="AI252" s="53">
        <f t="shared" si="101"/>
        <v>8.3734614811259434E-4</v>
      </c>
      <c r="AJ252" s="12">
        <f>SUMPRODUCT($BO$2:$BQ$2,'Bond Valuation'!$B$40:$D$40,BondVal_all!BO252:BQ252)/BondVal_all!AH252</f>
        <v>2.9358874148835463</v>
      </c>
      <c r="AK252" s="35">
        <f t="shared" si="102"/>
        <v>-5.243507132567775E-3</v>
      </c>
      <c r="AL252" s="35">
        <f t="shared" si="103"/>
        <v>-1.6581425466252634E-2</v>
      </c>
      <c r="AM252" s="35">
        <f t="shared" si="104"/>
        <v>-1.6164801189393523E-3</v>
      </c>
      <c r="AN252" s="29">
        <f t="shared" si="105"/>
        <v>-5.111758968228239E-3</v>
      </c>
      <c r="AO252" s="28">
        <f>SUMPRODUCT('Bond Valuation'!$B$68:$F$68,BondVal_all!BO252:BS252)</f>
        <v>77.003640918892046</v>
      </c>
      <c r="AP252" s="53">
        <f t="shared" si="106"/>
        <v>2.2542205166091733E-3</v>
      </c>
      <c r="AQ252" s="12">
        <f>SUMPRODUCT($BO$2:$BS$2,'Bond Valuation'!$B$68:$F$68,BondVal_all!BO252:BS252)/BondVal_all!AO252</f>
        <v>4.7242624861288629</v>
      </c>
      <c r="AR252" s="35">
        <f t="shared" si="107"/>
        <v>-8.4375524471947926E-3</v>
      </c>
      <c r="AS252" s="35">
        <f t="shared" si="108"/>
        <v>-2.6681883610263132E-2</v>
      </c>
      <c r="AT252" s="35">
        <f t="shared" si="109"/>
        <v>-1.6164801189393523E-3</v>
      </c>
      <c r="AU252" s="36">
        <f t="shared" si="110"/>
        <v>-5.111758968228239E-3</v>
      </c>
      <c r="AV252" s="28">
        <f>SUMPRODUCT('Bond Valuation'!$B$96:$K$96,BondVal_all!BO252:BX252)</f>
        <v>67.134371904817598</v>
      </c>
      <c r="AW252" s="53">
        <f t="shared" si="111"/>
        <v>1.0239984934246049E-3</v>
      </c>
      <c r="AX252" s="12">
        <f>SUMPRODUCT($BO$2:$BX$2,'Bond Valuation'!$B$96:$K$96,BondVal_all!BO252:BX252)/BondVal_all!AV252</f>
        <v>8.2332506284675127</v>
      </c>
      <c r="AY252" s="35">
        <f t="shared" si="112"/>
        <v>-1.4704619862373002E-2</v>
      </c>
      <c r="AZ252" s="35">
        <f t="shared" si="113"/>
        <v>-4.6500090892050372E-2</v>
      </c>
      <c r="BA252" s="35">
        <f t="shared" si="114"/>
        <v>-1.6164801189393523E-3</v>
      </c>
      <c r="BB252" s="36">
        <f t="shared" si="115"/>
        <v>-5.111758968228239E-3</v>
      </c>
      <c r="BC252" s="28">
        <f>SUMPRODUCT('Bond Valuation'!$B$124:$U$124,BondVal_all!BO252:CH252)</f>
        <v>55.483606639613114</v>
      </c>
      <c r="BD252" s="53">
        <f t="shared" si="116"/>
        <v>5.3855157265205733E-3</v>
      </c>
      <c r="BE252" s="12">
        <f>SUMPRODUCT($BO$2:$CH$2,'Bond Valuation'!$B$124:$U$124,BondVal_all!BO252:CH252)/BondVal_all!BC252</f>
        <v>11.764586832014619</v>
      </c>
      <c r="BF252" s="35">
        <f t="shared" si="117"/>
        <v>-2.1011601007809237E-2</v>
      </c>
      <c r="BG252" s="35">
        <f t="shared" si="118"/>
        <v>-6.6444516471366566E-2</v>
      </c>
      <c r="BH252" s="35">
        <f t="shared" si="119"/>
        <v>-1.6164801189393523E-3</v>
      </c>
      <c r="BI252" s="36">
        <f t="shared" si="120"/>
        <v>-5.111758968228239E-3</v>
      </c>
      <c r="BJ252" s="35"/>
      <c r="BK252" s="35"/>
      <c r="BO252">
        <f>EXP(-BO$2*HLOOKUP(BO$2,'Yield Curves'!$B$2:$AP$508,MATCH($Z252,'Yield Curves'!$A$3:$A$508,0)+1)/100)</f>
        <v>0.91649377854634539</v>
      </c>
      <c r="BP252">
        <f>EXP(-BP$2*HLOOKUP(BP$2,'Yield Curves'!$B$2:$AP$508,MATCH($Z252,'Yield Curves'!$A$3:$A$508,0)+1)/100)</f>
        <v>0.8475546144287337</v>
      </c>
      <c r="BQ252">
        <f>EXP(-BQ$2*HLOOKUP(BQ$2,'Yield Curves'!$B$2:$AP$508,MATCH($Z252,'Yield Curves'!$A$3:$A$508,0)+1)/100)</f>
        <v>0.78521320448951026</v>
      </c>
      <c r="BR252">
        <f>EXP(-BR$2*HLOOKUP(BR$2,'Yield Curves'!$B$2:$AP$508,MATCH($Z252,'Yield Curves'!$A$3:$A$508,0)+1)/100)</f>
        <v>0.71405163594982934</v>
      </c>
      <c r="BS252">
        <f>EXP(-BS$2*HLOOKUP(BS$2,'Yield Curves'!$B$2:$AP$508,MATCH($Z252,'Yield Curves'!$A$3:$A$508,0)+1)/100)</f>
        <v>0.67166202766200978</v>
      </c>
      <c r="BT252">
        <f>EXP(-BT$2*HLOOKUP(BT$2,'Yield Curves'!$B$2:$AP$508,MATCH($Z252,'Yield Curves'!$A$3:$A$508,0)+1)/100)</f>
        <v>0.61934054754123913</v>
      </c>
      <c r="BU252">
        <f>EXP(-BU$2*HLOOKUP(BU$2,'Yield Curves'!$B$2:$AP$508,MATCH($Z252,'Yield Curves'!$A$3:$A$508,0)+1)/100)</f>
        <v>0.57080935741769301</v>
      </c>
      <c r="BV252">
        <f>EXP(-BV$2*HLOOKUP(BV$2,'Yield Curves'!$B$2:$AP$508,MATCH($Z252,'Yield Curves'!$A$3:$A$508,0)+1)/100)</f>
        <v>0.52481996448140045</v>
      </c>
      <c r="BW252">
        <f>EXP(-BW$2*HLOOKUP(BW$2,'Yield Curves'!$B$2:$AP$508,MATCH($Z252,'Yield Curves'!$A$3:$A$508,0)+1)/100)</f>
        <v>0.48103632114080391</v>
      </c>
      <c r="BX252">
        <f>EXP(-BX$2*HLOOKUP(BX$2,'Yield Curves'!$B$2:$AP$508,MATCH($Z252,'Yield Curves'!$A$3:$A$508,0)+1)/100)</f>
        <v>0.44131339926585622</v>
      </c>
      <c r="BY252">
        <f>EXP(-BY$2*HLOOKUP(BY$2,'Yield Curves'!$B$2:$AP$508,MATCH($Z252,'Yield Curves'!$A$3:$A$508,0)+1)/100)</f>
        <v>0.4044761523876173</v>
      </c>
      <c r="BZ252">
        <f>EXP(-BZ$2*HLOOKUP(BZ$2,'Yield Curves'!$B$2:$AP$508,MATCH($Z252,'Yield Curves'!$A$3:$A$508,0)+1)/100)</f>
        <v>0.37039417595401386</v>
      </c>
      <c r="CA252">
        <f>EXP(-CA$2*HLOOKUP(CA$2,'Yield Curves'!$B$2:$AP$508,MATCH($Z252,'Yield Curves'!$A$3:$A$508,0)+1)/100)</f>
        <v>0.33890112696947239</v>
      </c>
      <c r="CB252">
        <f>EXP(-CB$2*HLOOKUP(CB$2,'Yield Curves'!$B$2:$AP$508,MATCH($Z252,'Yield Curves'!$A$3:$A$508,0)+1)/100)</f>
        <v>0.30973424449394354</v>
      </c>
      <c r="CC252">
        <f>EXP(-CC$2*HLOOKUP(CC$2,'Yield Curves'!$B$2:$AP$508,MATCH($Z252,'Yield Curves'!$A$3:$A$508,0)+1)/100)</f>
        <v>0.28280433958790396</v>
      </c>
      <c r="CD252">
        <f>EXP(-CD$2*HLOOKUP(CD$2,'Yield Curves'!$B$2:$AP$508,MATCH($Z252,'Yield Curves'!$A$3:$A$508,0)+1)/100)</f>
        <v>0.25843866782074254</v>
      </c>
      <c r="CE252">
        <f>EXP(-CE$2*HLOOKUP(CE$2,'Yield Curves'!$B$2:$AP$508,MATCH($Z252,'Yield Curves'!$A$3:$A$508,0)+1)/100)</f>
        <v>0.23645710148746005</v>
      </c>
      <c r="CF252">
        <f>EXP(-CF$2*HLOOKUP(CF$2,'Yield Curves'!$B$2:$AP$508,MATCH($Z252,'Yield Curves'!$A$3:$A$508,0)+1)/100)</f>
        <v>0.21623517901298725</v>
      </c>
      <c r="CG252">
        <f>EXP(-CG$2*HLOOKUP(CG$2,'Yield Curves'!$B$2:$AP$508,MATCH($Z252,'Yield Curves'!$A$3:$A$508,0)+1)/100)</f>
        <v>0.19742768567785188</v>
      </c>
      <c r="CH252">
        <f>EXP(-CH$2*HLOOKUP(CH$2,'Yield Curves'!$B$2:$AP$508,MATCH($Z252,'Yield Curves'!$A$3:$A$508,0)+1)/100)</f>
        <v>0.1801437744456871</v>
      </c>
    </row>
    <row r="253" spans="1:86" x14ac:dyDescent="0.2">
      <c r="A253" s="2">
        <v>42768</v>
      </c>
      <c r="B253">
        <f>'Yield Curves'!C252-'Yield Curves'!C253</f>
        <v>-0.11000000000000121</v>
      </c>
      <c r="C253">
        <f>'Yield Curves'!D252-'Yield Curves'!D253</f>
        <v>-8.0000000000001847E-2</v>
      </c>
      <c r="D253">
        <f>'Yield Curves'!E252-'Yield Curves'!E253</f>
        <v>-5.0000000000000711E-2</v>
      </c>
      <c r="E253">
        <f>'Yield Curves'!F252-'Yield Curves'!F253</f>
        <v>-2.5000000000002132E-2</v>
      </c>
      <c r="F253">
        <f>'Yield Curves'!G252-'Yield Curves'!G253</f>
        <v>0</v>
      </c>
      <c r="G253">
        <f>'Yield Curves'!H252-'Yield Curves'!H253</f>
        <v>-7.5000000000001066E-2</v>
      </c>
      <c r="H253">
        <f>'Yield Curves'!I252-'Yield Curves'!I253</f>
        <v>-0.15000000000000036</v>
      </c>
      <c r="I253">
        <f>'Yield Curves'!J252-'Yield Curves'!J253</f>
        <v>-7.5000000000001066E-2</v>
      </c>
      <c r="J253">
        <f>'Yield Curves'!K252-'Yield Curves'!K253</f>
        <v>0</v>
      </c>
      <c r="K253">
        <f>'Yield Curves'!L252-'Yield Curves'!L253</f>
        <v>-1.2500000000001066E-2</v>
      </c>
      <c r="L253">
        <f>'Yield Curves'!M252-'Yield Curves'!M253</f>
        <v>-2.5000000000000355E-2</v>
      </c>
      <c r="M253">
        <f>'Yield Curves'!N252-'Yield Curves'!N253</f>
        <v>-3.7499999999999645E-2</v>
      </c>
      <c r="N253">
        <f>'Yield Curves'!O252-'Yield Curves'!O253</f>
        <v>-5.0000000000000711E-2</v>
      </c>
      <c r="O253">
        <f>'Yield Curves'!P252-'Yield Curves'!P253</f>
        <v>-6.2500000000001776E-2</v>
      </c>
      <c r="P253">
        <f>'Yield Curves'!Q252-'Yield Curves'!Q253</f>
        <v>-6.8750000000001421E-2</v>
      </c>
      <c r="Q253">
        <f>'Yield Curves'!R252-'Yield Curves'!R253</f>
        <v>-7.5000000000001066E-2</v>
      </c>
      <c r="R253">
        <f>'Yield Curves'!S252-'Yield Curves'!S253</f>
        <v>-8.1250000000000711E-2</v>
      </c>
      <c r="S253">
        <f>'Yield Curves'!T252-'Yield Curves'!T253</f>
        <v>-9.0624999999999289E-2</v>
      </c>
      <c r="T253">
        <f>'Yield Curves'!U252-'Yield Curves'!U253</f>
        <v>-9.9999999999999645E-2</v>
      </c>
      <c r="U253">
        <f>'Yield Curves'!V252-'Yield Curves'!V253</f>
        <v>-0.109375</v>
      </c>
      <c r="V253" s="21">
        <f t="shared" si="91"/>
        <v>0</v>
      </c>
      <c r="W253" s="21">
        <f t="shared" si="92"/>
        <v>3.7595000000000184E-2</v>
      </c>
      <c r="X253">
        <f t="shared" si="93"/>
        <v>6.0669791861999139E-2</v>
      </c>
      <c r="Y253">
        <f t="shared" si="94"/>
        <v>0.17873404131666218</v>
      </c>
      <c r="Z253" s="2">
        <v>42769</v>
      </c>
      <c r="AA253" s="28">
        <f>'Bond Valuation'!$B$12*BondVal_all!BO253</f>
        <v>92.602905388091358</v>
      </c>
      <c r="AB253" s="53">
        <f t="shared" si="96"/>
        <v>-7.9968008531616785E-4</v>
      </c>
      <c r="AC253" s="12">
        <f>SUMPRODUCT('Bond Valuation'!$B$12*BondVal_all!BO253,$BO$2)/AA253</f>
        <v>1</v>
      </c>
      <c r="AD253" s="35">
        <f t="shared" si="97"/>
        <v>-1.7823806448931539E-3</v>
      </c>
      <c r="AE253" s="53">
        <f t="shared" si="98"/>
        <v>-5.6363824952621305E-3</v>
      </c>
      <c r="AF253" s="53">
        <f t="shared" si="99"/>
        <v>-1.6155366483459358E-3</v>
      </c>
      <c r="AG253" s="53">
        <f t="shared" si="100"/>
        <v>-5.1087754522476519E-3</v>
      </c>
      <c r="AH253" s="28">
        <f>SUMPRODUCT('Bond Valuation'!$B$40:$D$40,BondVal_all!BO253:BQ253)</f>
        <v>83.549883470780685</v>
      </c>
      <c r="AI253" s="53">
        <f t="shared" si="101"/>
        <v>-1.7683771697849515E-3</v>
      </c>
      <c r="AJ253" s="12">
        <f>SUMPRODUCT($BO$2:$BQ$2,'Bond Valuation'!$B$40:$D$40,BondVal_all!BO253:BQ253)/BondVal_all!AH253</f>
        <v>2.9357999385092599</v>
      </c>
      <c r="AK253" s="35">
        <f t="shared" si="102"/>
        <v>-5.232712987677416E-3</v>
      </c>
      <c r="AL253" s="35">
        <f t="shared" si="103"/>
        <v>-1.654729138300523E-2</v>
      </c>
      <c r="AM253" s="35">
        <f t="shared" si="104"/>
        <v>-1.6155366483459358E-3</v>
      </c>
      <c r="AN253" s="29">
        <f t="shared" si="105"/>
        <v>-5.1087754522476519E-3</v>
      </c>
      <c r="AO253" s="28">
        <f>SUMPRODUCT('Bond Valuation'!$B$68:$F$68,BondVal_all!BO253:BS253)</f>
        <v>76.830448146380192</v>
      </c>
      <c r="AP253" s="53">
        <f t="shared" si="106"/>
        <v>-1.4759713791133722E-3</v>
      </c>
      <c r="AQ253" s="12">
        <f>SUMPRODUCT($BO$2:$BS$2,'Bond Valuation'!$B$68:$F$68,BondVal_all!BO253:BS253)/BondVal_all!AO253</f>
        <v>4.7236008073734039</v>
      </c>
      <c r="AR253" s="35">
        <f t="shared" si="107"/>
        <v>-8.4192546532640307E-3</v>
      </c>
      <c r="AS253" s="35">
        <f t="shared" si="108"/>
        <v>-2.6624020905285522E-2</v>
      </c>
      <c r="AT253" s="35">
        <f t="shared" si="109"/>
        <v>-1.6155366483459358E-3</v>
      </c>
      <c r="AU253" s="36">
        <f t="shared" si="110"/>
        <v>-5.1087754522476519E-3</v>
      </c>
      <c r="AV253" s="28">
        <f>SUMPRODUCT('Bond Valuation'!$B$96:$K$96,BondVal_all!BO253:BX253)</f>
        <v>67.06569673240314</v>
      </c>
      <c r="AW253" s="53">
        <f t="shared" si="111"/>
        <v>-1.8091690026436069E-3</v>
      </c>
      <c r="AX253" s="12">
        <f>SUMPRODUCT($BO$2:$BX$2,'Bond Valuation'!$B$96:$K$96,BondVal_all!BO253:BX253)/BondVal_all!AV253</f>
        <v>8.2325852757308358</v>
      </c>
      <c r="AY253" s="35">
        <f t="shared" si="112"/>
        <v>-1.4673600652895011E-2</v>
      </c>
      <c r="AZ253" s="35">
        <f t="shared" si="113"/>
        <v>-4.6401999538882042E-2</v>
      </c>
      <c r="BA253" s="35">
        <f t="shared" si="114"/>
        <v>-1.6155366483459358E-3</v>
      </c>
      <c r="BB253" s="36">
        <f t="shared" si="115"/>
        <v>-5.1087754522476519E-3</v>
      </c>
      <c r="BC253" s="28">
        <f>SUMPRODUCT('Bond Valuation'!$B$124:$U$124,BondVal_all!BO253:CH253)</f>
        <v>55.18639941765926</v>
      </c>
      <c r="BD253" s="53">
        <f t="shared" si="116"/>
        <v>-4.1672359688571525E-3</v>
      </c>
      <c r="BE253" s="12">
        <f>SUMPRODUCT($BO$2:$CH$2,'Bond Valuation'!$B$124:$U$124,BondVal_all!BO253:CH253)/BondVal_all!BC253</f>
        <v>11.73012095248566</v>
      </c>
      <c r="BF253" s="35">
        <f t="shared" si="117"/>
        <v>-2.0907540547966084E-2</v>
      </c>
      <c r="BG253" s="35">
        <f t="shared" si="118"/>
        <v>-6.6115448403897714E-2</v>
      </c>
      <c r="BH253" s="35">
        <f t="shared" si="119"/>
        <v>-1.6155366483459358E-3</v>
      </c>
      <c r="BI253" s="36">
        <f t="shared" si="120"/>
        <v>-5.1087754522476519E-3</v>
      </c>
      <c r="BJ253" s="35"/>
      <c r="BK253" s="35"/>
      <c r="BO253">
        <f>EXP(-BO$2*HLOOKUP(BO$2,'Yield Curves'!$B$2:$AP$508,MATCH($Z253,'Yield Curves'!$A$3:$A$508,0)+1)/100)</f>
        <v>0.91686044938704314</v>
      </c>
      <c r="BP253">
        <f>EXP(-BP$2*HLOOKUP(BP$2,'Yield Curves'!$B$2:$AP$508,MATCH($Z253,'Yield Curves'!$A$3:$A$508,0)+1)/100)</f>
        <v>0.84823292941009243</v>
      </c>
      <c r="BQ253">
        <f>EXP(-BQ$2*HLOOKUP(BQ$2,'Yield Curves'!$B$2:$AP$508,MATCH($Z253,'Yield Curves'!$A$3:$A$508,0)+1)/100)</f>
        <v>0.78450683052143555</v>
      </c>
      <c r="BR253">
        <f>EXP(-BR$2*HLOOKUP(BR$2,'Yield Curves'!$B$2:$AP$508,MATCH($Z253,'Yield Curves'!$A$3:$A$508,0)+1)/100)</f>
        <v>0.71319528789828224</v>
      </c>
      <c r="BS253">
        <f>EXP(-BS$2*HLOOKUP(BS$2,'Yield Curves'!$B$2:$AP$508,MATCH($Z253,'Yield Curves'!$A$3:$A$508,0)+1)/100)</f>
        <v>0.66998496978866395</v>
      </c>
      <c r="BT253">
        <f>EXP(-BT$2*HLOOKUP(BT$2,'Yield Curves'!$B$2:$AP$508,MATCH($Z253,'Yield Curves'!$A$3:$A$508,0)+1)/100)</f>
        <v>0.61785591250181227</v>
      </c>
      <c r="BU253">
        <f>EXP(-BU$2*HLOOKUP(BU$2,'Yield Curves'!$B$2:$AP$508,MATCH($Z253,'Yield Curves'!$A$3:$A$508,0)+1)/100)</f>
        <v>0.56961191552116708</v>
      </c>
      <c r="BV253">
        <f>EXP(-BV$2*HLOOKUP(BV$2,'Yield Curves'!$B$2:$AP$508,MATCH($Z253,'Yield Curves'!$A$3:$A$508,0)+1)/100)</f>
        <v>0.52387613824378088</v>
      </c>
      <c r="BW253">
        <f>EXP(-BW$2*HLOOKUP(BW$2,'Yield Curves'!$B$2:$AP$508,MATCH($Z253,'Yield Curves'!$A$3:$A$508,0)+1)/100)</f>
        <v>0.48027928525725894</v>
      </c>
      <c r="BX253">
        <f>EXP(-BX$2*HLOOKUP(BX$2,'Yield Curves'!$B$2:$AP$508,MATCH($Z253,'Yield Curves'!$A$3:$A$508,0)+1)/100)</f>
        <v>0.44087230644975617</v>
      </c>
      <c r="BY253">
        <f>EXP(-BY$2*HLOOKUP(BY$2,'Yield Curves'!$B$2:$AP$508,MATCH($Z253,'Yield Curves'!$A$3:$A$508,0)+1)/100)</f>
        <v>0.40436493673856333</v>
      </c>
      <c r="BZ253">
        <f>EXP(-BZ$2*HLOOKUP(BZ$2,'Yield Curves'!$B$2:$AP$508,MATCH($Z253,'Yield Curves'!$A$3:$A$508,0)+1)/100)</f>
        <v>0.36997771680825853</v>
      </c>
      <c r="CA253">
        <f>EXP(-CA$2*HLOOKUP(CA$2,'Yield Curves'!$B$2:$AP$508,MATCH($Z253,'Yield Curves'!$A$3:$A$508,0)+1)/100)</f>
        <v>0.33755455914792565</v>
      </c>
      <c r="CB253">
        <f>EXP(-CB$2*HLOOKUP(CB$2,'Yield Curves'!$B$2:$AP$508,MATCH($Z253,'Yield Curves'!$A$3:$A$508,0)+1)/100)</f>
        <v>0.30842259491881735</v>
      </c>
      <c r="CC253">
        <f>EXP(-CC$2*HLOOKUP(CC$2,'Yield Curves'!$B$2:$AP$508,MATCH($Z253,'Yield Curves'!$A$3:$A$508,0)+1)/100)</f>
        <v>0.2815345791634335</v>
      </c>
      <c r="CD253">
        <f>EXP(-CD$2*HLOOKUP(CD$2,'Yield Curves'!$B$2:$AP$508,MATCH($Z253,'Yield Curves'!$A$3:$A$508,0)+1)/100)</f>
        <v>0.25705167995078393</v>
      </c>
      <c r="CE253">
        <f>EXP(-CE$2*HLOOKUP(CE$2,'Yield Curves'!$B$2:$AP$508,MATCH($Z253,'Yield Curves'!$A$3:$A$508,0)+1)/100)</f>
        <v>0.23480630565996452</v>
      </c>
      <c r="CF253">
        <f>EXP(-CF$2*HLOOKUP(CF$2,'Yield Curves'!$B$2:$AP$508,MATCH($Z253,'Yield Curves'!$A$3:$A$508,0)+1)/100)</f>
        <v>0.2143445090263309</v>
      </c>
      <c r="CG253">
        <f>EXP(-CG$2*HLOOKUP(CG$2,'Yield Curves'!$B$2:$AP$508,MATCH($Z253,'Yield Curves'!$A$3:$A$508,0)+1)/100)</f>
        <v>0.1953977857943997</v>
      </c>
      <c r="CH253">
        <f>EXP(-CH$2*HLOOKUP(CH$2,'Yield Curves'!$B$2:$AP$508,MATCH($Z253,'Yield Curves'!$A$3:$A$508,0)+1)/100)</f>
        <v>0.17799496777796328</v>
      </c>
    </row>
    <row r="254" spans="1:86" x14ac:dyDescent="0.2">
      <c r="A254" s="2">
        <v>42767</v>
      </c>
      <c r="B254">
        <f>'Yield Curves'!C253-'Yield Curves'!C254</f>
        <v>0</v>
      </c>
      <c r="C254">
        <f>'Yield Curves'!D253-'Yield Curves'!D254</f>
        <v>-3.5000000000000142E-2</v>
      </c>
      <c r="D254">
        <f>'Yield Curves'!E253-'Yield Curves'!E254</f>
        <v>-6.9999999999998508E-2</v>
      </c>
      <c r="E254">
        <f>'Yield Curves'!F253-'Yield Curves'!F254</f>
        <v>-6.9999999999998508E-2</v>
      </c>
      <c r="F254">
        <f>'Yield Curves'!G253-'Yield Curves'!G254</f>
        <v>-7.0000000000000284E-2</v>
      </c>
      <c r="G254">
        <f>'Yield Curves'!H253-'Yield Curves'!H254</f>
        <v>-1.9999999999999574E-2</v>
      </c>
      <c r="H254">
        <f>'Yield Curves'!I253-'Yield Curves'!I254</f>
        <v>3.0000000000001137E-2</v>
      </c>
      <c r="I254">
        <f>'Yield Curves'!J253-'Yield Curves'!J254</f>
        <v>0</v>
      </c>
      <c r="J254">
        <f>'Yield Curves'!K253-'Yield Curves'!K254</f>
        <v>-2.9999999999999361E-2</v>
      </c>
      <c r="K254">
        <f>'Yield Curves'!L253-'Yield Curves'!L254</f>
        <v>-2.24999999999973E-2</v>
      </c>
      <c r="L254">
        <f>'Yield Curves'!M253-'Yield Curves'!M254</f>
        <v>-1.4999999999998792E-2</v>
      </c>
      <c r="M254">
        <f>'Yield Curves'!N253-'Yield Curves'!N254</f>
        <v>-7.5000000000002842E-3</v>
      </c>
      <c r="N254">
        <f>'Yield Curves'!O253-'Yield Curves'!O254</f>
        <v>0</v>
      </c>
      <c r="O254">
        <f>'Yield Curves'!P253-'Yield Curves'!P254</f>
        <v>7.5000000000002842E-3</v>
      </c>
      <c r="P254">
        <f>'Yield Curves'!Q253-'Yield Curves'!Q254</f>
        <v>6.2500000000014211E-3</v>
      </c>
      <c r="Q254">
        <f>'Yield Curves'!R253-'Yield Curves'!R254</f>
        <v>5.0000000000007816E-3</v>
      </c>
      <c r="R254">
        <f>'Yield Curves'!S253-'Yield Curves'!S254</f>
        <v>3.7500000000001421E-3</v>
      </c>
      <c r="S254">
        <f>'Yield Curves'!T253-'Yield Curves'!T254</f>
        <v>6.8750000000008527E-3</v>
      </c>
      <c r="T254">
        <f>'Yield Curves'!U253-'Yield Curves'!U254</f>
        <v>9.9999999999997868E-3</v>
      </c>
      <c r="U254">
        <f>'Yield Curves'!V253-'Yield Curves'!V254</f>
        <v>1.3124999999998721E-2</v>
      </c>
      <c r="V254" s="21">
        <f t="shared" si="91"/>
        <v>3.0000000000001137E-2</v>
      </c>
      <c r="W254" s="21">
        <f t="shared" si="92"/>
        <v>3.7835000000000181E-2</v>
      </c>
      <c r="X254">
        <f t="shared" si="93"/>
        <v>6.0758237331364713E-2</v>
      </c>
      <c r="Y254">
        <f t="shared" si="94"/>
        <v>0.17917979624628932</v>
      </c>
      <c r="Z254" s="2">
        <v>42768</v>
      </c>
      <c r="AA254" s="28">
        <f>'Bond Valuation'!$B$12*BondVal_all!BO254</f>
        <v>92.677017353235243</v>
      </c>
      <c r="AB254" s="53" t="e">
        <f t="shared" si="96"/>
        <v>#DIV/0!</v>
      </c>
      <c r="AC254" s="12">
        <f>SUMPRODUCT('Bond Valuation'!$B$12*BondVal_all!BO254,$BO$2)/AA254</f>
        <v>1</v>
      </c>
      <c r="AD254" s="35">
        <f t="shared" si="97"/>
        <v>-1.7873404131666217E-3</v>
      </c>
      <c r="AE254" s="53">
        <f t="shared" si="98"/>
        <v>-5.652066659672929E-3</v>
      </c>
      <c r="AF254" s="53">
        <f t="shared" si="99"/>
        <v>-1.6169799201602047E-3</v>
      </c>
      <c r="AG254" s="53">
        <f t="shared" si="100"/>
        <v>-5.1133394784634656E-3</v>
      </c>
      <c r="AH254" s="28">
        <f>SUMPRODUCT('Bond Valuation'!$B$40:$D$40,BondVal_all!BO254:BQ254)</f>
        <v>83.697892913768499</v>
      </c>
      <c r="AI254" s="53" t="e">
        <f t="shared" si="101"/>
        <v>#DIV/0!</v>
      </c>
      <c r="AJ254" s="12">
        <f>SUMPRODUCT($BO$2:$BQ$2,'Bond Valuation'!$B$40:$D$40,BondVal_all!BO254:BQ254)/BondVal_all!AH254</f>
        <v>2.935850003957118</v>
      </c>
      <c r="AK254" s="35">
        <f t="shared" si="102"/>
        <v>-5.2473633590679435E-3</v>
      </c>
      <c r="AL254" s="35">
        <f t="shared" si="103"/>
        <v>-1.6593619925166666E-2</v>
      </c>
      <c r="AM254" s="35">
        <f t="shared" si="104"/>
        <v>-1.6169799201602047E-3</v>
      </c>
      <c r="AN254" s="29">
        <f t="shared" si="105"/>
        <v>-5.1133394784634656E-3</v>
      </c>
      <c r="AO254" s="28">
        <f>SUMPRODUCT('Bond Valuation'!$B$68:$F$68,BondVal_all!BO254:BS254)</f>
        <v>76.944015310772954</v>
      </c>
      <c r="AP254" s="53" t="e">
        <f t="shared" si="106"/>
        <v>#DIV/0!</v>
      </c>
      <c r="AQ254" s="12">
        <f>SUMPRODUCT($BO$2:$BS$2,'Bond Valuation'!$B$68:$F$68,BondVal_all!BO254:BS254)/BondVal_all!AO254</f>
        <v>4.7236778969441451</v>
      </c>
      <c r="AR254" s="35">
        <f t="shared" si="107"/>
        <v>-8.442820403990187E-3</v>
      </c>
      <c r="AS254" s="35">
        <f t="shared" si="108"/>
        <v>-2.6698542352351941E-2</v>
      </c>
      <c r="AT254" s="35">
        <f t="shared" si="109"/>
        <v>-1.6169799201602047E-3</v>
      </c>
      <c r="AU254" s="36">
        <f t="shared" si="110"/>
        <v>-5.1133394784634656E-3</v>
      </c>
      <c r="AV254" s="28">
        <f>SUMPRODUCT('Bond Valuation'!$B$96:$K$96,BondVal_all!BO254:BX254)</f>
        <v>67.187249822154257</v>
      </c>
      <c r="AW254" s="53" t="e">
        <f t="shared" si="111"/>
        <v>#DIV/0!</v>
      </c>
      <c r="AX254" s="12">
        <f>SUMPRODUCT($BO$2:$BX$2,'Bond Valuation'!$B$96:$K$96,BondVal_all!BO254:BX254)/BondVal_all!AV254</f>
        <v>8.2334507437355811</v>
      </c>
      <c r="AY254" s="35">
        <f t="shared" si="112"/>
        <v>-1.4715979254095384E-2</v>
      </c>
      <c r="AZ254" s="35">
        <f t="shared" si="113"/>
        <v>-4.6536012442727169E-2</v>
      </c>
      <c r="BA254" s="35">
        <f t="shared" si="114"/>
        <v>-1.6169799201602047E-3</v>
      </c>
      <c r="BB254" s="36">
        <f t="shared" si="115"/>
        <v>-5.1133394784634656E-3</v>
      </c>
      <c r="BC254" s="28">
        <f>SUMPRODUCT('Bond Valuation'!$B$124:$U$124,BondVal_all!BO254:CH254)</f>
        <v>55.41733653576938</v>
      </c>
      <c r="BD254" s="53" t="e">
        <f t="shared" si="116"/>
        <v>#DIV/0!</v>
      </c>
      <c r="BE254" s="12">
        <f>SUMPRODUCT($BO$2:$CH$2,'Bond Valuation'!$B$124:$U$124,BondVal_all!BO254:CH254)/BondVal_all!BC254</f>
        <v>11.750780187282613</v>
      </c>
      <c r="BF254" s="35">
        <f t="shared" si="117"/>
        <v>-2.1002644314967858E-2</v>
      </c>
      <c r="BG254" s="35">
        <f t="shared" si="118"/>
        <v>-6.6416192921685283E-2</v>
      </c>
      <c r="BH254" s="35">
        <f t="shared" si="119"/>
        <v>-1.6169799201602047E-3</v>
      </c>
      <c r="BI254" s="36">
        <f t="shared" si="120"/>
        <v>-5.1133394784634656E-3</v>
      </c>
      <c r="BJ254" s="35"/>
      <c r="BK254" s="35"/>
      <c r="BO254">
        <f>EXP(-BO$2*HLOOKUP(BO$2,'Yield Curves'!$B$2:$AP$508,MATCH($Z254,'Yield Curves'!$A$3:$A$508,0)+1)/100)</f>
        <v>0.91759423122015094</v>
      </c>
      <c r="BP254">
        <f>EXP(-BP$2*HLOOKUP(BP$2,'Yield Curves'!$B$2:$AP$508,MATCH($Z254,'Yield Curves'!$A$3:$A$508,0)+1)/100)</f>
        <v>0.84942128716759835</v>
      </c>
      <c r="BQ254">
        <f>EXP(-BQ$2*HLOOKUP(BQ$2,'Yield Curves'!$B$2:$AP$508,MATCH($Z254,'Yield Curves'!$A$3:$A$508,0)+1)/100)</f>
        <v>0.78592021448032345</v>
      </c>
      <c r="BR254">
        <f>EXP(-BR$2*HLOOKUP(BR$2,'Yield Curves'!$B$2:$AP$508,MATCH($Z254,'Yield Curves'!$A$3:$A$508,0)+1)/100)</f>
        <v>0.71405163594982934</v>
      </c>
      <c r="BS254">
        <f>EXP(-BS$2*HLOOKUP(BS$2,'Yield Curves'!$B$2:$AP$508,MATCH($Z254,'Yield Curves'!$A$3:$A$508,0)+1)/100)</f>
        <v>0.67099070135344585</v>
      </c>
      <c r="BT254">
        <f>EXP(-BT$2*HLOOKUP(BT$2,'Yield Curves'!$B$2:$AP$508,MATCH($Z254,'Yield Curves'!$A$3:$A$508,0)+1)/100)</f>
        <v>0.61878339180614084</v>
      </c>
      <c r="BU254">
        <f>EXP(-BU$2*HLOOKUP(BU$2,'Yield Curves'!$B$2:$AP$508,MATCH($Z254,'Yield Curves'!$A$3:$A$508,0)+1)/100)</f>
        <v>0.57040993068316759</v>
      </c>
      <c r="BV254">
        <f>EXP(-BV$2*HLOOKUP(BV$2,'Yield Curves'!$B$2:$AP$508,MATCH($Z254,'Yield Curves'!$A$3:$A$508,0)+1)/100)</f>
        <v>0.52466254210659291</v>
      </c>
      <c r="BW254">
        <f>EXP(-BW$2*HLOOKUP(BW$2,'Yield Curves'!$B$2:$AP$508,MATCH($Z254,'Yield Curves'!$A$3:$A$508,0)+1)/100)</f>
        <v>0.48119869829879303</v>
      </c>
      <c r="BX254">
        <f>EXP(-BX$2*HLOOKUP(BX$2,'Yield Curves'!$B$2:$AP$508,MATCH($Z254,'Yield Curves'!$A$3:$A$508,0)+1)/100)</f>
        <v>0.44175493339539229</v>
      </c>
      <c r="BY254">
        <f>EXP(-BY$2*HLOOKUP(BY$2,'Yield Curves'!$B$2:$AP$508,MATCH($Z254,'Yield Curves'!$A$3:$A$508,0)+1)/100)</f>
        <v>0.40519980007745238</v>
      </c>
      <c r="BZ254">
        <f>EXP(-BZ$2*HLOOKUP(BZ$2,'Yield Curves'!$B$2:$AP$508,MATCH($Z254,'Yield Curves'!$A$3:$A$508,0)+1)/100)</f>
        <v>0.37093627374873428</v>
      </c>
      <c r="CA254">
        <f>EXP(-CA$2*HLOOKUP(CA$2,'Yield Curves'!$B$2:$AP$508,MATCH($Z254,'Yield Curves'!$A$3:$A$508,0)+1)/100)</f>
        <v>0.33880476566351309</v>
      </c>
      <c r="CB254">
        <f>EXP(-CB$2*HLOOKUP(CB$2,'Yield Curves'!$B$2:$AP$508,MATCH($Z254,'Yield Curves'!$A$3:$A$508,0)+1)/100)</f>
        <v>0.30968682006878062</v>
      </c>
      <c r="CC254">
        <f>EXP(-CC$2*HLOOKUP(CC$2,'Yield Curves'!$B$2:$AP$508,MATCH($Z254,'Yield Curves'!$A$3:$A$508,0)+1)/100)</f>
        <v>0.28280433958790396</v>
      </c>
      <c r="CD254">
        <f>EXP(-CD$2*HLOOKUP(CD$2,'Yield Curves'!$B$2:$AP$508,MATCH($Z254,'Yield Curves'!$A$3:$A$508,0)+1)/100)</f>
        <v>0.25835226683715939</v>
      </c>
      <c r="CE254">
        <f>EXP(-CE$2*HLOOKUP(CE$2,'Yield Curves'!$B$2:$AP$508,MATCH($Z254,'Yield Curves'!$A$3:$A$508,0)+1)/100)</f>
        <v>0.23616129963811422</v>
      </c>
      <c r="CF254">
        <f>EXP(-CF$2*HLOOKUP(CF$2,'Yield Curves'!$B$2:$AP$508,MATCH($Z254,'Yield Curves'!$A$3:$A$508,0)+1)/100)</f>
        <v>0.21574388740766753</v>
      </c>
      <c r="CG254">
        <f>EXP(-CG$2*HLOOKUP(CG$2,'Yield Curves'!$B$2:$AP$508,MATCH($Z254,'Yield Curves'!$A$3:$A$508,0)+1)/100)</f>
        <v>0.19681651141094245</v>
      </c>
      <c r="CH254">
        <f>EXP(-CH$2*HLOOKUP(CH$2,'Yield Curves'!$B$2:$AP$508,MATCH($Z254,'Yield Curves'!$A$3:$A$508,0)+1)/100)</f>
        <v>0.17942463857848628</v>
      </c>
    </row>
    <row r="255" spans="1:86" ht="17" thickBot="1" x14ac:dyDescent="0.25">
      <c r="A255" s="2">
        <v>42766</v>
      </c>
      <c r="B255">
        <f>'Yield Curves'!C254-'Yield Curves'!C255</f>
        <v>0.11000000000000121</v>
      </c>
      <c r="C255">
        <f>'Yield Curves'!D254-'Yield Curves'!D255</f>
        <v>9.5000000000002416E-2</v>
      </c>
      <c r="D255">
        <f>'Yield Curves'!E254-'Yield Curves'!E255</f>
        <v>8.0000000000000071E-2</v>
      </c>
      <c r="E255">
        <f>'Yield Curves'!F254-'Yield Curves'!F255</f>
        <v>6.4999999999999503E-2</v>
      </c>
      <c r="F255">
        <f>'Yield Curves'!G254-'Yield Curves'!G255</f>
        <v>4.9999999999998934E-2</v>
      </c>
      <c r="G255">
        <f>'Yield Curves'!H254-'Yield Curves'!H255</f>
        <v>-3.0000000000001137E-2</v>
      </c>
      <c r="H255">
        <f>'Yield Curves'!I254-'Yield Curves'!I255</f>
        <v>-0.11000000000000121</v>
      </c>
      <c r="I255">
        <f>'Yield Curves'!J254-'Yield Curves'!J255</f>
        <v>-5.5000000000001492E-2</v>
      </c>
      <c r="J255">
        <f>'Yield Curves'!K254-'Yield Curves'!K255</f>
        <v>0</v>
      </c>
      <c r="K255">
        <f>'Yield Curves'!L254-'Yield Curves'!L255</f>
        <v>-1.2500000000001066E-2</v>
      </c>
      <c r="L255">
        <f>'Yield Curves'!M254-'Yield Curves'!M255</f>
        <v>-2.5000000000000355E-2</v>
      </c>
      <c r="M255">
        <f>'Yield Curves'!N254-'Yield Curves'!N255</f>
        <v>-3.7499999999999645E-2</v>
      </c>
      <c r="N255">
        <f>'Yield Curves'!O254-'Yield Curves'!O255</f>
        <v>-4.9999999999998934E-2</v>
      </c>
      <c r="O255">
        <f>'Yield Curves'!P254-'Yield Curves'!P255</f>
        <v>-6.2499999999998224E-2</v>
      </c>
      <c r="P255">
        <f>'Yield Curves'!Q254-'Yield Curves'!Q255</f>
        <v>-6.3749999999998863E-2</v>
      </c>
      <c r="Q255">
        <f>'Yield Curves'!R254-'Yield Curves'!R255</f>
        <v>-6.5000000000001279E-2</v>
      </c>
      <c r="R255">
        <f>'Yield Curves'!S254-'Yield Curves'!S255</f>
        <v>-6.6250000000003695E-2</v>
      </c>
      <c r="S255">
        <f>'Yield Curves'!T254-'Yield Curves'!T255</f>
        <v>-7.3125000000002771E-2</v>
      </c>
      <c r="T255">
        <f>'Yield Curves'!U254-'Yield Curves'!U255</f>
        <v>-8.0000000000000071E-2</v>
      </c>
      <c r="U255">
        <f>'Yield Curves'!V254-'Yield Curves'!V255</f>
        <v>-8.6874999999997371E-2</v>
      </c>
      <c r="V255" s="21">
        <f t="shared" si="91"/>
        <v>0.11000000000000121</v>
      </c>
      <c r="Z255" s="2"/>
      <c r="AA255" s="30"/>
      <c r="AB255" s="53" t="e">
        <f t="shared" si="96"/>
        <v>#DIV/0!</v>
      </c>
      <c r="AC255" s="31"/>
      <c r="AD255" s="35"/>
      <c r="AE255" s="32"/>
      <c r="AF255" s="53"/>
      <c r="AG255" s="53"/>
      <c r="AH255" s="28"/>
      <c r="AI255" s="53" t="e">
        <f t="shared" si="101"/>
        <v>#DIV/0!</v>
      </c>
      <c r="AJ255" s="12"/>
      <c r="AK255" s="35"/>
      <c r="AL255" s="37"/>
      <c r="AM255" s="35"/>
      <c r="AN255" s="35"/>
      <c r="AO255" s="28"/>
      <c r="AP255" s="53" t="e">
        <f t="shared" si="106"/>
        <v>#DIV/0!</v>
      </c>
      <c r="AQ255" s="12"/>
      <c r="AR255" s="35"/>
      <c r="AS255" s="37"/>
      <c r="AT255" s="35">
        <f t="shared" si="109"/>
        <v>-1.6193371813869879E-3</v>
      </c>
      <c r="AU255" s="36">
        <f t="shared" si="110"/>
        <v>-5.1207937929801028E-3</v>
      </c>
      <c r="AV255" s="28"/>
      <c r="AW255" s="53" t="e">
        <f t="shared" si="111"/>
        <v>#DIV/0!</v>
      </c>
      <c r="AX255" s="12"/>
      <c r="AY255" s="35"/>
      <c r="AZ255" s="37"/>
      <c r="BA255" s="35"/>
      <c r="BB255" s="36">
        <f t="shared" si="115"/>
        <v>0</v>
      </c>
      <c r="BC255" s="28"/>
      <c r="BD255" s="53" t="e">
        <f t="shared" si="116"/>
        <v>#DIV/0!</v>
      </c>
      <c r="BE255" s="12"/>
      <c r="BF255" s="35"/>
      <c r="BG255" s="37"/>
      <c r="BH255" s="35"/>
      <c r="BI255" s="36">
        <f t="shared" si="120"/>
        <v>0</v>
      </c>
      <c r="BJ255" s="35"/>
      <c r="BK255" s="35"/>
      <c r="BO255" t="e">
        <f>EXP(-BO$2*HLOOKUP(BO$2,'Yield Curves'!$B$2:$AP$508,MATCH($Z255,'Yield Curves'!$A$3:$A$508,0)+1)/100)</f>
        <v>#N/A</v>
      </c>
      <c r="BP255" t="e">
        <f>EXP(-BP$2*HLOOKUP(BP$2,'Yield Curves'!$B$2:$AP$508,MATCH($Z255,'Yield Curves'!$A$3:$A$508,0)+1)/100)</f>
        <v>#N/A</v>
      </c>
      <c r="BQ255" t="e">
        <f>EXP(-BQ$2*HLOOKUP(BQ$2,'Yield Curves'!$B$2:$AP$508,MATCH($Z255,'Yield Curves'!$A$3:$A$508,0)+1)/100)</f>
        <v>#N/A</v>
      </c>
      <c r="BR255" t="e">
        <f>EXP(-BR$2*HLOOKUP(BR$2,'Yield Curves'!$B$2:$AP$508,MATCH($Z255,'Yield Curves'!$A$3:$A$508,0)+1)/100)</f>
        <v>#N/A</v>
      </c>
      <c r="BS255" t="e">
        <f>EXP(-BS$2*HLOOKUP(BS$2,'Yield Curves'!$B$2:$AP$508,MATCH($Z255,'Yield Curves'!$A$3:$A$508,0)+1)/100)</f>
        <v>#N/A</v>
      </c>
      <c r="BT255" t="e">
        <f>EXP(-BT$2*HLOOKUP(BT$2,'Yield Curves'!$B$2:$AP$508,MATCH($Z255,'Yield Curves'!$A$3:$A$508,0)+1)/100)</f>
        <v>#N/A</v>
      </c>
      <c r="BU255" t="e">
        <f>EXP(-BU$2*HLOOKUP(BU$2,'Yield Curves'!$B$2:$AP$508,MATCH($Z255,'Yield Curves'!$A$3:$A$508,0)+1)/100)</f>
        <v>#N/A</v>
      </c>
      <c r="BV255" t="e">
        <f>EXP(-BV$2*HLOOKUP(BV$2,'Yield Curves'!$B$2:$AP$508,MATCH($Z255,'Yield Curves'!$A$3:$A$508,0)+1)/100)</f>
        <v>#N/A</v>
      </c>
      <c r="BW255" t="e">
        <f>EXP(-BW$2*HLOOKUP(BW$2,'Yield Curves'!$B$2:$AP$508,MATCH($Z255,'Yield Curves'!$A$3:$A$508,0)+1)/100)</f>
        <v>#N/A</v>
      </c>
      <c r="BX255" t="e">
        <f>EXP(-BX$2*HLOOKUP(BX$2,'Yield Curves'!$B$2:$AP$508,MATCH($Z255,'Yield Curves'!$A$3:$A$508,0)+1)/100)</f>
        <v>#N/A</v>
      </c>
      <c r="BY255" t="e">
        <f>EXP(-BY$2*HLOOKUP(BY$2,'Yield Curves'!$B$2:$AP$508,MATCH($Z255,'Yield Curves'!$A$3:$A$508,0)+1)/100)</f>
        <v>#N/A</v>
      </c>
      <c r="BZ255" t="e">
        <f>EXP(-BZ$2*HLOOKUP(BZ$2,'Yield Curves'!$B$2:$AP$508,MATCH($Z255,'Yield Curves'!$A$3:$A$508,0)+1)/100)</f>
        <v>#N/A</v>
      </c>
      <c r="CA255" t="e">
        <f>EXP(-CA$2*HLOOKUP(CA$2,'Yield Curves'!$B$2:$AP$508,MATCH($Z255,'Yield Curves'!$A$3:$A$508,0)+1)/100)</f>
        <v>#N/A</v>
      </c>
      <c r="CB255" t="e">
        <f>EXP(-CB$2*HLOOKUP(CB$2,'Yield Curves'!$B$2:$AP$508,MATCH($Z255,'Yield Curves'!$A$3:$A$508,0)+1)/100)</f>
        <v>#N/A</v>
      </c>
      <c r="CC255" t="e">
        <f>EXP(-CC$2*HLOOKUP(CC$2,'Yield Curves'!$B$2:$AP$508,MATCH($Z255,'Yield Curves'!$A$3:$A$508,0)+1)/100)</f>
        <v>#N/A</v>
      </c>
      <c r="CD255" t="e">
        <f>EXP(-CD$2*HLOOKUP(CD$2,'Yield Curves'!$B$2:$AP$508,MATCH($Z255,'Yield Curves'!$A$3:$A$508,0)+1)/100)</f>
        <v>#N/A</v>
      </c>
      <c r="CE255" t="e">
        <f>EXP(-CE$2*HLOOKUP(CE$2,'Yield Curves'!$B$2:$AP$508,MATCH($Z255,'Yield Curves'!$A$3:$A$508,0)+1)/100)</f>
        <v>#N/A</v>
      </c>
      <c r="CF255" t="e">
        <f>EXP(-CF$2*HLOOKUP(CF$2,'Yield Curves'!$B$2:$AP$508,MATCH($Z255,'Yield Curves'!$A$3:$A$508,0)+1)/100)</f>
        <v>#N/A</v>
      </c>
      <c r="CG255" t="e">
        <f>EXP(-CG$2*HLOOKUP(CG$2,'Yield Curves'!$B$2:$AP$508,MATCH($Z255,'Yield Curves'!$A$3:$A$508,0)+1)/100)</f>
        <v>#N/A</v>
      </c>
      <c r="CH255" t="e">
        <f>EXP(-CH$2*HLOOKUP(CH$2,'Yield Curves'!$B$2:$AP$508,MATCH($Z255,'Yield Curves'!$A$3:$A$508,0)+1)/100)</f>
        <v>#N/A</v>
      </c>
    </row>
    <row r="256" spans="1:86" x14ac:dyDescent="0.2">
      <c r="A256" s="2">
        <v>42765</v>
      </c>
      <c r="B256">
        <f>'Yield Curves'!C255-'Yield Curves'!C256</f>
        <v>1.9999999999999574E-2</v>
      </c>
      <c r="C256">
        <f>'Yield Curves'!D255-'Yield Curves'!D256</f>
        <v>2.9999999999997584E-2</v>
      </c>
      <c r="D256">
        <f>'Yield Curves'!E255-'Yield Curves'!E256</f>
        <v>3.9999999999999147E-2</v>
      </c>
      <c r="E256">
        <f>'Yield Curves'!F255-'Yield Curves'!F256</f>
        <v>3.5000000000000142E-2</v>
      </c>
      <c r="F256">
        <f>'Yield Curves'!G255-'Yield Curves'!G256</f>
        <v>3.0000000000001137E-2</v>
      </c>
      <c r="G256">
        <f>'Yield Curves'!H255-'Yield Curves'!H256</f>
        <v>6.0000000000002274E-2</v>
      </c>
      <c r="H256">
        <f>'Yield Curves'!I255-'Yield Curves'!I256</f>
        <v>8.9999999999999858E-2</v>
      </c>
      <c r="I256">
        <f>'Yield Curves'!J255-'Yield Curves'!J256</f>
        <v>7.0000000000000284E-2</v>
      </c>
      <c r="J256">
        <f>'Yield Curves'!K255-'Yield Curves'!K256</f>
        <v>4.9999999999999822E-2</v>
      </c>
      <c r="K256">
        <f>'Yield Curves'!L255-'Yield Curves'!L256</f>
        <v>5.7499999999999218E-2</v>
      </c>
      <c r="L256">
        <f>'Yield Curves'!M255-'Yield Curves'!M256</f>
        <v>6.4999999999999503E-2</v>
      </c>
      <c r="M256">
        <f>'Yield Curves'!N255-'Yield Curves'!N256</f>
        <v>7.2499999999999787E-2</v>
      </c>
      <c r="N256">
        <f>'Yield Curves'!O255-'Yield Curves'!O256</f>
        <v>8.0000000000000071E-2</v>
      </c>
      <c r="O256">
        <f>'Yield Curves'!P255-'Yield Curves'!P256</f>
        <v>8.7500000000000355E-2</v>
      </c>
      <c r="P256">
        <f>'Yield Curves'!Q255-'Yield Curves'!Q256</f>
        <v>8.6249999999999716E-2</v>
      </c>
      <c r="Q256">
        <f>'Yield Curves'!R255-'Yield Curves'!R256</f>
        <v>8.5000000000000853E-2</v>
      </c>
      <c r="R256">
        <f>'Yield Curves'!S255-'Yield Curves'!S256</f>
        <v>8.375000000000199E-2</v>
      </c>
      <c r="S256">
        <f>'Yield Curves'!T255-'Yield Curves'!T256</f>
        <v>8.6875000000000924E-2</v>
      </c>
      <c r="T256">
        <f>'Yield Curves'!U255-'Yield Curves'!U256</f>
        <v>8.9999999999999858E-2</v>
      </c>
      <c r="U256">
        <f>'Yield Curves'!V255-'Yield Curves'!V256</f>
        <v>9.3124999999998792E-2</v>
      </c>
      <c r="V256" s="21">
        <f t="shared" si="91"/>
        <v>9.3124999999998792E-2</v>
      </c>
      <c r="AB256" s="53" t="e">
        <f t="shared" si="96"/>
        <v>#DIV/0!</v>
      </c>
      <c r="AF256" s="53"/>
      <c r="AG256" s="53"/>
      <c r="AI256" s="53" t="e">
        <f t="shared" si="101"/>
        <v>#DIV/0!</v>
      </c>
      <c r="AP256" s="53" t="e">
        <f t="shared" si="106"/>
        <v>#DIV/0!</v>
      </c>
      <c r="AT256" s="35">
        <f t="shared" si="109"/>
        <v>0</v>
      </c>
      <c r="AU256" s="36">
        <f t="shared" si="110"/>
        <v>0</v>
      </c>
      <c r="AW256" s="53" t="e">
        <f t="shared" si="111"/>
        <v>#DIV/0!</v>
      </c>
      <c r="BB256" s="36">
        <f t="shared" si="115"/>
        <v>0</v>
      </c>
      <c r="BD256" s="53" t="e">
        <f t="shared" si="116"/>
        <v>#DIV/0!</v>
      </c>
      <c r="BI256" s="36">
        <f t="shared" si="120"/>
        <v>0</v>
      </c>
    </row>
    <row r="257" spans="1:61" x14ac:dyDescent="0.2">
      <c r="A257" s="2">
        <v>42762</v>
      </c>
      <c r="B257">
        <f>'Yield Curves'!C256-'Yield Curves'!C257</f>
        <v>-8.0000000000000071E-2</v>
      </c>
      <c r="C257">
        <f>'Yield Curves'!D256-'Yield Curves'!D257</f>
        <v>-8.9999999999999858E-2</v>
      </c>
      <c r="D257">
        <f>'Yield Curves'!E256-'Yield Curves'!E257</f>
        <v>-9.9999999999999645E-2</v>
      </c>
      <c r="E257">
        <f>'Yield Curves'!F256-'Yield Curves'!F257</f>
        <v>-0.10500000000000043</v>
      </c>
      <c r="F257">
        <f>'Yield Curves'!G256-'Yield Curves'!G257</f>
        <v>-0.11000000000000121</v>
      </c>
      <c r="G257">
        <f>'Yield Curves'!H256-'Yield Curves'!H257</f>
        <v>-0.11500000000000199</v>
      </c>
      <c r="H257">
        <f>'Yield Curves'!I256-'Yield Curves'!I257</f>
        <v>-0.11999999999999922</v>
      </c>
      <c r="I257">
        <f>'Yield Curves'!J256-'Yield Curves'!J257</f>
        <v>-0.13000000000000078</v>
      </c>
      <c r="J257">
        <f>'Yield Curves'!K256-'Yield Curves'!K257</f>
        <v>-0.13999999999999968</v>
      </c>
      <c r="K257">
        <f>'Yield Curves'!L256-'Yield Curves'!L257</f>
        <v>-0.14000000000000057</v>
      </c>
      <c r="L257">
        <f>'Yield Curves'!M256-'Yield Curves'!M257</f>
        <v>-0.14000000000000057</v>
      </c>
      <c r="M257">
        <f>'Yield Curves'!N256-'Yield Curves'!N257</f>
        <v>-0.14000000000000057</v>
      </c>
      <c r="N257">
        <f>'Yield Curves'!O256-'Yield Curves'!O257</f>
        <v>-0.14000000000000057</v>
      </c>
      <c r="O257">
        <f>'Yield Curves'!P256-'Yield Curves'!P257</f>
        <v>-0.14000000000000057</v>
      </c>
      <c r="P257">
        <f>'Yield Curves'!Q256-'Yield Curves'!Q257</f>
        <v>-0.13499999999999979</v>
      </c>
      <c r="Q257">
        <f>'Yield Curves'!R256-'Yield Curves'!R257</f>
        <v>-0.12999999999999901</v>
      </c>
      <c r="R257">
        <f>'Yield Curves'!S256-'Yield Curves'!S257</f>
        <v>-0.12499999999999822</v>
      </c>
      <c r="S257">
        <f>'Yield Curves'!T256-'Yield Curves'!T257</f>
        <v>-0.12249999999999872</v>
      </c>
      <c r="T257">
        <f>'Yield Curves'!U256-'Yield Curves'!U257</f>
        <v>-0.11999999999999922</v>
      </c>
      <c r="U257">
        <f>'Yield Curves'!V256-'Yield Curves'!V257</f>
        <v>-0.11749999999999972</v>
      </c>
      <c r="V257" s="21">
        <f t="shared" si="91"/>
        <v>-8.0000000000000071E-2</v>
      </c>
      <c r="AB257" s="53" t="e">
        <f t="shared" si="96"/>
        <v>#DIV/0!</v>
      </c>
      <c r="AF257" s="53"/>
      <c r="AG257" s="53"/>
      <c r="AI257" s="53" t="e">
        <f t="shared" si="101"/>
        <v>#DIV/0!</v>
      </c>
      <c r="AP257" s="53" t="e">
        <f t="shared" si="106"/>
        <v>#DIV/0!</v>
      </c>
      <c r="AT257" s="35">
        <f t="shared" si="109"/>
        <v>0</v>
      </c>
      <c r="AU257" s="36">
        <f t="shared" si="110"/>
        <v>0</v>
      </c>
      <c r="AW257" s="53" t="e">
        <f t="shared" si="111"/>
        <v>#DIV/0!</v>
      </c>
      <c r="BB257" s="36">
        <f t="shared" si="115"/>
        <v>0</v>
      </c>
      <c r="BD257" s="53" t="e">
        <f t="shared" si="116"/>
        <v>#DIV/0!</v>
      </c>
      <c r="BI257" s="36">
        <f t="shared" si="120"/>
        <v>0</v>
      </c>
    </row>
    <row r="258" spans="1:61" x14ac:dyDescent="0.2">
      <c r="A258" s="2">
        <v>42761</v>
      </c>
      <c r="B258">
        <f>'Yield Curves'!C257-'Yield Curves'!C258</f>
        <v>0.26999999999999957</v>
      </c>
      <c r="C258">
        <f>'Yield Curves'!D257-'Yield Curves'!D258</f>
        <v>0.21499999999999986</v>
      </c>
      <c r="D258">
        <f>'Yield Curves'!E257-'Yield Curves'!E258</f>
        <v>0.16000000000000014</v>
      </c>
      <c r="E258">
        <f>'Yield Curves'!F257-'Yield Curves'!F258</f>
        <v>0.13500000000000156</v>
      </c>
      <c r="F258">
        <f>'Yield Curves'!G257-'Yield Curves'!G258</f>
        <v>0.11000000000000121</v>
      </c>
      <c r="G258">
        <f>'Yield Curves'!H257-'Yield Curves'!H258</f>
        <v>3.0000000000001137E-2</v>
      </c>
      <c r="H258">
        <f>'Yield Curves'!I257-'Yield Curves'!I258</f>
        <v>-5.0000000000000711E-2</v>
      </c>
      <c r="I258">
        <f>'Yield Curves'!J257-'Yield Curves'!J258</f>
        <v>0</v>
      </c>
      <c r="J258">
        <f>'Yield Curves'!K257-'Yield Curves'!K258</f>
        <v>4.9999999999998934E-2</v>
      </c>
      <c r="K258">
        <f>'Yield Curves'!L257-'Yield Curves'!L258</f>
        <v>4.2500000000000426E-2</v>
      </c>
      <c r="L258">
        <f>'Yield Curves'!M257-'Yield Curves'!M258</f>
        <v>3.5000000000000142E-2</v>
      </c>
      <c r="M258">
        <f>'Yield Curves'!N257-'Yield Curves'!N258</f>
        <v>2.7499999999999858E-2</v>
      </c>
      <c r="N258">
        <f>'Yield Curves'!O257-'Yield Curves'!O258</f>
        <v>1.9999999999999574E-2</v>
      </c>
      <c r="O258">
        <f>'Yield Curves'!P257-'Yield Curves'!P258</f>
        <v>1.2499999999999289E-2</v>
      </c>
      <c r="P258">
        <f>'Yield Curves'!Q257-'Yield Curves'!Q258</f>
        <v>8.7499999999991473E-3</v>
      </c>
      <c r="Q258">
        <f>'Yield Curves'!R257-'Yield Curves'!R258</f>
        <v>4.9999999999990052E-3</v>
      </c>
      <c r="R258">
        <f>'Yield Curves'!S257-'Yield Curves'!S258</f>
        <v>1.2499999999988631E-3</v>
      </c>
      <c r="S258">
        <f>'Yield Curves'!T257-'Yield Curves'!T258</f>
        <v>-4.37500000000135E-3</v>
      </c>
      <c r="T258">
        <f>'Yield Curves'!U257-'Yield Curves'!U258</f>
        <v>-1.0000000000001563E-2</v>
      </c>
      <c r="U258">
        <f>'Yield Curves'!V257-'Yield Curves'!V258</f>
        <v>-1.5625000000001776E-2</v>
      </c>
      <c r="V258" s="21">
        <f t="shared" si="91"/>
        <v>0.26999999999999957</v>
      </c>
      <c r="AB258" s="53" t="e">
        <f t="shared" si="96"/>
        <v>#DIV/0!</v>
      </c>
      <c r="AF258" s="53"/>
      <c r="AG258" s="53"/>
      <c r="AI258" s="53" t="e">
        <f t="shared" si="101"/>
        <v>#DIV/0!</v>
      </c>
      <c r="AP258" s="53" t="e">
        <f t="shared" si="106"/>
        <v>#DIV/0!</v>
      </c>
      <c r="AT258" s="35">
        <f t="shared" si="109"/>
        <v>0</v>
      </c>
      <c r="AU258" s="36">
        <f t="shared" si="110"/>
        <v>0</v>
      </c>
      <c r="AW258" s="53" t="e">
        <f t="shared" si="111"/>
        <v>#DIV/0!</v>
      </c>
      <c r="BB258" s="36">
        <f t="shared" si="115"/>
        <v>0</v>
      </c>
      <c r="BD258" s="53" t="e">
        <f t="shared" si="116"/>
        <v>#DIV/0!</v>
      </c>
      <c r="BI258" s="36">
        <f t="shared" si="120"/>
        <v>0</v>
      </c>
    </row>
    <row r="259" spans="1:61" x14ac:dyDescent="0.2">
      <c r="A259" s="2">
        <v>42760</v>
      </c>
      <c r="B259">
        <f>'Yield Curves'!C258-'Yield Curves'!C259</f>
        <v>6.0000000000000497E-2</v>
      </c>
      <c r="C259">
        <f>'Yield Curves'!D258-'Yield Curves'!D259</f>
        <v>4.5000000000001705E-2</v>
      </c>
      <c r="D259">
        <f>'Yield Curves'!E258-'Yield Curves'!E259</f>
        <v>2.9999999999999361E-2</v>
      </c>
      <c r="E259">
        <f>'Yield Curves'!F258-'Yield Curves'!F259</f>
        <v>2.9999999999997584E-2</v>
      </c>
      <c r="F259">
        <f>'Yield Curves'!G258-'Yield Curves'!G259</f>
        <v>2.9999999999999361E-2</v>
      </c>
      <c r="G259">
        <f>'Yield Curves'!H258-'Yield Curves'!H259</f>
        <v>7.0000000000000284E-2</v>
      </c>
      <c r="H259">
        <f>'Yield Curves'!I258-'Yield Curves'!I259</f>
        <v>0.11000000000000121</v>
      </c>
      <c r="I259">
        <f>'Yield Curves'!J258-'Yield Curves'!J259</f>
        <v>0.10000000000000142</v>
      </c>
      <c r="J259">
        <f>'Yield Curves'!K258-'Yield Curves'!K259</f>
        <v>9.0000000000000746E-2</v>
      </c>
      <c r="K259">
        <f>'Yield Curves'!L258-'Yield Curves'!L259</f>
        <v>0.10000000000000142</v>
      </c>
      <c r="L259">
        <f>'Yield Curves'!M258-'Yield Curves'!M259</f>
        <v>0.11000000000000121</v>
      </c>
      <c r="M259">
        <f>'Yield Curves'!N258-'Yield Curves'!N259</f>
        <v>0.12000000000000099</v>
      </c>
      <c r="N259">
        <f>'Yield Curves'!O258-'Yield Curves'!O259</f>
        <v>0.13000000000000078</v>
      </c>
      <c r="O259">
        <f>'Yield Curves'!P258-'Yield Curves'!P259</f>
        <v>0.14000000000000057</v>
      </c>
      <c r="P259">
        <f>'Yield Curves'!Q258-'Yield Curves'!Q259</f>
        <v>0.13499999999999979</v>
      </c>
      <c r="Q259">
        <f>'Yield Curves'!R258-'Yield Curves'!R259</f>
        <v>0.12999999999999901</v>
      </c>
      <c r="R259">
        <f>'Yield Curves'!S258-'Yield Curves'!S259</f>
        <v>0.12499999999999822</v>
      </c>
      <c r="S259">
        <f>'Yield Curves'!T258-'Yield Curves'!T259</f>
        <v>0.1274999999999995</v>
      </c>
      <c r="T259">
        <f>'Yield Curves'!U258-'Yield Curves'!U259</f>
        <v>0.13000000000000078</v>
      </c>
      <c r="U259">
        <f>'Yield Curves'!V258-'Yield Curves'!V259</f>
        <v>0.13250000000000206</v>
      </c>
      <c r="V259" s="21">
        <f t="shared" si="91"/>
        <v>0.14000000000000057</v>
      </c>
      <c r="AB259" s="53" t="e">
        <f t="shared" si="96"/>
        <v>#DIV/0!</v>
      </c>
      <c r="AF259" s="53"/>
      <c r="AG259" s="53"/>
      <c r="AI259" s="53" t="e">
        <f t="shared" si="101"/>
        <v>#DIV/0!</v>
      </c>
      <c r="AP259" s="53" t="e">
        <f t="shared" si="106"/>
        <v>#DIV/0!</v>
      </c>
      <c r="AT259" s="35">
        <f t="shared" si="109"/>
        <v>0</v>
      </c>
      <c r="AU259" s="36">
        <f t="shared" si="110"/>
        <v>0</v>
      </c>
      <c r="AW259" s="53" t="e">
        <f t="shared" si="111"/>
        <v>#DIV/0!</v>
      </c>
      <c r="BB259" s="36">
        <f t="shared" si="115"/>
        <v>0</v>
      </c>
      <c r="BD259" s="53" t="e">
        <f t="shared" si="116"/>
        <v>#DIV/0!</v>
      </c>
      <c r="BI259" s="36">
        <f t="shared" si="120"/>
        <v>0</v>
      </c>
    </row>
    <row r="260" spans="1:61" x14ac:dyDescent="0.2">
      <c r="A260" s="2">
        <v>42759</v>
      </c>
      <c r="B260">
        <f>'Yield Curves'!C259-'Yield Curves'!C260</f>
        <v>9.9999999999997868E-3</v>
      </c>
      <c r="C260">
        <f>'Yield Curves'!D259-'Yield Curves'!D260</f>
        <v>1.4999999999998792E-2</v>
      </c>
      <c r="D260">
        <f>'Yield Curves'!E259-'Yield Curves'!E260</f>
        <v>1.9999999999999574E-2</v>
      </c>
      <c r="E260">
        <f>'Yield Curves'!F259-'Yield Curves'!F260</f>
        <v>3.0000000000001137E-2</v>
      </c>
      <c r="F260">
        <f>'Yield Curves'!G259-'Yield Curves'!G260</f>
        <v>4.0000000000000036E-2</v>
      </c>
      <c r="G260">
        <f>'Yield Curves'!H259-'Yield Curves'!H260</f>
        <v>3.9999999999999147E-2</v>
      </c>
      <c r="H260">
        <f>'Yield Curves'!I259-'Yield Curves'!I260</f>
        <v>3.9999999999999147E-2</v>
      </c>
      <c r="I260">
        <f>'Yield Curves'!J259-'Yield Curves'!J260</f>
        <v>4.4999999999998153E-2</v>
      </c>
      <c r="J260">
        <f>'Yield Curves'!K259-'Yield Curves'!K260</f>
        <v>4.9999999999999822E-2</v>
      </c>
      <c r="K260">
        <f>'Yield Curves'!L259-'Yield Curves'!L260</f>
        <v>4.9999999999998934E-2</v>
      </c>
      <c r="L260">
        <f>'Yield Curves'!M259-'Yield Curves'!M260</f>
        <v>4.9999999999998934E-2</v>
      </c>
      <c r="M260">
        <f>'Yield Curves'!N259-'Yield Curves'!N260</f>
        <v>4.9999999999998934E-2</v>
      </c>
      <c r="N260">
        <f>'Yield Curves'!O259-'Yield Curves'!O260</f>
        <v>4.9999999999998934E-2</v>
      </c>
      <c r="O260">
        <f>'Yield Curves'!P259-'Yield Curves'!P260</f>
        <v>4.9999999999998934E-2</v>
      </c>
      <c r="P260">
        <f>'Yield Curves'!Q259-'Yield Curves'!Q260</f>
        <v>5.0000000000000711E-2</v>
      </c>
      <c r="Q260">
        <f>'Yield Curves'!R259-'Yield Curves'!R260</f>
        <v>5.0000000000000711E-2</v>
      </c>
      <c r="R260">
        <f>'Yield Curves'!S259-'Yield Curves'!S260</f>
        <v>5.0000000000000711E-2</v>
      </c>
      <c r="S260">
        <f>'Yield Curves'!T259-'Yield Curves'!T260</f>
        <v>5.0000000000000711E-2</v>
      </c>
      <c r="T260">
        <f>'Yield Curves'!U259-'Yield Curves'!U260</f>
        <v>5.0000000000000711E-2</v>
      </c>
      <c r="U260">
        <f>'Yield Curves'!V259-'Yield Curves'!V260</f>
        <v>5.0000000000000711E-2</v>
      </c>
      <c r="V260" s="21">
        <f t="shared" ref="V260:V323" si="121">MAX(B260:U260)</f>
        <v>5.0000000000000711E-2</v>
      </c>
      <c r="AB260" s="53" t="e">
        <f t="shared" si="96"/>
        <v>#DIV/0!</v>
      </c>
      <c r="AF260" s="53"/>
      <c r="AG260" s="53"/>
      <c r="AI260" s="53" t="e">
        <f t="shared" si="101"/>
        <v>#DIV/0!</v>
      </c>
      <c r="AP260" s="53" t="e">
        <f t="shared" si="106"/>
        <v>#DIV/0!</v>
      </c>
      <c r="AT260" s="35">
        <f t="shared" si="109"/>
        <v>0</v>
      </c>
      <c r="AU260" s="36">
        <f t="shared" si="110"/>
        <v>0</v>
      </c>
      <c r="AW260" s="53" t="e">
        <f t="shared" si="111"/>
        <v>#DIV/0!</v>
      </c>
      <c r="BB260" s="36">
        <f t="shared" si="115"/>
        <v>0</v>
      </c>
      <c r="BD260" s="53" t="e">
        <f t="shared" si="116"/>
        <v>#DIV/0!</v>
      </c>
      <c r="BI260" s="36">
        <f t="shared" si="120"/>
        <v>0</v>
      </c>
    </row>
    <row r="261" spans="1:61" x14ac:dyDescent="0.2">
      <c r="A261" s="2">
        <v>42758</v>
      </c>
      <c r="B261">
        <f>'Yield Curves'!C260-'Yield Curves'!C261</f>
        <v>-3.9999999999999147E-2</v>
      </c>
      <c r="C261">
        <f>'Yield Curves'!D260-'Yield Curves'!D261</f>
        <v>-1.4999999999998792E-2</v>
      </c>
      <c r="D261">
        <f>'Yield Curves'!E260-'Yield Curves'!E261</f>
        <v>1.0000000000001563E-2</v>
      </c>
      <c r="E261">
        <f>'Yield Curves'!F260-'Yield Curves'!F261</f>
        <v>1.5000000000000568E-2</v>
      </c>
      <c r="F261">
        <f>'Yield Curves'!G260-'Yield Curves'!G261</f>
        <v>2.0000000000000462E-2</v>
      </c>
      <c r="G261">
        <f>'Yield Curves'!H260-'Yield Curves'!H261</f>
        <v>4.0000000000000924E-2</v>
      </c>
      <c r="H261">
        <f>'Yield Curves'!I260-'Yield Curves'!I261</f>
        <v>6.0000000000000497E-2</v>
      </c>
      <c r="I261">
        <f>'Yield Curves'!J260-'Yield Curves'!J261</f>
        <v>3.5000000000000142E-2</v>
      </c>
      <c r="J261">
        <f>'Yield Curves'!K260-'Yield Curves'!K261</f>
        <v>9.9999999999997868E-3</v>
      </c>
      <c r="K261">
        <f>'Yield Curves'!L260-'Yield Curves'!L261</f>
        <v>7.5000000000002842E-3</v>
      </c>
      <c r="L261">
        <f>'Yield Curves'!M260-'Yield Curves'!M261</f>
        <v>4.9999999999998934E-3</v>
      </c>
      <c r="M261">
        <f>'Yield Curves'!N260-'Yield Curves'!N261</f>
        <v>2.4999999999995026E-3</v>
      </c>
      <c r="N261">
        <f>'Yield Curves'!O260-'Yield Curves'!O261</f>
        <v>0</v>
      </c>
      <c r="O261">
        <f>'Yield Curves'!P260-'Yield Curves'!P261</f>
        <v>-2.4999999999995026E-3</v>
      </c>
      <c r="P261">
        <f>'Yield Curves'!Q260-'Yield Curves'!Q261</f>
        <v>1.2499999999988631E-3</v>
      </c>
      <c r="Q261">
        <f>'Yield Curves'!R260-'Yield Curves'!R261</f>
        <v>4.9999999999990052E-3</v>
      </c>
      <c r="R261">
        <f>'Yield Curves'!S260-'Yield Curves'!S261</f>
        <v>8.7499999999991473E-3</v>
      </c>
      <c r="S261">
        <f>'Yield Curves'!T260-'Yield Curves'!T261</f>
        <v>9.3749999999985789E-3</v>
      </c>
      <c r="T261">
        <f>'Yield Curves'!U260-'Yield Curves'!U261</f>
        <v>9.9999999999997868E-3</v>
      </c>
      <c r="U261">
        <f>'Yield Curves'!V260-'Yield Curves'!V261</f>
        <v>1.0625000000000995E-2</v>
      </c>
      <c r="V261" s="21">
        <f t="shared" si="121"/>
        <v>6.0000000000000497E-2</v>
      </c>
      <c r="AB261" s="53" t="e">
        <f t="shared" si="96"/>
        <v>#DIV/0!</v>
      </c>
      <c r="AF261" s="53"/>
      <c r="AG261" s="53"/>
      <c r="AI261" s="53" t="e">
        <f t="shared" si="101"/>
        <v>#DIV/0!</v>
      </c>
      <c r="AP261" s="53" t="e">
        <f t="shared" si="106"/>
        <v>#DIV/0!</v>
      </c>
      <c r="AT261" s="35">
        <f t="shared" si="109"/>
        <v>0</v>
      </c>
      <c r="AU261" s="36">
        <f t="shared" si="110"/>
        <v>0</v>
      </c>
      <c r="AW261" s="53" t="e">
        <f t="shared" si="111"/>
        <v>#DIV/0!</v>
      </c>
      <c r="BB261" s="36">
        <f t="shared" si="115"/>
        <v>0</v>
      </c>
      <c r="BD261" s="53" t="e">
        <f t="shared" si="116"/>
        <v>#DIV/0!</v>
      </c>
      <c r="BI261" s="36">
        <f t="shared" si="120"/>
        <v>0</v>
      </c>
    </row>
    <row r="262" spans="1:61" x14ac:dyDescent="0.2">
      <c r="A262" s="2">
        <v>42755</v>
      </c>
      <c r="B262">
        <f>'Yield Curves'!C261-'Yield Curves'!C262</f>
        <v>4.9999999999998934E-2</v>
      </c>
      <c r="C262">
        <f>'Yield Curves'!D261-'Yield Curves'!D262</f>
        <v>1.9999999999999574E-2</v>
      </c>
      <c r="D262">
        <f>'Yield Curves'!E261-'Yield Curves'!E262</f>
        <v>-1.0000000000001563E-2</v>
      </c>
      <c r="E262">
        <f>'Yield Curves'!F261-'Yield Curves'!F262</f>
        <v>-2.5000000000000355E-2</v>
      </c>
      <c r="F262">
        <f>'Yield Curves'!G261-'Yield Curves'!G262</f>
        <v>-4.0000000000000036E-2</v>
      </c>
      <c r="G262">
        <f>'Yield Curves'!H261-'Yield Curves'!H262</f>
        <v>5.4999999999999716E-2</v>
      </c>
      <c r="H262">
        <f>'Yield Curves'!I261-'Yield Curves'!I262</f>
        <v>0.15000000000000036</v>
      </c>
      <c r="I262">
        <f>'Yield Curves'!J261-'Yield Curves'!J262</f>
        <v>5.5000000000001492E-2</v>
      </c>
      <c r="J262">
        <f>'Yield Curves'!K261-'Yield Curves'!K262</f>
        <v>-4.0000000000000036E-2</v>
      </c>
      <c r="K262">
        <f>'Yield Curves'!L261-'Yield Curves'!L262</f>
        <v>-3.2500000000000639E-2</v>
      </c>
      <c r="L262">
        <f>'Yield Curves'!M261-'Yield Curves'!M262</f>
        <v>-2.4999999999999467E-2</v>
      </c>
      <c r="M262">
        <f>'Yield Curves'!N261-'Yield Curves'!N262</f>
        <v>-1.7499999999999183E-2</v>
      </c>
      <c r="N262">
        <f>'Yield Curves'!O261-'Yield Curves'!O262</f>
        <v>-9.9999999999997868E-3</v>
      </c>
      <c r="O262">
        <f>'Yield Curves'!P261-'Yield Curves'!P262</f>
        <v>-2.500000000001279E-3</v>
      </c>
      <c r="P262">
        <f>'Yield Curves'!Q261-'Yield Curves'!Q262</f>
        <v>8.7499999999991473E-3</v>
      </c>
      <c r="Q262">
        <f>'Yield Curves'!R261-'Yield Curves'!R262</f>
        <v>1.9999999999999574E-2</v>
      </c>
      <c r="R262">
        <f>'Yield Curves'!S261-'Yield Curves'!S262</f>
        <v>3.125E-2</v>
      </c>
      <c r="S262">
        <f>'Yield Curves'!T261-'Yield Curves'!T262</f>
        <v>4.0625000000000355E-2</v>
      </c>
      <c r="T262">
        <f>'Yield Curves'!U261-'Yield Curves'!U262</f>
        <v>4.9999999999998934E-2</v>
      </c>
      <c r="U262">
        <f>'Yield Curves'!V261-'Yield Curves'!V262</f>
        <v>5.9374999999997513E-2</v>
      </c>
      <c r="V262" s="21">
        <f t="shared" si="121"/>
        <v>0.15000000000000036</v>
      </c>
      <c r="AB262" s="53" t="e">
        <f t="shared" ref="AB262:AB325" si="122">AA262/AA263-1</f>
        <v>#DIV/0!</v>
      </c>
      <c r="AF262" s="53"/>
      <c r="AG262" s="53"/>
      <c r="AI262" s="53" t="e">
        <f t="shared" ref="AI262:AI325" si="123">AH262/AH263-1</f>
        <v>#DIV/0!</v>
      </c>
      <c r="AP262" s="53" t="e">
        <f t="shared" ref="AP262:AP325" si="124">AO262/AO263-1</f>
        <v>#DIV/0!</v>
      </c>
      <c r="AT262" s="35">
        <f t="shared" ref="AT262:AT325" si="125">$AC$1*X261/100</f>
        <v>0</v>
      </c>
      <c r="AU262" s="36">
        <f t="shared" ref="AU262:AU325" si="126">AT262*SQRT(10)</f>
        <v>0</v>
      </c>
      <c r="AW262" s="53" t="e">
        <f t="shared" ref="AW262:AW325" si="127">AV262/AV263-1</f>
        <v>#DIV/0!</v>
      </c>
      <c r="BB262" s="36">
        <f t="shared" ref="BB262:BB325" si="128">BA262*SQRT(10)</f>
        <v>0</v>
      </c>
      <c r="BD262" s="53" t="e">
        <f t="shared" ref="BD262:BD325" si="129">BC262/BC263-1</f>
        <v>#DIV/0!</v>
      </c>
      <c r="BI262" s="36">
        <f t="shared" ref="BI262:BI325" si="130">BH262*SQRT(10)</f>
        <v>0</v>
      </c>
    </row>
    <row r="263" spans="1:61" x14ac:dyDescent="0.2">
      <c r="A263" s="2">
        <v>42754</v>
      </c>
      <c r="B263">
        <f>'Yield Curves'!C262-'Yield Curves'!C263</f>
        <v>-1.9999999999999574E-2</v>
      </c>
      <c r="C263">
        <f>'Yield Curves'!D262-'Yield Curves'!D263</f>
        <v>-3.0000000000001137E-2</v>
      </c>
      <c r="D263">
        <f>'Yield Curves'!E262-'Yield Curves'!E263</f>
        <v>-3.9999999999999147E-2</v>
      </c>
      <c r="E263">
        <f>'Yield Curves'!F262-'Yield Curves'!F263</f>
        <v>-1.9999999999999574E-2</v>
      </c>
      <c r="F263">
        <f>'Yield Curves'!G262-'Yield Curves'!G263</f>
        <v>0</v>
      </c>
      <c r="G263">
        <f>'Yield Curves'!H262-'Yield Curves'!H263</f>
        <v>-1.5000000000000568E-2</v>
      </c>
      <c r="H263">
        <f>'Yield Curves'!I262-'Yield Curves'!I263</f>
        <v>-3.0000000000001137E-2</v>
      </c>
      <c r="I263">
        <f>'Yield Curves'!J262-'Yield Curves'!J263</f>
        <v>-5.0000000000007816E-3</v>
      </c>
      <c r="J263">
        <f>'Yield Curves'!K262-'Yield Curves'!K263</f>
        <v>2.0000000000000462E-2</v>
      </c>
      <c r="K263">
        <f>'Yield Curves'!L262-'Yield Curves'!L263</f>
        <v>1.7500000000000071E-2</v>
      </c>
      <c r="L263">
        <f>'Yield Curves'!M262-'Yield Curves'!M263</f>
        <v>1.499999999999968E-2</v>
      </c>
      <c r="M263">
        <f>'Yield Curves'!N262-'Yield Curves'!N263</f>
        <v>1.2500000000000178E-2</v>
      </c>
      <c r="N263">
        <f>'Yield Curves'!O262-'Yield Curves'!O263</f>
        <v>9.9999999999997868E-3</v>
      </c>
      <c r="O263">
        <f>'Yield Curves'!P262-'Yield Curves'!P263</f>
        <v>7.5000000000002842E-3</v>
      </c>
      <c r="P263">
        <f>'Yield Curves'!Q262-'Yield Curves'!Q263</f>
        <v>8.7500000000009237E-3</v>
      </c>
      <c r="Q263">
        <f>'Yield Curves'!R262-'Yield Curves'!R263</f>
        <v>1.0000000000001563E-2</v>
      </c>
      <c r="R263">
        <f>'Yield Curves'!S262-'Yield Curves'!S263</f>
        <v>1.1250000000002203E-2</v>
      </c>
      <c r="S263">
        <f>'Yield Curves'!T262-'Yield Curves'!T263</f>
        <v>1.0625000000000995E-2</v>
      </c>
      <c r="T263">
        <f>'Yield Curves'!U262-'Yield Curves'!U263</f>
        <v>9.9999999999997868E-3</v>
      </c>
      <c r="U263">
        <f>'Yield Curves'!V262-'Yield Curves'!V263</f>
        <v>9.3749999999985789E-3</v>
      </c>
      <c r="V263" s="21">
        <f t="shared" si="121"/>
        <v>2.0000000000000462E-2</v>
      </c>
      <c r="AB263" s="53" t="e">
        <f t="shared" si="122"/>
        <v>#DIV/0!</v>
      </c>
      <c r="AF263" s="53"/>
      <c r="AG263" s="53"/>
      <c r="AI263" s="53" t="e">
        <f t="shared" si="123"/>
        <v>#DIV/0!</v>
      </c>
      <c r="AP263" s="53" t="e">
        <f t="shared" si="124"/>
        <v>#DIV/0!</v>
      </c>
      <c r="AT263" s="35">
        <f t="shared" si="125"/>
        <v>0</v>
      </c>
      <c r="AU263" s="36">
        <f t="shared" si="126"/>
        <v>0</v>
      </c>
      <c r="AW263" s="53" t="e">
        <f t="shared" si="127"/>
        <v>#DIV/0!</v>
      </c>
      <c r="BB263" s="36">
        <f t="shared" si="128"/>
        <v>0</v>
      </c>
      <c r="BD263" s="53" t="e">
        <f t="shared" si="129"/>
        <v>#DIV/0!</v>
      </c>
      <c r="BI263" s="36">
        <f t="shared" si="130"/>
        <v>0</v>
      </c>
    </row>
    <row r="264" spans="1:61" x14ac:dyDescent="0.2">
      <c r="A264" s="2">
        <v>42753</v>
      </c>
      <c r="B264">
        <f>'Yield Curves'!C263-'Yield Curves'!C264</f>
        <v>9.9999999999997868E-3</v>
      </c>
      <c r="C264">
        <f>'Yield Curves'!D263-'Yield Curves'!D264</f>
        <v>5.0000000000007816E-3</v>
      </c>
      <c r="D264">
        <f>'Yield Curves'!E263-'Yield Curves'!E264</f>
        <v>0</v>
      </c>
      <c r="E264">
        <f>'Yield Curves'!F263-'Yield Curves'!F264</f>
        <v>-5.0000000000007816E-3</v>
      </c>
      <c r="F264">
        <f>'Yield Curves'!G263-'Yield Curves'!G264</f>
        <v>-1.0000000000000675E-2</v>
      </c>
      <c r="G264">
        <f>'Yield Curves'!H263-'Yield Curves'!H264</f>
        <v>9.9999999999997868E-3</v>
      </c>
      <c r="H264">
        <f>'Yield Curves'!I263-'Yield Curves'!I264</f>
        <v>3.0000000000001137E-2</v>
      </c>
      <c r="I264">
        <f>'Yield Curves'!J263-'Yield Curves'!J264</f>
        <v>1.9999999999999574E-2</v>
      </c>
      <c r="J264">
        <f>'Yield Curves'!K263-'Yield Curves'!K264</f>
        <v>9.9999999999997868E-3</v>
      </c>
      <c r="K264">
        <f>'Yield Curves'!L263-'Yield Curves'!L264</f>
        <v>1.5000000000000568E-2</v>
      </c>
      <c r="L264">
        <f>'Yield Curves'!M263-'Yield Curves'!M264</f>
        <v>2.0000000000000462E-2</v>
      </c>
      <c r="M264">
        <f>'Yield Curves'!N263-'Yield Curves'!N264</f>
        <v>2.5000000000000355E-2</v>
      </c>
      <c r="N264">
        <f>'Yield Curves'!O263-'Yield Curves'!O264</f>
        <v>3.0000000000000249E-2</v>
      </c>
      <c r="O264">
        <f>'Yield Curves'!P263-'Yield Curves'!P264</f>
        <v>3.5000000000000142E-2</v>
      </c>
      <c r="P264">
        <f>'Yield Curves'!Q263-'Yield Curves'!Q264</f>
        <v>3.2499999999999751E-2</v>
      </c>
      <c r="Q264">
        <f>'Yield Curves'!R263-'Yield Curves'!R264</f>
        <v>2.9999999999999361E-2</v>
      </c>
      <c r="R264">
        <f>'Yield Curves'!S263-'Yield Curves'!S264</f>
        <v>2.7499999999998082E-2</v>
      </c>
      <c r="S264">
        <f>'Yield Curves'!T263-'Yield Curves'!T264</f>
        <v>2.8750000000000497E-2</v>
      </c>
      <c r="T264">
        <f>'Yield Curves'!U263-'Yield Curves'!U264</f>
        <v>3.0000000000001137E-2</v>
      </c>
      <c r="U264">
        <f>'Yield Curves'!V263-'Yield Curves'!V264</f>
        <v>3.1250000000001776E-2</v>
      </c>
      <c r="V264" s="21">
        <f t="shared" si="121"/>
        <v>3.5000000000000142E-2</v>
      </c>
      <c r="AB264" s="53" t="e">
        <f t="shared" si="122"/>
        <v>#DIV/0!</v>
      </c>
      <c r="AF264" s="53"/>
      <c r="AG264" s="53"/>
      <c r="AI264" s="53" t="e">
        <f t="shared" si="123"/>
        <v>#DIV/0!</v>
      </c>
      <c r="AP264" s="53" t="e">
        <f t="shared" si="124"/>
        <v>#DIV/0!</v>
      </c>
      <c r="AT264" s="35">
        <f t="shared" si="125"/>
        <v>0</v>
      </c>
      <c r="AU264" s="36">
        <f t="shared" si="126"/>
        <v>0</v>
      </c>
      <c r="AW264" s="53" t="e">
        <f t="shared" si="127"/>
        <v>#DIV/0!</v>
      </c>
      <c r="BB264" s="36">
        <f t="shared" si="128"/>
        <v>0</v>
      </c>
      <c r="BD264" s="53" t="e">
        <f t="shared" si="129"/>
        <v>#DIV/0!</v>
      </c>
      <c r="BI264" s="36">
        <f t="shared" si="130"/>
        <v>0</v>
      </c>
    </row>
    <row r="265" spans="1:61" x14ac:dyDescent="0.2">
      <c r="A265" s="2">
        <v>42752</v>
      </c>
      <c r="B265">
        <f>'Yield Curves'!C264-'Yield Curves'!C265</f>
        <v>-9.9999999999997868E-3</v>
      </c>
      <c r="C265">
        <f>'Yield Curves'!D264-'Yield Curves'!D265</f>
        <v>-2.5000000000000355E-2</v>
      </c>
      <c r="D265">
        <f>'Yield Curves'!E264-'Yield Curves'!E265</f>
        <v>-4.0000000000000924E-2</v>
      </c>
      <c r="E265">
        <f>'Yield Curves'!F264-'Yield Curves'!F265</f>
        <v>-4.4999999999999929E-2</v>
      </c>
      <c r="F265">
        <f>'Yield Curves'!G264-'Yield Curves'!G265</f>
        <v>-4.9999999999998934E-2</v>
      </c>
      <c r="G265">
        <f>'Yield Curves'!H264-'Yield Curves'!H265</f>
        <v>-3.9999999999999147E-2</v>
      </c>
      <c r="H265">
        <f>'Yield Curves'!I264-'Yield Curves'!I265</f>
        <v>-3.0000000000001137E-2</v>
      </c>
      <c r="I265">
        <f>'Yield Curves'!J264-'Yield Curves'!J265</f>
        <v>-3.9999999999999147E-2</v>
      </c>
      <c r="J265">
        <f>'Yield Curves'!K264-'Yield Curves'!K265</f>
        <v>-4.9999999999999822E-2</v>
      </c>
      <c r="K265">
        <f>'Yield Curves'!L264-'Yield Curves'!L265</f>
        <v>-4.7499999999999432E-2</v>
      </c>
      <c r="L265">
        <f>'Yield Curves'!M264-'Yield Curves'!M265</f>
        <v>-4.4999999999999929E-2</v>
      </c>
      <c r="M265">
        <f>'Yield Curves'!N264-'Yield Curves'!N265</f>
        <v>-4.2500000000000426E-2</v>
      </c>
      <c r="N265">
        <f>'Yield Curves'!O264-'Yield Curves'!O265</f>
        <v>-4.0000000000000036E-2</v>
      </c>
      <c r="O265">
        <f>'Yield Curves'!P264-'Yield Curves'!P265</f>
        <v>-3.7499999999999645E-2</v>
      </c>
      <c r="P265">
        <f>'Yield Curves'!Q264-'Yield Curves'!Q265</f>
        <v>-3.6249999999999893E-2</v>
      </c>
      <c r="Q265">
        <f>'Yield Curves'!R264-'Yield Curves'!R265</f>
        <v>-3.5000000000000142E-2</v>
      </c>
      <c r="R265">
        <f>'Yield Curves'!S264-'Yield Curves'!S265</f>
        <v>-3.3749999999999503E-2</v>
      </c>
      <c r="S265">
        <f>'Yield Curves'!T264-'Yield Curves'!T265</f>
        <v>-3.1875000000001208E-2</v>
      </c>
      <c r="T265">
        <f>'Yield Curves'!U264-'Yield Curves'!U265</f>
        <v>-3.0000000000001137E-2</v>
      </c>
      <c r="U265">
        <f>'Yield Curves'!V264-'Yield Curves'!V265</f>
        <v>-2.8125000000001066E-2</v>
      </c>
      <c r="V265" s="21">
        <f t="shared" si="121"/>
        <v>-9.9999999999997868E-3</v>
      </c>
      <c r="AB265" s="53" t="e">
        <f t="shared" si="122"/>
        <v>#DIV/0!</v>
      </c>
      <c r="AF265" s="53"/>
      <c r="AG265" s="53"/>
      <c r="AI265" s="53" t="e">
        <f t="shared" si="123"/>
        <v>#DIV/0!</v>
      </c>
      <c r="AP265" s="53" t="e">
        <f t="shared" si="124"/>
        <v>#DIV/0!</v>
      </c>
      <c r="AT265" s="35">
        <f t="shared" si="125"/>
        <v>0</v>
      </c>
      <c r="AU265" s="36">
        <f t="shared" si="126"/>
        <v>0</v>
      </c>
      <c r="AW265" s="53" t="e">
        <f t="shared" si="127"/>
        <v>#DIV/0!</v>
      </c>
      <c r="BB265" s="36">
        <f t="shared" si="128"/>
        <v>0</v>
      </c>
      <c r="BD265" s="53" t="e">
        <f t="shared" si="129"/>
        <v>#DIV/0!</v>
      </c>
      <c r="BI265" s="36">
        <f t="shared" si="130"/>
        <v>0</v>
      </c>
    </row>
    <row r="266" spans="1:61" x14ac:dyDescent="0.2">
      <c r="A266" s="2">
        <v>42751</v>
      </c>
      <c r="B266">
        <f>'Yield Curves'!C265-'Yield Curves'!C266</f>
        <v>-2.9999999999999361E-2</v>
      </c>
      <c r="C266">
        <f>'Yield Curves'!D265-'Yield Curves'!D266</f>
        <v>-9.9999999999980105E-3</v>
      </c>
      <c r="D266">
        <f>'Yield Curves'!E265-'Yield Curves'!E266</f>
        <v>1.0000000000001563E-2</v>
      </c>
      <c r="E266">
        <f>'Yield Curves'!F265-'Yield Curves'!F266</f>
        <v>2.9999999999999361E-2</v>
      </c>
      <c r="F266">
        <f>'Yield Curves'!G265-'Yield Curves'!G266</f>
        <v>4.9999999999998934E-2</v>
      </c>
      <c r="G266">
        <f>'Yield Curves'!H265-'Yield Curves'!H266</f>
        <v>3.9999999999999147E-2</v>
      </c>
      <c r="H266">
        <f>'Yield Curves'!I265-'Yield Curves'!I266</f>
        <v>3.0000000000001137E-2</v>
      </c>
      <c r="I266">
        <f>'Yield Curves'!J265-'Yield Curves'!J266</f>
        <v>5.0000000000000711E-2</v>
      </c>
      <c r="J266">
        <f>'Yield Curves'!K265-'Yield Curves'!K266</f>
        <v>7.0000000000000284E-2</v>
      </c>
      <c r="K266">
        <f>'Yield Curves'!L265-'Yield Curves'!L266</f>
        <v>6.7499999999999005E-2</v>
      </c>
      <c r="L266">
        <f>'Yield Curves'!M265-'Yield Curves'!M266</f>
        <v>6.4999999999999503E-2</v>
      </c>
      <c r="M266">
        <f>'Yield Curves'!N265-'Yield Curves'!N266</f>
        <v>6.25E-2</v>
      </c>
      <c r="N266">
        <f>'Yield Curves'!O265-'Yield Curves'!O266</f>
        <v>6.0000000000000497E-2</v>
      </c>
      <c r="O266">
        <f>'Yield Curves'!P265-'Yield Curves'!P266</f>
        <v>5.7500000000000995E-2</v>
      </c>
      <c r="P266">
        <f>'Yield Curves'!Q265-'Yield Curves'!Q266</f>
        <v>5.3750000000000853E-2</v>
      </c>
      <c r="Q266">
        <f>'Yield Curves'!R265-'Yield Curves'!R266</f>
        <v>5.0000000000000711E-2</v>
      </c>
      <c r="R266">
        <f>'Yield Curves'!S265-'Yield Curves'!S266</f>
        <v>4.6250000000000568E-2</v>
      </c>
      <c r="S266">
        <f>'Yield Curves'!T265-'Yield Curves'!T266</f>
        <v>4.3125000000001634E-2</v>
      </c>
      <c r="T266">
        <f>'Yield Curves'!U265-'Yield Curves'!U266</f>
        <v>4.0000000000000924E-2</v>
      </c>
      <c r="U266">
        <f>'Yield Curves'!V265-'Yield Curves'!V266</f>
        <v>3.6875000000000213E-2</v>
      </c>
      <c r="V266" s="21">
        <f t="shared" si="121"/>
        <v>7.0000000000000284E-2</v>
      </c>
      <c r="AB266" s="53" t="e">
        <f t="shared" si="122"/>
        <v>#DIV/0!</v>
      </c>
      <c r="AF266" s="53"/>
      <c r="AG266" s="53"/>
      <c r="AI266" s="53" t="e">
        <f t="shared" si="123"/>
        <v>#DIV/0!</v>
      </c>
      <c r="AP266" s="53" t="e">
        <f t="shared" si="124"/>
        <v>#DIV/0!</v>
      </c>
      <c r="AT266" s="35">
        <f t="shared" si="125"/>
        <v>0</v>
      </c>
      <c r="AU266" s="36">
        <f t="shared" si="126"/>
        <v>0</v>
      </c>
      <c r="AW266" s="53" t="e">
        <f t="shared" si="127"/>
        <v>#DIV/0!</v>
      </c>
      <c r="BB266" s="36">
        <f t="shared" si="128"/>
        <v>0</v>
      </c>
      <c r="BD266" s="53" t="e">
        <f t="shared" si="129"/>
        <v>#DIV/0!</v>
      </c>
      <c r="BI266" s="36">
        <f t="shared" si="130"/>
        <v>0</v>
      </c>
    </row>
    <row r="267" spans="1:61" x14ac:dyDescent="0.2">
      <c r="A267" s="2">
        <v>42748</v>
      </c>
      <c r="B267">
        <f>'Yield Curves'!C266-'Yield Curves'!C267</f>
        <v>-2.000000000000135E-2</v>
      </c>
      <c r="C267">
        <f>'Yield Curves'!D266-'Yield Curves'!D267</f>
        <v>-1.5000000000002345E-2</v>
      </c>
      <c r="D267">
        <f>'Yield Curves'!E266-'Yield Curves'!E267</f>
        <v>-1.0000000000001563E-2</v>
      </c>
      <c r="E267">
        <f>'Yield Curves'!F266-'Yield Curves'!F267</f>
        <v>-1.5000000000000568E-2</v>
      </c>
      <c r="F267">
        <f>'Yield Curves'!G266-'Yield Curves'!G267</f>
        <v>-1.9999999999999574E-2</v>
      </c>
      <c r="G267">
        <f>'Yield Curves'!H266-'Yield Curves'!H267</f>
        <v>5.0000000000007816E-3</v>
      </c>
      <c r="H267">
        <f>'Yield Curves'!I266-'Yield Curves'!I267</f>
        <v>2.9999999999999361E-2</v>
      </c>
      <c r="I267">
        <f>'Yield Curves'!J266-'Yield Curves'!J267</f>
        <v>9.9999999999980105E-3</v>
      </c>
      <c r="J267">
        <f>'Yield Curves'!K266-'Yield Curves'!K267</f>
        <v>-1.0000000000000675E-2</v>
      </c>
      <c r="K267">
        <f>'Yield Curves'!L266-'Yield Curves'!L267</f>
        <v>-9.9999999999997868E-3</v>
      </c>
      <c r="L267">
        <f>'Yield Curves'!M266-'Yield Curves'!M267</f>
        <v>-9.9999999999997868E-3</v>
      </c>
      <c r="M267">
        <f>'Yield Curves'!N266-'Yield Curves'!N267</f>
        <v>-9.9999999999997868E-3</v>
      </c>
      <c r="N267">
        <f>'Yield Curves'!O266-'Yield Curves'!O267</f>
        <v>-1.0000000000000675E-2</v>
      </c>
      <c r="O267">
        <f>'Yield Curves'!P266-'Yield Curves'!P267</f>
        <v>-1.0000000000001563E-2</v>
      </c>
      <c r="P267">
        <f>'Yield Curves'!Q266-'Yield Curves'!Q267</f>
        <v>-5.0000000000007816E-3</v>
      </c>
      <c r="Q267">
        <f>'Yield Curves'!R266-'Yield Curves'!R267</f>
        <v>0</v>
      </c>
      <c r="R267">
        <f>'Yield Curves'!S266-'Yield Curves'!S267</f>
        <v>5.0000000000007816E-3</v>
      </c>
      <c r="S267">
        <f>'Yield Curves'!T266-'Yield Curves'!T267</f>
        <v>7.5000000000002842E-3</v>
      </c>
      <c r="T267">
        <f>'Yield Curves'!U266-'Yield Curves'!U267</f>
        <v>9.9999999999997868E-3</v>
      </c>
      <c r="U267">
        <f>'Yield Curves'!V266-'Yield Curves'!V267</f>
        <v>1.2499999999999289E-2</v>
      </c>
      <c r="V267" s="21">
        <f t="shared" si="121"/>
        <v>2.9999999999999361E-2</v>
      </c>
      <c r="AB267" s="53" t="e">
        <f t="shared" si="122"/>
        <v>#DIV/0!</v>
      </c>
      <c r="AF267" s="53"/>
      <c r="AG267" s="53"/>
      <c r="AI267" s="53" t="e">
        <f t="shared" si="123"/>
        <v>#DIV/0!</v>
      </c>
      <c r="AP267" s="53" t="e">
        <f t="shared" si="124"/>
        <v>#DIV/0!</v>
      </c>
      <c r="AT267" s="35">
        <f t="shared" si="125"/>
        <v>0</v>
      </c>
      <c r="AU267" s="36">
        <f t="shared" si="126"/>
        <v>0</v>
      </c>
      <c r="AW267" s="53" t="e">
        <f t="shared" si="127"/>
        <v>#DIV/0!</v>
      </c>
      <c r="BB267" s="36">
        <f t="shared" si="128"/>
        <v>0</v>
      </c>
      <c r="BD267" s="53" t="e">
        <f t="shared" si="129"/>
        <v>#DIV/0!</v>
      </c>
      <c r="BI267" s="36">
        <f t="shared" si="130"/>
        <v>0</v>
      </c>
    </row>
    <row r="268" spans="1:61" x14ac:dyDescent="0.2">
      <c r="A268" s="2">
        <v>42747</v>
      </c>
      <c r="B268">
        <f>'Yield Curves'!C267-'Yield Curves'!C268</f>
        <v>-1.9999999999999574E-2</v>
      </c>
      <c r="C268">
        <f>'Yield Curves'!D267-'Yield Curves'!D268</f>
        <v>-4.4999999999999929E-2</v>
      </c>
      <c r="D268">
        <f>'Yield Curves'!E267-'Yield Curves'!E268</f>
        <v>-6.9999999999998508E-2</v>
      </c>
      <c r="E268">
        <f>'Yield Curves'!F267-'Yield Curves'!F268</f>
        <v>-8.49999999999973E-2</v>
      </c>
      <c r="F268">
        <f>'Yield Curves'!G267-'Yield Curves'!G268</f>
        <v>-9.9999999999999645E-2</v>
      </c>
      <c r="G268">
        <f>'Yield Curves'!H267-'Yield Curves'!H268</f>
        <v>-9.5000000000000639E-2</v>
      </c>
      <c r="H268">
        <f>'Yield Curves'!I267-'Yield Curves'!I268</f>
        <v>-8.9999999999999858E-2</v>
      </c>
      <c r="I268">
        <f>'Yield Curves'!J267-'Yield Curves'!J268</f>
        <v>-0.11999999999999922</v>
      </c>
      <c r="J268">
        <f>'Yield Curves'!K267-'Yield Curves'!K268</f>
        <v>-0.15000000000000036</v>
      </c>
      <c r="K268">
        <f>'Yield Curves'!L267-'Yield Curves'!L268</f>
        <v>-0.14750000000000085</v>
      </c>
      <c r="L268">
        <f>'Yield Curves'!M267-'Yield Curves'!M268</f>
        <v>-0.14500000000000135</v>
      </c>
      <c r="M268">
        <f>'Yield Curves'!N267-'Yield Curves'!N268</f>
        <v>-0.14250000000000185</v>
      </c>
      <c r="N268">
        <f>'Yield Curves'!O267-'Yield Curves'!O268</f>
        <v>-0.13999999999999968</v>
      </c>
      <c r="O268">
        <f>'Yield Curves'!P267-'Yield Curves'!P268</f>
        <v>-0.13749999999999751</v>
      </c>
      <c r="P268">
        <f>'Yield Curves'!Q267-'Yield Curves'!Q268</f>
        <v>-0.13374999999999915</v>
      </c>
      <c r="Q268">
        <f>'Yield Curves'!R267-'Yield Curves'!R268</f>
        <v>-0.13000000000000078</v>
      </c>
      <c r="R268">
        <f>'Yield Curves'!S267-'Yield Curves'!S268</f>
        <v>-0.12625000000000242</v>
      </c>
      <c r="S268">
        <f>'Yield Curves'!T267-'Yield Curves'!T268</f>
        <v>-0.12312500000000171</v>
      </c>
      <c r="T268">
        <f>'Yield Curves'!U267-'Yield Curves'!U268</f>
        <v>-0.11999999999999922</v>
      </c>
      <c r="U268">
        <f>'Yield Curves'!V267-'Yield Curves'!V268</f>
        <v>-0.11687499999999673</v>
      </c>
      <c r="V268" s="21">
        <f t="shared" si="121"/>
        <v>-1.9999999999999574E-2</v>
      </c>
      <c r="AB268" s="53" t="e">
        <f t="shared" si="122"/>
        <v>#DIV/0!</v>
      </c>
      <c r="AF268" s="53"/>
      <c r="AG268" s="53"/>
      <c r="AI268" s="53" t="e">
        <f t="shared" si="123"/>
        <v>#DIV/0!</v>
      </c>
      <c r="AP268" s="53" t="e">
        <f t="shared" si="124"/>
        <v>#DIV/0!</v>
      </c>
      <c r="AT268" s="35">
        <f t="shared" si="125"/>
        <v>0</v>
      </c>
      <c r="AU268" s="36">
        <f t="shared" si="126"/>
        <v>0</v>
      </c>
      <c r="AW268" s="53" t="e">
        <f t="shared" si="127"/>
        <v>#DIV/0!</v>
      </c>
      <c r="BB268" s="36">
        <f t="shared" si="128"/>
        <v>0</v>
      </c>
      <c r="BD268" s="53" t="e">
        <f t="shared" si="129"/>
        <v>#DIV/0!</v>
      </c>
      <c r="BI268" s="36">
        <f t="shared" si="130"/>
        <v>0</v>
      </c>
    </row>
    <row r="269" spans="1:61" x14ac:dyDescent="0.2">
      <c r="A269" s="2">
        <v>42746</v>
      </c>
      <c r="B269">
        <f>'Yield Curves'!C268-'Yield Curves'!C269</f>
        <v>4.0000000000000924E-2</v>
      </c>
      <c r="C269">
        <f>'Yield Curves'!D268-'Yield Curves'!D269</f>
        <v>1.5000000000000568E-2</v>
      </c>
      <c r="D269">
        <f>'Yield Curves'!E268-'Yield Curves'!E269</f>
        <v>-1.0000000000001563E-2</v>
      </c>
      <c r="E269">
        <f>'Yield Curves'!F268-'Yield Curves'!F269</f>
        <v>0</v>
      </c>
      <c r="F269">
        <f>'Yield Curves'!G268-'Yield Curves'!G269</f>
        <v>9.9999999999997868E-3</v>
      </c>
      <c r="G269">
        <f>'Yield Curves'!H268-'Yield Curves'!H269</f>
        <v>3.5000000000000142E-2</v>
      </c>
      <c r="H269">
        <f>'Yield Curves'!I268-'Yield Curves'!I269</f>
        <v>6.0000000000000497E-2</v>
      </c>
      <c r="I269">
        <f>'Yield Curves'!J268-'Yield Curves'!J269</f>
        <v>5.5000000000001492E-2</v>
      </c>
      <c r="J269">
        <f>'Yield Curves'!K268-'Yield Curves'!K269</f>
        <v>5.0000000000000711E-2</v>
      </c>
      <c r="K269">
        <f>'Yield Curves'!L268-'Yield Curves'!L269</f>
        <v>5.0000000000000711E-2</v>
      </c>
      <c r="L269">
        <f>'Yield Curves'!M268-'Yield Curves'!M269</f>
        <v>5.0000000000000711E-2</v>
      </c>
      <c r="M269">
        <f>'Yield Curves'!N268-'Yield Curves'!N269</f>
        <v>5.0000000000000711E-2</v>
      </c>
      <c r="N269">
        <f>'Yield Curves'!O268-'Yield Curves'!O269</f>
        <v>5.0000000000000711E-2</v>
      </c>
      <c r="O269">
        <f>'Yield Curves'!P268-'Yield Curves'!P269</f>
        <v>5.0000000000000711E-2</v>
      </c>
      <c r="P269">
        <f>'Yield Curves'!Q268-'Yield Curves'!Q269</f>
        <v>5.4999999999999716E-2</v>
      </c>
      <c r="Q269">
        <f>'Yield Curves'!R268-'Yield Curves'!R269</f>
        <v>6.0000000000000497E-2</v>
      </c>
      <c r="R269">
        <f>'Yield Curves'!S268-'Yield Curves'!S269</f>
        <v>6.5000000000001279E-2</v>
      </c>
      <c r="S269">
        <f>'Yield Curves'!T268-'Yield Curves'!T269</f>
        <v>6.7499999999999005E-2</v>
      </c>
      <c r="T269">
        <f>'Yield Curves'!U268-'Yield Curves'!U269</f>
        <v>6.9999999999998508E-2</v>
      </c>
      <c r="U269">
        <f>'Yield Curves'!V268-'Yield Curves'!V269</f>
        <v>7.249999999999801E-2</v>
      </c>
      <c r="V269" s="21">
        <f t="shared" si="121"/>
        <v>7.249999999999801E-2</v>
      </c>
      <c r="AB269" s="53" t="e">
        <f t="shared" si="122"/>
        <v>#DIV/0!</v>
      </c>
      <c r="AF269" s="53"/>
      <c r="AG269" s="53"/>
      <c r="AI269" s="53" t="e">
        <f t="shared" si="123"/>
        <v>#DIV/0!</v>
      </c>
      <c r="AP269" s="53" t="e">
        <f t="shared" si="124"/>
        <v>#DIV/0!</v>
      </c>
      <c r="AT269" s="35">
        <f t="shared" si="125"/>
        <v>0</v>
      </c>
      <c r="AU269" s="36">
        <f t="shared" si="126"/>
        <v>0</v>
      </c>
      <c r="AW269" s="53" t="e">
        <f t="shared" si="127"/>
        <v>#DIV/0!</v>
      </c>
      <c r="BB269" s="36">
        <f t="shared" si="128"/>
        <v>0</v>
      </c>
      <c r="BD269" s="53" t="e">
        <f t="shared" si="129"/>
        <v>#DIV/0!</v>
      </c>
      <c r="BI269" s="36">
        <f t="shared" si="130"/>
        <v>0</v>
      </c>
    </row>
    <row r="270" spans="1:61" x14ac:dyDescent="0.2">
      <c r="A270" s="2">
        <v>42745</v>
      </c>
      <c r="B270">
        <f>'Yield Curves'!C269-'Yield Curves'!C270</f>
        <v>-0.13000000000000078</v>
      </c>
      <c r="C270">
        <f>'Yield Curves'!D269-'Yield Curves'!D270</f>
        <v>-7.4999999999999289E-2</v>
      </c>
      <c r="D270">
        <f>'Yield Curves'!E269-'Yield Curves'!E270</f>
        <v>-1.9999999999999574E-2</v>
      </c>
      <c r="E270">
        <f>'Yield Curves'!F269-'Yield Curves'!F270</f>
        <v>-4.4999999999999929E-2</v>
      </c>
      <c r="F270">
        <f>'Yield Curves'!G269-'Yield Curves'!G270</f>
        <v>-7.0000000000000284E-2</v>
      </c>
      <c r="G270">
        <f>'Yield Curves'!H269-'Yield Curves'!H270</f>
        <v>-6.4999999999999503E-2</v>
      </c>
      <c r="H270">
        <f>'Yield Curves'!I269-'Yield Curves'!I270</f>
        <v>-6.0000000000000497E-2</v>
      </c>
      <c r="I270">
        <f>'Yield Curves'!J269-'Yield Curves'!J270</f>
        <v>-8.5000000000000853E-2</v>
      </c>
      <c r="J270">
        <f>'Yield Curves'!K269-'Yield Curves'!K270</f>
        <v>-0.10999999999999943</v>
      </c>
      <c r="K270">
        <f>'Yield Curves'!L269-'Yield Curves'!L270</f>
        <v>-0.10499999999999865</v>
      </c>
      <c r="L270">
        <f>'Yield Curves'!M269-'Yield Curves'!M270</f>
        <v>-9.9999999999997868E-2</v>
      </c>
      <c r="M270">
        <f>'Yield Curves'!N269-'Yield Curves'!N270</f>
        <v>-9.4999999999998863E-2</v>
      </c>
      <c r="N270">
        <f>'Yield Curves'!O269-'Yield Curves'!O270</f>
        <v>-8.9999999999999858E-2</v>
      </c>
      <c r="O270">
        <f>'Yield Curves'!P269-'Yield Curves'!P270</f>
        <v>-8.5000000000000853E-2</v>
      </c>
      <c r="P270">
        <f>'Yield Curves'!Q269-'Yield Curves'!Q270</f>
        <v>-8.4999999999999076E-2</v>
      </c>
      <c r="Q270">
        <f>'Yield Curves'!R269-'Yield Curves'!R270</f>
        <v>-8.4999999999999076E-2</v>
      </c>
      <c r="R270">
        <f>'Yield Curves'!S269-'Yield Curves'!S270</f>
        <v>-8.4999999999999076E-2</v>
      </c>
      <c r="S270">
        <f>'Yield Curves'!T269-'Yield Curves'!T270</f>
        <v>-8.2499999999999574E-2</v>
      </c>
      <c r="T270">
        <f>'Yield Curves'!U269-'Yield Curves'!U270</f>
        <v>-8.0000000000000071E-2</v>
      </c>
      <c r="U270">
        <f>'Yield Curves'!V269-'Yield Curves'!V270</f>
        <v>-7.7500000000000568E-2</v>
      </c>
      <c r="V270" s="21">
        <f t="shared" si="121"/>
        <v>-1.9999999999999574E-2</v>
      </c>
      <c r="AB270" s="53" t="e">
        <f t="shared" si="122"/>
        <v>#DIV/0!</v>
      </c>
      <c r="AF270" s="53"/>
      <c r="AG270" s="53"/>
      <c r="AI270" s="53" t="e">
        <f t="shared" si="123"/>
        <v>#DIV/0!</v>
      </c>
      <c r="AP270" s="53" t="e">
        <f t="shared" si="124"/>
        <v>#DIV/0!</v>
      </c>
      <c r="AT270" s="35">
        <f t="shared" si="125"/>
        <v>0</v>
      </c>
      <c r="AU270" s="36">
        <f t="shared" si="126"/>
        <v>0</v>
      </c>
      <c r="AW270" s="53" t="e">
        <f t="shared" si="127"/>
        <v>#DIV/0!</v>
      </c>
      <c r="BB270" s="36">
        <f t="shared" si="128"/>
        <v>0</v>
      </c>
      <c r="BD270" s="53" t="e">
        <f t="shared" si="129"/>
        <v>#DIV/0!</v>
      </c>
      <c r="BI270" s="36">
        <f t="shared" si="130"/>
        <v>0</v>
      </c>
    </row>
    <row r="271" spans="1:61" x14ac:dyDescent="0.2">
      <c r="A271" s="2">
        <v>42744</v>
      </c>
      <c r="B271">
        <f>'Yield Curves'!C270-'Yield Curves'!C271</f>
        <v>0.14000000000000057</v>
      </c>
      <c r="C271">
        <f>'Yield Curves'!D270-'Yield Curves'!D271</f>
        <v>6.4999999999999503E-2</v>
      </c>
      <c r="D271">
        <f>'Yield Curves'!E270-'Yield Curves'!E271</f>
        <v>-9.9999999999997868E-3</v>
      </c>
      <c r="E271">
        <f>'Yield Curves'!F270-'Yield Curves'!F271</f>
        <v>-9.9999999999997868E-3</v>
      </c>
      <c r="F271">
        <f>'Yield Curves'!G270-'Yield Curves'!G271</f>
        <v>-9.9999999999997868E-3</v>
      </c>
      <c r="G271">
        <f>'Yield Curves'!H270-'Yield Curves'!H271</f>
        <v>-8.9999999999999858E-2</v>
      </c>
      <c r="H271">
        <f>'Yield Curves'!I270-'Yield Curves'!I271</f>
        <v>-0.16999999999999993</v>
      </c>
      <c r="I271">
        <f>'Yield Curves'!J270-'Yield Curves'!J271</f>
        <v>-0.10500000000000043</v>
      </c>
      <c r="J271">
        <f>'Yield Curves'!K270-'Yield Curves'!K271</f>
        <v>-4.0000000000000924E-2</v>
      </c>
      <c r="K271">
        <f>'Yield Curves'!L270-'Yield Curves'!L271</f>
        <v>-5.2500000000000213E-2</v>
      </c>
      <c r="L271">
        <f>'Yield Curves'!M270-'Yield Curves'!M271</f>
        <v>-6.5000000000001279E-2</v>
      </c>
      <c r="M271">
        <f>'Yield Curves'!N270-'Yield Curves'!N271</f>
        <v>-7.7500000000000568E-2</v>
      </c>
      <c r="N271">
        <f>'Yield Curves'!O270-'Yield Curves'!O271</f>
        <v>-9.0000000000001634E-2</v>
      </c>
      <c r="O271">
        <f>'Yield Curves'!P270-'Yield Curves'!P271</f>
        <v>-0.1025000000000027</v>
      </c>
      <c r="P271">
        <f>'Yield Curves'!Q270-'Yield Curves'!Q271</f>
        <v>-0.10875000000000234</v>
      </c>
      <c r="Q271">
        <f>'Yield Curves'!R270-'Yield Curves'!R271</f>
        <v>-0.11500000000000199</v>
      </c>
      <c r="R271">
        <f>'Yield Curves'!S270-'Yield Curves'!S271</f>
        <v>-0.12125000000000163</v>
      </c>
      <c r="S271">
        <f>'Yield Curves'!T270-'Yield Curves'!T271</f>
        <v>-0.13062499999999844</v>
      </c>
      <c r="T271">
        <f>'Yield Curves'!U270-'Yield Curves'!U271</f>
        <v>-0.13999999999999879</v>
      </c>
      <c r="U271">
        <f>'Yield Curves'!V270-'Yield Curves'!V271</f>
        <v>-0.14937499999999915</v>
      </c>
      <c r="V271" s="21">
        <f t="shared" si="121"/>
        <v>0.14000000000000057</v>
      </c>
      <c r="AB271" s="53" t="e">
        <f t="shared" si="122"/>
        <v>#DIV/0!</v>
      </c>
      <c r="AF271" s="53"/>
      <c r="AG271" s="53"/>
      <c r="AI271" s="53" t="e">
        <f t="shared" si="123"/>
        <v>#DIV/0!</v>
      </c>
      <c r="AP271" s="53" t="e">
        <f t="shared" si="124"/>
        <v>#DIV/0!</v>
      </c>
      <c r="AT271" s="35">
        <f t="shared" si="125"/>
        <v>0</v>
      </c>
      <c r="AU271" s="36">
        <f t="shared" si="126"/>
        <v>0</v>
      </c>
      <c r="AW271" s="53" t="e">
        <f t="shared" si="127"/>
        <v>#DIV/0!</v>
      </c>
      <c r="BB271" s="36">
        <f t="shared" si="128"/>
        <v>0</v>
      </c>
      <c r="BD271" s="53" t="e">
        <f t="shared" si="129"/>
        <v>#DIV/0!</v>
      </c>
      <c r="BI271" s="36">
        <f t="shared" si="130"/>
        <v>0</v>
      </c>
    </row>
    <row r="272" spans="1:61" x14ac:dyDescent="0.2">
      <c r="A272" s="2">
        <v>42741</v>
      </c>
      <c r="B272">
        <f>'Yield Curves'!C271-'Yield Curves'!C272</f>
        <v>-1.9999999999999574E-2</v>
      </c>
      <c r="C272">
        <f>'Yield Curves'!D271-'Yield Curves'!D272</f>
        <v>2.5000000000000355E-2</v>
      </c>
      <c r="D272">
        <f>'Yield Curves'!E271-'Yield Curves'!E272</f>
        <v>7.0000000000000284E-2</v>
      </c>
      <c r="E272">
        <f>'Yield Curves'!F271-'Yield Curves'!F272</f>
        <v>5.4999999999999716E-2</v>
      </c>
      <c r="F272">
        <f>'Yield Curves'!G271-'Yield Curves'!G272</f>
        <v>3.9999999999999147E-2</v>
      </c>
      <c r="G272">
        <f>'Yield Curves'!H271-'Yield Curves'!H272</f>
        <v>4.9999999999990052E-3</v>
      </c>
      <c r="H272">
        <f>'Yield Curves'!I271-'Yield Curves'!I272</f>
        <v>-3.0000000000001137E-2</v>
      </c>
      <c r="I272">
        <f>'Yield Curves'!J271-'Yield Curves'!J272</f>
        <v>-1.9999999999999574E-2</v>
      </c>
      <c r="J272">
        <f>'Yield Curves'!K271-'Yield Curves'!K272</f>
        <v>-9.9999999999997868E-3</v>
      </c>
      <c r="K272">
        <f>'Yield Curves'!L271-'Yield Curves'!L272</f>
        <v>-1.5000000000000568E-2</v>
      </c>
      <c r="L272">
        <f>'Yield Curves'!M271-'Yield Curves'!M272</f>
        <v>-1.9999999999999574E-2</v>
      </c>
      <c r="M272">
        <f>'Yield Curves'!N271-'Yield Curves'!N272</f>
        <v>-2.4999999999998579E-2</v>
      </c>
      <c r="N272">
        <f>'Yield Curves'!O271-'Yield Curves'!O272</f>
        <v>-2.9999999999999361E-2</v>
      </c>
      <c r="O272">
        <f>'Yield Curves'!P271-'Yield Curves'!P272</f>
        <v>-3.5000000000000142E-2</v>
      </c>
      <c r="P272">
        <f>'Yield Curves'!Q271-'Yield Curves'!Q272</f>
        <v>-2.9999999999999361E-2</v>
      </c>
      <c r="Q272">
        <f>'Yield Curves'!R271-'Yield Curves'!R272</f>
        <v>-2.4999999999998579E-2</v>
      </c>
      <c r="R272">
        <f>'Yield Curves'!S271-'Yield Curves'!S272</f>
        <v>-1.9999999999997797E-2</v>
      </c>
      <c r="S272">
        <f>'Yield Curves'!T271-'Yield Curves'!T272</f>
        <v>-1.9999999999999574E-2</v>
      </c>
      <c r="T272">
        <f>'Yield Curves'!U271-'Yield Curves'!U272</f>
        <v>-1.9999999999999574E-2</v>
      </c>
      <c r="U272">
        <f>'Yield Curves'!V271-'Yield Curves'!V272</f>
        <v>-1.9999999999999574E-2</v>
      </c>
      <c r="V272" s="21">
        <f t="shared" si="121"/>
        <v>7.0000000000000284E-2</v>
      </c>
      <c r="AB272" s="53" t="e">
        <f t="shared" si="122"/>
        <v>#DIV/0!</v>
      </c>
      <c r="AF272" s="53"/>
      <c r="AG272" s="53"/>
      <c r="AI272" s="53" t="e">
        <f t="shared" si="123"/>
        <v>#DIV/0!</v>
      </c>
      <c r="AP272" s="53" t="e">
        <f t="shared" si="124"/>
        <v>#DIV/0!</v>
      </c>
      <c r="AT272" s="35">
        <f t="shared" si="125"/>
        <v>0</v>
      </c>
      <c r="AU272" s="36">
        <f t="shared" si="126"/>
        <v>0</v>
      </c>
      <c r="AW272" s="53" t="e">
        <f t="shared" si="127"/>
        <v>#DIV/0!</v>
      </c>
      <c r="BB272" s="36">
        <f t="shared" si="128"/>
        <v>0</v>
      </c>
      <c r="BD272" s="53" t="e">
        <f t="shared" si="129"/>
        <v>#DIV/0!</v>
      </c>
      <c r="BI272" s="36">
        <f t="shared" si="130"/>
        <v>0</v>
      </c>
    </row>
    <row r="273" spans="1:61" x14ac:dyDescent="0.2">
      <c r="A273" s="2">
        <v>42740</v>
      </c>
      <c r="B273">
        <f>'Yield Curves'!C272-'Yield Curves'!C273</f>
        <v>-2.000000000000135E-2</v>
      </c>
      <c r="C273">
        <f>'Yield Curves'!D272-'Yield Curves'!D273</f>
        <v>-1.5000000000000568E-2</v>
      </c>
      <c r="D273">
        <f>'Yield Curves'!E272-'Yield Curves'!E273</f>
        <v>-9.9999999999997868E-3</v>
      </c>
      <c r="E273">
        <f>'Yield Curves'!F272-'Yield Curves'!F273</f>
        <v>-9.9999999999997868E-3</v>
      </c>
      <c r="F273">
        <f>'Yield Curves'!G272-'Yield Curves'!G273</f>
        <v>-9.9999999999997868E-3</v>
      </c>
      <c r="G273">
        <f>'Yield Curves'!H272-'Yield Curves'!H273</f>
        <v>-3.4999999999998366E-2</v>
      </c>
      <c r="H273">
        <f>'Yield Curves'!I272-'Yield Curves'!I273</f>
        <v>-5.9999999999998721E-2</v>
      </c>
      <c r="I273">
        <f>'Yield Curves'!J272-'Yield Curves'!J273</f>
        <v>-4.4999999999999929E-2</v>
      </c>
      <c r="J273">
        <f>'Yield Curves'!K272-'Yield Curves'!K273</f>
        <v>-2.9999999999999361E-2</v>
      </c>
      <c r="K273">
        <f>'Yield Curves'!L272-'Yield Curves'!L273</f>
        <v>-3.5000000000000142E-2</v>
      </c>
      <c r="L273">
        <f>'Yield Curves'!M272-'Yield Curves'!M273</f>
        <v>-3.9999999999999147E-2</v>
      </c>
      <c r="M273">
        <f>'Yield Curves'!N272-'Yield Curves'!N273</f>
        <v>-4.4999999999999929E-2</v>
      </c>
      <c r="N273">
        <f>'Yield Curves'!O272-'Yield Curves'!O273</f>
        <v>-4.9999999999998934E-2</v>
      </c>
      <c r="O273">
        <f>'Yield Curves'!P272-'Yield Curves'!P273</f>
        <v>-5.4999999999997939E-2</v>
      </c>
      <c r="P273">
        <f>'Yield Curves'!Q272-'Yield Curves'!Q273</f>
        <v>-5.7499999999999218E-2</v>
      </c>
      <c r="Q273">
        <f>'Yield Curves'!R272-'Yield Curves'!R273</f>
        <v>-5.9999999999998721E-2</v>
      </c>
      <c r="R273">
        <f>'Yield Curves'!S272-'Yield Curves'!S273</f>
        <v>-6.2499999999998224E-2</v>
      </c>
      <c r="S273">
        <f>'Yield Curves'!T272-'Yield Curves'!T273</f>
        <v>-6.6250000000000142E-2</v>
      </c>
      <c r="T273">
        <f>'Yield Curves'!U272-'Yield Curves'!U273</f>
        <v>-7.0000000000000284E-2</v>
      </c>
      <c r="U273">
        <f>'Yield Curves'!V272-'Yield Curves'!V273</f>
        <v>-7.3750000000000426E-2</v>
      </c>
      <c r="V273" s="21">
        <f t="shared" si="121"/>
        <v>-9.9999999999997868E-3</v>
      </c>
      <c r="AB273" s="53" t="e">
        <f t="shared" si="122"/>
        <v>#DIV/0!</v>
      </c>
      <c r="AF273" s="53"/>
      <c r="AG273" s="53"/>
      <c r="AI273" s="53" t="e">
        <f t="shared" si="123"/>
        <v>#DIV/0!</v>
      </c>
      <c r="AP273" s="53" t="e">
        <f t="shared" si="124"/>
        <v>#DIV/0!</v>
      </c>
      <c r="AT273" s="35">
        <f t="shared" si="125"/>
        <v>0</v>
      </c>
      <c r="AU273" s="36">
        <f t="shared" si="126"/>
        <v>0</v>
      </c>
      <c r="AW273" s="53" t="e">
        <f t="shared" si="127"/>
        <v>#DIV/0!</v>
      </c>
      <c r="BB273" s="36">
        <f t="shared" si="128"/>
        <v>0</v>
      </c>
      <c r="BD273" s="53" t="e">
        <f t="shared" si="129"/>
        <v>#DIV/0!</v>
      </c>
      <c r="BI273" s="36">
        <f t="shared" si="130"/>
        <v>0</v>
      </c>
    </row>
    <row r="274" spans="1:61" x14ac:dyDescent="0.2">
      <c r="A274" s="2">
        <v>42739</v>
      </c>
      <c r="B274">
        <f>'Yield Curves'!C273-'Yield Curves'!C274</f>
        <v>-9.9999999999997868E-3</v>
      </c>
      <c r="C274">
        <f>'Yield Curves'!D273-'Yield Curves'!D274</f>
        <v>-3.9999999999999147E-2</v>
      </c>
      <c r="D274">
        <f>'Yield Curves'!E273-'Yield Curves'!E274</f>
        <v>-7.0000000000000284E-2</v>
      </c>
      <c r="E274">
        <f>'Yield Curves'!F273-'Yield Curves'!F274</f>
        <v>-7.0000000000000284E-2</v>
      </c>
      <c r="F274">
        <f>'Yield Curves'!G273-'Yield Curves'!G274</f>
        <v>-7.0000000000000284E-2</v>
      </c>
      <c r="G274">
        <f>'Yield Curves'!H273-'Yield Curves'!H274</f>
        <v>-2.000000000000135E-2</v>
      </c>
      <c r="H274">
        <f>'Yield Curves'!I273-'Yield Curves'!I274</f>
        <v>2.9999999999999361E-2</v>
      </c>
      <c r="I274">
        <f>'Yield Curves'!J273-'Yield Curves'!J274</f>
        <v>0</v>
      </c>
      <c r="J274">
        <f>'Yield Curves'!K273-'Yield Curves'!K274</f>
        <v>-3.0000000000001137E-2</v>
      </c>
      <c r="K274">
        <f>'Yield Curves'!L273-'Yield Curves'!L274</f>
        <v>-1.9999999999999574E-2</v>
      </c>
      <c r="L274">
        <f>'Yield Curves'!M273-'Yield Curves'!M274</f>
        <v>-1.0000000000001563E-2</v>
      </c>
      <c r="M274">
        <f>'Yield Curves'!N273-'Yield Curves'!N274</f>
        <v>0</v>
      </c>
      <c r="N274">
        <f>'Yield Curves'!O273-'Yield Curves'!O274</f>
        <v>9.9999999999997868E-3</v>
      </c>
      <c r="O274">
        <f>'Yield Curves'!P273-'Yield Curves'!P274</f>
        <v>2.000000000000135E-2</v>
      </c>
      <c r="P274">
        <f>'Yield Curves'!Q273-'Yield Curves'!Q274</f>
        <v>1.7500000000001847E-2</v>
      </c>
      <c r="Q274">
        <f>'Yield Curves'!R273-'Yield Curves'!R274</f>
        <v>1.4999999999998792E-2</v>
      </c>
      <c r="R274">
        <f>'Yield Curves'!S273-'Yield Curves'!S274</f>
        <v>1.2499999999995737E-2</v>
      </c>
      <c r="S274">
        <f>'Yield Curves'!T273-'Yield Curves'!T274</f>
        <v>1.6249999999999432E-2</v>
      </c>
      <c r="T274">
        <f>'Yield Curves'!U273-'Yield Curves'!U274</f>
        <v>1.9999999999999574E-2</v>
      </c>
      <c r="U274">
        <f>'Yield Curves'!V273-'Yield Curves'!V274</f>
        <v>2.3749999999999716E-2</v>
      </c>
      <c r="V274" s="21">
        <f t="shared" si="121"/>
        <v>2.9999999999999361E-2</v>
      </c>
      <c r="AB274" s="53" t="e">
        <f t="shared" si="122"/>
        <v>#DIV/0!</v>
      </c>
      <c r="AF274" s="53"/>
      <c r="AG274" s="53"/>
      <c r="AI274" s="53" t="e">
        <f t="shared" si="123"/>
        <v>#DIV/0!</v>
      </c>
      <c r="AP274" s="53" t="e">
        <f t="shared" si="124"/>
        <v>#DIV/0!</v>
      </c>
      <c r="AT274" s="35">
        <f t="shared" si="125"/>
        <v>0</v>
      </c>
      <c r="AU274" s="36">
        <f t="shared" si="126"/>
        <v>0</v>
      </c>
      <c r="AW274" s="53" t="e">
        <f t="shared" si="127"/>
        <v>#DIV/0!</v>
      </c>
      <c r="BB274" s="36">
        <f t="shared" si="128"/>
        <v>0</v>
      </c>
      <c r="BD274" s="53" t="e">
        <f t="shared" si="129"/>
        <v>#DIV/0!</v>
      </c>
      <c r="BI274" s="36">
        <f t="shared" si="130"/>
        <v>0</v>
      </c>
    </row>
    <row r="275" spans="1:61" x14ac:dyDescent="0.2">
      <c r="A275" s="2">
        <v>42738</v>
      </c>
      <c r="B275">
        <f>'Yield Curves'!C274-'Yield Curves'!C275</f>
        <v>-4.9999999999998934E-2</v>
      </c>
      <c r="C275">
        <f>'Yield Curves'!D274-'Yield Curves'!D275</f>
        <v>-8.0000000000000071E-2</v>
      </c>
      <c r="D275">
        <f>'Yield Curves'!E274-'Yield Curves'!E275</f>
        <v>-0.10999999999999943</v>
      </c>
      <c r="E275">
        <f>'Yield Curves'!F274-'Yield Curves'!F275</f>
        <v>-9.9999999999999645E-2</v>
      </c>
      <c r="F275">
        <f>'Yield Curves'!G274-'Yield Curves'!G275</f>
        <v>-8.9999999999999858E-2</v>
      </c>
      <c r="G275">
        <f>'Yield Curves'!H274-'Yield Curves'!H275</f>
        <v>-1.9999999999999574E-2</v>
      </c>
      <c r="H275">
        <f>'Yield Curves'!I274-'Yield Curves'!I275</f>
        <v>5.0000000000000711E-2</v>
      </c>
      <c r="I275">
        <f>'Yield Curves'!J274-'Yield Curves'!J275</f>
        <v>-1.4999999999998792E-2</v>
      </c>
      <c r="J275">
        <f>'Yield Curves'!K274-'Yield Curves'!K275</f>
        <v>-8.0000000000000071E-2</v>
      </c>
      <c r="K275">
        <f>'Yield Curves'!L274-'Yield Curves'!L275</f>
        <v>-7.7500000000000568E-2</v>
      </c>
      <c r="L275">
        <f>'Yield Curves'!M274-'Yield Curves'!M275</f>
        <v>-7.4999999999999289E-2</v>
      </c>
      <c r="M275">
        <f>'Yield Curves'!N274-'Yield Curves'!N275</f>
        <v>-7.249999999999801E-2</v>
      </c>
      <c r="N275">
        <f>'Yield Curves'!O274-'Yield Curves'!O275</f>
        <v>-7.0000000000000284E-2</v>
      </c>
      <c r="O275">
        <f>'Yield Curves'!P274-'Yield Curves'!P275</f>
        <v>-6.7500000000002558E-2</v>
      </c>
      <c r="P275">
        <f>'Yield Curves'!Q274-'Yield Curves'!Q275</f>
        <v>-5.8750000000001634E-2</v>
      </c>
      <c r="Q275">
        <f>'Yield Curves'!R274-'Yield Curves'!R275</f>
        <v>-4.9999999999998934E-2</v>
      </c>
      <c r="R275">
        <f>'Yield Curves'!S274-'Yield Curves'!S275</f>
        <v>-4.1249999999996234E-2</v>
      </c>
      <c r="S275">
        <f>'Yield Curves'!T274-'Yield Curves'!T275</f>
        <v>-3.5624999999999574E-2</v>
      </c>
      <c r="T275">
        <f>'Yield Curves'!U274-'Yield Curves'!U275</f>
        <v>-2.9999999999999361E-2</v>
      </c>
      <c r="U275">
        <f>'Yield Curves'!V274-'Yield Curves'!V275</f>
        <v>-2.4374999999999147E-2</v>
      </c>
      <c r="V275" s="21">
        <f t="shared" si="121"/>
        <v>5.0000000000000711E-2</v>
      </c>
      <c r="AB275" s="53" t="e">
        <f t="shared" si="122"/>
        <v>#DIV/0!</v>
      </c>
      <c r="AF275" s="53"/>
      <c r="AG275" s="53"/>
      <c r="AI275" s="53" t="e">
        <f t="shared" si="123"/>
        <v>#DIV/0!</v>
      </c>
      <c r="AP275" s="53" t="e">
        <f t="shared" si="124"/>
        <v>#DIV/0!</v>
      </c>
      <c r="AT275" s="35">
        <f t="shared" si="125"/>
        <v>0</v>
      </c>
      <c r="AU275" s="36">
        <f t="shared" si="126"/>
        <v>0</v>
      </c>
      <c r="AW275" s="53" t="e">
        <f t="shared" si="127"/>
        <v>#DIV/0!</v>
      </c>
      <c r="BB275" s="36">
        <f t="shared" si="128"/>
        <v>0</v>
      </c>
      <c r="BD275" s="53" t="e">
        <f t="shared" si="129"/>
        <v>#DIV/0!</v>
      </c>
      <c r="BI275" s="36">
        <f t="shared" si="130"/>
        <v>0</v>
      </c>
    </row>
    <row r="276" spans="1:61" x14ac:dyDescent="0.2">
      <c r="A276" s="2">
        <v>42734</v>
      </c>
      <c r="B276">
        <f>'Yield Curves'!C275-'Yield Curves'!C276</f>
        <v>-8.0000000000000071E-2</v>
      </c>
      <c r="C276">
        <f>'Yield Curves'!D275-'Yield Curves'!D276</f>
        <v>-5.0000000000000711E-2</v>
      </c>
      <c r="D276">
        <f>'Yield Curves'!E275-'Yield Curves'!E276</f>
        <v>-2.000000000000135E-2</v>
      </c>
      <c r="E276">
        <f>'Yield Curves'!F275-'Yield Curves'!F276</f>
        <v>0</v>
      </c>
      <c r="F276">
        <f>'Yield Curves'!G275-'Yield Curves'!G276</f>
        <v>2.000000000000135E-2</v>
      </c>
      <c r="G276">
        <f>'Yield Curves'!H275-'Yield Curves'!H276</f>
        <v>4.4999999999999929E-2</v>
      </c>
      <c r="H276">
        <f>'Yield Curves'!I275-'Yield Curves'!I276</f>
        <v>7.0000000000000284E-2</v>
      </c>
      <c r="I276">
        <f>'Yield Curves'!J275-'Yield Curves'!J276</f>
        <v>7.0000000000000284E-2</v>
      </c>
      <c r="J276">
        <f>'Yield Curves'!K275-'Yield Curves'!K276</f>
        <v>7.0000000000000284E-2</v>
      </c>
      <c r="K276">
        <f>'Yield Curves'!L275-'Yield Curves'!L276</f>
        <v>7.2499999999999787E-2</v>
      </c>
      <c r="L276">
        <f>'Yield Curves'!M275-'Yield Curves'!M276</f>
        <v>7.4999999999999289E-2</v>
      </c>
      <c r="M276">
        <f>'Yield Curves'!N275-'Yield Curves'!N276</f>
        <v>7.7499999999998792E-2</v>
      </c>
      <c r="N276">
        <f>'Yield Curves'!O275-'Yield Curves'!O276</f>
        <v>8.0000000000000071E-2</v>
      </c>
      <c r="O276">
        <f>'Yield Curves'!P275-'Yield Curves'!P276</f>
        <v>8.250000000000135E-2</v>
      </c>
      <c r="P276">
        <f>'Yield Curves'!Q275-'Yield Curves'!Q276</f>
        <v>8.1249999999998934E-2</v>
      </c>
      <c r="Q276">
        <f>'Yield Curves'!R275-'Yield Curves'!R276</f>
        <v>7.9999999999998295E-2</v>
      </c>
      <c r="R276">
        <f>'Yield Curves'!S275-'Yield Curves'!S276</f>
        <v>7.8749999999997655E-2</v>
      </c>
      <c r="S276">
        <f>'Yield Curves'!T275-'Yield Curves'!T276</f>
        <v>7.9374999999998863E-2</v>
      </c>
      <c r="T276">
        <f>'Yield Curves'!U275-'Yield Curves'!U276</f>
        <v>8.0000000000000071E-2</v>
      </c>
      <c r="U276">
        <f>'Yield Curves'!V275-'Yield Curves'!V276</f>
        <v>8.0625000000001279E-2</v>
      </c>
      <c r="V276" s="21">
        <f t="shared" si="121"/>
        <v>8.250000000000135E-2</v>
      </c>
      <c r="AB276" s="53" t="e">
        <f t="shared" si="122"/>
        <v>#DIV/0!</v>
      </c>
      <c r="AF276" s="53"/>
      <c r="AG276" s="53"/>
      <c r="AI276" s="53" t="e">
        <f t="shared" si="123"/>
        <v>#DIV/0!</v>
      </c>
      <c r="AP276" s="53" t="e">
        <f t="shared" si="124"/>
        <v>#DIV/0!</v>
      </c>
      <c r="AT276" s="35">
        <f t="shared" si="125"/>
        <v>0</v>
      </c>
      <c r="AU276" s="36">
        <f t="shared" si="126"/>
        <v>0</v>
      </c>
      <c r="AW276" s="53" t="e">
        <f t="shared" si="127"/>
        <v>#DIV/0!</v>
      </c>
      <c r="BB276" s="36">
        <f t="shared" si="128"/>
        <v>0</v>
      </c>
      <c r="BD276" s="53" t="e">
        <f t="shared" si="129"/>
        <v>#DIV/0!</v>
      </c>
      <c r="BI276" s="36">
        <f t="shared" si="130"/>
        <v>0</v>
      </c>
    </row>
    <row r="277" spans="1:61" x14ac:dyDescent="0.2">
      <c r="A277" s="2">
        <v>42733</v>
      </c>
      <c r="B277">
        <f>'Yield Curves'!C276-'Yield Curves'!C277</f>
        <v>-9.9999999999997868E-3</v>
      </c>
      <c r="C277">
        <f>'Yield Curves'!D276-'Yield Curves'!D277</f>
        <v>-2.5000000000000355E-2</v>
      </c>
      <c r="D277">
        <f>'Yield Curves'!E276-'Yield Curves'!E277</f>
        <v>-3.9999999999999147E-2</v>
      </c>
      <c r="E277">
        <f>'Yield Curves'!F276-'Yield Curves'!F277</f>
        <v>-5.4999999999999716E-2</v>
      </c>
      <c r="F277">
        <f>'Yield Curves'!G276-'Yield Curves'!G277</f>
        <v>-7.0000000000000284E-2</v>
      </c>
      <c r="G277">
        <f>'Yield Curves'!H276-'Yield Curves'!H277</f>
        <v>-7.4999999999999289E-2</v>
      </c>
      <c r="H277">
        <f>'Yield Curves'!I276-'Yield Curves'!I277</f>
        <v>-8.0000000000000071E-2</v>
      </c>
      <c r="I277">
        <f>'Yield Curves'!J276-'Yield Curves'!J277</f>
        <v>-8.0000000000000071E-2</v>
      </c>
      <c r="J277">
        <f>'Yield Curves'!K276-'Yield Curves'!K277</f>
        <v>-8.0000000000000071E-2</v>
      </c>
      <c r="K277">
        <f>'Yield Curves'!L276-'Yield Curves'!L277</f>
        <v>-8.0000000000000071E-2</v>
      </c>
      <c r="L277">
        <f>'Yield Curves'!M276-'Yield Curves'!M277</f>
        <v>-8.0000000000000071E-2</v>
      </c>
      <c r="M277">
        <f>'Yield Curves'!N276-'Yield Curves'!N277</f>
        <v>-8.0000000000000071E-2</v>
      </c>
      <c r="N277">
        <f>'Yield Curves'!O276-'Yield Curves'!O277</f>
        <v>-8.0000000000000071E-2</v>
      </c>
      <c r="O277">
        <f>'Yield Curves'!P276-'Yield Curves'!P277</f>
        <v>-8.0000000000000071E-2</v>
      </c>
      <c r="P277">
        <f>'Yield Curves'!Q276-'Yield Curves'!Q277</f>
        <v>-7.9999999999998295E-2</v>
      </c>
      <c r="Q277">
        <f>'Yield Curves'!R276-'Yield Curves'!R277</f>
        <v>-7.9999999999998295E-2</v>
      </c>
      <c r="R277">
        <f>'Yield Curves'!S276-'Yield Curves'!S277</f>
        <v>-7.9999999999998295E-2</v>
      </c>
      <c r="S277">
        <f>'Yield Curves'!T276-'Yield Curves'!T277</f>
        <v>-7.9999999999998295E-2</v>
      </c>
      <c r="T277">
        <f>'Yield Curves'!U276-'Yield Curves'!U277</f>
        <v>-8.0000000000000071E-2</v>
      </c>
      <c r="U277">
        <f>'Yield Curves'!V276-'Yield Curves'!V277</f>
        <v>-8.0000000000001847E-2</v>
      </c>
      <c r="V277" s="21">
        <f t="shared" si="121"/>
        <v>-9.9999999999997868E-3</v>
      </c>
      <c r="AB277" s="53" t="e">
        <f t="shared" si="122"/>
        <v>#DIV/0!</v>
      </c>
      <c r="AF277" s="53"/>
      <c r="AG277" s="53"/>
      <c r="AI277" s="53" t="e">
        <f t="shared" si="123"/>
        <v>#DIV/0!</v>
      </c>
      <c r="AP277" s="53" t="e">
        <f t="shared" si="124"/>
        <v>#DIV/0!</v>
      </c>
      <c r="AT277" s="35">
        <f t="shared" si="125"/>
        <v>0</v>
      </c>
      <c r="AU277" s="36">
        <f t="shared" si="126"/>
        <v>0</v>
      </c>
      <c r="AW277" s="53" t="e">
        <f t="shared" si="127"/>
        <v>#DIV/0!</v>
      </c>
      <c r="BB277" s="36">
        <f t="shared" si="128"/>
        <v>0</v>
      </c>
      <c r="BD277" s="53" t="e">
        <f t="shared" si="129"/>
        <v>#DIV/0!</v>
      </c>
      <c r="BI277" s="36">
        <f t="shared" si="130"/>
        <v>0</v>
      </c>
    </row>
    <row r="278" spans="1:61" x14ac:dyDescent="0.2">
      <c r="A278" s="2">
        <v>42732</v>
      </c>
      <c r="B278">
        <f>'Yield Curves'!C277-'Yield Curves'!C278</f>
        <v>-5.0000000000000711E-2</v>
      </c>
      <c r="C278">
        <f>'Yield Curves'!D277-'Yield Curves'!D278</f>
        <v>-1.5000000000000568E-2</v>
      </c>
      <c r="D278">
        <f>'Yield Curves'!E277-'Yield Curves'!E278</f>
        <v>1.9999999999999574E-2</v>
      </c>
      <c r="E278">
        <f>'Yield Curves'!F277-'Yield Curves'!F278</f>
        <v>9.9999999999997868E-3</v>
      </c>
      <c r="F278">
        <f>'Yield Curves'!G277-'Yield Curves'!G278</f>
        <v>0</v>
      </c>
      <c r="G278">
        <f>'Yield Curves'!H277-'Yield Curves'!H278</f>
        <v>-5.0000000000000711E-2</v>
      </c>
      <c r="H278">
        <f>'Yield Curves'!I277-'Yield Curves'!I278</f>
        <v>-0.10000000000000142</v>
      </c>
      <c r="I278">
        <f>'Yield Curves'!J277-'Yield Curves'!J278</f>
        <v>-7.4999999999999289E-2</v>
      </c>
      <c r="J278">
        <f>'Yield Curves'!K277-'Yield Curves'!K278</f>
        <v>-4.9999999999998934E-2</v>
      </c>
      <c r="K278">
        <f>'Yield Curves'!L277-'Yield Curves'!L278</f>
        <v>-5.7499999999999218E-2</v>
      </c>
      <c r="L278">
        <f>'Yield Curves'!M277-'Yield Curves'!M278</f>
        <v>-6.4999999999999503E-2</v>
      </c>
      <c r="M278">
        <f>'Yield Curves'!N277-'Yield Curves'!N278</f>
        <v>-7.2499999999999787E-2</v>
      </c>
      <c r="N278">
        <f>'Yield Curves'!O277-'Yield Curves'!O278</f>
        <v>-8.0000000000000071E-2</v>
      </c>
      <c r="O278">
        <f>'Yield Curves'!P277-'Yield Curves'!P278</f>
        <v>-8.7500000000000355E-2</v>
      </c>
      <c r="P278">
        <f>'Yield Curves'!Q277-'Yield Curves'!Q278</f>
        <v>-9.1250000000002274E-2</v>
      </c>
      <c r="Q278">
        <f>'Yield Curves'!R277-'Yield Curves'!R278</f>
        <v>-9.5000000000002416E-2</v>
      </c>
      <c r="R278">
        <f>'Yield Curves'!S277-'Yield Curves'!S278</f>
        <v>-9.8750000000002558E-2</v>
      </c>
      <c r="S278">
        <f>'Yield Curves'!T277-'Yield Curves'!T278</f>
        <v>-0.10437500000000099</v>
      </c>
      <c r="T278">
        <f>'Yield Curves'!U277-'Yield Curves'!U278</f>
        <v>-0.11000000000000121</v>
      </c>
      <c r="U278">
        <f>'Yield Curves'!V277-'Yield Curves'!V278</f>
        <v>-0.11562500000000142</v>
      </c>
      <c r="V278" s="21">
        <f t="shared" si="121"/>
        <v>1.9999999999999574E-2</v>
      </c>
      <c r="AB278" s="53" t="e">
        <f t="shared" si="122"/>
        <v>#DIV/0!</v>
      </c>
      <c r="AF278" s="53"/>
      <c r="AG278" s="53"/>
      <c r="AI278" s="53" t="e">
        <f t="shared" si="123"/>
        <v>#DIV/0!</v>
      </c>
      <c r="AP278" s="53" t="e">
        <f t="shared" si="124"/>
        <v>#DIV/0!</v>
      </c>
      <c r="AT278" s="35">
        <f t="shared" si="125"/>
        <v>0</v>
      </c>
      <c r="AU278" s="36">
        <f t="shared" si="126"/>
        <v>0</v>
      </c>
      <c r="AW278" s="53" t="e">
        <f t="shared" si="127"/>
        <v>#DIV/0!</v>
      </c>
      <c r="BB278" s="36">
        <f t="shared" si="128"/>
        <v>0</v>
      </c>
      <c r="BD278" s="53" t="e">
        <f t="shared" si="129"/>
        <v>#DIV/0!</v>
      </c>
      <c r="BI278" s="36">
        <f t="shared" si="130"/>
        <v>0</v>
      </c>
    </row>
    <row r="279" spans="1:61" x14ac:dyDescent="0.2">
      <c r="A279" s="2">
        <v>42731</v>
      </c>
      <c r="B279">
        <f>'Yield Curves'!C278-'Yield Curves'!C279</f>
        <v>3.9999999999999147E-2</v>
      </c>
      <c r="C279">
        <f>'Yield Curves'!D278-'Yield Curves'!D279</f>
        <v>4.5000000000001705E-2</v>
      </c>
      <c r="D279">
        <f>'Yield Curves'!E278-'Yield Curves'!E279</f>
        <v>5.0000000000000711E-2</v>
      </c>
      <c r="E279">
        <f>'Yield Curves'!F278-'Yield Curves'!F279</f>
        <v>4.4999999999999929E-2</v>
      </c>
      <c r="F279">
        <f>'Yield Curves'!G278-'Yield Curves'!G279</f>
        <v>3.9999999999999147E-2</v>
      </c>
      <c r="G279">
        <f>'Yield Curves'!H278-'Yield Curves'!H279</f>
        <v>3.0000000000001137E-2</v>
      </c>
      <c r="H279">
        <f>'Yield Curves'!I278-'Yield Curves'!I279</f>
        <v>2.000000000000135E-2</v>
      </c>
      <c r="I279">
        <f>'Yield Curves'!J278-'Yield Curves'!J279</f>
        <v>4.9999999999990052E-3</v>
      </c>
      <c r="J279">
        <f>'Yield Curves'!K278-'Yield Curves'!K279</f>
        <v>-9.9999999999997868E-3</v>
      </c>
      <c r="K279">
        <f>'Yield Curves'!L278-'Yield Curves'!L279</f>
        <v>-1.4999999999998792E-2</v>
      </c>
      <c r="L279">
        <f>'Yield Curves'!M278-'Yield Curves'!M279</f>
        <v>-1.9999999999999574E-2</v>
      </c>
      <c r="M279">
        <f>'Yield Curves'!N278-'Yield Curves'!N279</f>
        <v>-2.5000000000000355E-2</v>
      </c>
      <c r="N279">
        <f>'Yield Curves'!O278-'Yield Curves'!O279</f>
        <v>-3.0000000000001137E-2</v>
      </c>
      <c r="O279">
        <f>'Yield Curves'!P278-'Yield Curves'!P279</f>
        <v>-3.5000000000001918E-2</v>
      </c>
      <c r="P279">
        <f>'Yield Curves'!Q278-'Yield Curves'!Q279</f>
        <v>-2.7499999999999858E-2</v>
      </c>
      <c r="Q279">
        <f>'Yield Curves'!R278-'Yield Curves'!R279</f>
        <v>-1.9999999999999574E-2</v>
      </c>
      <c r="R279">
        <f>'Yield Curves'!S278-'Yield Curves'!S279</f>
        <v>-1.2499999999999289E-2</v>
      </c>
      <c r="S279">
        <f>'Yield Curves'!T278-'Yield Curves'!T279</f>
        <v>-1.1250000000000426E-2</v>
      </c>
      <c r="T279">
        <f>'Yield Curves'!U278-'Yield Curves'!U279</f>
        <v>-9.9999999999997868E-3</v>
      </c>
      <c r="U279">
        <f>'Yield Curves'!V278-'Yield Curves'!V279</f>
        <v>-8.7499999999991473E-3</v>
      </c>
      <c r="V279" s="21">
        <f t="shared" si="121"/>
        <v>5.0000000000000711E-2</v>
      </c>
      <c r="AB279" s="53" t="e">
        <f t="shared" si="122"/>
        <v>#DIV/0!</v>
      </c>
      <c r="AF279" s="53"/>
      <c r="AG279" s="53"/>
      <c r="AI279" s="53" t="e">
        <f t="shared" si="123"/>
        <v>#DIV/0!</v>
      </c>
      <c r="AP279" s="53" t="e">
        <f t="shared" si="124"/>
        <v>#DIV/0!</v>
      </c>
      <c r="AT279" s="35">
        <f t="shared" si="125"/>
        <v>0</v>
      </c>
      <c r="AU279" s="36">
        <f t="shared" si="126"/>
        <v>0</v>
      </c>
      <c r="AW279" s="53" t="e">
        <f t="shared" si="127"/>
        <v>#DIV/0!</v>
      </c>
      <c r="BB279" s="36">
        <f t="shared" si="128"/>
        <v>0</v>
      </c>
      <c r="BD279" s="53" t="e">
        <f t="shared" si="129"/>
        <v>#DIV/0!</v>
      </c>
      <c r="BI279" s="36">
        <f t="shared" si="130"/>
        <v>0</v>
      </c>
    </row>
    <row r="280" spans="1:61" x14ac:dyDescent="0.2">
      <c r="A280" s="2">
        <v>42730</v>
      </c>
      <c r="B280">
        <f>'Yield Curves'!C279-'Yield Curves'!C280</f>
        <v>-1.9999999999999574E-2</v>
      </c>
      <c r="C280">
        <f>'Yield Curves'!D279-'Yield Curves'!D280</f>
        <v>-3.0000000000001137E-2</v>
      </c>
      <c r="D280">
        <f>'Yield Curves'!E279-'Yield Curves'!E280</f>
        <v>-4.0000000000000924E-2</v>
      </c>
      <c r="E280">
        <f>'Yield Curves'!F279-'Yield Curves'!F280</f>
        <v>-4.0000000000000924E-2</v>
      </c>
      <c r="F280">
        <f>'Yield Curves'!G279-'Yield Curves'!G280</f>
        <v>-3.9999999999999147E-2</v>
      </c>
      <c r="G280">
        <f>'Yield Curves'!H279-'Yield Curves'!H280</f>
        <v>-5.0000000000007816E-3</v>
      </c>
      <c r="H280">
        <f>'Yield Curves'!I279-'Yield Curves'!I280</f>
        <v>2.9999999999999361E-2</v>
      </c>
      <c r="I280">
        <f>'Yield Curves'!J279-'Yield Curves'!J280</f>
        <v>9.9999999999997868E-3</v>
      </c>
      <c r="J280">
        <f>'Yield Curves'!K279-'Yield Curves'!K280</f>
        <v>-1.0000000000001563E-2</v>
      </c>
      <c r="K280">
        <f>'Yield Curves'!L279-'Yield Curves'!L280</f>
        <v>-5.000000000002558E-3</v>
      </c>
      <c r="L280">
        <f>'Yield Curves'!M279-'Yield Curves'!M280</f>
        <v>0</v>
      </c>
      <c r="M280">
        <f>'Yield Curves'!N279-'Yield Curves'!N280</f>
        <v>5.0000000000007816E-3</v>
      </c>
      <c r="N280">
        <f>'Yield Curves'!O279-'Yield Curves'!O280</f>
        <v>1.0000000000001563E-2</v>
      </c>
      <c r="O280">
        <f>'Yield Curves'!P279-'Yield Curves'!P280</f>
        <v>1.5000000000002345E-2</v>
      </c>
      <c r="P280">
        <f>'Yield Curves'!Q279-'Yield Curves'!Q280</f>
        <v>1.5000000000000568E-2</v>
      </c>
      <c r="Q280">
        <f>'Yield Curves'!R279-'Yield Curves'!R280</f>
        <v>1.5000000000000568E-2</v>
      </c>
      <c r="R280">
        <f>'Yield Curves'!S279-'Yield Curves'!S280</f>
        <v>1.5000000000000568E-2</v>
      </c>
      <c r="S280">
        <f>'Yield Curves'!T279-'Yield Curves'!T280</f>
        <v>1.7500000000000071E-2</v>
      </c>
      <c r="T280">
        <f>'Yield Curves'!U279-'Yield Curves'!U280</f>
        <v>1.9999999999999574E-2</v>
      </c>
      <c r="U280">
        <f>'Yield Curves'!V279-'Yield Curves'!V280</f>
        <v>2.2499999999999076E-2</v>
      </c>
      <c r="V280" s="21">
        <f t="shared" si="121"/>
        <v>2.9999999999999361E-2</v>
      </c>
      <c r="AB280" s="53" t="e">
        <f t="shared" si="122"/>
        <v>#DIV/0!</v>
      </c>
      <c r="AF280" s="53"/>
      <c r="AG280" s="53"/>
      <c r="AI280" s="53" t="e">
        <f t="shared" si="123"/>
        <v>#DIV/0!</v>
      </c>
      <c r="AP280" s="53" t="e">
        <f t="shared" si="124"/>
        <v>#DIV/0!</v>
      </c>
      <c r="AT280" s="35">
        <f t="shared" si="125"/>
        <v>0</v>
      </c>
      <c r="AU280" s="36">
        <f t="shared" si="126"/>
        <v>0</v>
      </c>
      <c r="AW280" s="53" t="e">
        <f t="shared" si="127"/>
        <v>#DIV/0!</v>
      </c>
      <c r="BB280" s="36">
        <f t="shared" si="128"/>
        <v>0</v>
      </c>
      <c r="BD280" s="53" t="e">
        <f t="shared" si="129"/>
        <v>#DIV/0!</v>
      </c>
      <c r="BI280" s="36">
        <f t="shared" si="130"/>
        <v>0</v>
      </c>
    </row>
    <row r="281" spans="1:61" x14ac:dyDescent="0.2">
      <c r="A281" s="2">
        <v>42727</v>
      </c>
      <c r="B281">
        <f>'Yield Curves'!C280-'Yield Curves'!C281</f>
        <v>1.9999999999999574E-2</v>
      </c>
      <c r="C281">
        <f>'Yield Curves'!D280-'Yield Curves'!D281</f>
        <v>1.9999999999999574E-2</v>
      </c>
      <c r="D281">
        <f>'Yield Curves'!E280-'Yield Curves'!E281</f>
        <v>2.000000000000135E-2</v>
      </c>
      <c r="E281">
        <f>'Yield Curves'!F280-'Yield Curves'!F281</f>
        <v>5.000000000002558E-3</v>
      </c>
      <c r="F281">
        <f>'Yield Curves'!G280-'Yield Curves'!G281</f>
        <v>-9.9999999999997868E-3</v>
      </c>
      <c r="G281">
        <f>'Yield Curves'!H280-'Yield Curves'!H281</f>
        <v>5.0000000000007816E-3</v>
      </c>
      <c r="H281">
        <f>'Yield Curves'!I280-'Yield Curves'!I281</f>
        <v>1.9999999999999574E-2</v>
      </c>
      <c r="I281">
        <f>'Yield Curves'!J280-'Yield Curves'!J281</f>
        <v>-5.0000000000007816E-3</v>
      </c>
      <c r="J281">
        <f>'Yield Curves'!K280-'Yield Curves'!K281</f>
        <v>-2.9999999999999361E-2</v>
      </c>
      <c r="K281">
        <f>'Yield Curves'!L280-'Yield Curves'!L281</f>
        <v>-2.7499999999999858E-2</v>
      </c>
      <c r="L281">
        <f>'Yield Curves'!M280-'Yield Curves'!M281</f>
        <v>-2.5000000000002132E-2</v>
      </c>
      <c r="M281">
        <f>'Yield Curves'!N280-'Yield Curves'!N281</f>
        <v>-2.2500000000002629E-2</v>
      </c>
      <c r="N281">
        <f>'Yield Curves'!O280-'Yield Curves'!O281</f>
        <v>-2.000000000000135E-2</v>
      </c>
      <c r="O281">
        <f>'Yield Curves'!P280-'Yield Curves'!P281</f>
        <v>-1.7500000000000071E-2</v>
      </c>
      <c r="P281">
        <f>'Yield Curves'!Q280-'Yield Curves'!Q281</f>
        <v>-1.3749999999999929E-2</v>
      </c>
      <c r="Q281">
        <f>'Yield Curves'!R280-'Yield Curves'!R281</f>
        <v>-1.0000000000001563E-2</v>
      </c>
      <c r="R281">
        <f>'Yield Curves'!S280-'Yield Curves'!S281</f>
        <v>-6.2500000000031974E-3</v>
      </c>
      <c r="S281">
        <f>'Yield Curves'!T280-'Yield Curves'!T281</f>
        <v>-3.1250000000024869E-3</v>
      </c>
      <c r="T281">
        <f>'Yield Curves'!U280-'Yield Curves'!U281</f>
        <v>0</v>
      </c>
      <c r="U281">
        <f>'Yield Curves'!V280-'Yield Curves'!V281</f>
        <v>3.1250000000024869E-3</v>
      </c>
      <c r="V281" s="21">
        <f t="shared" si="121"/>
        <v>2.000000000000135E-2</v>
      </c>
      <c r="AB281" s="53" t="e">
        <f t="shared" si="122"/>
        <v>#DIV/0!</v>
      </c>
      <c r="AF281" s="53"/>
      <c r="AG281" s="53"/>
      <c r="AI281" s="53" t="e">
        <f t="shared" si="123"/>
        <v>#DIV/0!</v>
      </c>
      <c r="AP281" s="53" t="e">
        <f t="shared" si="124"/>
        <v>#DIV/0!</v>
      </c>
      <c r="AT281" s="35">
        <f t="shared" si="125"/>
        <v>0</v>
      </c>
      <c r="AU281" s="36">
        <f t="shared" si="126"/>
        <v>0</v>
      </c>
      <c r="AW281" s="53" t="e">
        <f t="shared" si="127"/>
        <v>#DIV/0!</v>
      </c>
      <c r="BB281" s="36">
        <f t="shared" si="128"/>
        <v>0</v>
      </c>
      <c r="BD281" s="53" t="e">
        <f t="shared" si="129"/>
        <v>#DIV/0!</v>
      </c>
      <c r="BI281" s="36">
        <f t="shared" si="130"/>
        <v>0</v>
      </c>
    </row>
    <row r="282" spans="1:61" x14ac:dyDescent="0.2">
      <c r="A282" s="2">
        <v>42726</v>
      </c>
      <c r="B282">
        <f>'Yield Curves'!C281-'Yield Curves'!C282</f>
        <v>-2.9999999999999361E-2</v>
      </c>
      <c r="C282">
        <f>'Yield Curves'!D281-'Yield Curves'!D282</f>
        <v>-3.5000000000000142E-2</v>
      </c>
      <c r="D282">
        <f>'Yield Curves'!E281-'Yield Curves'!E282</f>
        <v>-4.0000000000000924E-2</v>
      </c>
      <c r="E282">
        <f>'Yield Curves'!F281-'Yield Curves'!F282</f>
        <v>-2.5000000000002132E-2</v>
      </c>
      <c r="F282">
        <f>'Yield Curves'!G281-'Yield Curves'!G282</f>
        <v>-9.9999999999997868E-3</v>
      </c>
      <c r="G282">
        <f>'Yield Curves'!H281-'Yield Curves'!H282</f>
        <v>-2.5000000000000355E-2</v>
      </c>
      <c r="H282">
        <f>'Yield Curves'!I281-'Yield Curves'!I282</f>
        <v>-3.9999999999999147E-2</v>
      </c>
      <c r="I282">
        <f>'Yield Curves'!J281-'Yield Curves'!J282</f>
        <v>-2.4999999999998579E-2</v>
      </c>
      <c r="J282">
        <f>'Yield Curves'!K281-'Yield Curves'!K282</f>
        <v>-9.9999999999997868E-3</v>
      </c>
      <c r="K282">
        <f>'Yield Curves'!L281-'Yield Curves'!L282</f>
        <v>-1.5000000000000568E-2</v>
      </c>
      <c r="L282">
        <f>'Yield Curves'!M281-'Yield Curves'!M282</f>
        <v>-1.9999999999999574E-2</v>
      </c>
      <c r="M282">
        <f>'Yield Curves'!N281-'Yield Curves'!N282</f>
        <v>-2.4999999999998579E-2</v>
      </c>
      <c r="N282">
        <f>'Yield Curves'!O281-'Yield Curves'!O282</f>
        <v>-2.9999999999999361E-2</v>
      </c>
      <c r="O282">
        <f>'Yield Curves'!P281-'Yield Curves'!P282</f>
        <v>-3.5000000000000142E-2</v>
      </c>
      <c r="P282">
        <f>'Yield Curves'!Q281-'Yield Curves'!Q282</f>
        <v>-3.4999999999998366E-2</v>
      </c>
      <c r="Q282">
        <f>'Yield Curves'!R281-'Yield Curves'!R282</f>
        <v>-3.4999999999998366E-2</v>
      </c>
      <c r="R282">
        <f>'Yield Curves'!S281-'Yield Curves'!S282</f>
        <v>-3.4999999999998366E-2</v>
      </c>
      <c r="S282">
        <f>'Yield Curves'!T281-'Yield Curves'!T282</f>
        <v>-3.7499999999997868E-2</v>
      </c>
      <c r="T282">
        <f>'Yield Curves'!U281-'Yield Curves'!U282</f>
        <v>-3.9999999999999147E-2</v>
      </c>
      <c r="U282">
        <f>'Yield Curves'!V281-'Yield Curves'!V282</f>
        <v>-4.2500000000000426E-2</v>
      </c>
      <c r="V282" s="21">
        <f t="shared" si="121"/>
        <v>-9.9999999999997868E-3</v>
      </c>
      <c r="AB282" s="53" t="e">
        <f t="shared" si="122"/>
        <v>#DIV/0!</v>
      </c>
      <c r="AF282" s="53"/>
      <c r="AG282" s="53"/>
      <c r="AI282" s="53" t="e">
        <f t="shared" si="123"/>
        <v>#DIV/0!</v>
      </c>
      <c r="AP282" s="53" t="e">
        <f t="shared" si="124"/>
        <v>#DIV/0!</v>
      </c>
      <c r="AT282" s="35">
        <f t="shared" si="125"/>
        <v>0</v>
      </c>
      <c r="AU282" s="36">
        <f t="shared" si="126"/>
        <v>0</v>
      </c>
      <c r="AW282" s="53" t="e">
        <f t="shared" si="127"/>
        <v>#DIV/0!</v>
      </c>
      <c r="BB282" s="36">
        <f t="shared" si="128"/>
        <v>0</v>
      </c>
      <c r="BD282" s="53" t="e">
        <f t="shared" si="129"/>
        <v>#DIV/0!</v>
      </c>
      <c r="BI282" s="36">
        <f t="shared" si="130"/>
        <v>0</v>
      </c>
    </row>
    <row r="283" spans="1:61" x14ac:dyDescent="0.2">
      <c r="A283" s="2">
        <v>42725</v>
      </c>
      <c r="B283">
        <f>'Yield Curves'!C282-'Yield Curves'!C283</f>
        <v>1.9999999999999574E-2</v>
      </c>
      <c r="C283">
        <f>'Yield Curves'!D282-'Yield Curves'!D283</f>
        <v>1.9999999999999574E-2</v>
      </c>
      <c r="D283">
        <f>'Yield Curves'!E282-'Yield Curves'!E283</f>
        <v>1.9999999999999574E-2</v>
      </c>
      <c r="E283">
        <f>'Yield Curves'!F282-'Yield Curves'!F283</f>
        <v>1.0000000000001563E-2</v>
      </c>
      <c r="F283">
        <f>'Yield Curves'!G282-'Yield Curves'!G283</f>
        <v>0</v>
      </c>
      <c r="G283">
        <f>'Yield Curves'!H282-'Yield Curves'!H283</f>
        <v>-9.9999999999997868E-3</v>
      </c>
      <c r="H283">
        <f>'Yield Curves'!I282-'Yield Curves'!I283</f>
        <v>-2.000000000000135E-2</v>
      </c>
      <c r="I283">
        <f>'Yield Curves'!J282-'Yield Curves'!J283</f>
        <v>-1.5000000000000568E-2</v>
      </c>
      <c r="J283">
        <f>'Yield Curves'!K282-'Yield Curves'!K283</f>
        <v>-9.9999999999997868E-3</v>
      </c>
      <c r="K283">
        <f>'Yield Curves'!L282-'Yield Curves'!L283</f>
        <v>-7.4999999999985079E-3</v>
      </c>
      <c r="L283">
        <f>'Yield Curves'!M282-'Yield Curves'!M283</f>
        <v>-4.9999999999990052E-3</v>
      </c>
      <c r="M283">
        <f>'Yield Curves'!N282-'Yield Curves'!N283</f>
        <v>-2.4999999999995026E-3</v>
      </c>
      <c r="N283">
        <f>'Yield Curves'!O282-'Yield Curves'!O283</f>
        <v>0</v>
      </c>
      <c r="O283">
        <f>'Yield Curves'!P282-'Yield Curves'!P283</f>
        <v>2.4999999999995026E-3</v>
      </c>
      <c r="P283">
        <f>'Yield Curves'!Q282-'Yield Curves'!Q283</f>
        <v>-1.2500000000024158E-3</v>
      </c>
      <c r="Q283">
        <f>'Yield Curves'!R282-'Yield Curves'!R283</f>
        <v>-5.0000000000007816E-3</v>
      </c>
      <c r="R283">
        <f>'Yield Curves'!S282-'Yield Curves'!S283</f>
        <v>-8.7499999999991473E-3</v>
      </c>
      <c r="S283">
        <f>'Yield Curves'!T282-'Yield Curves'!T283</f>
        <v>-9.3749999999985789E-3</v>
      </c>
      <c r="T283">
        <f>'Yield Curves'!U282-'Yield Curves'!U283</f>
        <v>-9.9999999999997868E-3</v>
      </c>
      <c r="U283">
        <f>'Yield Curves'!V282-'Yield Curves'!V283</f>
        <v>-1.0625000000000995E-2</v>
      </c>
      <c r="V283" s="21">
        <f t="shared" si="121"/>
        <v>1.9999999999999574E-2</v>
      </c>
      <c r="AB283" s="53" t="e">
        <f t="shared" si="122"/>
        <v>#DIV/0!</v>
      </c>
      <c r="AF283" s="53"/>
      <c r="AG283" s="53"/>
      <c r="AI283" s="53" t="e">
        <f t="shared" si="123"/>
        <v>#DIV/0!</v>
      </c>
      <c r="AP283" s="53" t="e">
        <f t="shared" si="124"/>
        <v>#DIV/0!</v>
      </c>
      <c r="AT283" s="35">
        <f t="shared" si="125"/>
        <v>0</v>
      </c>
      <c r="AU283" s="36">
        <f t="shared" si="126"/>
        <v>0</v>
      </c>
      <c r="AW283" s="53" t="e">
        <f t="shared" si="127"/>
        <v>#DIV/0!</v>
      </c>
      <c r="BB283" s="36">
        <f t="shared" si="128"/>
        <v>0</v>
      </c>
      <c r="BD283" s="53" t="e">
        <f t="shared" si="129"/>
        <v>#DIV/0!</v>
      </c>
      <c r="BI283" s="36">
        <f t="shared" si="130"/>
        <v>0</v>
      </c>
    </row>
    <row r="284" spans="1:61" x14ac:dyDescent="0.2">
      <c r="A284" s="2">
        <v>42724</v>
      </c>
      <c r="B284">
        <f>'Yield Curves'!C283-'Yield Curves'!C284</f>
        <v>9.9999999999997868E-3</v>
      </c>
      <c r="C284">
        <f>'Yield Curves'!D283-'Yield Curves'!D284</f>
        <v>5.0000000000007816E-3</v>
      </c>
      <c r="D284">
        <f>'Yield Curves'!E283-'Yield Curves'!E284</f>
        <v>0</v>
      </c>
      <c r="E284">
        <f>'Yield Curves'!F283-'Yield Curves'!F284</f>
        <v>-5.000000000002558E-3</v>
      </c>
      <c r="F284">
        <f>'Yield Curves'!G283-'Yield Curves'!G284</f>
        <v>-1.0000000000001563E-2</v>
      </c>
      <c r="G284">
        <f>'Yield Curves'!H283-'Yield Curves'!H284</f>
        <v>1.4999999999998792E-2</v>
      </c>
      <c r="H284">
        <f>'Yield Curves'!I283-'Yield Curves'!I284</f>
        <v>4.0000000000000924E-2</v>
      </c>
      <c r="I284">
        <f>'Yield Curves'!J283-'Yield Curves'!J284</f>
        <v>2.5000000000000355E-2</v>
      </c>
      <c r="J284">
        <f>'Yield Curves'!K283-'Yield Curves'!K284</f>
        <v>9.9999999999997868E-3</v>
      </c>
      <c r="K284">
        <f>'Yield Curves'!L283-'Yield Curves'!L284</f>
        <v>1.2500000000001066E-2</v>
      </c>
      <c r="L284">
        <f>'Yield Curves'!M283-'Yield Curves'!M284</f>
        <v>1.5000000000000568E-2</v>
      </c>
      <c r="M284">
        <f>'Yield Curves'!N283-'Yield Curves'!N284</f>
        <v>1.7500000000000071E-2</v>
      </c>
      <c r="N284">
        <f>'Yield Curves'!O283-'Yield Curves'!O284</f>
        <v>1.9999999999999574E-2</v>
      </c>
      <c r="O284">
        <f>'Yield Curves'!P283-'Yield Curves'!P284</f>
        <v>2.2499999999999076E-2</v>
      </c>
      <c r="P284">
        <f>'Yield Curves'!Q283-'Yield Curves'!Q284</f>
        <v>2.3749999999999716E-2</v>
      </c>
      <c r="Q284">
        <f>'Yield Curves'!R283-'Yield Curves'!R284</f>
        <v>2.5000000000000355E-2</v>
      </c>
      <c r="R284">
        <f>'Yield Curves'!S283-'Yield Curves'!S284</f>
        <v>2.6250000000000995E-2</v>
      </c>
      <c r="S284">
        <f>'Yield Curves'!T283-'Yield Curves'!T284</f>
        <v>2.8124999999999289E-2</v>
      </c>
      <c r="T284">
        <f>'Yield Curves'!U283-'Yield Curves'!U284</f>
        <v>2.9999999999999361E-2</v>
      </c>
      <c r="U284">
        <f>'Yield Curves'!V283-'Yield Curves'!V284</f>
        <v>3.1874999999999432E-2</v>
      </c>
      <c r="V284" s="21">
        <f t="shared" si="121"/>
        <v>4.0000000000000924E-2</v>
      </c>
      <c r="AB284" s="53" t="e">
        <f t="shared" si="122"/>
        <v>#DIV/0!</v>
      </c>
      <c r="AF284" s="53"/>
      <c r="AG284" s="53"/>
      <c r="AI284" s="53" t="e">
        <f t="shared" si="123"/>
        <v>#DIV/0!</v>
      </c>
      <c r="AP284" s="53" t="e">
        <f t="shared" si="124"/>
        <v>#DIV/0!</v>
      </c>
      <c r="AT284" s="35">
        <f t="shared" si="125"/>
        <v>0</v>
      </c>
      <c r="AU284" s="36">
        <f t="shared" si="126"/>
        <v>0</v>
      </c>
      <c r="AW284" s="53" t="e">
        <f t="shared" si="127"/>
        <v>#DIV/0!</v>
      </c>
      <c r="BB284" s="36">
        <f t="shared" si="128"/>
        <v>0</v>
      </c>
      <c r="BD284" s="53" t="e">
        <f t="shared" si="129"/>
        <v>#DIV/0!</v>
      </c>
      <c r="BI284" s="36">
        <f t="shared" si="130"/>
        <v>0</v>
      </c>
    </row>
    <row r="285" spans="1:61" x14ac:dyDescent="0.2">
      <c r="A285" s="2">
        <v>42723</v>
      </c>
      <c r="B285">
        <f>'Yield Curves'!C284-'Yield Curves'!C285</f>
        <v>2.000000000000135E-2</v>
      </c>
      <c r="C285">
        <f>'Yield Curves'!D284-'Yield Curves'!D285</f>
        <v>5.0000000000007816E-3</v>
      </c>
      <c r="D285">
        <f>'Yield Curves'!E284-'Yield Curves'!E285</f>
        <v>-9.9999999999997868E-3</v>
      </c>
      <c r="E285">
        <f>'Yield Curves'!F284-'Yield Curves'!F285</f>
        <v>0</v>
      </c>
      <c r="F285">
        <f>'Yield Curves'!G284-'Yield Curves'!G285</f>
        <v>1.0000000000001563E-2</v>
      </c>
      <c r="G285">
        <f>'Yield Curves'!H284-'Yield Curves'!H285</f>
        <v>-9.9999999999997868E-3</v>
      </c>
      <c r="H285">
        <f>'Yield Curves'!I284-'Yield Curves'!I285</f>
        <v>-2.9999999999999361E-2</v>
      </c>
      <c r="I285">
        <f>'Yield Curves'!J284-'Yield Curves'!J285</f>
        <v>-9.9999999999997868E-3</v>
      </c>
      <c r="J285">
        <f>'Yield Curves'!K284-'Yield Curves'!K285</f>
        <v>9.9999999999997868E-3</v>
      </c>
      <c r="K285">
        <f>'Yield Curves'!L284-'Yield Curves'!L285</f>
        <v>7.4999999999985079E-3</v>
      </c>
      <c r="L285">
        <f>'Yield Curves'!M284-'Yield Curves'!M285</f>
        <v>4.9999999999990052E-3</v>
      </c>
      <c r="M285">
        <f>'Yield Curves'!N284-'Yield Curves'!N285</f>
        <v>2.4999999999995026E-3</v>
      </c>
      <c r="N285">
        <f>'Yield Curves'!O284-'Yield Curves'!O285</f>
        <v>0</v>
      </c>
      <c r="O285">
        <f>'Yield Curves'!P284-'Yield Curves'!P285</f>
        <v>-2.4999999999995026E-3</v>
      </c>
      <c r="P285">
        <f>'Yield Curves'!Q284-'Yield Curves'!Q285</f>
        <v>-3.7500000000001421E-3</v>
      </c>
      <c r="Q285">
        <f>'Yield Curves'!R284-'Yield Curves'!R285</f>
        <v>-5.0000000000007816E-3</v>
      </c>
      <c r="R285">
        <f>'Yield Curves'!S284-'Yield Curves'!S285</f>
        <v>-6.2500000000014211E-3</v>
      </c>
      <c r="S285">
        <f>'Yield Curves'!T284-'Yield Curves'!T285</f>
        <v>-8.1249999999997158E-3</v>
      </c>
      <c r="T285">
        <f>'Yield Curves'!U284-'Yield Curves'!U285</f>
        <v>-9.9999999999997868E-3</v>
      </c>
      <c r="U285">
        <f>'Yield Curves'!V284-'Yield Curves'!V285</f>
        <v>-1.1874999999999858E-2</v>
      </c>
      <c r="V285" s="21">
        <f t="shared" si="121"/>
        <v>2.000000000000135E-2</v>
      </c>
      <c r="AB285" s="53" t="e">
        <f t="shared" si="122"/>
        <v>#DIV/0!</v>
      </c>
      <c r="AF285" s="53"/>
      <c r="AG285" s="53"/>
      <c r="AI285" s="53" t="e">
        <f t="shared" si="123"/>
        <v>#DIV/0!</v>
      </c>
      <c r="AP285" s="53" t="e">
        <f t="shared" si="124"/>
        <v>#DIV/0!</v>
      </c>
      <c r="AT285" s="35">
        <f t="shared" si="125"/>
        <v>0</v>
      </c>
      <c r="AU285" s="36">
        <f t="shared" si="126"/>
        <v>0</v>
      </c>
      <c r="AW285" s="53" t="e">
        <f t="shared" si="127"/>
        <v>#DIV/0!</v>
      </c>
      <c r="BB285" s="36">
        <f t="shared" si="128"/>
        <v>0</v>
      </c>
      <c r="BD285" s="53" t="e">
        <f t="shared" si="129"/>
        <v>#DIV/0!</v>
      </c>
      <c r="BI285" s="36">
        <f t="shared" si="130"/>
        <v>0</v>
      </c>
    </row>
    <row r="286" spans="1:61" x14ac:dyDescent="0.2">
      <c r="A286" s="2">
        <v>42720</v>
      </c>
      <c r="B286">
        <f>'Yield Curves'!C285-'Yield Curves'!C286</f>
        <v>-7.0000000000000284E-2</v>
      </c>
      <c r="C286">
        <f>'Yield Curves'!D285-'Yield Curves'!D286</f>
        <v>-4.4999999999999929E-2</v>
      </c>
      <c r="D286">
        <f>'Yield Curves'!E285-'Yield Curves'!E286</f>
        <v>-1.9999999999999574E-2</v>
      </c>
      <c r="E286">
        <f>'Yield Curves'!F285-'Yield Curves'!F286</f>
        <v>-1.5000000000000568E-2</v>
      </c>
      <c r="F286">
        <f>'Yield Curves'!G285-'Yield Curves'!G286</f>
        <v>-1.0000000000001563E-2</v>
      </c>
      <c r="G286">
        <f>'Yield Curves'!H285-'Yield Curves'!H286</f>
        <v>-2.5000000000000355E-2</v>
      </c>
      <c r="H286">
        <f>'Yield Curves'!I285-'Yield Curves'!I286</f>
        <v>-4.0000000000000924E-2</v>
      </c>
      <c r="I286">
        <f>'Yield Curves'!J285-'Yield Curves'!J286</f>
        <v>-2.5000000000000355E-2</v>
      </c>
      <c r="J286">
        <f>'Yield Curves'!K285-'Yield Curves'!K286</f>
        <v>-9.9999999999997868E-3</v>
      </c>
      <c r="K286">
        <f>'Yield Curves'!L285-'Yield Curves'!L286</f>
        <v>-1.2500000000001066E-2</v>
      </c>
      <c r="L286">
        <f>'Yield Curves'!M285-'Yield Curves'!M286</f>
        <v>-1.5000000000000568E-2</v>
      </c>
      <c r="M286">
        <f>'Yield Curves'!N285-'Yield Curves'!N286</f>
        <v>-1.7500000000000071E-2</v>
      </c>
      <c r="N286">
        <f>'Yield Curves'!O285-'Yield Curves'!O286</f>
        <v>-1.9999999999999574E-2</v>
      </c>
      <c r="O286">
        <f>'Yield Curves'!P285-'Yield Curves'!P286</f>
        <v>-2.2499999999999076E-2</v>
      </c>
      <c r="P286">
        <f>'Yield Curves'!Q285-'Yield Curves'!Q286</f>
        <v>-2.6249999999997442E-2</v>
      </c>
      <c r="Q286">
        <f>'Yield Curves'!R285-'Yield Curves'!R286</f>
        <v>-2.9999999999997584E-2</v>
      </c>
      <c r="R286">
        <f>'Yield Curves'!S285-'Yield Curves'!S286</f>
        <v>-3.3749999999997726E-2</v>
      </c>
      <c r="S286">
        <f>'Yield Curves'!T285-'Yield Curves'!T286</f>
        <v>-3.6874999999998437E-2</v>
      </c>
      <c r="T286">
        <f>'Yield Curves'!U285-'Yield Curves'!U286</f>
        <v>-3.9999999999999147E-2</v>
      </c>
      <c r="U286">
        <f>'Yield Curves'!V285-'Yield Curves'!V286</f>
        <v>-4.3124999999999858E-2</v>
      </c>
      <c r="V286" s="21">
        <f t="shared" si="121"/>
        <v>-9.9999999999997868E-3</v>
      </c>
      <c r="AB286" s="53" t="e">
        <f t="shared" si="122"/>
        <v>#DIV/0!</v>
      </c>
      <c r="AF286" s="53"/>
      <c r="AG286" s="53"/>
      <c r="AI286" s="53" t="e">
        <f t="shared" si="123"/>
        <v>#DIV/0!</v>
      </c>
      <c r="AP286" s="53" t="e">
        <f t="shared" si="124"/>
        <v>#DIV/0!</v>
      </c>
      <c r="AT286" s="35">
        <f t="shared" si="125"/>
        <v>0</v>
      </c>
      <c r="AU286" s="36">
        <f t="shared" si="126"/>
        <v>0</v>
      </c>
      <c r="AW286" s="53" t="e">
        <f t="shared" si="127"/>
        <v>#DIV/0!</v>
      </c>
      <c r="BB286" s="36">
        <f t="shared" si="128"/>
        <v>0</v>
      </c>
      <c r="BD286" s="53" t="e">
        <f t="shared" si="129"/>
        <v>#DIV/0!</v>
      </c>
      <c r="BI286" s="36">
        <f t="shared" si="130"/>
        <v>0</v>
      </c>
    </row>
    <row r="287" spans="1:61" x14ac:dyDescent="0.2">
      <c r="A287" s="2">
        <v>42719</v>
      </c>
      <c r="B287">
        <f>'Yield Curves'!C286-'Yield Curves'!C287</f>
        <v>0</v>
      </c>
      <c r="C287">
        <f>'Yield Curves'!D286-'Yield Curves'!D287</f>
        <v>1.9999999999999574E-2</v>
      </c>
      <c r="D287">
        <f>'Yield Curves'!E286-'Yield Curves'!E287</f>
        <v>3.9999999999999147E-2</v>
      </c>
      <c r="E287">
        <f>'Yield Curves'!F286-'Yield Curves'!F287</f>
        <v>4.4999999999999929E-2</v>
      </c>
      <c r="F287">
        <f>'Yield Curves'!G286-'Yield Curves'!G287</f>
        <v>5.0000000000000711E-2</v>
      </c>
      <c r="G287">
        <f>'Yield Curves'!H286-'Yield Curves'!H287</f>
        <v>0.10500000000000043</v>
      </c>
      <c r="H287">
        <f>'Yield Curves'!I286-'Yield Curves'!I287</f>
        <v>0.16000000000000014</v>
      </c>
      <c r="I287">
        <f>'Yield Curves'!J286-'Yield Curves'!J287</f>
        <v>0.11500000000000021</v>
      </c>
      <c r="J287">
        <f>'Yield Curves'!K286-'Yield Curves'!K287</f>
        <v>7.0000000000000284E-2</v>
      </c>
      <c r="K287">
        <f>'Yield Curves'!L286-'Yield Curves'!L287</f>
        <v>7.5000000000002842E-2</v>
      </c>
      <c r="L287">
        <f>'Yield Curves'!M286-'Yield Curves'!M287</f>
        <v>8.0000000000001847E-2</v>
      </c>
      <c r="M287">
        <f>'Yield Curves'!N286-'Yield Curves'!N287</f>
        <v>8.5000000000000853E-2</v>
      </c>
      <c r="N287">
        <f>'Yield Curves'!O286-'Yield Curves'!O287</f>
        <v>8.9999999999999858E-2</v>
      </c>
      <c r="O287">
        <f>'Yield Curves'!P286-'Yield Curves'!P287</f>
        <v>9.4999999999998863E-2</v>
      </c>
      <c r="P287">
        <f>'Yield Curves'!Q286-'Yield Curves'!Q287</f>
        <v>0.10249999999999915</v>
      </c>
      <c r="Q287">
        <f>'Yield Curves'!R286-'Yield Curves'!R287</f>
        <v>0.10999999999999943</v>
      </c>
      <c r="R287">
        <f>'Yield Curves'!S286-'Yield Curves'!S287</f>
        <v>0.11749999999999972</v>
      </c>
      <c r="S287">
        <f>'Yield Curves'!T286-'Yield Curves'!T287</f>
        <v>0.12374999999999758</v>
      </c>
      <c r="T287">
        <f>'Yield Curves'!U286-'Yield Curves'!U287</f>
        <v>0.12999999999999901</v>
      </c>
      <c r="U287">
        <f>'Yield Curves'!V286-'Yield Curves'!V287</f>
        <v>0.13625000000000043</v>
      </c>
      <c r="V287" s="21">
        <f t="shared" si="121"/>
        <v>0.16000000000000014</v>
      </c>
      <c r="AB287" s="53" t="e">
        <f t="shared" si="122"/>
        <v>#DIV/0!</v>
      </c>
      <c r="AF287" s="53"/>
      <c r="AG287" s="53"/>
      <c r="AI287" s="53" t="e">
        <f t="shared" si="123"/>
        <v>#DIV/0!</v>
      </c>
      <c r="AP287" s="53" t="e">
        <f t="shared" si="124"/>
        <v>#DIV/0!</v>
      </c>
      <c r="AT287" s="35">
        <f t="shared" si="125"/>
        <v>0</v>
      </c>
      <c r="AU287" s="36">
        <f t="shared" si="126"/>
        <v>0</v>
      </c>
      <c r="AW287" s="53" t="e">
        <f t="shared" si="127"/>
        <v>#DIV/0!</v>
      </c>
      <c r="BB287" s="36">
        <f t="shared" si="128"/>
        <v>0</v>
      </c>
      <c r="BD287" s="53" t="e">
        <f t="shared" si="129"/>
        <v>#DIV/0!</v>
      </c>
      <c r="BI287" s="36">
        <f t="shared" si="130"/>
        <v>0</v>
      </c>
    </row>
    <row r="288" spans="1:61" x14ac:dyDescent="0.2">
      <c r="A288" s="2">
        <v>42718</v>
      </c>
      <c r="B288">
        <f>'Yield Curves'!C287-'Yield Curves'!C288</f>
        <v>-8.9999999999999858E-2</v>
      </c>
      <c r="C288">
        <f>'Yield Curves'!D287-'Yield Curves'!D288</f>
        <v>-9.5000000000000639E-2</v>
      </c>
      <c r="D288">
        <f>'Yield Curves'!E287-'Yield Curves'!E288</f>
        <v>-9.9999999999999645E-2</v>
      </c>
      <c r="E288">
        <f>'Yield Curves'!F287-'Yield Curves'!F288</f>
        <v>-8.5000000000000853E-2</v>
      </c>
      <c r="F288">
        <f>'Yield Curves'!G287-'Yield Curves'!G288</f>
        <v>-7.0000000000000284E-2</v>
      </c>
      <c r="G288">
        <f>'Yield Curves'!H287-'Yield Curves'!H288</f>
        <v>-4.4999999999999929E-2</v>
      </c>
      <c r="H288">
        <f>'Yield Curves'!I287-'Yield Curves'!I288</f>
        <v>-1.9999999999999574E-2</v>
      </c>
      <c r="I288">
        <f>'Yield Curves'!J287-'Yield Curves'!J288</f>
        <v>-2.5000000000000355E-2</v>
      </c>
      <c r="J288">
        <f>'Yield Curves'!K287-'Yield Curves'!K288</f>
        <v>-3.0000000000001137E-2</v>
      </c>
      <c r="K288">
        <f>'Yield Curves'!L287-'Yield Curves'!L288</f>
        <v>-2.5000000000002132E-2</v>
      </c>
      <c r="L288">
        <f>'Yield Curves'!M287-'Yield Curves'!M288</f>
        <v>-2.000000000000135E-2</v>
      </c>
      <c r="M288">
        <f>'Yield Curves'!N287-'Yield Curves'!N288</f>
        <v>-1.5000000000000568E-2</v>
      </c>
      <c r="N288">
        <f>'Yield Curves'!O287-'Yield Curves'!O288</f>
        <v>-9.9999999999997868E-3</v>
      </c>
      <c r="O288">
        <f>'Yield Curves'!P287-'Yield Curves'!P288</f>
        <v>-4.9999999999990052E-3</v>
      </c>
      <c r="P288">
        <f>'Yield Curves'!Q287-'Yield Curves'!Q288</f>
        <v>-9.9999999999997868E-3</v>
      </c>
      <c r="Q288">
        <f>'Yield Curves'!R287-'Yield Curves'!R288</f>
        <v>-1.5000000000000568E-2</v>
      </c>
      <c r="R288">
        <f>'Yield Curves'!S287-'Yield Curves'!S288</f>
        <v>-2.000000000000135E-2</v>
      </c>
      <c r="S288">
        <f>'Yield Curves'!T287-'Yield Curves'!T288</f>
        <v>-1.9999999999999574E-2</v>
      </c>
      <c r="T288">
        <f>'Yield Curves'!U287-'Yield Curves'!U288</f>
        <v>-1.9999999999999574E-2</v>
      </c>
      <c r="U288">
        <f>'Yield Curves'!V287-'Yield Curves'!V288</f>
        <v>-1.9999999999999574E-2</v>
      </c>
      <c r="V288" s="21">
        <f t="shared" si="121"/>
        <v>-4.9999999999990052E-3</v>
      </c>
      <c r="AB288" s="53" t="e">
        <f t="shared" si="122"/>
        <v>#DIV/0!</v>
      </c>
      <c r="AF288" s="53"/>
      <c r="AG288" s="53"/>
      <c r="AI288" s="53" t="e">
        <f t="shared" si="123"/>
        <v>#DIV/0!</v>
      </c>
      <c r="AP288" s="53" t="e">
        <f t="shared" si="124"/>
        <v>#DIV/0!</v>
      </c>
      <c r="AT288" s="35">
        <f t="shared" si="125"/>
        <v>0</v>
      </c>
      <c r="AU288" s="36">
        <f t="shared" si="126"/>
        <v>0</v>
      </c>
      <c r="AW288" s="53" t="e">
        <f t="shared" si="127"/>
        <v>#DIV/0!</v>
      </c>
      <c r="BB288" s="36">
        <f t="shared" si="128"/>
        <v>0</v>
      </c>
      <c r="BD288" s="53" t="e">
        <f t="shared" si="129"/>
        <v>#DIV/0!</v>
      </c>
      <c r="BI288" s="36">
        <f t="shared" si="130"/>
        <v>0</v>
      </c>
    </row>
    <row r="289" spans="1:61" x14ac:dyDescent="0.2">
      <c r="A289" s="2">
        <v>42717</v>
      </c>
      <c r="B289">
        <f>'Yield Curves'!C288-'Yield Curves'!C289</f>
        <v>9.9999999999997868E-3</v>
      </c>
      <c r="C289">
        <f>'Yield Curves'!D288-'Yield Curves'!D289</f>
        <v>1.5000000000000568E-2</v>
      </c>
      <c r="D289">
        <f>'Yield Curves'!E288-'Yield Curves'!E289</f>
        <v>1.9999999999999574E-2</v>
      </c>
      <c r="E289">
        <f>'Yield Curves'!F288-'Yield Curves'!F289</f>
        <v>5.0000000000007816E-3</v>
      </c>
      <c r="F289">
        <f>'Yield Curves'!G288-'Yield Curves'!G289</f>
        <v>-9.9999999999997868E-3</v>
      </c>
      <c r="G289">
        <f>'Yield Curves'!H288-'Yield Curves'!H289</f>
        <v>3.0000000000001137E-2</v>
      </c>
      <c r="H289">
        <f>'Yield Curves'!I288-'Yield Curves'!I289</f>
        <v>7.0000000000000284E-2</v>
      </c>
      <c r="I289">
        <f>'Yield Curves'!J288-'Yield Curves'!J289</f>
        <v>1.5000000000000568E-2</v>
      </c>
      <c r="J289">
        <f>'Yield Curves'!K288-'Yield Curves'!K289</f>
        <v>-3.9999999999999147E-2</v>
      </c>
      <c r="K289">
        <f>'Yield Curves'!L288-'Yield Curves'!L289</f>
        <v>-3.7499999999997868E-2</v>
      </c>
      <c r="L289">
        <f>'Yield Curves'!M288-'Yield Curves'!M289</f>
        <v>-3.4999999999998366E-2</v>
      </c>
      <c r="M289">
        <f>'Yield Curves'!N288-'Yield Curves'!N289</f>
        <v>-3.2499999999998863E-2</v>
      </c>
      <c r="N289">
        <f>'Yield Curves'!O288-'Yield Curves'!O289</f>
        <v>-2.9999999999999361E-2</v>
      </c>
      <c r="O289">
        <f>'Yield Curves'!P288-'Yield Curves'!P289</f>
        <v>-2.7499999999999858E-2</v>
      </c>
      <c r="P289">
        <f>'Yield Curves'!Q288-'Yield Curves'!Q289</f>
        <v>-1.6249999999999432E-2</v>
      </c>
      <c r="Q289">
        <f>'Yield Curves'!R288-'Yield Curves'!R289</f>
        <v>-4.9999999999990052E-3</v>
      </c>
      <c r="R289">
        <f>'Yield Curves'!S288-'Yield Curves'!S289</f>
        <v>6.2500000000014211E-3</v>
      </c>
      <c r="S289">
        <f>'Yield Curves'!T288-'Yield Curves'!T289</f>
        <v>1.3125000000000497E-2</v>
      </c>
      <c r="T289">
        <f>'Yield Curves'!U288-'Yield Curves'!U289</f>
        <v>1.9999999999999574E-2</v>
      </c>
      <c r="U289">
        <f>'Yield Curves'!V288-'Yield Curves'!V289</f>
        <v>2.687499999999865E-2</v>
      </c>
      <c r="V289" s="21">
        <f t="shared" si="121"/>
        <v>7.0000000000000284E-2</v>
      </c>
      <c r="AB289" s="53" t="e">
        <f t="shared" si="122"/>
        <v>#DIV/0!</v>
      </c>
      <c r="AF289" s="53"/>
      <c r="AG289" s="53"/>
      <c r="AI289" s="53" t="e">
        <f t="shared" si="123"/>
        <v>#DIV/0!</v>
      </c>
      <c r="AP289" s="53" t="e">
        <f t="shared" si="124"/>
        <v>#DIV/0!</v>
      </c>
      <c r="AT289" s="35">
        <f t="shared" si="125"/>
        <v>0</v>
      </c>
      <c r="AU289" s="36">
        <f t="shared" si="126"/>
        <v>0</v>
      </c>
      <c r="AW289" s="53" t="e">
        <f t="shared" si="127"/>
        <v>#DIV/0!</v>
      </c>
      <c r="BB289" s="36">
        <f t="shared" si="128"/>
        <v>0</v>
      </c>
      <c r="BD289" s="53" t="e">
        <f t="shared" si="129"/>
        <v>#DIV/0!</v>
      </c>
      <c r="BI289" s="36">
        <f t="shared" si="130"/>
        <v>0</v>
      </c>
    </row>
    <row r="290" spans="1:61" x14ac:dyDescent="0.2">
      <c r="A290" s="2">
        <v>42716</v>
      </c>
      <c r="B290">
        <f>'Yield Curves'!C289-'Yield Curves'!C290</f>
        <v>-7.0000000000000284E-2</v>
      </c>
      <c r="C290">
        <f>'Yield Curves'!D289-'Yield Curves'!D290</f>
        <v>-9.9999999999999645E-2</v>
      </c>
      <c r="D290">
        <f>'Yield Curves'!E289-'Yield Curves'!E290</f>
        <v>-0.12999999999999901</v>
      </c>
      <c r="E290">
        <f>'Yield Curves'!F289-'Yield Curves'!F290</f>
        <v>-0.13499999999999979</v>
      </c>
      <c r="F290">
        <f>'Yield Curves'!G289-'Yield Curves'!G290</f>
        <v>-0.14000000000000057</v>
      </c>
      <c r="G290">
        <f>'Yield Curves'!H289-'Yield Curves'!H290</f>
        <v>-9.0000000000001634E-2</v>
      </c>
      <c r="H290">
        <f>'Yield Curves'!I289-'Yield Curves'!I290</f>
        <v>-4.0000000000000924E-2</v>
      </c>
      <c r="I290">
        <f>'Yield Curves'!J289-'Yield Curves'!J290</f>
        <v>-7.0000000000000284E-2</v>
      </c>
      <c r="J290">
        <f>'Yield Curves'!K289-'Yield Curves'!K290</f>
        <v>-9.9999999999999645E-2</v>
      </c>
      <c r="K290">
        <f>'Yield Curves'!L289-'Yield Curves'!L290</f>
        <v>-9.0000000000001634E-2</v>
      </c>
      <c r="L290">
        <f>'Yield Curves'!M289-'Yield Curves'!M290</f>
        <v>-8.0000000000001847E-2</v>
      </c>
      <c r="M290">
        <f>'Yield Curves'!N289-'Yield Curves'!N290</f>
        <v>-7.0000000000000284E-2</v>
      </c>
      <c r="N290">
        <f>'Yield Curves'!O289-'Yield Curves'!O290</f>
        <v>-6.0000000000000497E-2</v>
      </c>
      <c r="O290">
        <f>'Yield Curves'!P289-'Yield Curves'!P290</f>
        <v>-5.0000000000000711E-2</v>
      </c>
      <c r="P290">
        <f>'Yield Curves'!Q289-'Yield Curves'!Q290</f>
        <v>-5.0000000000000711E-2</v>
      </c>
      <c r="Q290">
        <f>'Yield Curves'!R289-'Yield Curves'!R290</f>
        <v>-5.0000000000000711E-2</v>
      </c>
      <c r="R290">
        <f>'Yield Curves'!S289-'Yield Curves'!S290</f>
        <v>-5.0000000000000711E-2</v>
      </c>
      <c r="S290">
        <f>'Yield Curves'!T289-'Yield Curves'!T290</f>
        <v>-4.4999999999999929E-2</v>
      </c>
      <c r="T290">
        <f>'Yield Curves'!U289-'Yield Curves'!U290</f>
        <v>-3.9999999999999147E-2</v>
      </c>
      <c r="U290">
        <f>'Yield Curves'!V289-'Yield Curves'!V290</f>
        <v>-3.4999999999998366E-2</v>
      </c>
      <c r="V290" s="21">
        <f t="shared" si="121"/>
        <v>-3.4999999999998366E-2</v>
      </c>
      <c r="AB290" s="53" t="e">
        <f t="shared" si="122"/>
        <v>#DIV/0!</v>
      </c>
      <c r="AF290" s="53"/>
      <c r="AG290" s="53"/>
      <c r="AI290" s="53" t="e">
        <f t="shared" si="123"/>
        <v>#DIV/0!</v>
      </c>
      <c r="AP290" s="53" t="e">
        <f t="shared" si="124"/>
        <v>#DIV/0!</v>
      </c>
      <c r="AT290" s="35">
        <f t="shared" si="125"/>
        <v>0</v>
      </c>
      <c r="AU290" s="36">
        <f t="shared" si="126"/>
        <v>0</v>
      </c>
      <c r="AW290" s="53" t="e">
        <f t="shared" si="127"/>
        <v>#DIV/0!</v>
      </c>
      <c r="BB290" s="36">
        <f t="shared" si="128"/>
        <v>0</v>
      </c>
      <c r="BD290" s="53" t="e">
        <f t="shared" si="129"/>
        <v>#DIV/0!</v>
      </c>
      <c r="BI290" s="36">
        <f t="shared" si="130"/>
        <v>0</v>
      </c>
    </row>
    <row r="291" spans="1:61" x14ac:dyDescent="0.2">
      <c r="A291" s="2">
        <v>42713</v>
      </c>
      <c r="B291">
        <f>'Yield Curves'!C290-'Yield Curves'!C291</f>
        <v>-5.0000000000000711E-2</v>
      </c>
      <c r="C291">
        <f>'Yield Curves'!D290-'Yield Curves'!D291</f>
        <v>-6.0000000000000497E-2</v>
      </c>
      <c r="D291">
        <f>'Yield Curves'!E290-'Yield Curves'!E291</f>
        <v>-7.0000000000000284E-2</v>
      </c>
      <c r="E291">
        <f>'Yield Curves'!F290-'Yield Curves'!F291</f>
        <v>-6.4999999999999503E-2</v>
      </c>
      <c r="F291">
        <f>'Yield Curves'!G290-'Yield Curves'!G291</f>
        <v>-5.9999999999998721E-2</v>
      </c>
      <c r="G291">
        <f>'Yield Curves'!H290-'Yield Curves'!H291</f>
        <v>-7.4999999999999289E-2</v>
      </c>
      <c r="H291">
        <f>'Yield Curves'!I290-'Yield Curves'!I291</f>
        <v>-8.9999999999999858E-2</v>
      </c>
      <c r="I291">
        <f>'Yield Curves'!J290-'Yield Curves'!J291</f>
        <v>-6.0000000000000497E-2</v>
      </c>
      <c r="J291">
        <f>'Yield Curves'!K290-'Yield Curves'!K291</f>
        <v>-3.0000000000001137E-2</v>
      </c>
      <c r="K291">
        <f>'Yield Curves'!L290-'Yield Curves'!L291</f>
        <v>-2.9999999999999361E-2</v>
      </c>
      <c r="L291">
        <f>'Yield Curves'!M290-'Yield Curves'!M291</f>
        <v>-2.9999999999999361E-2</v>
      </c>
      <c r="M291">
        <f>'Yield Curves'!N290-'Yield Curves'!N291</f>
        <v>-3.0000000000001137E-2</v>
      </c>
      <c r="N291">
        <f>'Yield Curves'!O290-'Yield Curves'!O291</f>
        <v>-2.9999999999999361E-2</v>
      </c>
      <c r="O291">
        <f>'Yield Curves'!P290-'Yield Curves'!P291</f>
        <v>-2.9999999999997584E-2</v>
      </c>
      <c r="P291">
        <f>'Yield Curves'!Q290-'Yield Curves'!Q291</f>
        <v>-3.9999999999999147E-2</v>
      </c>
      <c r="Q291">
        <f>'Yield Curves'!R290-'Yield Curves'!R291</f>
        <v>-5.0000000000000711E-2</v>
      </c>
      <c r="R291">
        <f>'Yield Curves'!S290-'Yield Curves'!S291</f>
        <v>-6.0000000000002274E-2</v>
      </c>
      <c r="S291">
        <f>'Yield Curves'!T290-'Yield Curves'!T291</f>
        <v>-6.5000000000001279E-2</v>
      </c>
      <c r="T291">
        <f>'Yield Curves'!U290-'Yield Curves'!U291</f>
        <v>-7.0000000000000284E-2</v>
      </c>
      <c r="U291">
        <f>'Yield Curves'!V290-'Yield Curves'!V291</f>
        <v>-7.4999999999999289E-2</v>
      </c>
      <c r="V291" s="21">
        <f t="shared" si="121"/>
        <v>-2.9999999999997584E-2</v>
      </c>
      <c r="AB291" s="53" t="e">
        <f t="shared" si="122"/>
        <v>#DIV/0!</v>
      </c>
      <c r="AF291" s="53"/>
      <c r="AG291" s="53"/>
      <c r="AI291" s="53" t="e">
        <f t="shared" si="123"/>
        <v>#DIV/0!</v>
      </c>
      <c r="AP291" s="53" t="e">
        <f t="shared" si="124"/>
        <v>#DIV/0!</v>
      </c>
      <c r="AT291" s="35">
        <f t="shared" si="125"/>
        <v>0</v>
      </c>
      <c r="AU291" s="36">
        <f t="shared" si="126"/>
        <v>0</v>
      </c>
      <c r="AW291" s="53" t="e">
        <f t="shared" si="127"/>
        <v>#DIV/0!</v>
      </c>
      <c r="BB291" s="36">
        <f t="shared" si="128"/>
        <v>0</v>
      </c>
      <c r="BD291" s="53" t="e">
        <f t="shared" si="129"/>
        <v>#DIV/0!</v>
      </c>
      <c r="BI291" s="36">
        <f t="shared" si="130"/>
        <v>0</v>
      </c>
    </row>
    <row r="292" spans="1:61" x14ac:dyDescent="0.2">
      <c r="A292" s="2">
        <v>42712</v>
      </c>
      <c r="B292">
        <f>'Yield Curves'!C291-'Yield Curves'!C292</f>
        <v>-9.9999999999997868E-3</v>
      </c>
      <c r="C292">
        <f>'Yield Curves'!D291-'Yield Curves'!D292</f>
        <v>-2.4999999999998579E-2</v>
      </c>
      <c r="D292">
        <f>'Yield Curves'!E291-'Yield Curves'!E292</f>
        <v>-3.9999999999999147E-2</v>
      </c>
      <c r="E292">
        <f>'Yield Curves'!F291-'Yield Curves'!F292</f>
        <v>-5.4999999999999716E-2</v>
      </c>
      <c r="F292">
        <f>'Yield Curves'!G291-'Yield Curves'!G292</f>
        <v>-7.0000000000000284E-2</v>
      </c>
      <c r="G292">
        <f>'Yield Curves'!H291-'Yield Curves'!H292</f>
        <v>-6.0000000000000497E-2</v>
      </c>
      <c r="H292">
        <f>'Yield Curves'!I291-'Yield Curves'!I292</f>
        <v>-5.0000000000000711E-2</v>
      </c>
      <c r="I292">
        <f>'Yield Curves'!J291-'Yield Curves'!J292</f>
        <v>-7.0000000000000284E-2</v>
      </c>
      <c r="J292">
        <f>'Yield Curves'!K291-'Yield Curves'!K292</f>
        <v>-8.9999999999999858E-2</v>
      </c>
      <c r="K292">
        <f>'Yield Curves'!L291-'Yield Curves'!L292</f>
        <v>-9.0000000000001634E-2</v>
      </c>
      <c r="L292">
        <f>'Yield Curves'!M291-'Yield Curves'!M292</f>
        <v>-9.0000000000001634E-2</v>
      </c>
      <c r="M292">
        <f>'Yield Curves'!N291-'Yield Curves'!N292</f>
        <v>-8.9999999999999858E-2</v>
      </c>
      <c r="N292">
        <f>'Yield Curves'!O291-'Yield Curves'!O292</f>
        <v>-9.0000000000001634E-2</v>
      </c>
      <c r="O292">
        <f>'Yield Curves'!P291-'Yield Curves'!P292</f>
        <v>-9.0000000000003411E-2</v>
      </c>
      <c r="P292">
        <f>'Yield Curves'!Q291-'Yield Curves'!Q292</f>
        <v>-8.250000000000135E-2</v>
      </c>
      <c r="Q292">
        <f>'Yield Curves'!R291-'Yield Curves'!R292</f>
        <v>-7.4999999999999289E-2</v>
      </c>
      <c r="R292">
        <f>'Yield Curves'!S291-'Yield Curves'!S292</f>
        <v>-6.7499999999997229E-2</v>
      </c>
      <c r="S292">
        <f>'Yield Curves'!T291-'Yield Curves'!T292</f>
        <v>-6.3749999999998863E-2</v>
      </c>
      <c r="T292">
        <f>'Yield Curves'!U291-'Yield Curves'!U292</f>
        <v>-6.0000000000000497E-2</v>
      </c>
      <c r="U292">
        <f>'Yield Curves'!V291-'Yield Curves'!V292</f>
        <v>-5.6250000000002132E-2</v>
      </c>
      <c r="V292" s="21">
        <f t="shared" si="121"/>
        <v>-9.9999999999997868E-3</v>
      </c>
      <c r="AB292" s="53" t="e">
        <f t="shared" si="122"/>
        <v>#DIV/0!</v>
      </c>
      <c r="AF292" s="53"/>
      <c r="AG292" s="53"/>
      <c r="AI292" s="53" t="e">
        <f t="shared" si="123"/>
        <v>#DIV/0!</v>
      </c>
      <c r="AP292" s="53" t="e">
        <f t="shared" si="124"/>
        <v>#DIV/0!</v>
      </c>
      <c r="AT292" s="35">
        <f t="shared" si="125"/>
        <v>0</v>
      </c>
      <c r="AU292" s="36">
        <f t="shared" si="126"/>
        <v>0</v>
      </c>
      <c r="AW292" s="53" t="e">
        <f t="shared" si="127"/>
        <v>#DIV/0!</v>
      </c>
      <c r="BB292" s="36">
        <f t="shared" si="128"/>
        <v>0</v>
      </c>
      <c r="BD292" s="53" t="e">
        <f t="shared" si="129"/>
        <v>#DIV/0!</v>
      </c>
      <c r="BI292" s="36">
        <f t="shared" si="130"/>
        <v>0</v>
      </c>
    </row>
    <row r="293" spans="1:61" x14ac:dyDescent="0.2">
      <c r="A293" s="2">
        <v>42711</v>
      </c>
      <c r="B293">
        <f>'Yield Curves'!C292-'Yield Curves'!C293</f>
        <v>-4.9999999999998934E-2</v>
      </c>
      <c r="C293">
        <f>'Yield Curves'!D292-'Yield Curves'!D293</f>
        <v>-4.0000000000000924E-2</v>
      </c>
      <c r="D293">
        <f>'Yield Curves'!E292-'Yield Curves'!E293</f>
        <v>-3.0000000000001137E-2</v>
      </c>
      <c r="E293">
        <f>'Yield Curves'!F292-'Yield Curves'!F293</f>
        <v>-2.5000000000000355E-2</v>
      </c>
      <c r="F293">
        <f>'Yield Curves'!G292-'Yield Curves'!G293</f>
        <v>-1.9999999999999574E-2</v>
      </c>
      <c r="G293">
        <f>'Yield Curves'!H292-'Yield Curves'!H293</f>
        <v>-3.5000000000000142E-2</v>
      </c>
      <c r="H293">
        <f>'Yield Curves'!I292-'Yield Curves'!I293</f>
        <v>-4.9999999999998934E-2</v>
      </c>
      <c r="I293">
        <f>'Yield Curves'!J292-'Yield Curves'!J293</f>
        <v>-5.9999999999998721E-2</v>
      </c>
      <c r="J293">
        <f>'Yield Curves'!K292-'Yield Curves'!K293</f>
        <v>-7.0000000000000284E-2</v>
      </c>
      <c r="K293">
        <f>'Yield Curves'!L292-'Yield Curves'!L293</f>
        <v>-7.4999999999999289E-2</v>
      </c>
      <c r="L293">
        <f>'Yield Curves'!M292-'Yield Curves'!M293</f>
        <v>-7.9999999999998295E-2</v>
      </c>
      <c r="M293">
        <f>'Yield Curves'!N292-'Yield Curves'!N293</f>
        <v>-8.5000000000000853E-2</v>
      </c>
      <c r="N293">
        <f>'Yield Curves'!O292-'Yield Curves'!O293</f>
        <v>-8.9999999999999858E-2</v>
      </c>
      <c r="O293">
        <f>'Yield Curves'!P292-'Yield Curves'!P293</f>
        <v>-9.4999999999998863E-2</v>
      </c>
      <c r="P293">
        <f>'Yield Curves'!Q292-'Yield Curves'!Q293</f>
        <v>-8.7500000000000355E-2</v>
      </c>
      <c r="Q293">
        <f>'Yield Curves'!R292-'Yield Curves'!R293</f>
        <v>-8.0000000000001847E-2</v>
      </c>
      <c r="R293">
        <f>'Yield Curves'!S292-'Yield Curves'!S293</f>
        <v>-7.250000000000334E-2</v>
      </c>
      <c r="S293">
        <f>'Yield Curves'!T292-'Yield Curves'!T293</f>
        <v>-7.12500000000027E-2</v>
      </c>
      <c r="T293">
        <f>'Yield Curves'!U292-'Yield Curves'!U293</f>
        <v>-7.0000000000000284E-2</v>
      </c>
      <c r="U293">
        <f>'Yield Curves'!V292-'Yield Curves'!V293</f>
        <v>-6.8749999999997868E-2</v>
      </c>
      <c r="V293" s="21">
        <f t="shared" si="121"/>
        <v>-1.9999999999999574E-2</v>
      </c>
      <c r="AB293" s="53" t="e">
        <f t="shared" si="122"/>
        <v>#DIV/0!</v>
      </c>
      <c r="AF293" s="53"/>
      <c r="AG293" s="53"/>
      <c r="AI293" s="53" t="e">
        <f t="shared" si="123"/>
        <v>#DIV/0!</v>
      </c>
      <c r="AP293" s="53" t="e">
        <f t="shared" si="124"/>
        <v>#DIV/0!</v>
      </c>
      <c r="AT293" s="35">
        <f t="shared" si="125"/>
        <v>0</v>
      </c>
      <c r="AU293" s="36">
        <f t="shared" si="126"/>
        <v>0</v>
      </c>
      <c r="AW293" s="53" t="e">
        <f t="shared" si="127"/>
        <v>#DIV/0!</v>
      </c>
      <c r="BB293" s="36">
        <f t="shared" si="128"/>
        <v>0</v>
      </c>
      <c r="BD293" s="53" t="e">
        <f t="shared" si="129"/>
        <v>#DIV/0!</v>
      </c>
      <c r="BI293" s="36">
        <f t="shared" si="130"/>
        <v>0</v>
      </c>
    </row>
    <row r="294" spans="1:61" x14ac:dyDescent="0.2">
      <c r="A294" s="2">
        <v>42710</v>
      </c>
      <c r="B294">
        <f>'Yield Curves'!C293-'Yield Curves'!C294</f>
        <v>-6.0000000000000497E-2</v>
      </c>
      <c r="C294">
        <f>'Yield Curves'!D293-'Yield Curves'!D294</f>
        <v>-6.4999999999999503E-2</v>
      </c>
      <c r="D294">
        <f>'Yield Curves'!E293-'Yield Curves'!E294</f>
        <v>-7.0000000000000284E-2</v>
      </c>
      <c r="E294">
        <f>'Yield Curves'!F293-'Yield Curves'!F294</f>
        <v>-6.5000000000001279E-2</v>
      </c>
      <c r="F294">
        <f>'Yield Curves'!G293-'Yield Curves'!G294</f>
        <v>-6.0000000000000497E-2</v>
      </c>
      <c r="G294">
        <f>'Yield Curves'!H293-'Yield Curves'!H294</f>
        <v>-5.9999999999998721E-2</v>
      </c>
      <c r="H294">
        <f>'Yield Curves'!I293-'Yield Curves'!I294</f>
        <v>-6.0000000000000497E-2</v>
      </c>
      <c r="I294">
        <f>'Yield Curves'!J293-'Yield Curves'!J294</f>
        <v>-5.0000000000000711E-2</v>
      </c>
      <c r="J294">
        <f>'Yield Curves'!K293-'Yield Curves'!K294</f>
        <v>-3.9999999999999147E-2</v>
      </c>
      <c r="K294">
        <f>'Yield Curves'!L293-'Yield Curves'!L294</f>
        <v>-3.9999999999999147E-2</v>
      </c>
      <c r="L294">
        <f>'Yield Curves'!M293-'Yield Curves'!M294</f>
        <v>-3.9999999999999147E-2</v>
      </c>
      <c r="M294">
        <f>'Yield Curves'!N293-'Yield Curves'!N294</f>
        <v>-3.9999999999999147E-2</v>
      </c>
      <c r="N294">
        <f>'Yield Curves'!O293-'Yield Curves'!O294</f>
        <v>-3.9999999999999147E-2</v>
      </c>
      <c r="O294">
        <f>'Yield Curves'!P293-'Yield Curves'!P294</f>
        <v>-3.9999999999999147E-2</v>
      </c>
      <c r="P294">
        <f>'Yield Curves'!Q293-'Yield Curves'!Q294</f>
        <v>-4.249999999999865E-2</v>
      </c>
      <c r="Q294">
        <f>'Yield Curves'!R293-'Yield Curves'!R294</f>
        <v>-4.4999999999998153E-2</v>
      </c>
      <c r="R294">
        <f>'Yield Curves'!S293-'Yield Curves'!S294</f>
        <v>-4.7499999999997655E-2</v>
      </c>
      <c r="S294">
        <f>'Yield Curves'!T293-'Yield Curves'!T294</f>
        <v>-4.8749999999998295E-2</v>
      </c>
      <c r="T294">
        <f>'Yield Curves'!U293-'Yield Curves'!U294</f>
        <v>-4.9999999999998934E-2</v>
      </c>
      <c r="U294">
        <f>'Yield Curves'!V293-'Yield Curves'!V294</f>
        <v>-5.1249999999999574E-2</v>
      </c>
      <c r="V294" s="21">
        <f t="shared" si="121"/>
        <v>-3.9999999999999147E-2</v>
      </c>
      <c r="AB294" s="53" t="e">
        <f t="shared" si="122"/>
        <v>#DIV/0!</v>
      </c>
      <c r="AF294" s="53"/>
      <c r="AG294" s="53"/>
      <c r="AI294" s="53" t="e">
        <f t="shared" si="123"/>
        <v>#DIV/0!</v>
      </c>
      <c r="AP294" s="53" t="e">
        <f t="shared" si="124"/>
        <v>#DIV/0!</v>
      </c>
      <c r="AT294" s="35">
        <f t="shared" si="125"/>
        <v>0</v>
      </c>
      <c r="AU294" s="36">
        <f t="shared" si="126"/>
        <v>0</v>
      </c>
      <c r="AW294" s="53" t="e">
        <f t="shared" si="127"/>
        <v>#DIV/0!</v>
      </c>
      <c r="BB294" s="36">
        <f t="shared" si="128"/>
        <v>0</v>
      </c>
      <c r="BD294" s="53" t="e">
        <f t="shared" si="129"/>
        <v>#DIV/0!</v>
      </c>
      <c r="BI294" s="36">
        <f t="shared" si="130"/>
        <v>0</v>
      </c>
    </row>
    <row r="295" spans="1:61" x14ac:dyDescent="0.2">
      <c r="A295" s="2">
        <v>42709</v>
      </c>
      <c r="B295">
        <f>'Yield Curves'!C294-'Yield Curves'!C295</f>
        <v>0</v>
      </c>
      <c r="C295">
        <f>'Yield Curves'!D294-'Yield Curves'!D295</f>
        <v>-5.0000000000007816E-3</v>
      </c>
      <c r="D295">
        <f>'Yield Curves'!E294-'Yield Curves'!E295</f>
        <v>-9.9999999999997868E-3</v>
      </c>
      <c r="E295">
        <f>'Yield Curves'!F294-'Yield Curves'!F295</f>
        <v>-1.9999999999999574E-2</v>
      </c>
      <c r="F295">
        <f>'Yield Curves'!G294-'Yield Curves'!G295</f>
        <v>-2.9999999999999361E-2</v>
      </c>
      <c r="G295">
        <f>'Yield Curves'!H294-'Yield Curves'!H295</f>
        <v>-3.5000000000000142E-2</v>
      </c>
      <c r="H295">
        <f>'Yield Curves'!I294-'Yield Curves'!I295</f>
        <v>-3.9999999999999147E-2</v>
      </c>
      <c r="I295">
        <f>'Yield Curves'!J294-'Yield Curves'!J295</f>
        <v>-4.4999999999999929E-2</v>
      </c>
      <c r="J295">
        <f>'Yield Curves'!K294-'Yield Curves'!K295</f>
        <v>-5.0000000000000711E-2</v>
      </c>
      <c r="K295">
        <f>'Yield Curves'!L294-'Yield Curves'!L295</f>
        <v>-5.0000000000000711E-2</v>
      </c>
      <c r="L295">
        <f>'Yield Curves'!M294-'Yield Curves'!M295</f>
        <v>-5.0000000000000711E-2</v>
      </c>
      <c r="M295">
        <f>'Yield Curves'!N294-'Yield Curves'!N295</f>
        <v>-5.0000000000000711E-2</v>
      </c>
      <c r="N295">
        <f>'Yield Curves'!O294-'Yield Curves'!O295</f>
        <v>-5.0000000000000711E-2</v>
      </c>
      <c r="O295">
        <f>'Yield Curves'!P294-'Yield Curves'!P295</f>
        <v>-5.0000000000000711E-2</v>
      </c>
      <c r="P295">
        <f>'Yield Curves'!Q294-'Yield Curves'!Q295</f>
        <v>-4.7500000000001208E-2</v>
      </c>
      <c r="Q295">
        <f>'Yield Curves'!R294-'Yield Curves'!R295</f>
        <v>-4.5000000000001705E-2</v>
      </c>
      <c r="R295">
        <f>'Yield Curves'!S294-'Yield Curves'!S295</f>
        <v>-4.2500000000002203E-2</v>
      </c>
      <c r="S295">
        <f>'Yield Curves'!T294-'Yield Curves'!T295</f>
        <v>-4.1250000000001563E-2</v>
      </c>
      <c r="T295">
        <f>'Yield Curves'!U294-'Yield Curves'!U295</f>
        <v>-4.0000000000000924E-2</v>
      </c>
      <c r="U295">
        <f>'Yield Curves'!V294-'Yield Curves'!V295</f>
        <v>-3.8750000000000284E-2</v>
      </c>
      <c r="V295" s="21">
        <f t="shared" si="121"/>
        <v>0</v>
      </c>
      <c r="AB295" s="53" t="e">
        <f t="shared" si="122"/>
        <v>#DIV/0!</v>
      </c>
      <c r="AF295" s="53"/>
      <c r="AG295" s="53"/>
      <c r="AI295" s="53" t="e">
        <f t="shared" si="123"/>
        <v>#DIV/0!</v>
      </c>
      <c r="AP295" s="53" t="e">
        <f t="shared" si="124"/>
        <v>#DIV/0!</v>
      </c>
      <c r="AT295" s="35">
        <f t="shared" si="125"/>
        <v>0</v>
      </c>
      <c r="AU295" s="36">
        <f t="shared" si="126"/>
        <v>0</v>
      </c>
      <c r="AW295" s="53" t="e">
        <f t="shared" si="127"/>
        <v>#DIV/0!</v>
      </c>
      <c r="BB295" s="36">
        <f t="shared" si="128"/>
        <v>0</v>
      </c>
      <c r="BD295" s="53" t="e">
        <f t="shared" si="129"/>
        <v>#DIV/0!</v>
      </c>
      <c r="BI295" s="36">
        <f t="shared" si="130"/>
        <v>0</v>
      </c>
    </row>
    <row r="296" spans="1:61" x14ac:dyDescent="0.2">
      <c r="A296" s="2">
        <v>42706</v>
      </c>
      <c r="B296">
        <f>'Yield Curves'!C295-'Yield Curves'!C296</f>
        <v>3.9999999999999147E-2</v>
      </c>
      <c r="C296">
        <f>'Yield Curves'!D295-'Yield Curves'!D296</f>
        <v>4.0000000000000924E-2</v>
      </c>
      <c r="D296">
        <f>'Yield Curves'!E295-'Yield Curves'!E296</f>
        <v>4.0000000000000924E-2</v>
      </c>
      <c r="E296">
        <f>'Yield Curves'!F295-'Yield Curves'!F296</f>
        <v>3.5000000000000142E-2</v>
      </c>
      <c r="F296">
        <f>'Yield Curves'!G295-'Yield Curves'!G296</f>
        <v>2.9999999999999361E-2</v>
      </c>
      <c r="G296">
        <f>'Yield Curves'!H295-'Yield Curves'!H296</f>
        <v>1.5000000000000568E-2</v>
      </c>
      <c r="H296">
        <f>'Yield Curves'!I295-'Yield Curves'!I296</f>
        <v>0</v>
      </c>
      <c r="I296">
        <f>'Yield Curves'!J295-'Yield Curves'!J296</f>
        <v>9.9999999999997868E-3</v>
      </c>
      <c r="J296">
        <f>'Yield Curves'!K295-'Yield Curves'!K296</f>
        <v>2.000000000000135E-2</v>
      </c>
      <c r="K296">
        <f>'Yield Curves'!L295-'Yield Curves'!L296</f>
        <v>1.7500000000000071E-2</v>
      </c>
      <c r="L296">
        <f>'Yield Curves'!M295-'Yield Curves'!M296</f>
        <v>1.5000000000000568E-2</v>
      </c>
      <c r="M296">
        <f>'Yield Curves'!N295-'Yield Curves'!N296</f>
        <v>1.2500000000001066E-2</v>
      </c>
      <c r="N296">
        <f>'Yield Curves'!O295-'Yield Curves'!O296</f>
        <v>9.9999999999997868E-3</v>
      </c>
      <c r="O296">
        <f>'Yield Curves'!P295-'Yield Curves'!P296</f>
        <v>7.4999999999985079E-3</v>
      </c>
      <c r="P296">
        <f>'Yield Curves'!Q295-'Yield Curves'!Q296</f>
        <v>6.2499999999996447E-3</v>
      </c>
      <c r="Q296">
        <f>'Yield Curves'!R295-'Yield Curves'!R296</f>
        <v>5.0000000000007816E-3</v>
      </c>
      <c r="R296">
        <f>'Yield Curves'!S295-'Yield Curves'!S296</f>
        <v>3.7500000000019185E-3</v>
      </c>
      <c r="S296">
        <f>'Yield Curves'!T295-'Yield Curves'!T296</f>
        <v>1.8750000000018474E-3</v>
      </c>
      <c r="T296">
        <f>'Yield Curves'!U295-'Yield Curves'!U296</f>
        <v>0</v>
      </c>
      <c r="U296">
        <f>'Yield Curves'!V295-'Yield Curves'!V296</f>
        <v>-1.8750000000018474E-3</v>
      </c>
      <c r="V296" s="21">
        <f t="shared" si="121"/>
        <v>4.0000000000000924E-2</v>
      </c>
      <c r="AB296" s="53" t="e">
        <f t="shared" si="122"/>
        <v>#DIV/0!</v>
      </c>
      <c r="AF296" s="53"/>
      <c r="AG296" s="53"/>
      <c r="AI296" s="53" t="e">
        <f t="shared" si="123"/>
        <v>#DIV/0!</v>
      </c>
      <c r="AP296" s="53" t="e">
        <f t="shared" si="124"/>
        <v>#DIV/0!</v>
      </c>
      <c r="AT296" s="35">
        <f t="shared" si="125"/>
        <v>0</v>
      </c>
      <c r="AU296" s="36">
        <f t="shared" si="126"/>
        <v>0</v>
      </c>
      <c r="AW296" s="53" t="e">
        <f t="shared" si="127"/>
        <v>#DIV/0!</v>
      </c>
      <c r="BB296" s="36">
        <f t="shared" si="128"/>
        <v>0</v>
      </c>
      <c r="BD296" s="53" t="e">
        <f t="shared" si="129"/>
        <v>#DIV/0!</v>
      </c>
      <c r="BI296" s="36">
        <f t="shared" si="130"/>
        <v>0</v>
      </c>
    </row>
    <row r="297" spans="1:61" x14ac:dyDescent="0.2">
      <c r="A297" s="2">
        <v>42705</v>
      </c>
      <c r="B297">
        <f>'Yield Curves'!C296-'Yield Curves'!C297</f>
        <v>-6.9999999999998508E-2</v>
      </c>
      <c r="C297">
        <f>'Yield Curves'!D296-'Yield Curves'!D297</f>
        <v>-7.4999999999999289E-2</v>
      </c>
      <c r="D297">
        <f>'Yield Curves'!E296-'Yield Curves'!E297</f>
        <v>-8.0000000000000071E-2</v>
      </c>
      <c r="E297">
        <f>'Yield Curves'!F296-'Yield Curves'!F297</f>
        <v>-7.9999999999998295E-2</v>
      </c>
      <c r="F297">
        <f>'Yield Curves'!G296-'Yield Curves'!G297</f>
        <v>-8.0000000000000071E-2</v>
      </c>
      <c r="G297">
        <f>'Yield Curves'!H296-'Yield Curves'!H297</f>
        <v>-7.5000000000001066E-2</v>
      </c>
      <c r="H297">
        <f>'Yield Curves'!I296-'Yield Curves'!I297</f>
        <v>-7.0000000000000284E-2</v>
      </c>
      <c r="I297">
        <f>'Yield Curves'!J296-'Yield Curves'!J297</f>
        <v>-7.0000000000000284E-2</v>
      </c>
      <c r="J297">
        <f>'Yield Curves'!K296-'Yield Curves'!K297</f>
        <v>-7.0000000000000284E-2</v>
      </c>
      <c r="K297">
        <f>'Yield Curves'!L296-'Yield Curves'!L297</f>
        <v>-6.7499999999999005E-2</v>
      </c>
      <c r="L297">
        <f>'Yield Curves'!M296-'Yield Curves'!M297</f>
        <v>-6.5000000000001279E-2</v>
      </c>
      <c r="M297">
        <f>'Yield Curves'!N296-'Yield Curves'!N297</f>
        <v>-6.25E-2</v>
      </c>
      <c r="N297">
        <f>'Yield Curves'!O296-'Yield Curves'!O297</f>
        <v>-5.9999999999998721E-2</v>
      </c>
      <c r="O297">
        <f>'Yield Curves'!P296-'Yield Curves'!P297</f>
        <v>-5.7499999999997442E-2</v>
      </c>
      <c r="P297">
        <f>'Yield Curves'!Q296-'Yield Curves'!Q297</f>
        <v>-5.6249999999998579E-2</v>
      </c>
      <c r="Q297">
        <f>'Yield Curves'!R296-'Yield Curves'!R297</f>
        <v>-5.4999999999997939E-2</v>
      </c>
      <c r="R297">
        <f>'Yield Curves'!S296-'Yield Curves'!S297</f>
        <v>-5.37499999999973E-2</v>
      </c>
      <c r="S297">
        <f>'Yield Curves'!T296-'Yield Curves'!T297</f>
        <v>-5.1874999999999005E-2</v>
      </c>
      <c r="T297">
        <f>'Yield Curves'!U296-'Yield Curves'!U297</f>
        <v>-4.9999999999998934E-2</v>
      </c>
      <c r="U297">
        <f>'Yield Curves'!V296-'Yield Curves'!V297</f>
        <v>-4.8124999999998863E-2</v>
      </c>
      <c r="V297" s="21">
        <f t="shared" si="121"/>
        <v>-4.8124999999998863E-2</v>
      </c>
      <c r="AB297" s="53" t="e">
        <f t="shared" si="122"/>
        <v>#DIV/0!</v>
      </c>
      <c r="AF297" s="53"/>
      <c r="AG297" s="53"/>
      <c r="AI297" s="53" t="e">
        <f t="shared" si="123"/>
        <v>#DIV/0!</v>
      </c>
      <c r="AP297" s="53" t="e">
        <f t="shared" si="124"/>
        <v>#DIV/0!</v>
      </c>
      <c r="AT297" s="35">
        <f t="shared" si="125"/>
        <v>0</v>
      </c>
      <c r="AU297" s="36">
        <f t="shared" si="126"/>
        <v>0</v>
      </c>
      <c r="AW297" s="53" t="e">
        <f t="shared" si="127"/>
        <v>#DIV/0!</v>
      </c>
      <c r="BB297" s="36">
        <f t="shared" si="128"/>
        <v>0</v>
      </c>
      <c r="BD297" s="53" t="e">
        <f t="shared" si="129"/>
        <v>#DIV/0!</v>
      </c>
      <c r="BI297" s="36">
        <f t="shared" si="130"/>
        <v>0</v>
      </c>
    </row>
    <row r="298" spans="1:61" x14ac:dyDescent="0.2">
      <c r="A298" s="2">
        <v>42704</v>
      </c>
      <c r="B298">
        <f>'Yield Curves'!C297-'Yield Curves'!C298</f>
        <v>-1.0000000000001563E-2</v>
      </c>
      <c r="C298">
        <f>'Yield Curves'!D297-'Yield Curves'!D298</f>
        <v>-1.0000000000001563E-2</v>
      </c>
      <c r="D298">
        <f>'Yield Curves'!E297-'Yield Curves'!E298</f>
        <v>-9.9999999999997868E-3</v>
      </c>
      <c r="E298">
        <f>'Yield Curves'!F297-'Yield Curves'!F298</f>
        <v>-1.0000000000001563E-2</v>
      </c>
      <c r="F298">
        <f>'Yield Curves'!G297-'Yield Curves'!G298</f>
        <v>-9.9999999999997868E-3</v>
      </c>
      <c r="G298">
        <f>'Yield Curves'!H297-'Yield Curves'!H298</f>
        <v>-4.0000000000000924E-2</v>
      </c>
      <c r="H298">
        <f>'Yield Curves'!I297-'Yield Curves'!I298</f>
        <v>-7.0000000000000284E-2</v>
      </c>
      <c r="I298">
        <f>'Yield Curves'!J297-'Yield Curves'!J298</f>
        <v>-4.4999999999998153E-2</v>
      </c>
      <c r="J298">
        <f>'Yield Curves'!K297-'Yield Curves'!K298</f>
        <v>-1.9999999999999574E-2</v>
      </c>
      <c r="K298">
        <f>'Yield Curves'!L297-'Yield Curves'!L298</f>
        <v>-2.5000000000000355E-2</v>
      </c>
      <c r="L298">
        <f>'Yield Curves'!M297-'Yield Curves'!M298</f>
        <v>-2.9999999999999361E-2</v>
      </c>
      <c r="M298">
        <f>'Yield Curves'!N297-'Yield Curves'!N298</f>
        <v>-3.5000000000000142E-2</v>
      </c>
      <c r="N298">
        <f>'Yield Curves'!O297-'Yield Curves'!O298</f>
        <v>-4.0000000000000924E-2</v>
      </c>
      <c r="O298">
        <f>'Yield Curves'!P297-'Yield Curves'!P298</f>
        <v>-4.5000000000001705E-2</v>
      </c>
      <c r="P298">
        <f>'Yield Curves'!Q297-'Yield Curves'!Q298</f>
        <v>-5.250000000000199E-2</v>
      </c>
      <c r="Q298">
        <f>'Yield Curves'!R297-'Yield Curves'!R298</f>
        <v>-6.0000000000002274E-2</v>
      </c>
      <c r="R298">
        <f>'Yield Curves'!S297-'Yield Curves'!S298</f>
        <v>-6.7500000000002558E-2</v>
      </c>
      <c r="S298">
        <f>'Yield Curves'!T297-'Yield Curves'!T298</f>
        <v>-7.3750000000000426E-2</v>
      </c>
      <c r="T298">
        <f>'Yield Curves'!U297-'Yield Curves'!U298</f>
        <v>-8.0000000000000071E-2</v>
      </c>
      <c r="U298">
        <f>'Yield Curves'!V297-'Yield Curves'!V298</f>
        <v>-8.6249999999999716E-2</v>
      </c>
      <c r="V298" s="21">
        <f t="shared" si="121"/>
        <v>-9.9999999999997868E-3</v>
      </c>
      <c r="AB298" s="53" t="e">
        <f t="shared" si="122"/>
        <v>#DIV/0!</v>
      </c>
      <c r="AF298" s="53"/>
      <c r="AG298" s="53"/>
      <c r="AI298" s="53" t="e">
        <f t="shared" si="123"/>
        <v>#DIV/0!</v>
      </c>
      <c r="AP298" s="53" t="e">
        <f t="shared" si="124"/>
        <v>#DIV/0!</v>
      </c>
      <c r="AT298" s="35">
        <f t="shared" si="125"/>
        <v>0</v>
      </c>
      <c r="AU298" s="36">
        <f t="shared" si="126"/>
        <v>0</v>
      </c>
      <c r="AW298" s="53" t="e">
        <f t="shared" si="127"/>
        <v>#DIV/0!</v>
      </c>
      <c r="BB298" s="36">
        <f t="shared" si="128"/>
        <v>0</v>
      </c>
      <c r="BD298" s="53" t="e">
        <f t="shared" si="129"/>
        <v>#DIV/0!</v>
      </c>
      <c r="BI298" s="36">
        <f t="shared" si="130"/>
        <v>0</v>
      </c>
    </row>
    <row r="299" spans="1:61" x14ac:dyDescent="0.2">
      <c r="A299" s="2">
        <v>42703</v>
      </c>
      <c r="B299">
        <f>'Yield Curves'!C298-'Yield Curves'!C299</f>
        <v>3.0000000000001137E-2</v>
      </c>
      <c r="C299">
        <f>'Yield Curves'!D298-'Yield Curves'!D299</f>
        <v>3.5000000000000142E-2</v>
      </c>
      <c r="D299">
        <f>'Yield Curves'!E298-'Yield Curves'!E299</f>
        <v>3.9999999999999147E-2</v>
      </c>
      <c r="E299">
        <f>'Yield Curves'!F298-'Yield Curves'!F299</f>
        <v>4.4999999999999929E-2</v>
      </c>
      <c r="F299">
        <f>'Yield Curves'!G298-'Yield Curves'!G299</f>
        <v>4.9999999999998934E-2</v>
      </c>
      <c r="G299">
        <f>'Yield Curves'!H298-'Yield Curves'!H299</f>
        <v>5.0000000000000711E-2</v>
      </c>
      <c r="H299">
        <f>'Yield Curves'!I298-'Yield Curves'!I299</f>
        <v>5.0000000000000711E-2</v>
      </c>
      <c r="I299">
        <f>'Yield Curves'!J298-'Yield Curves'!J299</f>
        <v>4.4999999999998153E-2</v>
      </c>
      <c r="J299">
        <f>'Yield Curves'!K298-'Yield Curves'!K299</f>
        <v>3.9999999999999147E-2</v>
      </c>
      <c r="K299">
        <f>'Yield Curves'!L298-'Yield Curves'!L299</f>
        <v>4.249999999999865E-2</v>
      </c>
      <c r="L299">
        <f>'Yield Curves'!M298-'Yield Curves'!M299</f>
        <v>4.4999999999999929E-2</v>
      </c>
      <c r="M299">
        <f>'Yield Curves'!N298-'Yield Curves'!N299</f>
        <v>4.7500000000001208E-2</v>
      </c>
      <c r="N299">
        <f>'Yield Curves'!O298-'Yield Curves'!O299</f>
        <v>5.0000000000000711E-2</v>
      </c>
      <c r="O299">
        <f>'Yield Curves'!P298-'Yield Curves'!P299</f>
        <v>5.2500000000000213E-2</v>
      </c>
      <c r="P299">
        <f>'Yield Curves'!Q298-'Yield Curves'!Q299</f>
        <v>5.3750000000000853E-2</v>
      </c>
      <c r="Q299">
        <f>'Yield Curves'!R298-'Yield Curves'!R299</f>
        <v>5.4999999999999716E-2</v>
      </c>
      <c r="R299">
        <f>'Yield Curves'!S298-'Yield Curves'!S299</f>
        <v>5.6249999999998579E-2</v>
      </c>
      <c r="S299">
        <f>'Yield Curves'!T298-'Yield Curves'!T299</f>
        <v>5.812499999999865E-2</v>
      </c>
      <c r="T299">
        <f>'Yield Curves'!U298-'Yield Curves'!U299</f>
        <v>5.9999999999998721E-2</v>
      </c>
      <c r="U299">
        <f>'Yield Curves'!V298-'Yield Curves'!V299</f>
        <v>6.1874999999998792E-2</v>
      </c>
      <c r="V299" s="21">
        <f t="shared" si="121"/>
        <v>6.1874999999998792E-2</v>
      </c>
      <c r="AB299" s="53" t="e">
        <f t="shared" si="122"/>
        <v>#DIV/0!</v>
      </c>
      <c r="AF299" s="53"/>
      <c r="AG299" s="53"/>
      <c r="AI299" s="53" t="e">
        <f t="shared" si="123"/>
        <v>#DIV/0!</v>
      </c>
      <c r="AP299" s="53" t="e">
        <f t="shared" si="124"/>
        <v>#DIV/0!</v>
      </c>
      <c r="AT299" s="35">
        <f t="shared" si="125"/>
        <v>0</v>
      </c>
      <c r="AU299" s="36">
        <f t="shared" si="126"/>
        <v>0</v>
      </c>
      <c r="AW299" s="53" t="e">
        <f t="shared" si="127"/>
        <v>#DIV/0!</v>
      </c>
      <c r="BB299" s="36">
        <f t="shared" si="128"/>
        <v>0</v>
      </c>
      <c r="BD299" s="53" t="e">
        <f t="shared" si="129"/>
        <v>#DIV/0!</v>
      </c>
      <c r="BI299" s="36">
        <f t="shared" si="130"/>
        <v>0</v>
      </c>
    </row>
    <row r="300" spans="1:61" x14ac:dyDescent="0.2">
      <c r="A300" s="2">
        <v>42702</v>
      </c>
      <c r="B300">
        <f>'Yield Curves'!C299-'Yield Curves'!C300</f>
        <v>-3.0000000000001137E-2</v>
      </c>
      <c r="C300">
        <f>'Yield Curves'!D299-'Yield Curves'!D300</f>
        <v>-1.5000000000000568E-2</v>
      </c>
      <c r="D300">
        <f>'Yield Curves'!E299-'Yield Curves'!E300</f>
        <v>0</v>
      </c>
      <c r="E300">
        <f>'Yield Curves'!F299-'Yield Curves'!F300</f>
        <v>0</v>
      </c>
      <c r="F300">
        <f>'Yield Curves'!G299-'Yield Curves'!G300</f>
        <v>0</v>
      </c>
      <c r="G300">
        <f>'Yield Curves'!H299-'Yield Curves'!H300</f>
        <v>-1.0000000000001563E-2</v>
      </c>
      <c r="H300">
        <f>'Yield Curves'!I299-'Yield Curves'!I300</f>
        <v>-2.000000000000135E-2</v>
      </c>
      <c r="I300">
        <f>'Yield Curves'!J299-'Yield Curves'!J300</f>
        <v>-1.5000000000000568E-2</v>
      </c>
      <c r="J300">
        <f>'Yield Curves'!K299-'Yield Curves'!K300</f>
        <v>-9.9999999999997868E-3</v>
      </c>
      <c r="K300">
        <f>'Yield Curves'!L299-'Yield Curves'!L300</f>
        <v>-1.4999999999998792E-2</v>
      </c>
      <c r="L300">
        <f>'Yield Curves'!M299-'Yield Curves'!M300</f>
        <v>-1.9999999999999574E-2</v>
      </c>
      <c r="M300">
        <f>'Yield Curves'!N299-'Yield Curves'!N300</f>
        <v>-2.5000000000002132E-2</v>
      </c>
      <c r="N300">
        <f>'Yield Curves'!O299-'Yield Curves'!O300</f>
        <v>-3.0000000000001137E-2</v>
      </c>
      <c r="O300">
        <f>'Yield Curves'!P299-'Yield Curves'!P300</f>
        <v>-3.5000000000000142E-2</v>
      </c>
      <c r="P300">
        <f>'Yield Curves'!Q299-'Yield Curves'!Q300</f>
        <v>-3.2499999999998863E-2</v>
      </c>
      <c r="Q300">
        <f>'Yield Curves'!R299-'Yield Curves'!R300</f>
        <v>-2.9999999999999361E-2</v>
      </c>
      <c r="R300">
        <f>'Yield Curves'!S299-'Yield Curves'!S300</f>
        <v>-2.7499999999999858E-2</v>
      </c>
      <c r="S300">
        <f>'Yield Curves'!T299-'Yield Curves'!T300</f>
        <v>-2.8750000000000497E-2</v>
      </c>
      <c r="T300">
        <f>'Yield Curves'!U299-'Yield Curves'!U300</f>
        <v>-2.9999999999999361E-2</v>
      </c>
      <c r="U300">
        <f>'Yield Curves'!V299-'Yield Curves'!V300</f>
        <v>-3.1249999999998224E-2</v>
      </c>
      <c r="V300" s="21">
        <f t="shared" si="121"/>
        <v>0</v>
      </c>
      <c r="AB300" s="53" t="e">
        <f t="shared" si="122"/>
        <v>#DIV/0!</v>
      </c>
      <c r="AF300" s="53"/>
      <c r="AG300" s="53"/>
      <c r="AI300" s="53" t="e">
        <f t="shared" si="123"/>
        <v>#DIV/0!</v>
      </c>
      <c r="AP300" s="53" t="e">
        <f t="shared" si="124"/>
        <v>#DIV/0!</v>
      </c>
      <c r="AT300" s="35">
        <f t="shared" si="125"/>
        <v>0</v>
      </c>
      <c r="AU300" s="36">
        <f t="shared" si="126"/>
        <v>0</v>
      </c>
      <c r="AW300" s="53" t="e">
        <f t="shared" si="127"/>
        <v>#DIV/0!</v>
      </c>
      <c r="BB300" s="36">
        <f t="shared" si="128"/>
        <v>0</v>
      </c>
      <c r="BD300" s="53" t="e">
        <f t="shared" si="129"/>
        <v>#DIV/0!</v>
      </c>
      <c r="BI300" s="36">
        <f t="shared" si="130"/>
        <v>0</v>
      </c>
    </row>
    <row r="301" spans="1:61" x14ac:dyDescent="0.2">
      <c r="A301" s="2">
        <v>42699</v>
      </c>
      <c r="B301">
        <f>'Yield Curves'!C300-'Yield Curves'!C301</f>
        <v>8.0000000000000071E-2</v>
      </c>
      <c r="C301">
        <f>'Yield Curves'!D300-'Yield Curves'!D301</f>
        <v>7.4999999999999289E-2</v>
      </c>
      <c r="D301">
        <f>'Yield Curves'!E300-'Yield Curves'!E301</f>
        <v>7.0000000000000284E-2</v>
      </c>
      <c r="E301">
        <f>'Yield Curves'!F300-'Yield Curves'!F301</f>
        <v>5.0000000000000711E-2</v>
      </c>
      <c r="F301">
        <f>'Yield Curves'!G300-'Yield Curves'!G301</f>
        <v>3.0000000000001137E-2</v>
      </c>
      <c r="G301">
        <f>'Yield Curves'!H300-'Yield Curves'!H301</f>
        <v>6.0000000000002274E-2</v>
      </c>
      <c r="H301">
        <f>'Yield Curves'!I300-'Yield Curves'!I301</f>
        <v>8.9999999999999858E-2</v>
      </c>
      <c r="I301">
        <f>'Yield Curves'!J300-'Yield Curves'!J301</f>
        <v>5.4999999999999716E-2</v>
      </c>
      <c r="J301">
        <f>'Yield Curves'!K300-'Yield Curves'!K301</f>
        <v>1.9999999999999574E-2</v>
      </c>
      <c r="K301">
        <f>'Yield Curves'!L300-'Yield Curves'!L301</f>
        <v>2.5000000000000355E-2</v>
      </c>
      <c r="L301">
        <f>'Yield Curves'!M300-'Yield Curves'!M301</f>
        <v>2.9999999999999361E-2</v>
      </c>
      <c r="M301">
        <f>'Yield Curves'!N300-'Yield Curves'!N301</f>
        <v>3.5000000000000142E-2</v>
      </c>
      <c r="N301">
        <f>'Yield Curves'!O300-'Yield Curves'!O301</f>
        <v>4.0000000000000924E-2</v>
      </c>
      <c r="O301">
        <f>'Yield Curves'!P300-'Yield Curves'!P301</f>
        <v>4.5000000000001705E-2</v>
      </c>
      <c r="P301">
        <f>'Yield Curves'!Q300-'Yield Curves'!Q301</f>
        <v>5.0000000000000711E-2</v>
      </c>
      <c r="Q301">
        <f>'Yield Curves'!R300-'Yield Curves'!R301</f>
        <v>5.5000000000001492E-2</v>
      </c>
      <c r="R301">
        <f>'Yield Curves'!S300-'Yield Curves'!S301</f>
        <v>6.0000000000002274E-2</v>
      </c>
      <c r="S301">
        <f>'Yield Curves'!T300-'Yield Curves'!T301</f>
        <v>6.5000000000001279E-2</v>
      </c>
      <c r="T301">
        <f>'Yield Curves'!U300-'Yield Curves'!U301</f>
        <v>7.0000000000000284E-2</v>
      </c>
      <c r="U301">
        <f>'Yield Curves'!V300-'Yield Curves'!V301</f>
        <v>7.4999999999999289E-2</v>
      </c>
      <c r="V301" s="21">
        <f t="shared" si="121"/>
        <v>8.9999999999999858E-2</v>
      </c>
      <c r="AB301" s="53" t="e">
        <f t="shared" si="122"/>
        <v>#DIV/0!</v>
      </c>
      <c r="AF301" s="53"/>
      <c r="AG301" s="53"/>
      <c r="AI301" s="53" t="e">
        <f t="shared" si="123"/>
        <v>#DIV/0!</v>
      </c>
      <c r="AP301" s="53" t="e">
        <f t="shared" si="124"/>
        <v>#DIV/0!</v>
      </c>
      <c r="AT301" s="35">
        <f t="shared" si="125"/>
        <v>0</v>
      </c>
      <c r="AU301" s="36">
        <f t="shared" si="126"/>
        <v>0</v>
      </c>
      <c r="AW301" s="53" t="e">
        <f t="shared" si="127"/>
        <v>#DIV/0!</v>
      </c>
      <c r="BB301" s="36">
        <f t="shared" si="128"/>
        <v>0</v>
      </c>
      <c r="BD301" s="53" t="e">
        <f t="shared" si="129"/>
        <v>#DIV/0!</v>
      </c>
      <c r="BI301" s="36">
        <f t="shared" si="130"/>
        <v>0</v>
      </c>
    </row>
    <row r="302" spans="1:61" x14ac:dyDescent="0.2">
      <c r="A302" s="2">
        <v>42698</v>
      </c>
      <c r="B302">
        <f>'Yield Curves'!C301-'Yield Curves'!C302</f>
        <v>2.000000000000135E-2</v>
      </c>
      <c r="C302">
        <f>'Yield Curves'!D301-'Yield Curves'!D302</f>
        <v>5.000000000002558E-3</v>
      </c>
      <c r="D302">
        <f>'Yield Curves'!E301-'Yield Curves'!E302</f>
        <v>-9.9999999999997868E-3</v>
      </c>
      <c r="E302">
        <f>'Yield Curves'!F301-'Yield Curves'!F302</f>
        <v>-1.4999999999998792E-2</v>
      </c>
      <c r="F302">
        <f>'Yield Curves'!G301-'Yield Curves'!G302</f>
        <v>-1.9999999999999574E-2</v>
      </c>
      <c r="G302">
        <f>'Yield Curves'!H301-'Yield Curves'!H302</f>
        <v>-1.5000000000000568E-2</v>
      </c>
      <c r="H302">
        <f>'Yield Curves'!I301-'Yield Curves'!I302</f>
        <v>-9.9999999999997868E-3</v>
      </c>
      <c r="I302">
        <f>'Yield Curves'!J301-'Yield Curves'!J302</f>
        <v>-4.9999999999990052E-3</v>
      </c>
      <c r="J302">
        <f>'Yield Curves'!K301-'Yield Curves'!K302</f>
        <v>0</v>
      </c>
      <c r="K302">
        <f>'Yield Curves'!L301-'Yield Curves'!L302</f>
        <v>2.4999999999995026E-3</v>
      </c>
      <c r="L302">
        <f>'Yield Curves'!M301-'Yield Curves'!M302</f>
        <v>5.0000000000007816E-3</v>
      </c>
      <c r="M302">
        <f>'Yield Curves'!N301-'Yield Curves'!N302</f>
        <v>7.5000000000002842E-3</v>
      </c>
      <c r="N302">
        <f>'Yield Curves'!O301-'Yield Curves'!O302</f>
        <v>9.9999999999997868E-3</v>
      </c>
      <c r="O302">
        <f>'Yield Curves'!P301-'Yield Curves'!P302</f>
        <v>1.2499999999999289E-2</v>
      </c>
      <c r="P302">
        <f>'Yield Curves'!Q301-'Yield Curves'!Q302</f>
        <v>1.124999999999865E-2</v>
      </c>
      <c r="Q302">
        <f>'Yield Curves'!R301-'Yield Curves'!R302</f>
        <v>9.9999999999980105E-3</v>
      </c>
      <c r="R302">
        <f>'Yield Curves'!S301-'Yield Curves'!S302</f>
        <v>8.749999999997371E-3</v>
      </c>
      <c r="S302">
        <f>'Yield Curves'!T301-'Yield Curves'!T302</f>
        <v>9.3749999999985789E-3</v>
      </c>
      <c r="T302">
        <f>'Yield Curves'!U301-'Yield Curves'!U302</f>
        <v>9.9999999999997868E-3</v>
      </c>
      <c r="U302">
        <f>'Yield Curves'!V301-'Yield Curves'!V302</f>
        <v>1.0625000000000995E-2</v>
      </c>
      <c r="V302" s="21">
        <f t="shared" si="121"/>
        <v>2.000000000000135E-2</v>
      </c>
      <c r="AB302" s="53" t="e">
        <f t="shared" si="122"/>
        <v>#DIV/0!</v>
      </c>
      <c r="AF302" s="53"/>
      <c r="AG302" s="53"/>
      <c r="AI302" s="53" t="e">
        <f t="shared" si="123"/>
        <v>#DIV/0!</v>
      </c>
      <c r="AP302" s="53" t="e">
        <f t="shared" si="124"/>
        <v>#DIV/0!</v>
      </c>
      <c r="AT302" s="35">
        <f t="shared" si="125"/>
        <v>0</v>
      </c>
      <c r="AU302" s="36">
        <f t="shared" si="126"/>
        <v>0</v>
      </c>
      <c r="AW302" s="53" t="e">
        <f t="shared" si="127"/>
        <v>#DIV/0!</v>
      </c>
      <c r="BB302" s="36">
        <f t="shared" si="128"/>
        <v>0</v>
      </c>
      <c r="BD302" s="53" t="e">
        <f t="shared" si="129"/>
        <v>#DIV/0!</v>
      </c>
      <c r="BI302" s="36">
        <f t="shared" si="130"/>
        <v>0</v>
      </c>
    </row>
    <row r="303" spans="1:61" x14ac:dyDescent="0.2">
      <c r="A303" s="2">
        <v>42697</v>
      </c>
      <c r="B303">
        <f>'Yield Curves'!C302-'Yield Curves'!C303</f>
        <v>-9.9999999999997868E-3</v>
      </c>
      <c r="C303">
        <f>'Yield Curves'!D302-'Yield Curves'!D303</f>
        <v>1.4999999999998792E-2</v>
      </c>
      <c r="D303">
        <f>'Yield Curves'!E302-'Yield Curves'!E303</f>
        <v>3.9999999999999147E-2</v>
      </c>
      <c r="E303">
        <f>'Yield Curves'!F302-'Yield Curves'!F303</f>
        <v>6.4999999999997726E-2</v>
      </c>
      <c r="F303">
        <f>'Yield Curves'!G302-'Yield Curves'!G303</f>
        <v>8.9999999999999858E-2</v>
      </c>
      <c r="G303">
        <f>'Yield Curves'!H302-'Yield Curves'!H303</f>
        <v>8.0000000000000071E-2</v>
      </c>
      <c r="H303">
        <f>'Yield Curves'!I302-'Yield Curves'!I303</f>
        <v>7.0000000000000284E-2</v>
      </c>
      <c r="I303">
        <f>'Yield Curves'!J302-'Yield Curves'!J303</f>
        <v>8.5000000000000853E-2</v>
      </c>
      <c r="J303">
        <f>'Yield Curves'!K302-'Yield Curves'!K303</f>
        <v>9.9999999999999645E-2</v>
      </c>
      <c r="K303">
        <f>'Yield Curves'!L302-'Yield Curves'!L303</f>
        <v>9.7499999999998366E-2</v>
      </c>
      <c r="L303">
        <f>'Yield Curves'!M302-'Yield Curves'!M303</f>
        <v>9.4999999999998863E-2</v>
      </c>
      <c r="M303">
        <f>'Yield Curves'!N302-'Yield Curves'!N303</f>
        <v>9.2500000000001137E-2</v>
      </c>
      <c r="N303">
        <f>'Yield Curves'!O302-'Yield Curves'!O303</f>
        <v>8.9999999999999858E-2</v>
      </c>
      <c r="O303">
        <f>'Yield Curves'!P302-'Yield Curves'!P303</f>
        <v>8.7499999999998579E-2</v>
      </c>
      <c r="P303">
        <f>'Yield Curves'!Q302-'Yield Curves'!Q303</f>
        <v>8.6249999999999716E-2</v>
      </c>
      <c r="Q303">
        <f>'Yield Curves'!R302-'Yield Curves'!R303</f>
        <v>8.5000000000000853E-2</v>
      </c>
      <c r="R303">
        <f>'Yield Curves'!S302-'Yield Curves'!S303</f>
        <v>8.375000000000199E-2</v>
      </c>
      <c r="S303">
        <f>'Yield Curves'!T302-'Yield Curves'!T303</f>
        <v>8.1875000000001918E-2</v>
      </c>
      <c r="T303">
        <f>'Yield Curves'!U302-'Yield Curves'!U303</f>
        <v>8.0000000000000071E-2</v>
      </c>
      <c r="U303">
        <f>'Yield Curves'!V302-'Yield Curves'!V303</f>
        <v>7.8124999999998224E-2</v>
      </c>
      <c r="V303" s="21">
        <f t="shared" si="121"/>
        <v>9.9999999999999645E-2</v>
      </c>
      <c r="AB303" s="53" t="e">
        <f t="shared" si="122"/>
        <v>#DIV/0!</v>
      </c>
      <c r="AF303" s="53"/>
      <c r="AG303" s="53"/>
      <c r="AI303" s="53" t="e">
        <f t="shared" si="123"/>
        <v>#DIV/0!</v>
      </c>
      <c r="AP303" s="53" t="e">
        <f t="shared" si="124"/>
        <v>#DIV/0!</v>
      </c>
      <c r="AT303" s="35">
        <f t="shared" si="125"/>
        <v>0</v>
      </c>
      <c r="AU303" s="36">
        <f t="shared" si="126"/>
        <v>0</v>
      </c>
      <c r="AW303" s="53" t="e">
        <f t="shared" si="127"/>
        <v>#DIV/0!</v>
      </c>
      <c r="BB303" s="36">
        <f t="shared" si="128"/>
        <v>0</v>
      </c>
      <c r="BD303" s="53" t="e">
        <f t="shared" si="129"/>
        <v>#DIV/0!</v>
      </c>
      <c r="BI303" s="36">
        <f t="shared" si="130"/>
        <v>0</v>
      </c>
    </row>
    <row r="304" spans="1:61" x14ac:dyDescent="0.2">
      <c r="A304" s="2">
        <v>42696</v>
      </c>
      <c r="B304">
        <f>'Yield Curves'!C303-'Yield Curves'!C304</f>
        <v>4.9999999999998934E-2</v>
      </c>
      <c r="C304">
        <f>'Yield Curves'!D303-'Yield Curves'!D304</f>
        <v>2.9999999999999361E-2</v>
      </c>
      <c r="D304">
        <f>'Yield Curves'!E303-'Yield Curves'!E304</f>
        <v>9.9999999999997868E-3</v>
      </c>
      <c r="E304">
        <f>'Yield Curves'!F303-'Yield Curves'!F304</f>
        <v>-4.9999999999990052E-3</v>
      </c>
      <c r="F304">
        <f>'Yield Curves'!G303-'Yield Curves'!G304</f>
        <v>-2.000000000000135E-2</v>
      </c>
      <c r="G304">
        <f>'Yield Curves'!H303-'Yield Curves'!H304</f>
        <v>5.0000000000007816E-3</v>
      </c>
      <c r="H304">
        <f>'Yield Curves'!I303-'Yield Curves'!I304</f>
        <v>3.0000000000001137E-2</v>
      </c>
      <c r="I304">
        <f>'Yield Curves'!J303-'Yield Curves'!J304</f>
        <v>4.9999999999990052E-3</v>
      </c>
      <c r="J304">
        <f>'Yield Curves'!K303-'Yield Curves'!K304</f>
        <v>-1.9999999999999574E-2</v>
      </c>
      <c r="K304">
        <f>'Yield Curves'!L303-'Yield Curves'!L304</f>
        <v>-1.4999999999998792E-2</v>
      </c>
      <c r="L304">
        <f>'Yield Curves'!M303-'Yield Curves'!M304</f>
        <v>-9.9999999999997868E-3</v>
      </c>
      <c r="M304">
        <f>'Yield Curves'!N303-'Yield Curves'!N304</f>
        <v>-5.0000000000007816E-3</v>
      </c>
      <c r="N304">
        <f>'Yield Curves'!O303-'Yield Curves'!O304</f>
        <v>0</v>
      </c>
      <c r="O304">
        <f>'Yield Curves'!P303-'Yield Curves'!P304</f>
        <v>5.0000000000007816E-3</v>
      </c>
      <c r="P304">
        <f>'Yield Curves'!Q303-'Yield Curves'!Q304</f>
        <v>5.0000000000007816E-3</v>
      </c>
      <c r="Q304">
        <f>'Yield Curves'!R303-'Yield Curves'!R304</f>
        <v>4.9999999999990052E-3</v>
      </c>
      <c r="R304">
        <f>'Yield Curves'!S303-'Yield Curves'!S304</f>
        <v>4.9999999999972289E-3</v>
      </c>
      <c r="S304">
        <f>'Yield Curves'!T303-'Yield Curves'!T304</f>
        <v>7.4999999999985079E-3</v>
      </c>
      <c r="T304">
        <f>'Yield Curves'!U303-'Yield Curves'!U304</f>
        <v>9.9999999999997868E-3</v>
      </c>
      <c r="U304">
        <f>'Yield Curves'!V303-'Yield Curves'!V304</f>
        <v>1.2500000000001066E-2</v>
      </c>
      <c r="V304" s="21">
        <f t="shared" si="121"/>
        <v>4.9999999999998934E-2</v>
      </c>
      <c r="AB304" s="53" t="e">
        <f t="shared" si="122"/>
        <v>#DIV/0!</v>
      </c>
      <c r="AF304" s="53"/>
      <c r="AG304" s="53"/>
      <c r="AI304" s="53" t="e">
        <f t="shared" si="123"/>
        <v>#DIV/0!</v>
      </c>
      <c r="AP304" s="53" t="e">
        <f t="shared" si="124"/>
        <v>#DIV/0!</v>
      </c>
      <c r="AT304" s="35">
        <f t="shared" si="125"/>
        <v>0</v>
      </c>
      <c r="AU304" s="36">
        <f t="shared" si="126"/>
        <v>0</v>
      </c>
      <c r="AW304" s="53" t="e">
        <f t="shared" si="127"/>
        <v>#DIV/0!</v>
      </c>
      <c r="BB304" s="36">
        <f t="shared" si="128"/>
        <v>0</v>
      </c>
      <c r="BD304" s="53" t="e">
        <f t="shared" si="129"/>
        <v>#DIV/0!</v>
      </c>
      <c r="BI304" s="36">
        <f t="shared" si="130"/>
        <v>0</v>
      </c>
    </row>
    <row r="305" spans="1:61" x14ac:dyDescent="0.2">
      <c r="A305" s="2">
        <v>42695</v>
      </c>
      <c r="B305">
        <f>'Yield Curves'!C304-'Yield Curves'!C305</f>
        <v>-4.9999999999998934E-2</v>
      </c>
      <c r="C305">
        <f>'Yield Curves'!D304-'Yield Curves'!D305</f>
        <v>-4.9999999999998934E-2</v>
      </c>
      <c r="D305">
        <f>'Yield Curves'!E304-'Yield Curves'!E305</f>
        <v>-4.9999999999998934E-2</v>
      </c>
      <c r="E305">
        <f>'Yield Curves'!F304-'Yield Curves'!F305</f>
        <v>-5.0000000000000711E-2</v>
      </c>
      <c r="F305">
        <f>'Yield Curves'!G304-'Yield Curves'!G305</f>
        <v>-4.9999999999998934E-2</v>
      </c>
      <c r="G305">
        <f>'Yield Curves'!H304-'Yield Curves'!H305</f>
        <v>-4.5000000000001705E-2</v>
      </c>
      <c r="H305">
        <f>'Yield Curves'!I304-'Yield Curves'!I305</f>
        <v>-4.0000000000000924E-2</v>
      </c>
      <c r="I305">
        <f>'Yield Curves'!J304-'Yield Curves'!J305</f>
        <v>-3.9999999999999147E-2</v>
      </c>
      <c r="J305">
        <f>'Yield Curves'!K304-'Yield Curves'!K305</f>
        <v>-3.9999999999999147E-2</v>
      </c>
      <c r="K305">
        <f>'Yield Curves'!L304-'Yield Curves'!L305</f>
        <v>-3.4999999999998366E-2</v>
      </c>
      <c r="L305">
        <f>'Yield Curves'!M304-'Yield Curves'!M305</f>
        <v>-2.9999999999999361E-2</v>
      </c>
      <c r="M305">
        <f>'Yield Curves'!N304-'Yield Curves'!N305</f>
        <v>-2.5000000000000355E-2</v>
      </c>
      <c r="N305">
        <f>'Yield Curves'!O304-'Yield Curves'!O305</f>
        <v>-1.9999999999999574E-2</v>
      </c>
      <c r="O305">
        <f>'Yield Curves'!P304-'Yield Curves'!P305</f>
        <v>-1.4999999999998792E-2</v>
      </c>
      <c r="P305">
        <f>'Yield Curves'!Q304-'Yield Curves'!Q305</f>
        <v>-1.7500000000000071E-2</v>
      </c>
      <c r="Q305">
        <f>'Yield Curves'!R304-'Yield Curves'!R305</f>
        <v>-1.9999999999999574E-2</v>
      </c>
      <c r="R305">
        <f>'Yield Curves'!S304-'Yield Curves'!S305</f>
        <v>-2.2499999999999076E-2</v>
      </c>
      <c r="S305">
        <f>'Yield Curves'!T304-'Yield Curves'!T305</f>
        <v>-2.1249999999998437E-2</v>
      </c>
      <c r="T305">
        <f>'Yield Curves'!U304-'Yield Curves'!U305</f>
        <v>-1.9999999999999574E-2</v>
      </c>
      <c r="U305">
        <f>'Yield Curves'!V304-'Yield Curves'!V305</f>
        <v>-1.8750000000000711E-2</v>
      </c>
      <c r="V305" s="21">
        <f t="shared" si="121"/>
        <v>-1.4999999999998792E-2</v>
      </c>
      <c r="AB305" s="53" t="e">
        <f t="shared" si="122"/>
        <v>#DIV/0!</v>
      </c>
      <c r="AF305" s="53"/>
      <c r="AG305" s="53"/>
      <c r="AI305" s="53" t="e">
        <f t="shared" si="123"/>
        <v>#DIV/0!</v>
      </c>
      <c r="AP305" s="53" t="e">
        <f t="shared" si="124"/>
        <v>#DIV/0!</v>
      </c>
      <c r="AT305" s="35">
        <f t="shared" si="125"/>
        <v>0</v>
      </c>
      <c r="AU305" s="36">
        <f t="shared" si="126"/>
        <v>0</v>
      </c>
      <c r="AW305" s="53" t="e">
        <f t="shared" si="127"/>
        <v>#DIV/0!</v>
      </c>
      <c r="BB305" s="36">
        <f t="shared" si="128"/>
        <v>0</v>
      </c>
      <c r="BD305" s="53" t="e">
        <f t="shared" si="129"/>
        <v>#DIV/0!</v>
      </c>
      <c r="BI305" s="36">
        <f t="shared" si="130"/>
        <v>0</v>
      </c>
    </row>
    <row r="306" spans="1:61" x14ac:dyDescent="0.2">
      <c r="A306" s="2">
        <v>42692</v>
      </c>
      <c r="B306">
        <f>'Yield Curves'!C305-'Yield Curves'!C306</f>
        <v>6.9999999999998508E-2</v>
      </c>
      <c r="C306">
        <f>'Yield Curves'!D305-'Yield Curves'!D306</f>
        <v>3.9999999999999147E-2</v>
      </c>
      <c r="D306">
        <f>'Yield Curves'!E305-'Yield Curves'!E306</f>
        <v>9.9999999999997868E-3</v>
      </c>
      <c r="E306">
        <f>'Yield Curves'!F305-'Yield Curves'!F306</f>
        <v>0</v>
      </c>
      <c r="F306">
        <f>'Yield Curves'!G305-'Yield Curves'!G306</f>
        <v>-9.9999999999997868E-3</v>
      </c>
      <c r="G306">
        <f>'Yield Curves'!H305-'Yield Curves'!H306</f>
        <v>-4.9999999999990052E-3</v>
      </c>
      <c r="H306">
        <f>'Yield Curves'!I305-'Yield Curves'!I306</f>
        <v>0</v>
      </c>
      <c r="I306">
        <f>'Yield Curves'!J305-'Yield Curves'!J306</f>
        <v>-4.9999999999990052E-3</v>
      </c>
      <c r="J306">
        <f>'Yield Curves'!K305-'Yield Curves'!K306</f>
        <v>-9.9999999999997868E-3</v>
      </c>
      <c r="K306">
        <f>'Yield Curves'!L305-'Yield Curves'!L306</f>
        <v>-1.5000000000000568E-2</v>
      </c>
      <c r="L306">
        <f>'Yield Curves'!M305-'Yield Curves'!M306</f>
        <v>-1.9999999999999574E-2</v>
      </c>
      <c r="M306">
        <f>'Yield Curves'!N305-'Yield Curves'!N306</f>
        <v>-2.4999999999998579E-2</v>
      </c>
      <c r="N306">
        <f>'Yield Curves'!O305-'Yield Curves'!O306</f>
        <v>-2.9999999999999361E-2</v>
      </c>
      <c r="O306">
        <f>'Yield Curves'!P305-'Yield Curves'!P306</f>
        <v>-3.5000000000000142E-2</v>
      </c>
      <c r="P306">
        <f>'Yield Curves'!Q305-'Yield Curves'!Q306</f>
        <v>-2.7499999999999858E-2</v>
      </c>
      <c r="Q306">
        <f>'Yield Curves'!R305-'Yield Curves'!R306</f>
        <v>-1.9999999999999574E-2</v>
      </c>
      <c r="R306">
        <f>'Yield Curves'!S305-'Yield Curves'!S306</f>
        <v>-1.2499999999999289E-2</v>
      </c>
      <c r="S306">
        <f>'Yield Curves'!T305-'Yield Curves'!T306</f>
        <v>-1.1250000000000426E-2</v>
      </c>
      <c r="T306">
        <f>'Yield Curves'!U305-'Yield Curves'!U306</f>
        <v>-9.9999999999997868E-3</v>
      </c>
      <c r="U306">
        <f>'Yield Curves'!V305-'Yield Curves'!V306</f>
        <v>-8.7499999999991473E-3</v>
      </c>
      <c r="V306" s="21">
        <f t="shared" si="121"/>
        <v>6.9999999999998508E-2</v>
      </c>
      <c r="AB306" s="53" t="e">
        <f t="shared" si="122"/>
        <v>#DIV/0!</v>
      </c>
      <c r="AF306" s="53"/>
      <c r="AG306" s="53"/>
      <c r="AI306" s="53" t="e">
        <f t="shared" si="123"/>
        <v>#DIV/0!</v>
      </c>
      <c r="AP306" s="53" t="e">
        <f t="shared" si="124"/>
        <v>#DIV/0!</v>
      </c>
      <c r="AT306" s="35">
        <f t="shared" si="125"/>
        <v>0</v>
      </c>
      <c r="AU306" s="36">
        <f t="shared" si="126"/>
        <v>0</v>
      </c>
      <c r="AW306" s="53" t="e">
        <f t="shared" si="127"/>
        <v>#DIV/0!</v>
      </c>
      <c r="BB306" s="36">
        <f t="shared" si="128"/>
        <v>0</v>
      </c>
      <c r="BD306" s="53" t="e">
        <f t="shared" si="129"/>
        <v>#DIV/0!</v>
      </c>
      <c r="BI306" s="36">
        <f t="shared" si="130"/>
        <v>0</v>
      </c>
    </row>
    <row r="307" spans="1:61" x14ac:dyDescent="0.2">
      <c r="A307" s="2">
        <v>42691</v>
      </c>
      <c r="B307">
        <f>'Yield Curves'!C306-'Yield Curves'!C307</f>
        <v>-8.9999999999999858E-2</v>
      </c>
      <c r="C307">
        <f>'Yield Curves'!D306-'Yield Curves'!D307</f>
        <v>-6.4999999999999503E-2</v>
      </c>
      <c r="D307">
        <f>'Yield Curves'!E306-'Yield Curves'!E307</f>
        <v>-3.9999999999999147E-2</v>
      </c>
      <c r="E307">
        <f>'Yield Curves'!F306-'Yield Curves'!F307</f>
        <v>-4.4999999999998153E-2</v>
      </c>
      <c r="F307">
        <f>'Yield Curves'!G306-'Yield Curves'!G307</f>
        <v>-5.0000000000000711E-2</v>
      </c>
      <c r="G307">
        <f>'Yield Curves'!H306-'Yield Curves'!H307</f>
        <v>-6.5000000000001279E-2</v>
      </c>
      <c r="H307">
        <f>'Yield Curves'!I306-'Yield Curves'!I307</f>
        <v>-8.0000000000000071E-2</v>
      </c>
      <c r="I307">
        <f>'Yield Curves'!J306-'Yield Curves'!J307</f>
        <v>-8.0000000000001847E-2</v>
      </c>
      <c r="J307">
        <f>'Yield Curves'!K306-'Yield Curves'!K307</f>
        <v>-8.0000000000000071E-2</v>
      </c>
      <c r="K307">
        <f>'Yield Curves'!L306-'Yield Curves'!L307</f>
        <v>-7.7500000000000568E-2</v>
      </c>
      <c r="L307">
        <f>'Yield Curves'!M306-'Yield Curves'!M307</f>
        <v>-7.4999999999999289E-2</v>
      </c>
      <c r="M307">
        <f>'Yield Curves'!N306-'Yield Curves'!N307</f>
        <v>-7.2499999999999787E-2</v>
      </c>
      <c r="N307">
        <f>'Yield Curves'!O306-'Yield Curves'!O307</f>
        <v>-7.0000000000000284E-2</v>
      </c>
      <c r="O307">
        <f>'Yield Curves'!P306-'Yield Curves'!P307</f>
        <v>-6.7500000000000782E-2</v>
      </c>
      <c r="P307">
        <f>'Yield Curves'!Q306-'Yield Curves'!Q307</f>
        <v>-7.1250000000000924E-2</v>
      </c>
      <c r="Q307">
        <f>'Yield Curves'!R306-'Yield Curves'!R307</f>
        <v>-7.4999999999999289E-2</v>
      </c>
      <c r="R307">
        <f>'Yield Curves'!S306-'Yield Curves'!S307</f>
        <v>-7.8749999999997655E-2</v>
      </c>
      <c r="S307">
        <f>'Yield Curves'!T306-'Yield Curves'!T307</f>
        <v>-7.9374999999998863E-2</v>
      </c>
      <c r="T307">
        <f>'Yield Curves'!U306-'Yield Curves'!U307</f>
        <v>-8.0000000000000071E-2</v>
      </c>
      <c r="U307">
        <f>'Yield Curves'!V306-'Yield Curves'!V307</f>
        <v>-8.0625000000001279E-2</v>
      </c>
      <c r="V307" s="21">
        <f t="shared" si="121"/>
        <v>-3.9999999999999147E-2</v>
      </c>
      <c r="AB307" s="53" t="e">
        <f t="shared" si="122"/>
        <v>#DIV/0!</v>
      </c>
      <c r="AF307" s="53"/>
      <c r="AG307" s="53"/>
      <c r="AI307" s="53" t="e">
        <f t="shared" si="123"/>
        <v>#DIV/0!</v>
      </c>
      <c r="AP307" s="53" t="e">
        <f t="shared" si="124"/>
        <v>#DIV/0!</v>
      </c>
      <c r="AT307" s="35">
        <f t="shared" si="125"/>
        <v>0</v>
      </c>
      <c r="AU307" s="36">
        <f t="shared" si="126"/>
        <v>0</v>
      </c>
      <c r="AW307" s="53" t="e">
        <f t="shared" si="127"/>
        <v>#DIV/0!</v>
      </c>
      <c r="BB307" s="36">
        <f t="shared" si="128"/>
        <v>0</v>
      </c>
      <c r="BD307" s="53" t="e">
        <f t="shared" si="129"/>
        <v>#DIV/0!</v>
      </c>
      <c r="BI307" s="36">
        <f t="shared" si="130"/>
        <v>0</v>
      </c>
    </row>
    <row r="308" spans="1:61" x14ac:dyDescent="0.2">
      <c r="A308" s="2">
        <v>42690</v>
      </c>
      <c r="B308">
        <f>'Yield Curves'!C307-'Yield Curves'!C308</f>
        <v>2.000000000000135E-2</v>
      </c>
      <c r="C308">
        <f>'Yield Curves'!D307-'Yield Curves'!D308</f>
        <v>1.9999999999999574E-2</v>
      </c>
      <c r="D308">
        <f>'Yield Curves'!E307-'Yield Curves'!E308</f>
        <v>1.9999999999999574E-2</v>
      </c>
      <c r="E308">
        <f>'Yield Curves'!F307-'Yield Curves'!F308</f>
        <v>2.9999999999999361E-2</v>
      </c>
      <c r="F308">
        <f>'Yield Curves'!G307-'Yield Curves'!G308</f>
        <v>4.0000000000000924E-2</v>
      </c>
      <c r="G308">
        <f>'Yield Curves'!H307-'Yield Curves'!H308</f>
        <v>7.0000000000000284E-2</v>
      </c>
      <c r="H308">
        <f>'Yield Curves'!I307-'Yield Curves'!I308</f>
        <v>9.9999999999999645E-2</v>
      </c>
      <c r="I308">
        <f>'Yield Curves'!J307-'Yield Curves'!J308</f>
        <v>7.4999999999999289E-2</v>
      </c>
      <c r="J308">
        <f>'Yield Curves'!K307-'Yield Curves'!K308</f>
        <v>4.9999999999998934E-2</v>
      </c>
      <c r="K308">
        <f>'Yield Curves'!L307-'Yield Curves'!L308</f>
        <v>4.9999999999998934E-2</v>
      </c>
      <c r="L308">
        <f>'Yield Curves'!M307-'Yield Curves'!M308</f>
        <v>4.9999999999997158E-2</v>
      </c>
      <c r="M308">
        <f>'Yield Curves'!N307-'Yield Curves'!N308</f>
        <v>4.9999999999998934E-2</v>
      </c>
      <c r="N308">
        <f>'Yield Curves'!O307-'Yield Curves'!O308</f>
        <v>4.9999999999998934E-2</v>
      </c>
      <c r="O308">
        <f>'Yield Curves'!P307-'Yield Curves'!P308</f>
        <v>4.9999999999998934E-2</v>
      </c>
      <c r="P308">
        <f>'Yield Curves'!Q307-'Yield Curves'!Q308</f>
        <v>5.2500000000000213E-2</v>
      </c>
      <c r="Q308">
        <f>'Yield Curves'!R307-'Yield Curves'!R308</f>
        <v>5.4999999999999716E-2</v>
      </c>
      <c r="R308">
        <f>'Yield Curves'!S307-'Yield Curves'!S308</f>
        <v>5.7499999999999218E-2</v>
      </c>
      <c r="S308">
        <f>'Yield Curves'!T307-'Yield Curves'!T308</f>
        <v>5.8749999999999858E-2</v>
      </c>
      <c r="T308">
        <f>'Yield Curves'!U307-'Yield Curves'!U308</f>
        <v>5.9999999999998721E-2</v>
      </c>
      <c r="U308">
        <f>'Yield Curves'!V307-'Yield Curves'!V308</f>
        <v>6.1249999999997584E-2</v>
      </c>
      <c r="V308" s="21">
        <f t="shared" si="121"/>
        <v>9.9999999999999645E-2</v>
      </c>
      <c r="AB308" s="53" t="e">
        <f t="shared" si="122"/>
        <v>#DIV/0!</v>
      </c>
      <c r="AF308" s="53"/>
      <c r="AG308" s="53"/>
      <c r="AI308" s="53" t="e">
        <f t="shared" si="123"/>
        <v>#DIV/0!</v>
      </c>
      <c r="AP308" s="53" t="e">
        <f t="shared" si="124"/>
        <v>#DIV/0!</v>
      </c>
      <c r="AT308" s="35">
        <f t="shared" si="125"/>
        <v>0</v>
      </c>
      <c r="AU308" s="36">
        <f t="shared" si="126"/>
        <v>0</v>
      </c>
      <c r="AW308" s="53" t="e">
        <f t="shared" si="127"/>
        <v>#DIV/0!</v>
      </c>
      <c r="BB308" s="36">
        <f t="shared" si="128"/>
        <v>0</v>
      </c>
      <c r="BD308" s="53" t="e">
        <f t="shared" si="129"/>
        <v>#DIV/0!</v>
      </c>
      <c r="BI308" s="36">
        <f t="shared" si="130"/>
        <v>0</v>
      </c>
    </row>
    <row r="309" spans="1:61" x14ac:dyDescent="0.2">
      <c r="A309" s="2">
        <v>42689</v>
      </c>
      <c r="B309">
        <f>'Yield Curves'!C308-'Yield Curves'!C309</f>
        <v>-0.11000000000000121</v>
      </c>
      <c r="C309">
        <f>'Yield Curves'!D308-'Yield Curves'!D309</f>
        <v>-8.0000000000000071E-2</v>
      </c>
      <c r="D309">
        <f>'Yield Curves'!E308-'Yield Curves'!E309</f>
        <v>-5.0000000000000711E-2</v>
      </c>
      <c r="E309">
        <f>'Yield Curves'!F308-'Yield Curves'!F309</f>
        <v>-5.0000000000000711E-2</v>
      </c>
      <c r="F309">
        <f>'Yield Curves'!G308-'Yield Curves'!G309</f>
        <v>-5.0000000000000711E-2</v>
      </c>
      <c r="G309">
        <f>'Yield Curves'!H308-'Yield Curves'!H309</f>
        <v>-9.4999999999998863E-2</v>
      </c>
      <c r="H309">
        <f>'Yield Curves'!I308-'Yield Curves'!I309</f>
        <v>-0.13999999999999879</v>
      </c>
      <c r="I309">
        <f>'Yield Curves'!J308-'Yield Curves'!J309</f>
        <v>-0.10499999999999865</v>
      </c>
      <c r="J309">
        <f>'Yield Curves'!K308-'Yield Curves'!K309</f>
        <v>-7.0000000000000284E-2</v>
      </c>
      <c r="K309">
        <f>'Yield Curves'!L308-'Yield Curves'!L309</f>
        <v>-8.0000000000000071E-2</v>
      </c>
      <c r="L309">
        <f>'Yield Curves'!M308-'Yield Curves'!M309</f>
        <v>-8.9999999999999858E-2</v>
      </c>
      <c r="M309">
        <f>'Yield Curves'!N308-'Yield Curves'!N309</f>
        <v>-0.10000000000000142</v>
      </c>
      <c r="N309">
        <f>'Yield Curves'!O308-'Yield Curves'!O309</f>
        <v>-0.10999999999999943</v>
      </c>
      <c r="O309">
        <f>'Yield Curves'!P308-'Yield Curves'!P309</f>
        <v>-0.11999999999999744</v>
      </c>
      <c r="P309">
        <f>'Yield Curves'!Q308-'Yield Curves'!Q309</f>
        <v>-0.11999999999999922</v>
      </c>
      <c r="Q309">
        <f>'Yield Curves'!R308-'Yield Curves'!R309</f>
        <v>-0.12000000000000099</v>
      </c>
      <c r="R309">
        <f>'Yield Curves'!S308-'Yield Curves'!S309</f>
        <v>-0.12000000000000277</v>
      </c>
      <c r="S309">
        <f>'Yield Curves'!T308-'Yield Curves'!T309</f>
        <v>-0.12500000000000178</v>
      </c>
      <c r="T309">
        <f>'Yield Curves'!U308-'Yield Curves'!U309</f>
        <v>-0.12999999999999901</v>
      </c>
      <c r="U309">
        <f>'Yield Curves'!V308-'Yield Curves'!V309</f>
        <v>-0.13499999999999623</v>
      </c>
      <c r="V309" s="21">
        <f t="shared" si="121"/>
        <v>-5.0000000000000711E-2</v>
      </c>
      <c r="AB309" s="53" t="e">
        <f t="shared" si="122"/>
        <v>#DIV/0!</v>
      </c>
      <c r="AF309" s="53"/>
      <c r="AG309" s="53"/>
      <c r="AI309" s="53" t="e">
        <f t="shared" si="123"/>
        <v>#DIV/0!</v>
      </c>
      <c r="AP309" s="53" t="e">
        <f t="shared" si="124"/>
        <v>#DIV/0!</v>
      </c>
      <c r="AT309" s="35">
        <f t="shared" si="125"/>
        <v>0</v>
      </c>
      <c r="AU309" s="36">
        <f t="shared" si="126"/>
        <v>0</v>
      </c>
      <c r="AW309" s="53" t="e">
        <f t="shared" si="127"/>
        <v>#DIV/0!</v>
      </c>
      <c r="BB309" s="36">
        <f t="shared" si="128"/>
        <v>0</v>
      </c>
      <c r="BD309" s="53" t="e">
        <f t="shared" si="129"/>
        <v>#DIV/0!</v>
      </c>
      <c r="BI309" s="36">
        <f t="shared" si="130"/>
        <v>0</v>
      </c>
    </row>
    <row r="310" spans="1:61" x14ac:dyDescent="0.2">
      <c r="A310" s="2">
        <v>42688</v>
      </c>
      <c r="B310">
        <f>'Yield Curves'!C309-'Yield Curves'!C310</f>
        <v>-2.9999999999999361E-2</v>
      </c>
      <c r="C310">
        <f>'Yield Curves'!D309-'Yield Curves'!D310</f>
        <v>-1.4999999999998792E-2</v>
      </c>
      <c r="D310">
        <f>'Yield Curves'!E309-'Yield Curves'!E310</f>
        <v>0</v>
      </c>
      <c r="E310">
        <f>'Yield Curves'!F309-'Yield Curves'!F310</f>
        <v>5.0000000000007816E-3</v>
      </c>
      <c r="F310">
        <f>'Yield Curves'!G309-'Yield Curves'!G310</f>
        <v>9.9999999999997868E-3</v>
      </c>
      <c r="G310">
        <f>'Yield Curves'!H309-'Yield Curves'!H310</f>
        <v>-1.9999999999999574E-2</v>
      </c>
      <c r="H310">
        <f>'Yield Curves'!I309-'Yield Curves'!I310</f>
        <v>-5.0000000000000711E-2</v>
      </c>
      <c r="I310">
        <f>'Yield Curves'!J309-'Yield Curves'!J310</f>
        <v>-2.5000000000000355E-2</v>
      </c>
      <c r="J310">
        <f>'Yield Curves'!K309-'Yield Curves'!K310</f>
        <v>0</v>
      </c>
      <c r="K310">
        <f>'Yield Curves'!L309-'Yield Curves'!L310</f>
        <v>-2.4999999999995026E-3</v>
      </c>
      <c r="L310">
        <f>'Yield Curves'!M309-'Yield Curves'!M310</f>
        <v>-4.9999999999990052E-3</v>
      </c>
      <c r="M310">
        <f>'Yield Curves'!N309-'Yield Curves'!N310</f>
        <v>-7.4999999999985079E-3</v>
      </c>
      <c r="N310">
        <f>'Yield Curves'!O309-'Yield Curves'!O310</f>
        <v>-9.9999999999997868E-3</v>
      </c>
      <c r="O310">
        <f>'Yield Curves'!P309-'Yield Curves'!P310</f>
        <v>-1.2500000000001066E-2</v>
      </c>
      <c r="P310">
        <f>'Yield Curves'!Q309-'Yield Curves'!Q310</f>
        <v>-1.6249999999999432E-2</v>
      </c>
      <c r="Q310">
        <f>'Yield Curves'!R309-'Yield Curves'!R310</f>
        <v>-1.9999999999999574E-2</v>
      </c>
      <c r="R310">
        <f>'Yield Curves'!S309-'Yield Curves'!S310</f>
        <v>-2.3749999999999716E-2</v>
      </c>
      <c r="S310">
        <f>'Yield Curves'!T309-'Yield Curves'!T310</f>
        <v>-2.6875000000000426E-2</v>
      </c>
      <c r="T310">
        <f>'Yield Curves'!U309-'Yield Curves'!U310</f>
        <v>-3.0000000000001137E-2</v>
      </c>
      <c r="U310">
        <f>'Yield Curves'!V309-'Yield Curves'!V310</f>
        <v>-3.3125000000001847E-2</v>
      </c>
      <c r="V310" s="21">
        <f t="shared" si="121"/>
        <v>9.9999999999997868E-3</v>
      </c>
      <c r="AB310" s="53" t="e">
        <f t="shared" si="122"/>
        <v>#DIV/0!</v>
      </c>
      <c r="AF310" s="53"/>
      <c r="AG310" s="53"/>
      <c r="AI310" s="53" t="e">
        <f t="shared" si="123"/>
        <v>#DIV/0!</v>
      </c>
      <c r="AP310" s="53" t="e">
        <f t="shared" si="124"/>
        <v>#DIV/0!</v>
      </c>
      <c r="AT310" s="35">
        <f t="shared" si="125"/>
        <v>0</v>
      </c>
      <c r="AU310" s="36">
        <f t="shared" si="126"/>
        <v>0</v>
      </c>
      <c r="AW310" s="53" t="e">
        <f t="shared" si="127"/>
        <v>#DIV/0!</v>
      </c>
      <c r="BB310" s="36">
        <f t="shared" si="128"/>
        <v>0</v>
      </c>
      <c r="BD310" s="53" t="e">
        <f t="shared" si="129"/>
        <v>#DIV/0!</v>
      </c>
      <c r="BI310" s="36">
        <f t="shared" si="130"/>
        <v>0</v>
      </c>
    </row>
    <row r="311" spans="1:61" x14ac:dyDescent="0.2">
      <c r="A311" s="2">
        <v>42685</v>
      </c>
      <c r="B311">
        <f>'Yield Curves'!C310-'Yield Curves'!C311</f>
        <v>3.9999999999999147E-2</v>
      </c>
      <c r="C311">
        <f>'Yield Curves'!D310-'Yield Curves'!D311</f>
        <v>4.9999999999998934E-2</v>
      </c>
      <c r="D311">
        <f>'Yield Curves'!E310-'Yield Curves'!E311</f>
        <v>6.0000000000000497E-2</v>
      </c>
      <c r="E311">
        <f>'Yield Curves'!F310-'Yield Curves'!F311</f>
        <v>7.4999999999999289E-2</v>
      </c>
      <c r="F311">
        <f>'Yield Curves'!G310-'Yield Curves'!G311</f>
        <v>8.9999999999999858E-2</v>
      </c>
      <c r="G311">
        <f>'Yield Curves'!H310-'Yield Curves'!H311</f>
        <v>0.17499999999999893</v>
      </c>
      <c r="H311">
        <f>'Yield Curves'!I310-'Yield Curves'!I311</f>
        <v>0.25999999999999979</v>
      </c>
      <c r="I311">
        <f>'Yield Curves'!J310-'Yield Curves'!J311</f>
        <v>0.20500000000000007</v>
      </c>
      <c r="J311">
        <f>'Yield Curves'!K310-'Yield Curves'!K311</f>
        <v>0.15000000000000036</v>
      </c>
      <c r="K311">
        <f>'Yield Curves'!L310-'Yield Curves'!L311</f>
        <v>0.16500000000000092</v>
      </c>
      <c r="L311">
        <f>'Yield Curves'!M310-'Yield Curves'!M311</f>
        <v>0.17999999999999972</v>
      </c>
      <c r="M311">
        <f>'Yield Curves'!N310-'Yield Curves'!N311</f>
        <v>0.19499999999999851</v>
      </c>
      <c r="N311">
        <f>'Yield Curves'!O310-'Yield Curves'!O311</f>
        <v>0.20999999999999908</v>
      </c>
      <c r="O311">
        <f>'Yield Curves'!P310-'Yield Curves'!P311</f>
        <v>0.22499999999999964</v>
      </c>
      <c r="P311">
        <f>'Yield Curves'!Q310-'Yield Curves'!Q311</f>
        <v>0.22499999999999787</v>
      </c>
      <c r="Q311">
        <f>'Yield Curves'!R310-'Yield Curves'!R311</f>
        <v>0.22499999999999964</v>
      </c>
      <c r="R311">
        <f>'Yield Curves'!S310-'Yield Curves'!S311</f>
        <v>0.22500000000000142</v>
      </c>
      <c r="S311">
        <f>'Yield Curves'!T310-'Yield Curves'!T311</f>
        <v>0.23249999999999993</v>
      </c>
      <c r="T311">
        <f>'Yield Curves'!U310-'Yield Curves'!U311</f>
        <v>0.24000000000000021</v>
      </c>
      <c r="U311">
        <f>'Yield Curves'!V310-'Yield Curves'!V311</f>
        <v>0.2475000000000005</v>
      </c>
      <c r="V311" s="21">
        <f t="shared" si="121"/>
        <v>0.25999999999999979</v>
      </c>
      <c r="AB311" s="53" t="e">
        <f t="shared" si="122"/>
        <v>#DIV/0!</v>
      </c>
      <c r="AF311" s="53"/>
      <c r="AG311" s="53"/>
      <c r="AI311" s="53" t="e">
        <f t="shared" si="123"/>
        <v>#DIV/0!</v>
      </c>
      <c r="AP311" s="53" t="e">
        <f t="shared" si="124"/>
        <v>#DIV/0!</v>
      </c>
      <c r="AT311" s="35">
        <f t="shared" si="125"/>
        <v>0</v>
      </c>
      <c r="AU311" s="36">
        <f t="shared" si="126"/>
        <v>0</v>
      </c>
      <c r="AW311" s="53" t="e">
        <f t="shared" si="127"/>
        <v>#DIV/0!</v>
      </c>
      <c r="BB311" s="36">
        <f t="shared" si="128"/>
        <v>0</v>
      </c>
      <c r="BD311" s="53" t="e">
        <f t="shared" si="129"/>
        <v>#DIV/0!</v>
      </c>
      <c r="BI311" s="36">
        <f t="shared" si="130"/>
        <v>0</v>
      </c>
    </row>
    <row r="312" spans="1:61" x14ac:dyDescent="0.2">
      <c r="A312" s="2">
        <v>42684</v>
      </c>
      <c r="B312">
        <f>'Yield Curves'!C311-'Yield Curves'!C312</f>
        <v>-5.9999999999998721E-2</v>
      </c>
      <c r="C312">
        <f>'Yield Curves'!D311-'Yield Curves'!D312</f>
        <v>-1.4999999999998792E-2</v>
      </c>
      <c r="D312">
        <f>'Yield Curves'!E311-'Yield Curves'!E312</f>
        <v>2.9999999999999361E-2</v>
      </c>
      <c r="E312">
        <f>'Yield Curves'!F311-'Yield Curves'!F312</f>
        <v>5.4999999999999716E-2</v>
      </c>
      <c r="F312">
        <f>'Yield Curves'!G311-'Yield Curves'!G312</f>
        <v>8.0000000000000071E-2</v>
      </c>
      <c r="G312">
        <f>'Yield Curves'!H311-'Yield Curves'!H312</f>
        <v>0.13499999999999979</v>
      </c>
      <c r="H312">
        <f>'Yield Curves'!I311-'Yield Curves'!I312</f>
        <v>0.1899999999999995</v>
      </c>
      <c r="I312">
        <f>'Yield Curves'!J311-'Yield Curves'!J312</f>
        <v>0.16000000000000014</v>
      </c>
      <c r="J312">
        <f>'Yield Curves'!K311-'Yield Curves'!K312</f>
        <v>0.13000000000000078</v>
      </c>
      <c r="K312">
        <f>'Yield Curves'!L311-'Yield Curves'!L312</f>
        <v>0.13250000000000028</v>
      </c>
      <c r="L312">
        <f>'Yield Curves'!M311-'Yield Curves'!M312</f>
        <v>0.13500000000000156</v>
      </c>
      <c r="M312">
        <f>'Yield Curves'!N311-'Yield Curves'!N312</f>
        <v>0.13750000000000284</v>
      </c>
      <c r="N312">
        <f>'Yield Curves'!O311-'Yield Curves'!O312</f>
        <v>0.14000000000000057</v>
      </c>
      <c r="O312">
        <f>'Yield Curves'!P311-'Yield Curves'!P312</f>
        <v>0.14249999999999829</v>
      </c>
      <c r="P312">
        <f>'Yield Curves'!Q311-'Yield Curves'!Q312</f>
        <v>0.14874999999999972</v>
      </c>
      <c r="Q312">
        <f>'Yield Curves'!R311-'Yield Curves'!R312</f>
        <v>0.15499999999999936</v>
      </c>
      <c r="R312">
        <f>'Yield Curves'!S311-'Yield Curves'!S312</f>
        <v>0.16124999999999901</v>
      </c>
      <c r="S312">
        <f>'Yield Curves'!T311-'Yield Curves'!T312</f>
        <v>0.16562500000000036</v>
      </c>
      <c r="T312">
        <f>'Yield Curves'!U311-'Yield Curves'!U312</f>
        <v>0.16999999999999993</v>
      </c>
      <c r="U312">
        <f>'Yield Curves'!V311-'Yield Curves'!V312</f>
        <v>0.1743749999999995</v>
      </c>
      <c r="V312" s="21">
        <f t="shared" si="121"/>
        <v>0.1899999999999995</v>
      </c>
      <c r="AB312" s="53" t="e">
        <f t="shared" si="122"/>
        <v>#DIV/0!</v>
      </c>
      <c r="AF312" s="53"/>
      <c r="AG312" s="53"/>
      <c r="AI312" s="53" t="e">
        <f t="shared" si="123"/>
        <v>#DIV/0!</v>
      </c>
      <c r="AP312" s="53" t="e">
        <f t="shared" si="124"/>
        <v>#DIV/0!</v>
      </c>
      <c r="AT312" s="35">
        <f t="shared" si="125"/>
        <v>0</v>
      </c>
      <c r="AU312" s="36">
        <f t="shared" si="126"/>
        <v>0</v>
      </c>
      <c r="AW312" s="53" t="e">
        <f t="shared" si="127"/>
        <v>#DIV/0!</v>
      </c>
      <c r="BB312" s="36">
        <f t="shared" si="128"/>
        <v>0</v>
      </c>
      <c r="BD312" s="53" t="e">
        <f t="shared" si="129"/>
        <v>#DIV/0!</v>
      </c>
      <c r="BI312" s="36">
        <f t="shared" si="130"/>
        <v>0</v>
      </c>
    </row>
    <row r="313" spans="1:61" x14ac:dyDescent="0.2">
      <c r="A313" s="2">
        <v>42683</v>
      </c>
      <c r="B313">
        <f>'Yield Curves'!C312-'Yield Curves'!C313</f>
        <v>-2.000000000000135E-2</v>
      </c>
      <c r="C313">
        <f>'Yield Curves'!D312-'Yield Curves'!D313</f>
        <v>1.9999999999999574E-2</v>
      </c>
      <c r="D313">
        <f>'Yield Curves'!E312-'Yield Curves'!E313</f>
        <v>6.0000000000000497E-2</v>
      </c>
      <c r="E313">
        <f>'Yield Curves'!F312-'Yield Curves'!F313</f>
        <v>6.5000000000001279E-2</v>
      </c>
      <c r="F313">
        <f>'Yield Curves'!G312-'Yield Curves'!G313</f>
        <v>7.0000000000000284E-2</v>
      </c>
      <c r="G313">
        <f>'Yield Curves'!H312-'Yield Curves'!H313</f>
        <v>5.0000000000000711E-2</v>
      </c>
      <c r="H313">
        <f>'Yield Curves'!I312-'Yield Curves'!I313</f>
        <v>3.0000000000001137E-2</v>
      </c>
      <c r="I313">
        <f>'Yield Curves'!J312-'Yield Curves'!J313</f>
        <v>3.5000000000000142E-2</v>
      </c>
      <c r="J313">
        <f>'Yield Curves'!K312-'Yield Curves'!K313</f>
        <v>3.9999999999999147E-2</v>
      </c>
      <c r="K313">
        <f>'Yield Curves'!L312-'Yield Curves'!L313</f>
        <v>3.7499999999997868E-2</v>
      </c>
      <c r="L313">
        <f>'Yield Curves'!M312-'Yield Curves'!M313</f>
        <v>3.4999999999998366E-2</v>
      </c>
      <c r="M313">
        <f>'Yield Curves'!N312-'Yield Curves'!N313</f>
        <v>3.2499999999998863E-2</v>
      </c>
      <c r="N313">
        <f>'Yield Curves'!O312-'Yield Curves'!O313</f>
        <v>2.9999999999999361E-2</v>
      </c>
      <c r="O313">
        <f>'Yield Curves'!P312-'Yield Curves'!P313</f>
        <v>2.7499999999999858E-2</v>
      </c>
      <c r="P313">
        <f>'Yield Curves'!Q312-'Yield Curves'!Q313</f>
        <v>2.6250000000000995E-2</v>
      </c>
      <c r="Q313">
        <f>'Yield Curves'!R312-'Yield Curves'!R313</f>
        <v>2.5000000000002132E-2</v>
      </c>
      <c r="R313">
        <f>'Yield Curves'!S312-'Yield Curves'!S313</f>
        <v>2.3750000000003268E-2</v>
      </c>
      <c r="S313">
        <f>'Yield Curves'!T312-'Yield Curves'!T313</f>
        <v>2.1875000000003197E-2</v>
      </c>
      <c r="T313">
        <f>'Yield Curves'!U312-'Yield Curves'!U313</f>
        <v>2.000000000000135E-2</v>
      </c>
      <c r="U313">
        <f>'Yield Curves'!V312-'Yield Curves'!V313</f>
        <v>1.8124999999999503E-2</v>
      </c>
      <c r="V313" s="21">
        <f t="shared" si="121"/>
        <v>7.0000000000000284E-2</v>
      </c>
      <c r="AB313" s="53" t="e">
        <f t="shared" si="122"/>
        <v>#DIV/0!</v>
      </c>
      <c r="AF313" s="53"/>
      <c r="AG313" s="53"/>
      <c r="AI313" s="53" t="e">
        <f t="shared" si="123"/>
        <v>#DIV/0!</v>
      </c>
      <c r="AP313" s="53" t="e">
        <f t="shared" si="124"/>
        <v>#DIV/0!</v>
      </c>
      <c r="AT313" s="35">
        <f t="shared" si="125"/>
        <v>0</v>
      </c>
      <c r="AU313" s="36">
        <f t="shared" si="126"/>
        <v>0</v>
      </c>
      <c r="AW313" s="53" t="e">
        <f t="shared" si="127"/>
        <v>#DIV/0!</v>
      </c>
      <c r="BB313" s="36">
        <f t="shared" si="128"/>
        <v>0</v>
      </c>
      <c r="BD313" s="53" t="e">
        <f t="shared" si="129"/>
        <v>#DIV/0!</v>
      </c>
      <c r="BI313" s="36">
        <f t="shared" si="130"/>
        <v>0</v>
      </c>
    </row>
    <row r="314" spans="1:61" x14ac:dyDescent="0.2">
      <c r="A314" s="2">
        <v>42682</v>
      </c>
      <c r="B314">
        <f>'Yield Curves'!C313-'Yield Curves'!C314</f>
        <v>2.000000000000135E-2</v>
      </c>
      <c r="C314">
        <f>'Yield Curves'!D313-'Yield Curves'!D314</f>
        <v>1.5000000000000568E-2</v>
      </c>
      <c r="D314">
        <f>'Yield Curves'!E313-'Yield Curves'!E314</f>
        <v>9.9999999999997868E-3</v>
      </c>
      <c r="E314">
        <f>'Yield Curves'!F313-'Yield Curves'!F314</f>
        <v>0</v>
      </c>
      <c r="F314">
        <f>'Yield Curves'!G313-'Yield Curves'!G314</f>
        <v>-9.9999999999997868E-3</v>
      </c>
      <c r="G314">
        <f>'Yield Curves'!H313-'Yield Curves'!H314</f>
        <v>-1.9999999999999574E-2</v>
      </c>
      <c r="H314">
        <f>'Yield Curves'!I313-'Yield Curves'!I314</f>
        <v>-3.0000000000001137E-2</v>
      </c>
      <c r="I314">
        <f>'Yield Curves'!J313-'Yield Curves'!J314</f>
        <v>-2.000000000000135E-2</v>
      </c>
      <c r="J314">
        <f>'Yield Curves'!K313-'Yield Curves'!K314</f>
        <v>-9.9999999999997868E-3</v>
      </c>
      <c r="K314">
        <f>'Yield Curves'!L313-'Yield Curves'!L314</f>
        <v>-9.9999999999980105E-3</v>
      </c>
      <c r="L314">
        <f>'Yield Curves'!M313-'Yield Curves'!M314</f>
        <v>-9.9999999999997868E-3</v>
      </c>
      <c r="M314">
        <f>'Yield Curves'!N313-'Yield Curves'!N314</f>
        <v>-1.0000000000001563E-2</v>
      </c>
      <c r="N314">
        <f>'Yield Curves'!O313-'Yield Curves'!O314</f>
        <v>-9.9999999999997868E-3</v>
      </c>
      <c r="O314">
        <f>'Yield Curves'!P313-'Yield Curves'!P314</f>
        <v>-9.9999999999980105E-3</v>
      </c>
      <c r="P314">
        <f>'Yield Curves'!Q313-'Yield Curves'!Q314</f>
        <v>-1.2499999999999289E-2</v>
      </c>
      <c r="Q314">
        <f>'Yield Curves'!R313-'Yield Curves'!R314</f>
        <v>-1.5000000000000568E-2</v>
      </c>
      <c r="R314">
        <f>'Yield Curves'!S313-'Yield Curves'!S314</f>
        <v>-1.7500000000001847E-2</v>
      </c>
      <c r="S314">
        <f>'Yield Curves'!T313-'Yield Curves'!T314</f>
        <v>-1.8750000000002487E-2</v>
      </c>
      <c r="T314">
        <f>'Yield Curves'!U313-'Yield Curves'!U314</f>
        <v>-2.000000000000135E-2</v>
      </c>
      <c r="U314">
        <f>'Yield Curves'!V313-'Yield Curves'!V314</f>
        <v>-2.1250000000000213E-2</v>
      </c>
      <c r="V314" s="21">
        <f t="shared" si="121"/>
        <v>2.000000000000135E-2</v>
      </c>
      <c r="AB314" s="53" t="e">
        <f t="shared" si="122"/>
        <v>#DIV/0!</v>
      </c>
      <c r="AF314" s="53"/>
      <c r="AG314" s="53"/>
      <c r="AI314" s="53" t="e">
        <f t="shared" si="123"/>
        <v>#DIV/0!</v>
      </c>
      <c r="AP314" s="53" t="e">
        <f t="shared" si="124"/>
        <v>#DIV/0!</v>
      </c>
      <c r="AT314" s="35">
        <f t="shared" si="125"/>
        <v>0</v>
      </c>
      <c r="AU314" s="36">
        <f t="shared" si="126"/>
        <v>0</v>
      </c>
      <c r="AW314" s="53" t="e">
        <f t="shared" si="127"/>
        <v>#DIV/0!</v>
      </c>
      <c r="BB314" s="36">
        <f t="shared" si="128"/>
        <v>0</v>
      </c>
      <c r="BD314" s="53" t="e">
        <f t="shared" si="129"/>
        <v>#DIV/0!</v>
      </c>
      <c r="BI314" s="36">
        <f t="shared" si="130"/>
        <v>0</v>
      </c>
    </row>
    <row r="315" spans="1:61" x14ac:dyDescent="0.2">
      <c r="A315" s="2">
        <v>42681</v>
      </c>
      <c r="B315">
        <f>'Yield Curves'!C314-'Yield Curves'!C315</f>
        <v>1.9999999999999574E-2</v>
      </c>
      <c r="C315">
        <f>'Yield Curves'!D314-'Yield Curves'!D315</f>
        <v>-1.5000000000000568E-2</v>
      </c>
      <c r="D315">
        <f>'Yield Curves'!E314-'Yield Curves'!E315</f>
        <v>-5.0000000000000711E-2</v>
      </c>
      <c r="E315">
        <f>'Yield Curves'!F314-'Yield Curves'!F315</f>
        <v>-7.5000000000001066E-2</v>
      </c>
      <c r="F315">
        <f>'Yield Curves'!G314-'Yield Curves'!G315</f>
        <v>-9.9999999999999645E-2</v>
      </c>
      <c r="G315">
        <f>'Yield Curves'!H314-'Yield Curves'!H315</f>
        <v>-0.10999999999999943</v>
      </c>
      <c r="H315">
        <f>'Yield Curves'!I314-'Yield Curves'!I315</f>
        <v>-0.11999999999999922</v>
      </c>
      <c r="I315">
        <f>'Yield Curves'!J314-'Yield Curves'!J315</f>
        <v>-0.125</v>
      </c>
      <c r="J315">
        <f>'Yield Curves'!K314-'Yield Curves'!K315</f>
        <v>-0.13000000000000078</v>
      </c>
      <c r="K315">
        <f>'Yield Curves'!L314-'Yield Curves'!L315</f>
        <v>-0.12750000000000128</v>
      </c>
      <c r="L315">
        <f>'Yield Curves'!M314-'Yield Curves'!M315</f>
        <v>-0.125</v>
      </c>
      <c r="M315">
        <f>'Yield Curves'!N314-'Yield Curves'!N315</f>
        <v>-0.12249999999999872</v>
      </c>
      <c r="N315">
        <f>'Yield Curves'!O314-'Yield Curves'!O315</f>
        <v>-0.11999999999999922</v>
      </c>
      <c r="O315">
        <f>'Yield Curves'!P314-'Yield Curves'!P315</f>
        <v>-0.11749999999999972</v>
      </c>
      <c r="P315">
        <f>'Yield Curves'!Q314-'Yield Curves'!Q315</f>
        <v>-0.11625000000000085</v>
      </c>
      <c r="Q315">
        <f>'Yield Curves'!R314-'Yield Curves'!R315</f>
        <v>-0.11500000000000021</v>
      </c>
      <c r="R315">
        <f>'Yield Curves'!S314-'Yield Curves'!S315</f>
        <v>-0.11374999999999957</v>
      </c>
      <c r="S315">
        <f>'Yield Curves'!T314-'Yield Curves'!T315</f>
        <v>-0.1118749999999995</v>
      </c>
      <c r="T315">
        <f>'Yield Curves'!U314-'Yield Curves'!U315</f>
        <v>-0.10999999999999943</v>
      </c>
      <c r="U315">
        <f>'Yield Curves'!V314-'Yield Curves'!V315</f>
        <v>-0.10812499999999936</v>
      </c>
      <c r="V315" s="21">
        <f t="shared" si="121"/>
        <v>1.9999999999999574E-2</v>
      </c>
      <c r="AB315" s="53" t="e">
        <f t="shared" si="122"/>
        <v>#DIV/0!</v>
      </c>
      <c r="AF315" s="53"/>
      <c r="AG315" s="53"/>
      <c r="AI315" s="53" t="e">
        <f t="shared" si="123"/>
        <v>#DIV/0!</v>
      </c>
      <c r="AP315" s="53" t="e">
        <f t="shared" si="124"/>
        <v>#DIV/0!</v>
      </c>
      <c r="AT315" s="35">
        <f t="shared" si="125"/>
        <v>0</v>
      </c>
      <c r="AU315" s="36">
        <f t="shared" si="126"/>
        <v>0</v>
      </c>
      <c r="AW315" s="53" t="e">
        <f t="shared" si="127"/>
        <v>#DIV/0!</v>
      </c>
      <c r="BB315" s="36">
        <f t="shared" si="128"/>
        <v>0</v>
      </c>
      <c r="BD315" s="53" t="e">
        <f t="shared" si="129"/>
        <v>#DIV/0!</v>
      </c>
      <c r="BI315" s="36">
        <f t="shared" si="130"/>
        <v>0</v>
      </c>
    </row>
    <row r="316" spans="1:61" x14ac:dyDescent="0.2">
      <c r="A316" s="2">
        <v>42677</v>
      </c>
      <c r="B316">
        <f>'Yield Curves'!C315-'Yield Curves'!C316</f>
        <v>6.0000000000000497E-2</v>
      </c>
      <c r="C316">
        <f>'Yield Curves'!D315-'Yield Curves'!D316</f>
        <v>3.9999999999999147E-2</v>
      </c>
      <c r="D316">
        <f>'Yield Curves'!E315-'Yield Curves'!E316</f>
        <v>2.000000000000135E-2</v>
      </c>
      <c r="E316">
        <f>'Yield Curves'!F315-'Yield Curves'!F316</f>
        <v>0</v>
      </c>
      <c r="F316">
        <f>'Yield Curves'!G315-'Yield Curves'!G316</f>
        <v>-2.000000000000135E-2</v>
      </c>
      <c r="G316">
        <f>'Yield Curves'!H315-'Yield Curves'!H316</f>
        <v>-4.00000000000027E-2</v>
      </c>
      <c r="H316">
        <f>'Yield Curves'!I315-'Yield Curves'!I316</f>
        <v>-6.0000000000000497E-2</v>
      </c>
      <c r="I316">
        <f>'Yield Curves'!J315-'Yield Curves'!J316</f>
        <v>-5.4999999999999716E-2</v>
      </c>
      <c r="J316">
        <f>'Yield Curves'!K315-'Yield Curves'!K316</f>
        <v>-4.9999999999998934E-2</v>
      </c>
      <c r="K316">
        <f>'Yield Curves'!L315-'Yield Curves'!L316</f>
        <v>-5.2499999999998437E-2</v>
      </c>
      <c r="L316">
        <f>'Yield Curves'!M315-'Yield Curves'!M316</f>
        <v>-5.4999999999999716E-2</v>
      </c>
      <c r="M316">
        <f>'Yield Curves'!N315-'Yield Curves'!N316</f>
        <v>-5.7500000000000995E-2</v>
      </c>
      <c r="N316">
        <f>'Yield Curves'!O315-'Yield Curves'!O316</f>
        <v>-6.0000000000000497E-2</v>
      </c>
      <c r="O316">
        <f>'Yield Curves'!P315-'Yield Curves'!P316</f>
        <v>-6.25E-2</v>
      </c>
      <c r="P316">
        <f>'Yield Curves'!Q315-'Yield Curves'!Q316</f>
        <v>-6.1249999999999361E-2</v>
      </c>
      <c r="Q316">
        <f>'Yield Curves'!R315-'Yield Curves'!R316</f>
        <v>-6.0000000000000497E-2</v>
      </c>
      <c r="R316">
        <f>'Yield Curves'!S315-'Yield Curves'!S316</f>
        <v>-5.8750000000001634E-2</v>
      </c>
      <c r="S316">
        <f>'Yield Curves'!T315-'Yield Curves'!T316</f>
        <v>-5.9375000000001066E-2</v>
      </c>
      <c r="T316">
        <f>'Yield Curves'!U315-'Yield Curves'!U316</f>
        <v>-6.0000000000000497E-2</v>
      </c>
      <c r="U316">
        <f>'Yield Curves'!V315-'Yield Curves'!V316</f>
        <v>-6.0624999999999929E-2</v>
      </c>
      <c r="V316" s="21">
        <f t="shared" si="121"/>
        <v>6.0000000000000497E-2</v>
      </c>
      <c r="AB316" s="53" t="e">
        <f t="shared" si="122"/>
        <v>#DIV/0!</v>
      </c>
      <c r="AF316" s="53"/>
      <c r="AG316" s="53"/>
      <c r="AI316" s="53" t="e">
        <f t="shared" si="123"/>
        <v>#DIV/0!</v>
      </c>
      <c r="AP316" s="53" t="e">
        <f t="shared" si="124"/>
        <v>#DIV/0!</v>
      </c>
      <c r="AT316" s="35">
        <f t="shared" si="125"/>
        <v>0</v>
      </c>
      <c r="AU316" s="36">
        <f t="shared" si="126"/>
        <v>0</v>
      </c>
      <c r="AW316" s="53" t="e">
        <f t="shared" si="127"/>
        <v>#DIV/0!</v>
      </c>
      <c r="BB316" s="36">
        <f t="shared" si="128"/>
        <v>0</v>
      </c>
      <c r="BD316" s="53" t="e">
        <f t="shared" si="129"/>
        <v>#DIV/0!</v>
      </c>
      <c r="BI316" s="36">
        <f t="shared" si="130"/>
        <v>0</v>
      </c>
    </row>
    <row r="317" spans="1:61" x14ac:dyDescent="0.2">
      <c r="A317" s="2">
        <v>42676</v>
      </c>
      <c r="B317">
        <f>'Yield Curves'!C316-'Yield Curves'!C317</f>
        <v>-2.000000000000135E-2</v>
      </c>
      <c r="C317">
        <f>'Yield Curves'!D316-'Yield Curves'!D317</f>
        <v>0</v>
      </c>
      <c r="D317">
        <f>'Yield Curves'!E316-'Yield Curves'!E317</f>
        <v>1.9999999999999574E-2</v>
      </c>
      <c r="E317">
        <f>'Yield Curves'!F316-'Yield Curves'!F317</f>
        <v>2.9999999999999361E-2</v>
      </c>
      <c r="F317">
        <f>'Yield Curves'!G316-'Yield Curves'!G317</f>
        <v>4.0000000000000924E-2</v>
      </c>
      <c r="G317">
        <f>'Yield Curves'!H316-'Yield Curves'!H317</f>
        <v>6.0000000000002274E-2</v>
      </c>
      <c r="H317">
        <f>'Yield Curves'!I316-'Yield Curves'!I317</f>
        <v>8.0000000000000071E-2</v>
      </c>
      <c r="I317">
        <f>'Yield Curves'!J316-'Yield Curves'!J317</f>
        <v>7.0000000000000284E-2</v>
      </c>
      <c r="J317">
        <f>'Yield Curves'!K316-'Yield Curves'!K317</f>
        <v>6.0000000000000497E-2</v>
      </c>
      <c r="K317">
        <f>'Yield Curves'!L316-'Yield Curves'!L317</f>
        <v>6.25E-2</v>
      </c>
      <c r="L317">
        <f>'Yield Curves'!M316-'Yield Curves'!M317</f>
        <v>6.5000000000001279E-2</v>
      </c>
      <c r="M317">
        <f>'Yield Curves'!N316-'Yield Curves'!N317</f>
        <v>6.7500000000002558E-2</v>
      </c>
      <c r="N317">
        <f>'Yield Curves'!O316-'Yield Curves'!O317</f>
        <v>7.0000000000000284E-2</v>
      </c>
      <c r="O317">
        <f>'Yield Curves'!P316-'Yield Curves'!P317</f>
        <v>7.249999999999801E-2</v>
      </c>
      <c r="P317">
        <f>'Yield Curves'!Q316-'Yield Curves'!Q317</f>
        <v>7.1249999999999147E-2</v>
      </c>
      <c r="Q317">
        <f>'Yield Curves'!R316-'Yield Curves'!R317</f>
        <v>7.0000000000000284E-2</v>
      </c>
      <c r="R317">
        <f>'Yield Curves'!S316-'Yield Curves'!S317</f>
        <v>6.8750000000001421E-2</v>
      </c>
      <c r="S317">
        <f>'Yield Curves'!T316-'Yield Curves'!T317</f>
        <v>6.9375000000000853E-2</v>
      </c>
      <c r="T317">
        <f>'Yield Curves'!U316-'Yield Curves'!U317</f>
        <v>7.0000000000000284E-2</v>
      </c>
      <c r="U317">
        <f>'Yield Curves'!V316-'Yield Curves'!V317</f>
        <v>7.0624999999999716E-2</v>
      </c>
      <c r="V317" s="21">
        <f t="shared" si="121"/>
        <v>8.0000000000000071E-2</v>
      </c>
      <c r="AB317" s="53" t="e">
        <f t="shared" si="122"/>
        <v>#DIV/0!</v>
      </c>
      <c r="AF317" s="53"/>
      <c r="AG317" s="53"/>
      <c r="AI317" s="53" t="e">
        <f t="shared" si="123"/>
        <v>#DIV/0!</v>
      </c>
      <c r="AP317" s="53" t="e">
        <f t="shared" si="124"/>
        <v>#DIV/0!</v>
      </c>
      <c r="AT317" s="35">
        <f t="shared" si="125"/>
        <v>0</v>
      </c>
      <c r="AU317" s="36">
        <f t="shared" si="126"/>
        <v>0</v>
      </c>
      <c r="AW317" s="53" t="e">
        <f t="shared" si="127"/>
        <v>#DIV/0!</v>
      </c>
      <c r="BB317" s="36">
        <f t="shared" si="128"/>
        <v>0</v>
      </c>
      <c r="BD317" s="53" t="e">
        <f t="shared" si="129"/>
        <v>#DIV/0!</v>
      </c>
      <c r="BI317" s="36">
        <f t="shared" si="130"/>
        <v>0</v>
      </c>
    </row>
    <row r="318" spans="1:61" x14ac:dyDescent="0.2">
      <c r="A318" s="2">
        <v>42675</v>
      </c>
      <c r="B318">
        <f>'Yield Curves'!C317-'Yield Curves'!C318</f>
        <v>-1.9999999999999574E-2</v>
      </c>
      <c r="C318">
        <f>'Yield Curves'!D317-'Yield Curves'!D318</f>
        <v>-2.4999999999998579E-2</v>
      </c>
      <c r="D318">
        <f>'Yield Curves'!E317-'Yield Curves'!E318</f>
        <v>-2.9999999999999361E-2</v>
      </c>
      <c r="E318">
        <f>'Yield Curves'!F317-'Yield Curves'!F318</f>
        <v>-2.9999999999999361E-2</v>
      </c>
      <c r="F318">
        <f>'Yield Curves'!G317-'Yield Curves'!G318</f>
        <v>-3.0000000000001137E-2</v>
      </c>
      <c r="G318">
        <f>'Yield Curves'!H317-'Yield Curves'!H318</f>
        <v>-2.5000000000002132E-2</v>
      </c>
      <c r="H318">
        <f>'Yield Curves'!I317-'Yield Curves'!I318</f>
        <v>-1.9999999999999574E-2</v>
      </c>
      <c r="I318">
        <f>'Yield Curves'!J317-'Yield Curves'!J318</f>
        <v>-2.4999999999998579E-2</v>
      </c>
      <c r="J318">
        <f>'Yield Curves'!K317-'Yield Curves'!K318</f>
        <v>-3.0000000000001137E-2</v>
      </c>
      <c r="K318">
        <f>'Yield Curves'!L317-'Yield Curves'!L318</f>
        <v>-3.2500000000002416E-2</v>
      </c>
      <c r="L318">
        <f>'Yield Curves'!M317-'Yield Curves'!M318</f>
        <v>-3.5000000000001918E-2</v>
      </c>
      <c r="M318">
        <f>'Yield Curves'!N317-'Yield Curves'!N318</f>
        <v>-3.7500000000001421E-2</v>
      </c>
      <c r="N318">
        <f>'Yield Curves'!O317-'Yield Curves'!O318</f>
        <v>-4.0000000000000924E-2</v>
      </c>
      <c r="O318">
        <f>'Yield Curves'!P317-'Yield Curves'!P318</f>
        <v>-4.2500000000000426E-2</v>
      </c>
      <c r="P318">
        <f>'Yield Curves'!Q317-'Yield Curves'!Q318</f>
        <v>-3.8750000000000284E-2</v>
      </c>
      <c r="Q318">
        <f>'Yield Curves'!R317-'Yield Curves'!R318</f>
        <v>-3.5000000000000142E-2</v>
      </c>
      <c r="R318">
        <f>'Yield Curves'!S317-'Yield Curves'!S318</f>
        <v>-3.125E-2</v>
      </c>
      <c r="S318">
        <f>'Yield Curves'!T317-'Yield Curves'!T318</f>
        <v>-3.0624999999998792E-2</v>
      </c>
      <c r="T318">
        <f>'Yield Curves'!U317-'Yield Curves'!U318</f>
        <v>-2.9999999999999361E-2</v>
      </c>
      <c r="U318">
        <f>'Yield Curves'!V317-'Yield Curves'!V318</f>
        <v>-2.9374999999999929E-2</v>
      </c>
      <c r="V318" s="21">
        <f t="shared" si="121"/>
        <v>-1.9999999999999574E-2</v>
      </c>
      <c r="AB318" s="53" t="e">
        <f t="shared" si="122"/>
        <v>#DIV/0!</v>
      </c>
      <c r="AF318" s="53"/>
      <c r="AG318" s="53"/>
      <c r="AI318" s="53" t="e">
        <f t="shared" si="123"/>
        <v>#DIV/0!</v>
      </c>
      <c r="AP318" s="53" t="e">
        <f t="shared" si="124"/>
        <v>#DIV/0!</v>
      </c>
      <c r="AT318" s="35">
        <f t="shared" si="125"/>
        <v>0</v>
      </c>
      <c r="AU318" s="36">
        <f t="shared" si="126"/>
        <v>0</v>
      </c>
      <c r="AW318" s="53" t="e">
        <f t="shared" si="127"/>
        <v>#DIV/0!</v>
      </c>
      <c r="BB318" s="36">
        <f t="shared" si="128"/>
        <v>0</v>
      </c>
      <c r="BD318" s="53" t="e">
        <f t="shared" si="129"/>
        <v>#DIV/0!</v>
      </c>
      <c r="BI318" s="36">
        <f t="shared" si="130"/>
        <v>0</v>
      </c>
    </row>
    <row r="319" spans="1:61" x14ac:dyDescent="0.2">
      <c r="A319" s="2">
        <v>42674</v>
      </c>
      <c r="B319">
        <f>'Yield Curves'!C318-'Yield Curves'!C319</f>
        <v>8.0000000000000071E-2</v>
      </c>
      <c r="C319">
        <f>'Yield Curves'!D318-'Yield Curves'!D319</f>
        <v>2.4999999999998579E-2</v>
      </c>
      <c r="D319">
        <f>'Yield Curves'!E318-'Yield Curves'!E319</f>
        <v>-3.0000000000001137E-2</v>
      </c>
      <c r="E319">
        <f>'Yield Curves'!F318-'Yield Curves'!F319</f>
        <v>-2.000000000000135E-2</v>
      </c>
      <c r="F319">
        <f>'Yield Curves'!G318-'Yield Curves'!G319</f>
        <v>-9.9999999999997868E-3</v>
      </c>
      <c r="G319">
        <f>'Yield Curves'!H318-'Yield Curves'!H319</f>
        <v>3.0000000000001137E-2</v>
      </c>
      <c r="H319">
        <f>'Yield Curves'!I318-'Yield Curves'!I319</f>
        <v>7.0000000000000284E-2</v>
      </c>
      <c r="I319">
        <f>'Yield Curves'!J318-'Yield Curves'!J319</f>
        <v>5.0000000000000711E-2</v>
      </c>
      <c r="J319">
        <f>'Yield Curves'!K318-'Yield Curves'!K319</f>
        <v>3.0000000000001137E-2</v>
      </c>
      <c r="K319">
        <f>'Yield Curves'!L318-'Yield Curves'!L319</f>
        <v>3.7500000000001421E-2</v>
      </c>
      <c r="L319">
        <f>'Yield Curves'!M318-'Yield Curves'!M319</f>
        <v>4.4999999999999929E-2</v>
      </c>
      <c r="M319">
        <f>'Yield Curves'!N318-'Yield Curves'!N319</f>
        <v>5.2499999999998437E-2</v>
      </c>
      <c r="N319">
        <f>'Yield Curves'!O318-'Yield Curves'!O319</f>
        <v>6.0000000000000497E-2</v>
      </c>
      <c r="O319">
        <f>'Yield Curves'!P318-'Yield Curves'!P319</f>
        <v>6.7500000000002558E-2</v>
      </c>
      <c r="P319">
        <f>'Yield Curves'!Q318-'Yield Curves'!Q319</f>
        <v>6.6250000000001918E-2</v>
      </c>
      <c r="Q319">
        <f>'Yield Curves'!R318-'Yield Curves'!R319</f>
        <v>6.5000000000001279E-2</v>
      </c>
      <c r="R319">
        <f>'Yield Curves'!S318-'Yield Curves'!S319</f>
        <v>6.3750000000000639E-2</v>
      </c>
      <c r="S319">
        <f>'Yield Curves'!T318-'Yield Curves'!T319</f>
        <v>6.6874999999999574E-2</v>
      </c>
      <c r="T319">
        <f>'Yield Curves'!U318-'Yield Curves'!U319</f>
        <v>7.0000000000000284E-2</v>
      </c>
      <c r="U319">
        <f>'Yield Curves'!V318-'Yield Curves'!V319</f>
        <v>7.3125000000000995E-2</v>
      </c>
      <c r="V319" s="21">
        <f t="shared" si="121"/>
        <v>8.0000000000000071E-2</v>
      </c>
      <c r="AB319" s="53" t="e">
        <f t="shared" si="122"/>
        <v>#DIV/0!</v>
      </c>
      <c r="AF319" s="53"/>
      <c r="AG319" s="53"/>
      <c r="AI319" s="53" t="e">
        <f t="shared" si="123"/>
        <v>#DIV/0!</v>
      </c>
      <c r="AP319" s="53" t="e">
        <f t="shared" si="124"/>
        <v>#DIV/0!</v>
      </c>
      <c r="AT319" s="35">
        <f t="shared" si="125"/>
        <v>0</v>
      </c>
      <c r="AU319" s="36">
        <f t="shared" si="126"/>
        <v>0</v>
      </c>
      <c r="AW319" s="53" t="e">
        <f t="shared" si="127"/>
        <v>#DIV/0!</v>
      </c>
      <c r="BB319" s="36">
        <f t="shared" si="128"/>
        <v>0</v>
      </c>
      <c r="BD319" s="53" t="e">
        <f t="shared" si="129"/>
        <v>#DIV/0!</v>
      </c>
      <c r="BI319" s="36">
        <f t="shared" si="130"/>
        <v>0</v>
      </c>
    </row>
    <row r="320" spans="1:61" x14ac:dyDescent="0.2">
      <c r="A320" s="2">
        <v>42671</v>
      </c>
      <c r="B320">
        <f>'Yield Curves'!C319-'Yield Curves'!C320</f>
        <v>0</v>
      </c>
      <c r="C320">
        <f>'Yield Curves'!D319-'Yield Curves'!D320</f>
        <v>2.5000000000000355E-2</v>
      </c>
      <c r="D320">
        <f>'Yield Curves'!E319-'Yield Curves'!E320</f>
        <v>5.0000000000000711E-2</v>
      </c>
      <c r="E320">
        <f>'Yield Curves'!F319-'Yield Curves'!F320</f>
        <v>5.0000000000000711E-2</v>
      </c>
      <c r="F320">
        <f>'Yield Curves'!G319-'Yield Curves'!G320</f>
        <v>5.0000000000000711E-2</v>
      </c>
      <c r="G320">
        <f>'Yield Curves'!H319-'Yield Curves'!H320</f>
        <v>3.9999999999999147E-2</v>
      </c>
      <c r="H320">
        <f>'Yield Curves'!I319-'Yield Curves'!I320</f>
        <v>2.9999999999999361E-2</v>
      </c>
      <c r="I320">
        <f>'Yield Curves'!J319-'Yield Curves'!J320</f>
        <v>3.9999999999999147E-2</v>
      </c>
      <c r="J320">
        <f>'Yield Curves'!K319-'Yield Curves'!K320</f>
        <v>4.9999999999998934E-2</v>
      </c>
      <c r="K320">
        <f>'Yield Curves'!L319-'Yield Curves'!L320</f>
        <v>4.4999999999999929E-2</v>
      </c>
      <c r="L320">
        <f>'Yield Curves'!M319-'Yield Curves'!M320</f>
        <v>4.0000000000000924E-2</v>
      </c>
      <c r="M320">
        <f>'Yield Curves'!N319-'Yield Curves'!N320</f>
        <v>3.5000000000001918E-2</v>
      </c>
      <c r="N320">
        <f>'Yield Curves'!O319-'Yield Curves'!O320</f>
        <v>3.0000000000001137E-2</v>
      </c>
      <c r="O320">
        <f>'Yield Curves'!P319-'Yield Curves'!P320</f>
        <v>2.5000000000000355E-2</v>
      </c>
      <c r="P320">
        <f>'Yield Curves'!Q319-'Yield Curves'!Q320</f>
        <v>2.7499999999999858E-2</v>
      </c>
      <c r="Q320">
        <f>'Yield Curves'!R319-'Yield Curves'!R320</f>
        <v>2.9999999999999361E-2</v>
      </c>
      <c r="R320">
        <f>'Yield Curves'!S319-'Yield Curves'!S320</f>
        <v>3.2499999999998863E-2</v>
      </c>
      <c r="S320">
        <f>'Yield Curves'!T319-'Yield Curves'!T320</f>
        <v>3.125E-2</v>
      </c>
      <c r="T320">
        <f>'Yield Curves'!U319-'Yield Curves'!U320</f>
        <v>2.9999999999999361E-2</v>
      </c>
      <c r="U320">
        <f>'Yield Curves'!V319-'Yield Curves'!V320</f>
        <v>2.8749999999998721E-2</v>
      </c>
      <c r="V320" s="21">
        <f t="shared" si="121"/>
        <v>5.0000000000000711E-2</v>
      </c>
      <c r="AB320" s="53" t="e">
        <f t="shared" si="122"/>
        <v>#DIV/0!</v>
      </c>
      <c r="AF320" s="53"/>
      <c r="AG320" s="53"/>
      <c r="AI320" s="53" t="e">
        <f t="shared" si="123"/>
        <v>#DIV/0!</v>
      </c>
      <c r="AP320" s="53" t="e">
        <f t="shared" si="124"/>
        <v>#DIV/0!</v>
      </c>
      <c r="AT320" s="35">
        <f t="shared" si="125"/>
        <v>0</v>
      </c>
      <c r="AU320" s="36">
        <f t="shared" si="126"/>
        <v>0</v>
      </c>
      <c r="AW320" s="53" t="e">
        <f t="shared" si="127"/>
        <v>#DIV/0!</v>
      </c>
      <c r="BB320" s="36">
        <f t="shared" si="128"/>
        <v>0</v>
      </c>
      <c r="BD320" s="53" t="e">
        <f t="shared" si="129"/>
        <v>#DIV/0!</v>
      </c>
      <c r="BI320" s="36">
        <f t="shared" si="130"/>
        <v>0</v>
      </c>
    </row>
    <row r="321" spans="1:61" x14ac:dyDescent="0.2">
      <c r="A321" s="2">
        <v>42670</v>
      </c>
      <c r="B321">
        <f>'Yield Curves'!C320-'Yield Curves'!C321</f>
        <v>2.9999999999999361E-2</v>
      </c>
      <c r="C321">
        <f>'Yield Curves'!D320-'Yield Curves'!D321</f>
        <v>1.4999999999998792E-2</v>
      </c>
      <c r="D321">
        <f>'Yield Curves'!E320-'Yield Curves'!E321</f>
        <v>0</v>
      </c>
      <c r="E321">
        <f>'Yield Curves'!F320-'Yield Curves'!F321</f>
        <v>5.0000000000007816E-3</v>
      </c>
      <c r="F321">
        <f>'Yield Curves'!G320-'Yield Curves'!G321</f>
        <v>9.9999999999997868E-3</v>
      </c>
      <c r="G321">
        <f>'Yield Curves'!H320-'Yield Curves'!H321</f>
        <v>4.5000000000001705E-2</v>
      </c>
      <c r="H321">
        <f>'Yield Curves'!I320-'Yield Curves'!I321</f>
        <v>8.0000000000000071E-2</v>
      </c>
      <c r="I321">
        <f>'Yield Curves'!J320-'Yield Curves'!J321</f>
        <v>5.9999999999998721E-2</v>
      </c>
      <c r="J321">
        <f>'Yield Curves'!K320-'Yield Curves'!K321</f>
        <v>4.0000000000000924E-2</v>
      </c>
      <c r="K321">
        <f>'Yield Curves'!L320-'Yield Curves'!L321</f>
        <v>4.7500000000001208E-2</v>
      </c>
      <c r="L321">
        <f>'Yield Curves'!M320-'Yield Curves'!M321</f>
        <v>5.4999999999999716E-2</v>
      </c>
      <c r="M321">
        <f>'Yield Curves'!N320-'Yield Curves'!N321</f>
        <v>6.2499999999998224E-2</v>
      </c>
      <c r="N321">
        <f>'Yield Curves'!O320-'Yield Curves'!O321</f>
        <v>6.9999999999998508E-2</v>
      </c>
      <c r="O321">
        <f>'Yield Curves'!P320-'Yield Curves'!P321</f>
        <v>7.7499999999998792E-2</v>
      </c>
      <c r="P321">
        <f>'Yield Curves'!Q320-'Yield Curves'!Q321</f>
        <v>7.6249999999998153E-2</v>
      </c>
      <c r="Q321">
        <f>'Yield Curves'!R320-'Yield Curves'!R321</f>
        <v>7.4999999999999289E-2</v>
      </c>
      <c r="R321">
        <f>'Yield Curves'!S320-'Yield Curves'!S321</f>
        <v>7.3750000000000426E-2</v>
      </c>
      <c r="S321">
        <f>'Yield Curves'!T320-'Yield Curves'!T321</f>
        <v>7.6874999999999361E-2</v>
      </c>
      <c r="T321">
        <f>'Yield Curves'!U320-'Yield Curves'!U321</f>
        <v>8.0000000000000071E-2</v>
      </c>
      <c r="U321">
        <f>'Yield Curves'!V320-'Yield Curves'!V321</f>
        <v>8.3125000000000782E-2</v>
      </c>
      <c r="V321" s="21">
        <f t="shared" si="121"/>
        <v>8.3125000000000782E-2</v>
      </c>
      <c r="AB321" s="53" t="e">
        <f t="shared" si="122"/>
        <v>#DIV/0!</v>
      </c>
      <c r="AF321" s="53"/>
      <c r="AG321" s="53"/>
      <c r="AI321" s="53" t="e">
        <f t="shared" si="123"/>
        <v>#DIV/0!</v>
      </c>
      <c r="AP321" s="53" t="e">
        <f t="shared" si="124"/>
        <v>#DIV/0!</v>
      </c>
      <c r="AT321" s="35">
        <f t="shared" si="125"/>
        <v>0</v>
      </c>
      <c r="AU321" s="36">
        <f t="shared" si="126"/>
        <v>0</v>
      </c>
      <c r="AW321" s="53" t="e">
        <f t="shared" si="127"/>
        <v>#DIV/0!</v>
      </c>
      <c r="BB321" s="36">
        <f t="shared" si="128"/>
        <v>0</v>
      </c>
      <c r="BD321" s="53" t="e">
        <f t="shared" si="129"/>
        <v>#DIV/0!</v>
      </c>
      <c r="BI321" s="36">
        <f t="shared" si="130"/>
        <v>0</v>
      </c>
    </row>
    <row r="322" spans="1:61" x14ac:dyDescent="0.2">
      <c r="A322" s="2">
        <v>42669</v>
      </c>
      <c r="B322">
        <f>'Yield Curves'!C321-'Yield Curves'!C322</f>
        <v>-6.9999999999998508E-2</v>
      </c>
      <c r="C322">
        <f>'Yield Curves'!D321-'Yield Curves'!D322</f>
        <v>-9.9999999999980105E-3</v>
      </c>
      <c r="D322">
        <f>'Yield Curves'!E321-'Yield Curves'!E322</f>
        <v>4.9999999999998934E-2</v>
      </c>
      <c r="E322">
        <f>'Yield Curves'!F321-'Yield Curves'!F322</f>
        <v>6.0000000000000497E-2</v>
      </c>
      <c r="F322">
        <f>'Yield Curves'!G321-'Yield Curves'!G322</f>
        <v>7.0000000000000284E-2</v>
      </c>
      <c r="G322">
        <f>'Yield Curves'!H321-'Yield Curves'!H322</f>
        <v>5.4999999999999716E-2</v>
      </c>
      <c r="H322">
        <f>'Yield Curves'!I321-'Yield Curves'!I322</f>
        <v>4.0000000000000924E-2</v>
      </c>
      <c r="I322">
        <f>'Yield Curves'!J321-'Yield Curves'!J322</f>
        <v>5.0000000000000711E-2</v>
      </c>
      <c r="J322">
        <f>'Yield Curves'!K321-'Yield Curves'!K322</f>
        <v>5.9999999999998721E-2</v>
      </c>
      <c r="K322">
        <f>'Yield Curves'!L321-'Yield Curves'!L322</f>
        <v>5.4999999999997939E-2</v>
      </c>
      <c r="L322">
        <f>'Yield Curves'!M321-'Yield Curves'!M322</f>
        <v>4.9999999999998934E-2</v>
      </c>
      <c r="M322">
        <f>'Yield Curves'!N321-'Yield Curves'!N322</f>
        <v>4.5000000000001705E-2</v>
      </c>
      <c r="N322">
        <f>'Yield Curves'!O321-'Yield Curves'!O322</f>
        <v>4.0000000000000924E-2</v>
      </c>
      <c r="O322">
        <f>'Yield Curves'!P321-'Yield Curves'!P322</f>
        <v>3.5000000000000142E-2</v>
      </c>
      <c r="P322">
        <f>'Yield Curves'!Q321-'Yield Curves'!Q322</f>
        <v>3.5000000000000142E-2</v>
      </c>
      <c r="Q322">
        <f>'Yield Curves'!R321-'Yield Curves'!R322</f>
        <v>3.5000000000000142E-2</v>
      </c>
      <c r="R322">
        <f>'Yield Curves'!S321-'Yield Curves'!S322</f>
        <v>3.5000000000000142E-2</v>
      </c>
      <c r="S322">
        <f>'Yield Curves'!T321-'Yield Curves'!T322</f>
        <v>3.2500000000000639E-2</v>
      </c>
      <c r="T322">
        <f>'Yield Curves'!U321-'Yield Curves'!U322</f>
        <v>2.9999999999999361E-2</v>
      </c>
      <c r="U322">
        <f>'Yield Curves'!V321-'Yield Curves'!V322</f>
        <v>2.7499999999998082E-2</v>
      </c>
      <c r="V322" s="21">
        <f t="shared" si="121"/>
        <v>7.0000000000000284E-2</v>
      </c>
      <c r="AB322" s="53" t="e">
        <f t="shared" si="122"/>
        <v>#DIV/0!</v>
      </c>
      <c r="AF322" s="53"/>
      <c r="AG322" s="53"/>
      <c r="AI322" s="53" t="e">
        <f t="shared" si="123"/>
        <v>#DIV/0!</v>
      </c>
      <c r="AP322" s="53" t="e">
        <f t="shared" si="124"/>
        <v>#DIV/0!</v>
      </c>
      <c r="AT322" s="35">
        <f t="shared" si="125"/>
        <v>0</v>
      </c>
      <c r="AU322" s="36">
        <f t="shared" si="126"/>
        <v>0</v>
      </c>
      <c r="AW322" s="53" t="e">
        <f t="shared" si="127"/>
        <v>#DIV/0!</v>
      </c>
      <c r="BB322" s="36">
        <f t="shared" si="128"/>
        <v>0</v>
      </c>
      <c r="BD322" s="53" t="e">
        <f t="shared" si="129"/>
        <v>#DIV/0!</v>
      </c>
      <c r="BI322" s="36">
        <f t="shared" si="130"/>
        <v>0</v>
      </c>
    </row>
    <row r="323" spans="1:61" x14ac:dyDescent="0.2">
      <c r="A323" s="2">
        <v>42668</v>
      </c>
      <c r="B323">
        <f>'Yield Curves'!C322-'Yield Curves'!C323</f>
        <v>-2.000000000000135E-2</v>
      </c>
      <c r="C323">
        <f>'Yield Curves'!D322-'Yield Curves'!D323</f>
        <v>-1.5000000000000568E-2</v>
      </c>
      <c r="D323">
        <f>'Yield Curves'!E322-'Yield Curves'!E323</f>
        <v>-9.9999999999997868E-3</v>
      </c>
      <c r="E323">
        <f>'Yield Curves'!F322-'Yield Curves'!F323</f>
        <v>-1.0000000000001563E-2</v>
      </c>
      <c r="F323">
        <f>'Yield Curves'!G322-'Yield Curves'!G323</f>
        <v>-9.9999999999997868E-3</v>
      </c>
      <c r="G323">
        <f>'Yield Curves'!H322-'Yield Curves'!H323</f>
        <v>1.9999999999999574E-2</v>
      </c>
      <c r="H323">
        <f>'Yield Curves'!I322-'Yield Curves'!I323</f>
        <v>4.9999999999998934E-2</v>
      </c>
      <c r="I323">
        <f>'Yield Curves'!J322-'Yield Curves'!J323</f>
        <v>2.4999999999998579E-2</v>
      </c>
      <c r="J323">
        <f>'Yield Curves'!K322-'Yield Curves'!K323</f>
        <v>0</v>
      </c>
      <c r="K323">
        <f>'Yield Curves'!L322-'Yield Curves'!L323</f>
        <v>7.5000000000002842E-3</v>
      </c>
      <c r="L323">
        <f>'Yield Curves'!M322-'Yield Curves'!M323</f>
        <v>1.5000000000000568E-2</v>
      </c>
      <c r="M323">
        <f>'Yield Curves'!N322-'Yield Curves'!N323</f>
        <v>2.2499999999999076E-2</v>
      </c>
      <c r="N323">
        <f>'Yield Curves'!O322-'Yield Curves'!O323</f>
        <v>2.9999999999999361E-2</v>
      </c>
      <c r="O323">
        <f>'Yield Curves'!P322-'Yield Curves'!P323</f>
        <v>3.7499999999999645E-2</v>
      </c>
      <c r="P323">
        <f>'Yield Curves'!Q322-'Yield Curves'!Q323</f>
        <v>3.8750000000000284E-2</v>
      </c>
      <c r="Q323">
        <f>'Yield Curves'!R322-'Yield Curves'!R323</f>
        <v>4.0000000000000924E-2</v>
      </c>
      <c r="R323">
        <f>'Yield Curves'!S322-'Yield Curves'!S323</f>
        <v>4.1250000000001563E-2</v>
      </c>
      <c r="S323">
        <f>'Yield Curves'!T322-'Yield Curves'!T323</f>
        <v>4.5625000000001137E-2</v>
      </c>
      <c r="T323">
        <f>'Yield Curves'!U322-'Yield Curves'!U323</f>
        <v>5.0000000000000711E-2</v>
      </c>
      <c r="U323">
        <f>'Yield Curves'!V322-'Yield Curves'!V323</f>
        <v>5.4375000000000284E-2</v>
      </c>
      <c r="V323" s="21">
        <f t="shared" si="121"/>
        <v>5.4375000000000284E-2</v>
      </c>
      <c r="AB323" s="53" t="e">
        <f t="shared" si="122"/>
        <v>#DIV/0!</v>
      </c>
      <c r="AF323" s="53"/>
      <c r="AG323" s="53"/>
      <c r="AI323" s="53" t="e">
        <f t="shared" si="123"/>
        <v>#DIV/0!</v>
      </c>
      <c r="AP323" s="53" t="e">
        <f t="shared" si="124"/>
        <v>#DIV/0!</v>
      </c>
      <c r="AT323" s="35">
        <f t="shared" si="125"/>
        <v>0</v>
      </c>
      <c r="AU323" s="36">
        <f t="shared" si="126"/>
        <v>0</v>
      </c>
      <c r="AW323" s="53" t="e">
        <f t="shared" si="127"/>
        <v>#DIV/0!</v>
      </c>
      <c r="BB323" s="36">
        <f t="shared" si="128"/>
        <v>0</v>
      </c>
      <c r="BD323" s="53" t="e">
        <f t="shared" si="129"/>
        <v>#DIV/0!</v>
      </c>
      <c r="BI323" s="36">
        <f t="shared" si="130"/>
        <v>0</v>
      </c>
    </row>
    <row r="324" spans="1:61" x14ac:dyDescent="0.2">
      <c r="A324" s="2">
        <v>42667</v>
      </c>
      <c r="B324">
        <f>'Yield Curves'!C323-'Yield Curves'!C324</f>
        <v>-5.9999999999998721E-2</v>
      </c>
      <c r="C324">
        <f>'Yield Curves'!D323-'Yield Curves'!D324</f>
        <v>-5.9999999999998721E-2</v>
      </c>
      <c r="D324">
        <f>'Yield Curves'!E323-'Yield Curves'!E324</f>
        <v>-5.9999999999998721E-2</v>
      </c>
      <c r="E324">
        <f>'Yield Curves'!F323-'Yield Curves'!F324</f>
        <v>-3.9999999999999147E-2</v>
      </c>
      <c r="F324">
        <f>'Yield Curves'!G323-'Yield Curves'!G324</f>
        <v>-1.9999999999999574E-2</v>
      </c>
      <c r="G324">
        <f>'Yield Curves'!H323-'Yield Curves'!H324</f>
        <v>0</v>
      </c>
      <c r="H324">
        <f>'Yield Curves'!I323-'Yield Curves'!I324</f>
        <v>1.9999999999999574E-2</v>
      </c>
      <c r="I324">
        <f>'Yield Curves'!J323-'Yield Curves'!J324</f>
        <v>1.5000000000000568E-2</v>
      </c>
      <c r="J324">
        <f>'Yield Curves'!K323-'Yield Curves'!K324</f>
        <v>1.0000000000001563E-2</v>
      </c>
      <c r="K324">
        <f>'Yield Curves'!L323-'Yield Curves'!L324</f>
        <v>1.2500000000001066E-2</v>
      </c>
      <c r="L324">
        <f>'Yield Curves'!M323-'Yield Curves'!M324</f>
        <v>1.5000000000000568E-2</v>
      </c>
      <c r="M324">
        <f>'Yield Curves'!N323-'Yield Curves'!N324</f>
        <v>1.7500000000000071E-2</v>
      </c>
      <c r="N324">
        <f>'Yield Curves'!O323-'Yield Curves'!O324</f>
        <v>1.9999999999999574E-2</v>
      </c>
      <c r="O324">
        <f>'Yield Curves'!P323-'Yield Curves'!P324</f>
        <v>2.2499999999999076E-2</v>
      </c>
      <c r="P324">
        <f>'Yield Curves'!Q323-'Yield Curves'!Q324</f>
        <v>2.1250000000000213E-2</v>
      </c>
      <c r="Q324">
        <f>'Yield Curves'!R323-'Yield Curves'!R324</f>
        <v>1.9999999999999574E-2</v>
      </c>
      <c r="R324">
        <f>'Yield Curves'!S323-'Yield Curves'!S324</f>
        <v>1.8749999999998934E-2</v>
      </c>
      <c r="S324">
        <f>'Yield Curves'!T323-'Yield Curves'!T324</f>
        <v>1.9374999999998366E-2</v>
      </c>
      <c r="T324">
        <f>'Yield Curves'!U323-'Yield Curves'!U324</f>
        <v>1.9999999999999574E-2</v>
      </c>
      <c r="U324">
        <f>'Yield Curves'!V323-'Yield Curves'!V324</f>
        <v>2.0625000000000782E-2</v>
      </c>
      <c r="V324" s="21">
        <f t="shared" ref="V324:V387" si="131">MAX(B324:U324)</f>
        <v>2.2499999999999076E-2</v>
      </c>
      <c r="AB324" s="53" t="e">
        <f t="shared" si="122"/>
        <v>#DIV/0!</v>
      </c>
      <c r="AF324" s="53"/>
      <c r="AG324" s="53"/>
      <c r="AI324" s="53" t="e">
        <f t="shared" si="123"/>
        <v>#DIV/0!</v>
      </c>
      <c r="AP324" s="53" t="e">
        <f t="shared" si="124"/>
        <v>#DIV/0!</v>
      </c>
      <c r="AT324" s="35">
        <f t="shared" si="125"/>
        <v>0</v>
      </c>
      <c r="AU324" s="36">
        <f t="shared" si="126"/>
        <v>0</v>
      </c>
      <c r="AW324" s="53" t="e">
        <f t="shared" si="127"/>
        <v>#DIV/0!</v>
      </c>
      <c r="BB324" s="36">
        <f t="shared" si="128"/>
        <v>0</v>
      </c>
      <c r="BD324" s="53" t="e">
        <f t="shared" si="129"/>
        <v>#DIV/0!</v>
      </c>
      <c r="BI324" s="36">
        <f t="shared" si="130"/>
        <v>0</v>
      </c>
    </row>
    <row r="325" spans="1:61" x14ac:dyDescent="0.2">
      <c r="A325" s="2">
        <v>42664</v>
      </c>
      <c r="B325">
        <f>'Yield Curves'!C324-'Yield Curves'!C325</f>
        <v>2.9999999999999361E-2</v>
      </c>
      <c r="C325">
        <f>'Yield Curves'!D324-'Yield Curves'!D325</f>
        <v>2.4999999999998579E-2</v>
      </c>
      <c r="D325">
        <f>'Yield Curves'!E324-'Yield Curves'!E325</f>
        <v>1.9999999999999574E-2</v>
      </c>
      <c r="E325">
        <f>'Yield Curves'!F324-'Yield Curves'!F325</f>
        <v>0</v>
      </c>
      <c r="F325">
        <f>'Yield Curves'!G324-'Yield Curves'!G325</f>
        <v>-2.000000000000135E-2</v>
      </c>
      <c r="G325">
        <f>'Yield Curves'!H324-'Yield Curves'!H325</f>
        <v>-4.4999999999999929E-2</v>
      </c>
      <c r="H325">
        <f>'Yield Curves'!I324-'Yield Curves'!I325</f>
        <v>-6.9999999999998508E-2</v>
      </c>
      <c r="I325">
        <f>'Yield Curves'!J324-'Yield Curves'!J325</f>
        <v>-6.4999999999997726E-2</v>
      </c>
      <c r="J325">
        <f>'Yield Curves'!K324-'Yield Curves'!K325</f>
        <v>-6.0000000000000497E-2</v>
      </c>
      <c r="K325">
        <f>'Yield Curves'!L324-'Yield Curves'!L325</f>
        <v>-6.25E-2</v>
      </c>
      <c r="L325">
        <f>'Yield Curves'!M324-'Yield Curves'!M325</f>
        <v>-6.4999999999999503E-2</v>
      </c>
      <c r="M325">
        <f>'Yield Curves'!N324-'Yield Curves'!N325</f>
        <v>-6.7499999999999005E-2</v>
      </c>
      <c r="N325">
        <f>'Yield Curves'!O324-'Yield Curves'!O325</f>
        <v>-6.9999999999998508E-2</v>
      </c>
      <c r="O325">
        <f>'Yield Curves'!P324-'Yield Curves'!P325</f>
        <v>-7.249999999999801E-2</v>
      </c>
      <c r="P325">
        <f>'Yield Curves'!Q324-'Yield Curves'!Q325</f>
        <v>-7.1249999999999147E-2</v>
      </c>
      <c r="Q325">
        <f>'Yield Curves'!R324-'Yield Curves'!R325</f>
        <v>-7.0000000000000284E-2</v>
      </c>
      <c r="R325">
        <f>'Yield Curves'!S324-'Yield Curves'!S325</f>
        <v>-6.8750000000001421E-2</v>
      </c>
      <c r="S325">
        <f>'Yield Curves'!T324-'Yield Curves'!T325</f>
        <v>-6.9375000000000853E-2</v>
      </c>
      <c r="T325">
        <f>'Yield Curves'!U324-'Yield Curves'!U325</f>
        <v>-7.0000000000000284E-2</v>
      </c>
      <c r="U325">
        <f>'Yield Curves'!V324-'Yield Curves'!V325</f>
        <v>-7.0624999999999716E-2</v>
      </c>
      <c r="V325" s="21">
        <f t="shared" si="131"/>
        <v>2.9999999999999361E-2</v>
      </c>
      <c r="AB325" s="53" t="e">
        <f t="shared" si="122"/>
        <v>#DIV/0!</v>
      </c>
      <c r="AF325" s="53"/>
      <c r="AG325" s="53"/>
      <c r="AI325" s="53" t="e">
        <f t="shared" si="123"/>
        <v>#DIV/0!</v>
      </c>
      <c r="AP325" s="53" t="e">
        <f t="shared" si="124"/>
        <v>#DIV/0!</v>
      </c>
      <c r="AT325" s="35">
        <f t="shared" si="125"/>
        <v>0</v>
      </c>
      <c r="AU325" s="36">
        <f t="shared" si="126"/>
        <v>0</v>
      </c>
      <c r="AW325" s="53" t="e">
        <f t="shared" si="127"/>
        <v>#DIV/0!</v>
      </c>
      <c r="BB325" s="36">
        <f t="shared" si="128"/>
        <v>0</v>
      </c>
      <c r="BD325" s="53" t="e">
        <f t="shared" si="129"/>
        <v>#DIV/0!</v>
      </c>
      <c r="BI325" s="36">
        <f t="shared" si="130"/>
        <v>0</v>
      </c>
    </row>
    <row r="326" spans="1:61" x14ac:dyDescent="0.2">
      <c r="A326" s="2">
        <v>42663</v>
      </c>
      <c r="B326">
        <f>'Yield Curves'!C325-'Yield Curves'!C326</f>
        <v>-9.9999999999997868E-3</v>
      </c>
      <c r="C326">
        <f>'Yield Curves'!D325-'Yield Curves'!D326</f>
        <v>-9.9999999999997868E-3</v>
      </c>
      <c r="D326">
        <f>'Yield Curves'!E325-'Yield Curves'!E326</f>
        <v>-9.9999999999997868E-3</v>
      </c>
      <c r="E326">
        <f>'Yield Curves'!F325-'Yield Curves'!F326</f>
        <v>0</v>
      </c>
      <c r="F326">
        <f>'Yield Curves'!G325-'Yield Curves'!G326</f>
        <v>9.9999999999997868E-3</v>
      </c>
      <c r="G326">
        <f>'Yield Curves'!H325-'Yield Curves'!H326</f>
        <v>-5.0000000000007816E-3</v>
      </c>
      <c r="H326">
        <f>'Yield Curves'!I325-'Yield Curves'!I326</f>
        <v>-2.000000000000135E-2</v>
      </c>
      <c r="I326">
        <f>'Yield Curves'!J325-'Yield Curves'!J326</f>
        <v>0</v>
      </c>
      <c r="J326">
        <f>'Yield Curves'!K325-'Yield Curves'!K326</f>
        <v>1.9999999999999574E-2</v>
      </c>
      <c r="K326">
        <f>'Yield Curves'!L325-'Yield Curves'!L326</f>
        <v>1.7499999999998295E-2</v>
      </c>
      <c r="L326">
        <f>'Yield Curves'!M325-'Yield Curves'!M326</f>
        <v>1.4999999999998792E-2</v>
      </c>
      <c r="M326">
        <f>'Yield Curves'!N325-'Yield Curves'!N326</f>
        <v>1.2499999999999289E-2</v>
      </c>
      <c r="N326">
        <f>'Yield Curves'!O325-'Yield Curves'!O326</f>
        <v>9.9999999999997868E-3</v>
      </c>
      <c r="O326">
        <f>'Yield Curves'!P325-'Yield Curves'!P326</f>
        <v>7.5000000000002842E-3</v>
      </c>
      <c r="P326">
        <f>'Yield Curves'!Q325-'Yield Curves'!Q326</f>
        <v>3.7500000000001421E-3</v>
      </c>
      <c r="Q326">
        <f>'Yield Curves'!R325-'Yield Curves'!R326</f>
        <v>0</v>
      </c>
      <c r="R326">
        <f>'Yield Curves'!S325-'Yield Curves'!S326</f>
        <v>-3.7500000000001421E-3</v>
      </c>
      <c r="S326">
        <f>'Yield Curves'!T325-'Yield Curves'!T326</f>
        <v>-6.8749999999990763E-3</v>
      </c>
      <c r="T326">
        <f>'Yield Curves'!U325-'Yield Curves'!U326</f>
        <v>-9.9999999999997868E-3</v>
      </c>
      <c r="U326">
        <f>'Yield Curves'!V325-'Yield Curves'!V326</f>
        <v>-1.3125000000000497E-2</v>
      </c>
      <c r="V326" s="21">
        <f t="shared" si="131"/>
        <v>1.9999999999999574E-2</v>
      </c>
      <c r="AB326" s="53" t="e">
        <f t="shared" ref="AB326:AB389" si="132">AA326/AA327-1</f>
        <v>#DIV/0!</v>
      </c>
      <c r="AF326" s="53"/>
      <c r="AG326" s="53"/>
      <c r="AI326" s="53" t="e">
        <f t="shared" ref="AI326:AI389" si="133">AH326/AH327-1</f>
        <v>#DIV/0!</v>
      </c>
      <c r="AP326" s="53" t="e">
        <f t="shared" ref="AP326:AP389" si="134">AO326/AO327-1</f>
        <v>#DIV/0!</v>
      </c>
      <c r="AT326" s="35">
        <f t="shared" ref="AT326:AT389" si="135">$AC$1*X325/100</f>
        <v>0</v>
      </c>
      <c r="AU326" s="36">
        <f t="shared" ref="AU326:AU389" si="136">AT326*SQRT(10)</f>
        <v>0</v>
      </c>
      <c r="AW326" s="53" t="e">
        <f t="shared" ref="AW326:AW389" si="137">AV326/AV327-1</f>
        <v>#DIV/0!</v>
      </c>
      <c r="BB326" s="36">
        <f t="shared" ref="BB326:BB389" si="138">BA326*SQRT(10)</f>
        <v>0</v>
      </c>
      <c r="BD326" s="53" t="e">
        <f t="shared" ref="BD326:BD389" si="139">BC326/BC327-1</f>
        <v>#DIV/0!</v>
      </c>
      <c r="BI326" s="36">
        <f t="shared" ref="BI326:BI389" si="140">BH326*SQRT(10)</f>
        <v>0</v>
      </c>
    </row>
    <row r="327" spans="1:61" x14ac:dyDescent="0.2">
      <c r="A327" s="2">
        <v>42662</v>
      </c>
      <c r="B327">
        <f>'Yield Curves'!C326-'Yield Curves'!C327</f>
        <v>-5.0000000000000711E-2</v>
      </c>
      <c r="C327">
        <f>'Yield Curves'!D326-'Yield Curves'!D327</f>
        <v>-7.5000000000001066E-2</v>
      </c>
      <c r="D327">
        <f>'Yield Curves'!E326-'Yield Curves'!E327</f>
        <v>-9.9999999999999645E-2</v>
      </c>
      <c r="E327">
        <f>'Yield Curves'!F326-'Yield Curves'!F327</f>
        <v>-0.10999999999999943</v>
      </c>
      <c r="F327">
        <f>'Yield Curves'!G326-'Yield Curves'!G327</f>
        <v>-0.11999999999999922</v>
      </c>
      <c r="G327">
        <f>'Yield Curves'!H326-'Yield Curves'!H327</f>
        <v>-0.10999999999999943</v>
      </c>
      <c r="H327">
        <f>'Yield Curves'!I326-'Yield Curves'!I327</f>
        <v>-9.9999999999999645E-2</v>
      </c>
      <c r="I327">
        <f>'Yield Curves'!J326-'Yield Curves'!J327</f>
        <v>-0.10999999999999943</v>
      </c>
      <c r="J327">
        <f>'Yield Curves'!K326-'Yield Curves'!K327</f>
        <v>-0.11999999999999922</v>
      </c>
      <c r="K327">
        <f>'Yield Curves'!L326-'Yield Curves'!L327</f>
        <v>-0.11999999999999744</v>
      </c>
      <c r="L327">
        <f>'Yield Curves'!M326-'Yield Curves'!M327</f>
        <v>-0.11999999999999922</v>
      </c>
      <c r="M327">
        <f>'Yield Curves'!N326-'Yield Curves'!N327</f>
        <v>-0.12000000000000099</v>
      </c>
      <c r="N327">
        <f>'Yield Curves'!O326-'Yield Curves'!O327</f>
        <v>-0.12000000000000099</v>
      </c>
      <c r="O327">
        <f>'Yield Curves'!P326-'Yield Curves'!P327</f>
        <v>-0.12000000000000099</v>
      </c>
      <c r="P327">
        <f>'Yield Curves'!Q326-'Yield Curves'!Q327</f>
        <v>-0.11500000000000021</v>
      </c>
      <c r="Q327">
        <f>'Yield Curves'!R326-'Yield Curves'!R327</f>
        <v>-0.10999999999999943</v>
      </c>
      <c r="R327">
        <f>'Yield Curves'!S326-'Yield Curves'!S327</f>
        <v>-0.10499999999999865</v>
      </c>
      <c r="S327">
        <f>'Yield Curves'!T326-'Yield Curves'!T327</f>
        <v>-0.10249999999999915</v>
      </c>
      <c r="T327">
        <f>'Yield Curves'!U326-'Yield Curves'!U327</f>
        <v>-9.9999999999999645E-2</v>
      </c>
      <c r="U327">
        <f>'Yield Curves'!V326-'Yield Curves'!V327</f>
        <v>-9.7500000000000142E-2</v>
      </c>
      <c r="V327" s="21">
        <f t="shared" si="131"/>
        <v>-5.0000000000000711E-2</v>
      </c>
      <c r="AB327" s="53" t="e">
        <f t="shared" si="132"/>
        <v>#DIV/0!</v>
      </c>
      <c r="AF327" s="53"/>
      <c r="AG327" s="53"/>
      <c r="AI327" s="53" t="e">
        <f t="shared" si="133"/>
        <v>#DIV/0!</v>
      </c>
      <c r="AP327" s="53" t="e">
        <f t="shared" si="134"/>
        <v>#DIV/0!</v>
      </c>
      <c r="AT327" s="35">
        <f t="shared" si="135"/>
        <v>0</v>
      </c>
      <c r="AU327" s="36">
        <f t="shared" si="136"/>
        <v>0</v>
      </c>
      <c r="AW327" s="53" t="e">
        <f t="shared" si="137"/>
        <v>#DIV/0!</v>
      </c>
      <c r="BB327" s="36">
        <f t="shared" si="138"/>
        <v>0</v>
      </c>
      <c r="BD327" s="53" t="e">
        <f t="shared" si="139"/>
        <v>#DIV/0!</v>
      </c>
      <c r="BI327" s="36">
        <f t="shared" si="140"/>
        <v>0</v>
      </c>
    </row>
    <row r="328" spans="1:61" x14ac:dyDescent="0.2">
      <c r="A328" s="2">
        <v>42661</v>
      </c>
      <c r="B328">
        <f>'Yield Curves'!C327-'Yield Curves'!C328</f>
        <v>0</v>
      </c>
      <c r="C328">
        <f>'Yield Curves'!D327-'Yield Curves'!D328</f>
        <v>1.5000000000000568E-2</v>
      </c>
      <c r="D328">
        <f>'Yield Curves'!E327-'Yield Curves'!E328</f>
        <v>2.9999999999999361E-2</v>
      </c>
      <c r="E328">
        <f>'Yield Curves'!F327-'Yield Curves'!F328</f>
        <v>2.4999999999998579E-2</v>
      </c>
      <c r="F328">
        <f>'Yield Curves'!G327-'Yield Curves'!G328</f>
        <v>1.9999999999999574E-2</v>
      </c>
      <c r="G328">
        <f>'Yield Curves'!H327-'Yield Curves'!H328</f>
        <v>4.9999999999990052E-3</v>
      </c>
      <c r="H328">
        <f>'Yield Curves'!I327-'Yield Curves'!I328</f>
        <v>-9.9999999999997868E-3</v>
      </c>
      <c r="I328">
        <f>'Yield Curves'!J327-'Yield Curves'!J328</f>
        <v>-5.0000000000007816E-3</v>
      </c>
      <c r="J328">
        <f>'Yield Curves'!K327-'Yield Curves'!K328</f>
        <v>0</v>
      </c>
      <c r="K328">
        <f>'Yield Curves'!L327-'Yield Curves'!L328</f>
        <v>-2.500000000001279E-3</v>
      </c>
      <c r="L328">
        <f>'Yield Curves'!M327-'Yield Curves'!M328</f>
        <v>-5.0000000000007816E-3</v>
      </c>
      <c r="M328">
        <f>'Yield Curves'!N327-'Yield Curves'!N328</f>
        <v>-7.5000000000002842E-3</v>
      </c>
      <c r="N328">
        <f>'Yield Curves'!O327-'Yield Curves'!O328</f>
        <v>-9.9999999999997868E-3</v>
      </c>
      <c r="O328">
        <f>'Yield Curves'!P327-'Yield Curves'!P328</f>
        <v>-1.2499999999999289E-2</v>
      </c>
      <c r="P328">
        <f>'Yield Curves'!Q327-'Yield Curves'!Q328</f>
        <v>-1.3749999999999929E-2</v>
      </c>
      <c r="Q328">
        <f>'Yield Curves'!R327-'Yield Curves'!R328</f>
        <v>-1.5000000000000568E-2</v>
      </c>
      <c r="R328">
        <f>'Yield Curves'!S327-'Yield Curves'!S328</f>
        <v>-1.6250000000001208E-2</v>
      </c>
      <c r="S328">
        <f>'Yield Curves'!T327-'Yield Curves'!T328</f>
        <v>-1.8125000000001279E-2</v>
      </c>
      <c r="T328">
        <f>'Yield Curves'!U327-'Yield Curves'!U328</f>
        <v>-1.9999999999999574E-2</v>
      </c>
      <c r="U328">
        <f>'Yield Curves'!V327-'Yield Curves'!V328</f>
        <v>-2.1874999999997868E-2</v>
      </c>
      <c r="V328" s="21">
        <f t="shared" si="131"/>
        <v>2.9999999999999361E-2</v>
      </c>
      <c r="AB328" s="53" t="e">
        <f t="shared" si="132"/>
        <v>#DIV/0!</v>
      </c>
      <c r="AF328" s="53"/>
      <c r="AG328" s="53"/>
      <c r="AI328" s="53" t="e">
        <f t="shared" si="133"/>
        <v>#DIV/0!</v>
      </c>
      <c r="AP328" s="53" t="e">
        <f t="shared" si="134"/>
        <v>#DIV/0!</v>
      </c>
      <c r="AT328" s="35">
        <f t="shared" si="135"/>
        <v>0</v>
      </c>
      <c r="AU328" s="36">
        <f t="shared" si="136"/>
        <v>0</v>
      </c>
      <c r="AW328" s="53" t="e">
        <f t="shared" si="137"/>
        <v>#DIV/0!</v>
      </c>
      <c r="BB328" s="36">
        <f t="shared" si="138"/>
        <v>0</v>
      </c>
      <c r="BD328" s="53" t="e">
        <f t="shared" si="139"/>
        <v>#DIV/0!</v>
      </c>
      <c r="BI328" s="36">
        <f t="shared" si="140"/>
        <v>0</v>
      </c>
    </row>
    <row r="329" spans="1:61" x14ac:dyDescent="0.2">
      <c r="A329" s="2">
        <v>42660</v>
      </c>
      <c r="B329">
        <f>'Yield Curves'!C328-'Yield Curves'!C329</f>
        <v>2.000000000000135E-2</v>
      </c>
      <c r="C329">
        <f>'Yield Curves'!D328-'Yield Curves'!D329</f>
        <v>5.4999999999999716E-2</v>
      </c>
      <c r="D329">
        <f>'Yield Curves'!E328-'Yield Curves'!E329</f>
        <v>8.9999999999999858E-2</v>
      </c>
      <c r="E329">
        <f>'Yield Curves'!F328-'Yield Curves'!F329</f>
        <v>0.11000000000000121</v>
      </c>
      <c r="F329">
        <f>'Yield Curves'!G328-'Yield Curves'!G329</f>
        <v>0.13000000000000078</v>
      </c>
      <c r="G329">
        <f>'Yield Curves'!H328-'Yield Curves'!H329</f>
        <v>0.17500000000000071</v>
      </c>
      <c r="H329">
        <f>'Yield Curves'!I328-'Yield Curves'!I329</f>
        <v>0.22000000000000064</v>
      </c>
      <c r="I329">
        <f>'Yield Curves'!J328-'Yield Curves'!J329</f>
        <v>0.1850000000000005</v>
      </c>
      <c r="J329">
        <f>'Yield Curves'!K328-'Yield Curves'!K329</f>
        <v>0.14999999999999858</v>
      </c>
      <c r="K329">
        <f>'Yield Curves'!L328-'Yield Curves'!L329</f>
        <v>0.15249999999999986</v>
      </c>
      <c r="L329">
        <f>'Yield Curves'!M328-'Yield Curves'!M329</f>
        <v>0.15500000000000114</v>
      </c>
      <c r="M329">
        <f>'Yield Curves'!N328-'Yield Curves'!N329</f>
        <v>0.15750000000000242</v>
      </c>
      <c r="N329">
        <f>'Yield Curves'!O328-'Yield Curves'!O329</f>
        <v>0.16000000000000014</v>
      </c>
      <c r="O329">
        <f>'Yield Curves'!P328-'Yield Curves'!P329</f>
        <v>0.16249999999999787</v>
      </c>
      <c r="P329">
        <f>'Yield Curves'!Q328-'Yield Curves'!Q329</f>
        <v>0.17124999999999879</v>
      </c>
      <c r="Q329">
        <f>'Yield Curves'!R328-'Yield Curves'!R329</f>
        <v>0.17999999999999972</v>
      </c>
      <c r="R329">
        <f>'Yield Curves'!S328-'Yield Curves'!S329</f>
        <v>0.18875000000000064</v>
      </c>
      <c r="S329">
        <f>'Yield Curves'!T328-'Yield Curves'!T329</f>
        <v>0.19437500000000085</v>
      </c>
      <c r="T329">
        <f>'Yield Curves'!U328-'Yield Curves'!U329</f>
        <v>0.19999999999999929</v>
      </c>
      <c r="U329">
        <f>'Yield Curves'!V328-'Yield Curves'!V329</f>
        <v>0.20562499999999773</v>
      </c>
      <c r="V329" s="21">
        <f t="shared" si="131"/>
        <v>0.22000000000000064</v>
      </c>
      <c r="AB329" s="53" t="e">
        <f t="shared" si="132"/>
        <v>#DIV/0!</v>
      </c>
      <c r="AF329" s="53"/>
      <c r="AG329" s="53"/>
      <c r="AI329" s="53" t="e">
        <f t="shared" si="133"/>
        <v>#DIV/0!</v>
      </c>
      <c r="AP329" s="53" t="e">
        <f t="shared" si="134"/>
        <v>#DIV/0!</v>
      </c>
      <c r="AT329" s="35">
        <f t="shared" si="135"/>
        <v>0</v>
      </c>
      <c r="AU329" s="36">
        <f t="shared" si="136"/>
        <v>0</v>
      </c>
      <c r="AW329" s="53" t="e">
        <f t="shared" si="137"/>
        <v>#DIV/0!</v>
      </c>
      <c r="BB329" s="36">
        <f t="shared" si="138"/>
        <v>0</v>
      </c>
      <c r="BD329" s="53" t="e">
        <f t="shared" si="139"/>
        <v>#DIV/0!</v>
      </c>
      <c r="BI329" s="36">
        <f t="shared" si="140"/>
        <v>0</v>
      </c>
    </row>
    <row r="330" spans="1:61" x14ac:dyDescent="0.2">
      <c r="A330" s="2">
        <v>42657</v>
      </c>
      <c r="B330">
        <f>'Yield Curves'!C329-'Yield Curves'!C330</f>
        <v>0</v>
      </c>
      <c r="C330">
        <f>'Yield Curves'!D329-'Yield Curves'!D330</f>
        <v>-2.4999999999998579E-2</v>
      </c>
      <c r="D330">
        <f>'Yield Curves'!E329-'Yield Curves'!E330</f>
        <v>-5.0000000000000711E-2</v>
      </c>
      <c r="E330">
        <f>'Yield Curves'!F329-'Yield Curves'!F330</f>
        <v>-5.5000000000001492E-2</v>
      </c>
      <c r="F330">
        <f>'Yield Curves'!G329-'Yield Curves'!G330</f>
        <v>-6.0000000000000497E-2</v>
      </c>
      <c r="G330">
        <f>'Yield Curves'!H329-'Yield Curves'!H330</f>
        <v>-2.4999999999998579E-2</v>
      </c>
      <c r="H330">
        <f>'Yield Curves'!I329-'Yield Curves'!I330</f>
        <v>9.9999999999997868E-3</v>
      </c>
      <c r="I330">
        <f>'Yield Curves'!J329-'Yield Curves'!J330</f>
        <v>-1.9999999999999574E-2</v>
      </c>
      <c r="J330">
        <f>'Yield Curves'!K329-'Yield Curves'!K330</f>
        <v>-4.9999999999998934E-2</v>
      </c>
      <c r="K330">
        <f>'Yield Curves'!L329-'Yield Curves'!L330</f>
        <v>-4.4999999999998153E-2</v>
      </c>
      <c r="L330">
        <f>'Yield Curves'!M329-'Yield Curves'!M330</f>
        <v>-3.9999999999999147E-2</v>
      </c>
      <c r="M330">
        <f>'Yield Curves'!N329-'Yield Curves'!N330</f>
        <v>-3.5000000000000142E-2</v>
      </c>
      <c r="N330">
        <f>'Yield Curves'!O329-'Yield Curves'!O330</f>
        <v>-2.9999999999999361E-2</v>
      </c>
      <c r="O330">
        <f>'Yield Curves'!P329-'Yield Curves'!P330</f>
        <v>-2.4999999999998579E-2</v>
      </c>
      <c r="P330">
        <f>'Yield Curves'!Q329-'Yield Curves'!Q330</f>
        <v>-1.9999999999999574E-2</v>
      </c>
      <c r="Q330">
        <f>'Yield Curves'!R329-'Yield Curves'!R330</f>
        <v>-1.5000000000000568E-2</v>
      </c>
      <c r="R330">
        <f>'Yield Curves'!S329-'Yield Curves'!S330</f>
        <v>-1.0000000000001563E-2</v>
      </c>
      <c r="S330">
        <f>'Yield Curves'!T329-'Yield Curves'!T330</f>
        <v>-5.000000000002558E-3</v>
      </c>
      <c r="T330">
        <f>'Yield Curves'!U329-'Yield Curves'!U330</f>
        <v>0</v>
      </c>
      <c r="U330">
        <f>'Yield Curves'!V329-'Yield Curves'!V330</f>
        <v>5.000000000002558E-3</v>
      </c>
      <c r="V330" s="21">
        <f t="shared" si="131"/>
        <v>9.9999999999997868E-3</v>
      </c>
      <c r="AB330" s="53" t="e">
        <f t="shared" si="132"/>
        <v>#DIV/0!</v>
      </c>
      <c r="AF330" s="53"/>
      <c r="AG330" s="53"/>
      <c r="AI330" s="53" t="e">
        <f t="shared" si="133"/>
        <v>#DIV/0!</v>
      </c>
      <c r="AP330" s="53" t="e">
        <f t="shared" si="134"/>
        <v>#DIV/0!</v>
      </c>
      <c r="AT330" s="35">
        <f t="shared" si="135"/>
        <v>0</v>
      </c>
      <c r="AU330" s="36">
        <f t="shared" si="136"/>
        <v>0</v>
      </c>
      <c r="AW330" s="53" t="e">
        <f t="shared" si="137"/>
        <v>#DIV/0!</v>
      </c>
      <c r="BB330" s="36">
        <f t="shared" si="138"/>
        <v>0</v>
      </c>
      <c r="BD330" s="53" t="e">
        <f t="shared" si="139"/>
        <v>#DIV/0!</v>
      </c>
      <c r="BI330" s="36">
        <f t="shared" si="140"/>
        <v>0</v>
      </c>
    </row>
    <row r="331" spans="1:61" x14ac:dyDescent="0.2">
      <c r="A331" s="2">
        <v>42656</v>
      </c>
      <c r="B331">
        <f>'Yield Curves'!C330-'Yield Curves'!C331</f>
        <v>-1.0000000000001563E-2</v>
      </c>
      <c r="C331">
        <f>'Yield Curves'!D330-'Yield Curves'!D331</f>
        <v>-1.0000000000001563E-2</v>
      </c>
      <c r="D331">
        <f>'Yield Curves'!E330-'Yield Curves'!E331</f>
        <v>-9.9999999999997868E-3</v>
      </c>
      <c r="E331">
        <f>'Yield Curves'!F330-'Yield Curves'!F331</f>
        <v>1.0000000000001563E-2</v>
      </c>
      <c r="F331">
        <f>'Yield Curves'!G330-'Yield Curves'!G331</f>
        <v>2.9999999999999361E-2</v>
      </c>
      <c r="G331">
        <f>'Yield Curves'!H330-'Yield Curves'!H331</f>
        <v>-5.000000000002558E-3</v>
      </c>
      <c r="H331">
        <f>'Yield Curves'!I330-'Yield Curves'!I331</f>
        <v>-4.0000000000000924E-2</v>
      </c>
      <c r="I331">
        <f>'Yield Curves'!J330-'Yield Curves'!J331</f>
        <v>1.4999999999998792E-2</v>
      </c>
      <c r="J331">
        <f>'Yield Curves'!K330-'Yield Curves'!K331</f>
        <v>7.0000000000000284E-2</v>
      </c>
      <c r="K331">
        <f>'Yield Curves'!L330-'Yield Curves'!L331</f>
        <v>6.4999999999997726E-2</v>
      </c>
      <c r="L331">
        <f>'Yield Curves'!M330-'Yield Curves'!M331</f>
        <v>5.9999999999998721E-2</v>
      </c>
      <c r="M331">
        <f>'Yield Curves'!N330-'Yield Curves'!N331</f>
        <v>5.4999999999999716E-2</v>
      </c>
      <c r="N331">
        <f>'Yield Curves'!O330-'Yield Curves'!O331</f>
        <v>4.9999999999998934E-2</v>
      </c>
      <c r="O331">
        <f>'Yield Curves'!P330-'Yield Curves'!P331</f>
        <v>4.4999999999998153E-2</v>
      </c>
      <c r="P331">
        <f>'Yield Curves'!Q330-'Yield Curves'!Q331</f>
        <v>2.9999999999999361E-2</v>
      </c>
      <c r="Q331">
        <f>'Yield Curves'!R330-'Yield Curves'!R331</f>
        <v>1.5000000000000568E-2</v>
      </c>
      <c r="R331">
        <f>'Yield Curves'!S330-'Yield Curves'!S331</f>
        <v>0</v>
      </c>
      <c r="S331">
        <f>'Yield Curves'!T330-'Yield Curves'!T331</f>
        <v>-9.9999999999980105E-3</v>
      </c>
      <c r="T331">
        <f>'Yield Curves'!U330-'Yield Curves'!U331</f>
        <v>-1.9999999999999574E-2</v>
      </c>
      <c r="U331">
        <f>'Yield Curves'!V330-'Yield Curves'!V331</f>
        <v>-3.0000000000001137E-2</v>
      </c>
      <c r="V331" s="21">
        <f t="shared" si="131"/>
        <v>7.0000000000000284E-2</v>
      </c>
      <c r="AB331" s="53" t="e">
        <f t="shared" si="132"/>
        <v>#DIV/0!</v>
      </c>
      <c r="AF331" s="53"/>
      <c r="AG331" s="53"/>
      <c r="AI331" s="53" t="e">
        <f t="shared" si="133"/>
        <v>#DIV/0!</v>
      </c>
      <c r="AP331" s="53" t="e">
        <f t="shared" si="134"/>
        <v>#DIV/0!</v>
      </c>
      <c r="AT331" s="35">
        <f t="shared" si="135"/>
        <v>0</v>
      </c>
      <c r="AU331" s="36">
        <f t="shared" si="136"/>
        <v>0</v>
      </c>
      <c r="AW331" s="53" t="e">
        <f t="shared" si="137"/>
        <v>#DIV/0!</v>
      </c>
      <c r="BB331" s="36">
        <f t="shared" si="138"/>
        <v>0</v>
      </c>
      <c r="BD331" s="53" t="e">
        <f t="shared" si="139"/>
        <v>#DIV/0!</v>
      </c>
      <c r="BI331" s="36">
        <f t="shared" si="140"/>
        <v>0</v>
      </c>
    </row>
    <row r="332" spans="1:61" x14ac:dyDescent="0.2">
      <c r="A332" s="2">
        <v>42655</v>
      </c>
      <c r="B332">
        <f>'Yield Curves'!C331-'Yield Curves'!C332</f>
        <v>0</v>
      </c>
      <c r="C332">
        <f>'Yield Curves'!D331-'Yield Curves'!D332</f>
        <v>4.9999999999990052E-3</v>
      </c>
      <c r="D332">
        <f>'Yield Curves'!E331-'Yield Curves'!E332</f>
        <v>9.9999999999997868E-3</v>
      </c>
      <c r="E332">
        <f>'Yield Curves'!F331-'Yield Curves'!F332</f>
        <v>0</v>
      </c>
      <c r="F332">
        <f>'Yield Curves'!G331-'Yield Curves'!G332</f>
        <v>-9.9999999999997868E-3</v>
      </c>
      <c r="G332">
        <f>'Yield Curves'!H331-'Yield Curves'!H332</f>
        <v>4.5000000000001705E-2</v>
      </c>
      <c r="H332">
        <f>'Yield Curves'!I331-'Yield Curves'!I332</f>
        <v>0.10000000000000142</v>
      </c>
      <c r="I332">
        <f>'Yield Curves'!J331-'Yield Curves'!J332</f>
        <v>4.5000000000001705E-2</v>
      </c>
      <c r="J332">
        <f>'Yield Curves'!K331-'Yield Curves'!K332</f>
        <v>-9.9999999999997868E-3</v>
      </c>
      <c r="K332">
        <f>'Yield Curves'!L331-'Yield Curves'!L332</f>
        <v>0</v>
      </c>
      <c r="L332">
        <f>'Yield Curves'!M331-'Yield Curves'!M332</f>
        <v>1.0000000000001563E-2</v>
      </c>
      <c r="M332">
        <f>'Yield Curves'!N331-'Yield Curves'!N332</f>
        <v>1.9999999999999574E-2</v>
      </c>
      <c r="N332">
        <f>'Yield Curves'!O331-'Yield Curves'!O332</f>
        <v>3.0000000000001137E-2</v>
      </c>
      <c r="O332">
        <f>'Yield Curves'!P331-'Yield Curves'!P332</f>
        <v>4.00000000000027E-2</v>
      </c>
      <c r="P332">
        <f>'Yield Curves'!Q331-'Yield Curves'!Q332</f>
        <v>5.0000000000002487E-2</v>
      </c>
      <c r="Q332">
        <f>'Yield Curves'!R331-'Yield Curves'!R332</f>
        <v>6.0000000000000497E-2</v>
      </c>
      <c r="R332">
        <f>'Yield Curves'!S331-'Yield Curves'!S332</f>
        <v>6.9999999999998508E-2</v>
      </c>
      <c r="S332">
        <f>'Yield Curves'!T331-'Yield Curves'!T332</f>
        <v>7.9999999999998295E-2</v>
      </c>
      <c r="T332">
        <f>'Yield Curves'!U331-'Yield Curves'!U332</f>
        <v>8.9999999999999858E-2</v>
      </c>
      <c r="U332">
        <f>'Yield Curves'!V331-'Yield Curves'!V332</f>
        <v>0.10000000000000142</v>
      </c>
      <c r="V332" s="21">
        <f t="shared" si="131"/>
        <v>0.10000000000000142</v>
      </c>
      <c r="AB332" s="53" t="e">
        <f t="shared" si="132"/>
        <v>#DIV/0!</v>
      </c>
      <c r="AF332" s="53"/>
      <c r="AG332" s="53"/>
      <c r="AI332" s="53" t="e">
        <f t="shared" si="133"/>
        <v>#DIV/0!</v>
      </c>
      <c r="AP332" s="53" t="e">
        <f t="shared" si="134"/>
        <v>#DIV/0!</v>
      </c>
      <c r="AT332" s="35">
        <f t="shared" si="135"/>
        <v>0</v>
      </c>
      <c r="AU332" s="36">
        <f t="shared" si="136"/>
        <v>0</v>
      </c>
      <c r="AW332" s="53" t="e">
        <f t="shared" si="137"/>
        <v>#DIV/0!</v>
      </c>
      <c r="BB332" s="36">
        <f t="shared" si="138"/>
        <v>0</v>
      </c>
      <c r="BD332" s="53" t="e">
        <f t="shared" si="139"/>
        <v>#DIV/0!</v>
      </c>
      <c r="BI332" s="36">
        <f t="shared" si="140"/>
        <v>0</v>
      </c>
    </row>
    <row r="333" spans="1:61" x14ac:dyDescent="0.2">
      <c r="A333" s="2">
        <v>42654</v>
      </c>
      <c r="B333">
        <f>'Yield Curves'!C332-'Yield Curves'!C333</f>
        <v>1.0000000000001563E-2</v>
      </c>
      <c r="C333">
        <f>'Yield Curves'!D332-'Yield Curves'!D333</f>
        <v>3.5000000000001918E-2</v>
      </c>
      <c r="D333">
        <f>'Yield Curves'!E332-'Yield Curves'!E333</f>
        <v>6.0000000000000497E-2</v>
      </c>
      <c r="E333">
        <f>'Yield Curves'!F332-'Yield Curves'!F333</f>
        <v>6.4999999999999503E-2</v>
      </c>
      <c r="F333">
        <f>'Yield Curves'!G332-'Yield Curves'!G333</f>
        <v>7.0000000000000284E-2</v>
      </c>
      <c r="G333">
        <f>'Yield Curves'!H332-'Yield Curves'!H333</f>
        <v>5.0000000000000711E-2</v>
      </c>
      <c r="H333">
        <f>'Yield Curves'!I332-'Yield Curves'!I333</f>
        <v>2.9999999999999361E-2</v>
      </c>
      <c r="I333">
        <f>'Yield Curves'!J332-'Yield Curves'!J333</f>
        <v>4.4999999999998153E-2</v>
      </c>
      <c r="J333">
        <f>'Yield Curves'!K332-'Yield Curves'!K333</f>
        <v>5.9999999999998721E-2</v>
      </c>
      <c r="K333">
        <f>'Yield Curves'!L332-'Yield Curves'!L333</f>
        <v>5.7499999999999218E-2</v>
      </c>
      <c r="L333">
        <f>'Yield Curves'!M332-'Yield Curves'!M333</f>
        <v>5.4999999999997939E-2</v>
      </c>
      <c r="M333">
        <f>'Yield Curves'!N332-'Yield Curves'!N333</f>
        <v>5.2499999999998437E-2</v>
      </c>
      <c r="N333">
        <f>'Yield Curves'!O332-'Yield Curves'!O333</f>
        <v>4.9999999999998934E-2</v>
      </c>
      <c r="O333">
        <f>'Yield Curves'!P332-'Yield Curves'!P333</f>
        <v>4.7499999999999432E-2</v>
      </c>
      <c r="P333">
        <f>'Yield Curves'!Q332-'Yield Curves'!Q333</f>
        <v>4.6249999999998792E-2</v>
      </c>
      <c r="Q333">
        <f>'Yield Curves'!R332-'Yield Curves'!R333</f>
        <v>4.4999999999999929E-2</v>
      </c>
      <c r="R333">
        <f>'Yield Curves'!S332-'Yield Curves'!S333</f>
        <v>4.3750000000001066E-2</v>
      </c>
      <c r="S333">
        <f>'Yield Curves'!T332-'Yield Curves'!T333</f>
        <v>4.1875000000000995E-2</v>
      </c>
      <c r="T333">
        <f>'Yield Curves'!U332-'Yield Curves'!U333</f>
        <v>4.0000000000000924E-2</v>
      </c>
      <c r="U333">
        <f>'Yield Curves'!V332-'Yield Curves'!V333</f>
        <v>3.8125000000000853E-2</v>
      </c>
      <c r="V333" s="21">
        <f t="shared" si="131"/>
        <v>7.0000000000000284E-2</v>
      </c>
      <c r="AB333" s="53" t="e">
        <f t="shared" si="132"/>
        <v>#DIV/0!</v>
      </c>
      <c r="AF333" s="53"/>
      <c r="AG333" s="53"/>
      <c r="AI333" s="53" t="e">
        <f t="shared" si="133"/>
        <v>#DIV/0!</v>
      </c>
      <c r="AP333" s="53" t="e">
        <f t="shared" si="134"/>
        <v>#DIV/0!</v>
      </c>
      <c r="AT333" s="35">
        <f t="shared" si="135"/>
        <v>0</v>
      </c>
      <c r="AU333" s="36">
        <f t="shared" si="136"/>
        <v>0</v>
      </c>
      <c r="AW333" s="53" t="e">
        <f t="shared" si="137"/>
        <v>#DIV/0!</v>
      </c>
      <c r="BB333" s="36">
        <f t="shared" si="138"/>
        <v>0</v>
      </c>
      <c r="BD333" s="53" t="e">
        <f t="shared" si="139"/>
        <v>#DIV/0!</v>
      </c>
      <c r="BI333" s="36">
        <f t="shared" si="140"/>
        <v>0</v>
      </c>
    </row>
    <row r="334" spans="1:61" x14ac:dyDescent="0.2">
      <c r="A334" s="2">
        <v>42653</v>
      </c>
      <c r="B334">
        <f>'Yield Curves'!C333-'Yield Curves'!C334</f>
        <v>0</v>
      </c>
      <c r="C334">
        <f>'Yield Curves'!D333-'Yield Curves'!D334</f>
        <v>1.4999999999998792E-2</v>
      </c>
      <c r="D334">
        <f>'Yield Curves'!E333-'Yield Curves'!E334</f>
        <v>2.9999999999999361E-2</v>
      </c>
      <c r="E334">
        <f>'Yield Curves'!F333-'Yield Curves'!F334</f>
        <v>3.5000000000000142E-2</v>
      </c>
      <c r="F334">
        <f>'Yield Curves'!G333-'Yield Curves'!G334</f>
        <v>4.0000000000000924E-2</v>
      </c>
      <c r="G334">
        <f>'Yield Curves'!H333-'Yield Curves'!H334</f>
        <v>4.4999999999998153E-2</v>
      </c>
      <c r="H334">
        <f>'Yield Curves'!I333-'Yield Curves'!I334</f>
        <v>4.9999999999998934E-2</v>
      </c>
      <c r="I334">
        <f>'Yield Curves'!J333-'Yield Curves'!J334</f>
        <v>4.5000000000001705E-2</v>
      </c>
      <c r="J334">
        <f>'Yield Curves'!K333-'Yield Curves'!K334</f>
        <v>4.0000000000000924E-2</v>
      </c>
      <c r="K334">
        <f>'Yield Curves'!L333-'Yield Curves'!L334</f>
        <v>3.9999999999999147E-2</v>
      </c>
      <c r="L334">
        <f>'Yield Curves'!M333-'Yield Curves'!M334</f>
        <v>4.0000000000000924E-2</v>
      </c>
      <c r="M334">
        <f>'Yield Curves'!N333-'Yield Curves'!N334</f>
        <v>4.00000000000027E-2</v>
      </c>
      <c r="N334">
        <f>'Yield Curves'!O333-'Yield Curves'!O334</f>
        <v>4.0000000000000924E-2</v>
      </c>
      <c r="O334">
        <f>'Yield Curves'!P333-'Yield Curves'!P334</f>
        <v>3.9999999999999147E-2</v>
      </c>
      <c r="P334">
        <f>'Yield Curves'!Q333-'Yield Curves'!Q334</f>
        <v>3.9999999999999147E-2</v>
      </c>
      <c r="Q334">
        <f>'Yield Curves'!R333-'Yield Curves'!R334</f>
        <v>3.9999999999999147E-2</v>
      </c>
      <c r="R334">
        <f>'Yield Curves'!S333-'Yield Curves'!S334</f>
        <v>3.9999999999999147E-2</v>
      </c>
      <c r="S334">
        <f>'Yield Curves'!T333-'Yield Curves'!T334</f>
        <v>3.9999999999999147E-2</v>
      </c>
      <c r="T334">
        <f>'Yield Curves'!U333-'Yield Curves'!U334</f>
        <v>3.9999999999999147E-2</v>
      </c>
      <c r="U334">
        <f>'Yield Curves'!V333-'Yield Curves'!V334</f>
        <v>3.9999999999999147E-2</v>
      </c>
      <c r="V334" s="21">
        <f t="shared" si="131"/>
        <v>4.9999999999998934E-2</v>
      </c>
      <c r="AB334" s="53" t="e">
        <f t="shared" si="132"/>
        <v>#DIV/0!</v>
      </c>
      <c r="AF334" s="53"/>
      <c r="AG334" s="53"/>
      <c r="AI334" s="53" t="e">
        <f t="shared" si="133"/>
        <v>#DIV/0!</v>
      </c>
      <c r="AP334" s="53" t="e">
        <f t="shared" si="134"/>
        <v>#DIV/0!</v>
      </c>
      <c r="AT334" s="35">
        <f t="shared" si="135"/>
        <v>0</v>
      </c>
      <c r="AU334" s="36">
        <f t="shared" si="136"/>
        <v>0</v>
      </c>
      <c r="AW334" s="53" t="e">
        <f t="shared" si="137"/>
        <v>#DIV/0!</v>
      </c>
      <c r="BB334" s="36">
        <f t="shared" si="138"/>
        <v>0</v>
      </c>
      <c r="BD334" s="53" t="e">
        <f t="shared" si="139"/>
        <v>#DIV/0!</v>
      </c>
      <c r="BI334" s="36">
        <f t="shared" si="140"/>
        <v>0</v>
      </c>
    </row>
    <row r="335" spans="1:61" x14ac:dyDescent="0.2">
      <c r="A335" s="2">
        <v>42650</v>
      </c>
      <c r="B335">
        <f>'Yield Curves'!C334-'Yield Curves'!C335</f>
        <v>-4.0000000000000924E-2</v>
      </c>
      <c r="C335">
        <f>'Yield Curves'!D334-'Yield Curves'!D335</f>
        <v>-3.9999999999999147E-2</v>
      </c>
      <c r="D335">
        <f>'Yield Curves'!E334-'Yield Curves'!E335</f>
        <v>-3.9999999999999147E-2</v>
      </c>
      <c r="E335">
        <f>'Yield Curves'!F334-'Yield Curves'!F335</f>
        <v>-1.9999999999999574E-2</v>
      </c>
      <c r="F335">
        <f>'Yield Curves'!G334-'Yield Curves'!G335</f>
        <v>0</v>
      </c>
      <c r="G335">
        <f>'Yield Curves'!H334-'Yield Curves'!H335</f>
        <v>5.000000000002558E-3</v>
      </c>
      <c r="H335">
        <f>'Yield Curves'!I334-'Yield Curves'!I335</f>
        <v>1.0000000000001563E-2</v>
      </c>
      <c r="I335">
        <f>'Yield Curves'!J334-'Yield Curves'!J335</f>
        <v>2.4999999999998579E-2</v>
      </c>
      <c r="J335">
        <f>'Yield Curves'!K334-'Yield Curves'!K335</f>
        <v>3.9999999999999147E-2</v>
      </c>
      <c r="K335">
        <f>'Yield Curves'!L334-'Yield Curves'!L335</f>
        <v>3.9999999999999147E-2</v>
      </c>
      <c r="L335">
        <f>'Yield Curves'!M334-'Yield Curves'!M335</f>
        <v>3.9999999999999147E-2</v>
      </c>
      <c r="M335">
        <f>'Yield Curves'!N334-'Yield Curves'!N335</f>
        <v>3.9999999999999147E-2</v>
      </c>
      <c r="N335">
        <f>'Yield Curves'!O334-'Yield Curves'!O335</f>
        <v>3.9999999999999147E-2</v>
      </c>
      <c r="O335">
        <f>'Yield Curves'!P334-'Yield Curves'!P335</f>
        <v>3.9999999999999147E-2</v>
      </c>
      <c r="P335">
        <f>'Yield Curves'!Q334-'Yield Curves'!Q335</f>
        <v>3.5000000000000142E-2</v>
      </c>
      <c r="Q335">
        <f>'Yield Curves'!R334-'Yield Curves'!R335</f>
        <v>3.0000000000001137E-2</v>
      </c>
      <c r="R335">
        <f>'Yield Curves'!S334-'Yield Curves'!S335</f>
        <v>2.5000000000002132E-2</v>
      </c>
      <c r="S335">
        <f>'Yield Curves'!T334-'Yield Curves'!T335</f>
        <v>2.2500000000000853E-2</v>
      </c>
      <c r="T335">
        <f>'Yield Curves'!U334-'Yield Curves'!U335</f>
        <v>1.9999999999999574E-2</v>
      </c>
      <c r="U335">
        <f>'Yield Curves'!V334-'Yield Curves'!V335</f>
        <v>1.7499999999998295E-2</v>
      </c>
      <c r="V335" s="21">
        <f t="shared" si="131"/>
        <v>3.9999999999999147E-2</v>
      </c>
      <c r="AB335" s="53" t="e">
        <f t="shared" si="132"/>
        <v>#DIV/0!</v>
      </c>
      <c r="AF335" s="53"/>
      <c r="AG335" s="53"/>
      <c r="AI335" s="53" t="e">
        <f t="shared" si="133"/>
        <v>#DIV/0!</v>
      </c>
      <c r="AP335" s="53" t="e">
        <f t="shared" si="134"/>
        <v>#DIV/0!</v>
      </c>
      <c r="AT335" s="35">
        <f t="shared" si="135"/>
        <v>0</v>
      </c>
      <c r="AU335" s="36">
        <f t="shared" si="136"/>
        <v>0</v>
      </c>
      <c r="AW335" s="53" t="e">
        <f t="shared" si="137"/>
        <v>#DIV/0!</v>
      </c>
      <c r="BB335" s="36">
        <f t="shared" si="138"/>
        <v>0</v>
      </c>
      <c r="BD335" s="53" t="e">
        <f t="shared" si="139"/>
        <v>#DIV/0!</v>
      </c>
      <c r="BI335" s="36">
        <f t="shared" si="140"/>
        <v>0</v>
      </c>
    </row>
    <row r="336" spans="1:61" x14ac:dyDescent="0.2">
      <c r="A336" s="2">
        <v>42649</v>
      </c>
      <c r="B336">
        <f>'Yield Curves'!C335-'Yield Curves'!C336</f>
        <v>7.0000000000000284E-2</v>
      </c>
      <c r="C336">
        <f>'Yield Curves'!D335-'Yield Curves'!D336</f>
        <v>6.0000000000000497E-2</v>
      </c>
      <c r="D336">
        <f>'Yield Curves'!E335-'Yield Curves'!E336</f>
        <v>5.0000000000000711E-2</v>
      </c>
      <c r="E336">
        <f>'Yield Curves'!F335-'Yield Curves'!F336</f>
        <v>4.9999999999998934E-2</v>
      </c>
      <c r="F336">
        <f>'Yield Curves'!G335-'Yield Curves'!G336</f>
        <v>4.9999999999998934E-2</v>
      </c>
      <c r="G336">
        <f>'Yield Curves'!H335-'Yield Curves'!H336</f>
        <v>3.9999999999999147E-2</v>
      </c>
      <c r="H336">
        <f>'Yield Curves'!I335-'Yield Curves'!I336</f>
        <v>2.9999999999999361E-2</v>
      </c>
      <c r="I336">
        <f>'Yield Curves'!J335-'Yield Curves'!J336</f>
        <v>4.0000000000000924E-2</v>
      </c>
      <c r="J336">
        <f>'Yield Curves'!K335-'Yield Curves'!K336</f>
        <v>5.0000000000000711E-2</v>
      </c>
      <c r="K336">
        <f>'Yield Curves'!L335-'Yield Curves'!L336</f>
        <v>5.0000000000000711E-2</v>
      </c>
      <c r="L336">
        <f>'Yield Curves'!M335-'Yield Curves'!M336</f>
        <v>5.0000000000000711E-2</v>
      </c>
      <c r="M336">
        <f>'Yield Curves'!N335-'Yield Curves'!N336</f>
        <v>5.0000000000000711E-2</v>
      </c>
      <c r="N336">
        <f>'Yield Curves'!O335-'Yield Curves'!O336</f>
        <v>5.0000000000000711E-2</v>
      </c>
      <c r="O336">
        <f>'Yield Curves'!P335-'Yield Curves'!P336</f>
        <v>5.0000000000000711E-2</v>
      </c>
      <c r="P336">
        <f>'Yield Curves'!Q335-'Yield Curves'!Q336</f>
        <v>4.4999999999999929E-2</v>
      </c>
      <c r="Q336">
        <f>'Yield Curves'!R335-'Yield Curves'!R336</f>
        <v>3.9999999999999147E-2</v>
      </c>
      <c r="R336">
        <f>'Yield Curves'!S335-'Yield Curves'!S336</f>
        <v>3.4999999999998366E-2</v>
      </c>
      <c r="S336">
        <f>'Yield Curves'!T335-'Yield Curves'!T336</f>
        <v>3.2500000000000639E-2</v>
      </c>
      <c r="T336">
        <f>'Yield Curves'!U335-'Yield Curves'!U336</f>
        <v>3.0000000000001137E-2</v>
      </c>
      <c r="U336">
        <f>'Yield Curves'!V335-'Yield Curves'!V336</f>
        <v>2.7500000000001634E-2</v>
      </c>
      <c r="V336" s="21">
        <f t="shared" si="131"/>
        <v>7.0000000000000284E-2</v>
      </c>
      <c r="AB336" s="53" t="e">
        <f t="shared" si="132"/>
        <v>#DIV/0!</v>
      </c>
      <c r="AF336" s="53"/>
      <c r="AG336" s="53"/>
      <c r="AI336" s="53" t="e">
        <f t="shared" si="133"/>
        <v>#DIV/0!</v>
      </c>
      <c r="AP336" s="53" t="e">
        <f t="shared" si="134"/>
        <v>#DIV/0!</v>
      </c>
      <c r="AT336" s="35">
        <f t="shared" si="135"/>
        <v>0</v>
      </c>
      <c r="AU336" s="36">
        <f t="shared" si="136"/>
        <v>0</v>
      </c>
      <c r="AW336" s="53" t="e">
        <f t="shared" si="137"/>
        <v>#DIV/0!</v>
      </c>
      <c r="BB336" s="36">
        <f t="shared" si="138"/>
        <v>0</v>
      </c>
      <c r="BD336" s="53" t="e">
        <f t="shared" si="139"/>
        <v>#DIV/0!</v>
      </c>
      <c r="BI336" s="36">
        <f t="shared" si="140"/>
        <v>0</v>
      </c>
    </row>
    <row r="337" spans="1:61" x14ac:dyDescent="0.2">
      <c r="A337" s="2">
        <v>42648</v>
      </c>
      <c r="B337">
        <f>'Yield Curves'!C336-'Yield Curves'!C337</f>
        <v>2.9999999999999361E-2</v>
      </c>
      <c r="C337">
        <f>'Yield Curves'!D336-'Yield Curves'!D337</f>
        <v>6.0000000000000497E-2</v>
      </c>
      <c r="D337">
        <f>'Yield Curves'!E336-'Yield Curves'!E337</f>
        <v>8.9999999999999858E-2</v>
      </c>
      <c r="E337">
        <f>'Yield Curves'!F336-'Yield Curves'!F337</f>
        <v>9.5000000000000639E-2</v>
      </c>
      <c r="F337">
        <f>'Yield Curves'!G336-'Yield Curves'!G337</f>
        <v>9.9999999999999645E-2</v>
      </c>
      <c r="G337">
        <f>'Yield Curves'!H336-'Yield Curves'!H337</f>
        <v>7.9999999999998295E-2</v>
      </c>
      <c r="H337">
        <f>'Yield Curves'!I336-'Yield Curves'!I337</f>
        <v>6.0000000000000497E-2</v>
      </c>
      <c r="I337">
        <f>'Yield Curves'!J336-'Yield Curves'!J337</f>
        <v>7.5000000000001066E-2</v>
      </c>
      <c r="J337">
        <f>'Yield Curves'!K336-'Yield Curves'!K337</f>
        <v>8.9999999999999858E-2</v>
      </c>
      <c r="K337">
        <f>'Yield Curves'!L336-'Yield Curves'!L337</f>
        <v>8.5000000000000853E-2</v>
      </c>
      <c r="L337">
        <f>'Yield Curves'!M336-'Yield Curves'!M337</f>
        <v>8.0000000000000071E-2</v>
      </c>
      <c r="M337">
        <f>'Yield Curves'!N336-'Yield Curves'!N337</f>
        <v>7.4999999999999289E-2</v>
      </c>
      <c r="N337">
        <f>'Yield Curves'!O336-'Yield Curves'!O337</f>
        <v>7.0000000000000284E-2</v>
      </c>
      <c r="O337">
        <f>'Yield Curves'!P336-'Yield Curves'!P337</f>
        <v>6.5000000000001279E-2</v>
      </c>
      <c r="P337">
        <f>'Yield Curves'!Q336-'Yield Curves'!Q337</f>
        <v>6.7500000000000782E-2</v>
      </c>
      <c r="Q337">
        <f>'Yield Curves'!R336-'Yield Curves'!R337</f>
        <v>7.0000000000000284E-2</v>
      </c>
      <c r="R337">
        <f>'Yield Curves'!S336-'Yield Curves'!S337</f>
        <v>7.2499999999999787E-2</v>
      </c>
      <c r="S337">
        <f>'Yield Curves'!T336-'Yield Curves'!T337</f>
        <v>7.1249999999999147E-2</v>
      </c>
      <c r="T337">
        <f>'Yield Curves'!U336-'Yield Curves'!U337</f>
        <v>6.9999999999998508E-2</v>
      </c>
      <c r="U337">
        <f>'Yield Curves'!V336-'Yield Curves'!V337</f>
        <v>6.8749999999997868E-2</v>
      </c>
      <c r="V337" s="21">
        <f t="shared" si="131"/>
        <v>9.9999999999999645E-2</v>
      </c>
      <c r="AB337" s="53" t="e">
        <f t="shared" si="132"/>
        <v>#DIV/0!</v>
      </c>
      <c r="AF337" s="53"/>
      <c r="AG337" s="53"/>
      <c r="AI337" s="53" t="e">
        <f t="shared" si="133"/>
        <v>#DIV/0!</v>
      </c>
      <c r="AP337" s="53" t="e">
        <f t="shared" si="134"/>
        <v>#DIV/0!</v>
      </c>
      <c r="AT337" s="35">
        <f t="shared" si="135"/>
        <v>0</v>
      </c>
      <c r="AU337" s="36">
        <f t="shared" si="136"/>
        <v>0</v>
      </c>
      <c r="AW337" s="53" t="e">
        <f t="shared" si="137"/>
        <v>#DIV/0!</v>
      </c>
      <c r="BB337" s="36">
        <f t="shared" si="138"/>
        <v>0</v>
      </c>
      <c r="BD337" s="53" t="e">
        <f t="shared" si="139"/>
        <v>#DIV/0!</v>
      </c>
      <c r="BI337" s="36">
        <f t="shared" si="140"/>
        <v>0</v>
      </c>
    </row>
    <row r="338" spans="1:61" x14ac:dyDescent="0.2">
      <c r="A338" s="2">
        <v>42647</v>
      </c>
      <c r="B338">
        <f>'Yield Curves'!C337-'Yield Curves'!C338</f>
        <v>3.0000000000001137E-2</v>
      </c>
      <c r="C338">
        <f>'Yield Curves'!D337-'Yield Curves'!D338</f>
        <v>2.4999999999998579E-2</v>
      </c>
      <c r="D338">
        <f>'Yield Curves'!E337-'Yield Curves'!E338</f>
        <v>1.9999999999999574E-2</v>
      </c>
      <c r="E338">
        <f>'Yield Curves'!F337-'Yield Curves'!F338</f>
        <v>2.000000000000135E-2</v>
      </c>
      <c r="F338">
        <f>'Yield Curves'!G337-'Yield Curves'!G338</f>
        <v>2.000000000000135E-2</v>
      </c>
      <c r="G338">
        <f>'Yield Curves'!H337-'Yield Curves'!H338</f>
        <v>2.000000000000135E-2</v>
      </c>
      <c r="H338">
        <f>'Yield Curves'!I337-'Yield Curves'!I338</f>
        <v>1.9999999999999574E-2</v>
      </c>
      <c r="I338">
        <f>'Yield Curves'!J337-'Yield Curves'!J338</f>
        <v>1.9999999999999574E-2</v>
      </c>
      <c r="J338">
        <f>'Yield Curves'!K337-'Yield Curves'!K338</f>
        <v>1.9999999999999574E-2</v>
      </c>
      <c r="K338">
        <f>'Yield Curves'!L337-'Yield Curves'!L338</f>
        <v>1.9999999999999574E-2</v>
      </c>
      <c r="L338">
        <f>'Yield Curves'!M337-'Yield Curves'!M338</f>
        <v>1.9999999999999574E-2</v>
      </c>
      <c r="M338">
        <f>'Yield Curves'!N337-'Yield Curves'!N338</f>
        <v>1.9999999999999574E-2</v>
      </c>
      <c r="N338">
        <f>'Yield Curves'!O337-'Yield Curves'!O338</f>
        <v>1.9999999999999574E-2</v>
      </c>
      <c r="O338">
        <f>'Yield Curves'!P337-'Yield Curves'!P338</f>
        <v>1.9999999999999574E-2</v>
      </c>
      <c r="P338">
        <f>'Yield Curves'!Q337-'Yield Curves'!Q338</f>
        <v>1.9999999999999574E-2</v>
      </c>
      <c r="Q338">
        <f>'Yield Curves'!R337-'Yield Curves'!R338</f>
        <v>1.9999999999999574E-2</v>
      </c>
      <c r="R338">
        <f>'Yield Curves'!S337-'Yield Curves'!S338</f>
        <v>1.9999999999999574E-2</v>
      </c>
      <c r="S338">
        <f>'Yield Curves'!T337-'Yield Curves'!T338</f>
        <v>2.000000000000135E-2</v>
      </c>
      <c r="T338">
        <f>'Yield Curves'!U337-'Yield Curves'!U338</f>
        <v>2.000000000000135E-2</v>
      </c>
      <c r="U338">
        <f>'Yield Curves'!V337-'Yield Curves'!V338</f>
        <v>2.000000000000135E-2</v>
      </c>
      <c r="V338" s="21">
        <f t="shared" si="131"/>
        <v>3.0000000000001137E-2</v>
      </c>
      <c r="AB338" s="53" t="e">
        <f t="shared" si="132"/>
        <v>#DIV/0!</v>
      </c>
      <c r="AF338" s="53"/>
      <c r="AG338" s="53"/>
      <c r="AI338" s="53" t="e">
        <f t="shared" si="133"/>
        <v>#DIV/0!</v>
      </c>
      <c r="AP338" s="53" t="e">
        <f t="shared" si="134"/>
        <v>#DIV/0!</v>
      </c>
      <c r="AT338" s="35">
        <f t="shared" si="135"/>
        <v>0</v>
      </c>
      <c r="AU338" s="36">
        <f t="shared" si="136"/>
        <v>0</v>
      </c>
      <c r="AW338" s="53" t="e">
        <f t="shared" si="137"/>
        <v>#DIV/0!</v>
      </c>
      <c r="BB338" s="36">
        <f t="shared" si="138"/>
        <v>0</v>
      </c>
      <c r="BD338" s="53" t="e">
        <f t="shared" si="139"/>
        <v>#DIV/0!</v>
      </c>
      <c r="BI338" s="36">
        <f t="shared" si="140"/>
        <v>0</v>
      </c>
    </row>
    <row r="339" spans="1:61" x14ac:dyDescent="0.2">
      <c r="A339" s="2">
        <v>42646</v>
      </c>
      <c r="B339">
        <f>'Yield Curves'!C338-'Yield Curves'!C339</f>
        <v>-1.0000000000001563E-2</v>
      </c>
      <c r="C339">
        <f>'Yield Curves'!D338-'Yield Curves'!D339</f>
        <v>-3.9999999999999147E-2</v>
      </c>
      <c r="D339">
        <f>'Yield Curves'!E338-'Yield Curves'!E339</f>
        <v>-7.0000000000000284E-2</v>
      </c>
      <c r="E339">
        <f>'Yield Curves'!F338-'Yield Curves'!F339</f>
        <v>-8.5000000000000853E-2</v>
      </c>
      <c r="F339">
        <f>'Yield Curves'!G338-'Yield Curves'!G339</f>
        <v>-0.10000000000000142</v>
      </c>
      <c r="G339">
        <f>'Yield Curves'!H338-'Yield Curves'!H339</f>
        <v>-8.0000000000000071E-2</v>
      </c>
      <c r="H339">
        <f>'Yield Curves'!I338-'Yield Curves'!I339</f>
        <v>-6.0000000000000497E-2</v>
      </c>
      <c r="I339">
        <f>'Yield Curves'!J338-'Yield Curves'!J339</f>
        <v>-8.0000000000001847E-2</v>
      </c>
      <c r="J339">
        <f>'Yield Curves'!K338-'Yield Curves'!K339</f>
        <v>-9.9999999999999645E-2</v>
      </c>
      <c r="K339">
        <f>'Yield Curves'!L338-'Yield Curves'!L339</f>
        <v>-9.4999999999998863E-2</v>
      </c>
      <c r="L339">
        <f>'Yield Curves'!M338-'Yield Curves'!M339</f>
        <v>-8.9999999999999858E-2</v>
      </c>
      <c r="M339">
        <f>'Yield Curves'!N338-'Yield Curves'!N339</f>
        <v>-8.5000000000000853E-2</v>
      </c>
      <c r="N339">
        <f>'Yield Curves'!O338-'Yield Curves'!O339</f>
        <v>-8.0000000000000071E-2</v>
      </c>
      <c r="O339">
        <f>'Yield Curves'!P338-'Yield Curves'!P339</f>
        <v>-7.4999999999999289E-2</v>
      </c>
      <c r="P339">
        <f>'Yield Curves'!Q338-'Yield Curves'!Q339</f>
        <v>-7.4999999999999289E-2</v>
      </c>
      <c r="Q339">
        <f>'Yield Curves'!R338-'Yield Curves'!R339</f>
        <v>-7.4999999999999289E-2</v>
      </c>
      <c r="R339">
        <f>'Yield Curves'!S338-'Yield Curves'!S339</f>
        <v>-7.4999999999999289E-2</v>
      </c>
      <c r="S339">
        <f>'Yield Curves'!T338-'Yield Curves'!T339</f>
        <v>-7.2500000000001563E-2</v>
      </c>
      <c r="T339">
        <f>'Yield Curves'!U338-'Yield Curves'!U339</f>
        <v>-7.0000000000000284E-2</v>
      </c>
      <c r="U339">
        <f>'Yield Curves'!V338-'Yield Curves'!V339</f>
        <v>-6.7499999999999005E-2</v>
      </c>
      <c r="V339" s="21">
        <f t="shared" si="131"/>
        <v>-1.0000000000001563E-2</v>
      </c>
      <c r="AB339" s="53" t="e">
        <f t="shared" si="132"/>
        <v>#DIV/0!</v>
      </c>
      <c r="AF339" s="53"/>
      <c r="AG339" s="53"/>
      <c r="AI339" s="53" t="e">
        <f t="shared" si="133"/>
        <v>#DIV/0!</v>
      </c>
      <c r="AP339" s="53" t="e">
        <f t="shared" si="134"/>
        <v>#DIV/0!</v>
      </c>
      <c r="AT339" s="35">
        <f t="shared" si="135"/>
        <v>0</v>
      </c>
      <c r="AU339" s="36">
        <f t="shared" si="136"/>
        <v>0</v>
      </c>
      <c r="AW339" s="53" t="e">
        <f t="shared" si="137"/>
        <v>#DIV/0!</v>
      </c>
      <c r="BB339" s="36">
        <f t="shared" si="138"/>
        <v>0</v>
      </c>
      <c r="BD339" s="53" t="e">
        <f t="shared" si="139"/>
        <v>#DIV/0!</v>
      </c>
      <c r="BI339" s="36">
        <f t="shared" si="140"/>
        <v>0</v>
      </c>
    </row>
    <row r="340" spans="1:61" x14ac:dyDescent="0.2">
      <c r="A340" s="2">
        <v>42643</v>
      </c>
      <c r="B340">
        <f>'Yield Curves'!C339-'Yield Curves'!C340</f>
        <v>-2.9999999999999361E-2</v>
      </c>
      <c r="C340">
        <f>'Yield Curves'!D339-'Yield Curves'!D340</f>
        <v>-2.5000000000000355E-2</v>
      </c>
      <c r="D340">
        <f>'Yield Curves'!E339-'Yield Curves'!E340</f>
        <v>-1.9999999999999574E-2</v>
      </c>
      <c r="E340">
        <f>'Yield Curves'!F339-'Yield Curves'!F340</f>
        <v>-1.0000000000001563E-2</v>
      </c>
      <c r="F340">
        <f>'Yield Curves'!G339-'Yield Curves'!G340</f>
        <v>0</v>
      </c>
      <c r="G340">
        <f>'Yield Curves'!H339-'Yield Curves'!H340</f>
        <v>4.9999999999990052E-3</v>
      </c>
      <c r="H340">
        <f>'Yield Curves'!I339-'Yield Curves'!I340</f>
        <v>9.9999999999997868E-3</v>
      </c>
      <c r="I340">
        <f>'Yield Curves'!J339-'Yield Curves'!J340</f>
        <v>1.0000000000001563E-2</v>
      </c>
      <c r="J340">
        <f>'Yield Curves'!K339-'Yield Curves'!K340</f>
        <v>9.9999999999997868E-3</v>
      </c>
      <c r="K340">
        <f>'Yield Curves'!L339-'Yield Curves'!L340</f>
        <v>9.9999999999980105E-3</v>
      </c>
      <c r="L340">
        <f>'Yield Curves'!M339-'Yield Curves'!M340</f>
        <v>9.9999999999997868E-3</v>
      </c>
      <c r="M340">
        <f>'Yield Curves'!N339-'Yield Curves'!N340</f>
        <v>1.0000000000001563E-2</v>
      </c>
      <c r="N340">
        <f>'Yield Curves'!O339-'Yield Curves'!O340</f>
        <v>9.9999999999997868E-3</v>
      </c>
      <c r="O340">
        <f>'Yield Curves'!P339-'Yield Curves'!P340</f>
        <v>9.9999999999980105E-3</v>
      </c>
      <c r="P340">
        <f>'Yield Curves'!Q339-'Yield Curves'!Q340</f>
        <v>1.2499999999999289E-2</v>
      </c>
      <c r="Q340">
        <f>'Yield Curves'!R339-'Yield Curves'!R340</f>
        <v>1.5000000000000568E-2</v>
      </c>
      <c r="R340">
        <f>'Yield Curves'!S339-'Yield Curves'!S340</f>
        <v>1.7500000000001847E-2</v>
      </c>
      <c r="S340">
        <f>'Yield Curves'!T339-'Yield Curves'!T340</f>
        <v>1.8750000000000711E-2</v>
      </c>
      <c r="T340">
        <f>'Yield Curves'!U339-'Yield Curves'!U340</f>
        <v>1.9999999999999574E-2</v>
      </c>
      <c r="U340">
        <f>'Yield Curves'!V339-'Yield Curves'!V340</f>
        <v>2.1249999999998437E-2</v>
      </c>
      <c r="V340" s="21">
        <f t="shared" si="131"/>
        <v>2.1249999999998437E-2</v>
      </c>
      <c r="AB340" s="53" t="e">
        <f t="shared" si="132"/>
        <v>#DIV/0!</v>
      </c>
      <c r="AF340" s="53"/>
      <c r="AG340" s="53"/>
      <c r="AI340" s="53" t="e">
        <f t="shared" si="133"/>
        <v>#DIV/0!</v>
      </c>
      <c r="AP340" s="53" t="e">
        <f t="shared" si="134"/>
        <v>#DIV/0!</v>
      </c>
      <c r="AT340" s="35">
        <f t="shared" si="135"/>
        <v>0</v>
      </c>
      <c r="AU340" s="36">
        <f t="shared" si="136"/>
        <v>0</v>
      </c>
      <c r="AW340" s="53" t="e">
        <f t="shared" si="137"/>
        <v>#DIV/0!</v>
      </c>
      <c r="BB340" s="36">
        <f t="shared" si="138"/>
        <v>0</v>
      </c>
      <c r="BD340" s="53" t="e">
        <f t="shared" si="139"/>
        <v>#DIV/0!</v>
      </c>
      <c r="BI340" s="36">
        <f t="shared" si="140"/>
        <v>0</v>
      </c>
    </row>
    <row r="341" spans="1:61" x14ac:dyDescent="0.2">
      <c r="A341" s="2">
        <v>42642</v>
      </c>
      <c r="B341">
        <f>'Yield Curves'!C340-'Yield Curves'!C341</f>
        <v>-8.0000000000000071E-2</v>
      </c>
      <c r="C341">
        <f>'Yield Curves'!D340-'Yield Curves'!D341</f>
        <v>-7.5000000000001066E-2</v>
      </c>
      <c r="D341">
        <f>'Yield Curves'!E340-'Yield Curves'!E341</f>
        <v>-7.0000000000000284E-2</v>
      </c>
      <c r="E341">
        <f>'Yield Curves'!F340-'Yield Curves'!F341</f>
        <v>-6.4999999999997726E-2</v>
      </c>
      <c r="F341">
        <f>'Yield Curves'!G340-'Yield Curves'!G341</f>
        <v>-5.9999999999998721E-2</v>
      </c>
      <c r="G341">
        <f>'Yield Curves'!H340-'Yield Curves'!H341</f>
        <v>-6.4999999999999503E-2</v>
      </c>
      <c r="H341">
        <f>'Yield Curves'!I340-'Yield Curves'!I341</f>
        <v>-7.0000000000000284E-2</v>
      </c>
      <c r="I341">
        <f>'Yield Curves'!J340-'Yield Curves'!J341</f>
        <v>-5.4999999999999716E-2</v>
      </c>
      <c r="J341">
        <f>'Yield Curves'!K340-'Yield Curves'!K341</f>
        <v>-3.9999999999999147E-2</v>
      </c>
      <c r="K341">
        <f>'Yield Curves'!L340-'Yield Curves'!L341</f>
        <v>-4.4999999999998153E-2</v>
      </c>
      <c r="L341">
        <f>'Yield Curves'!M340-'Yield Curves'!M341</f>
        <v>-5.0000000000000711E-2</v>
      </c>
      <c r="M341">
        <f>'Yield Curves'!N340-'Yield Curves'!N341</f>
        <v>-5.5000000000001492E-2</v>
      </c>
      <c r="N341">
        <f>'Yield Curves'!O340-'Yield Curves'!O341</f>
        <v>-6.0000000000000497E-2</v>
      </c>
      <c r="O341">
        <f>'Yield Curves'!P340-'Yield Curves'!P341</f>
        <v>-6.4999999999999503E-2</v>
      </c>
      <c r="P341">
        <f>'Yield Curves'!Q340-'Yield Curves'!Q341</f>
        <v>-6.7500000000000782E-2</v>
      </c>
      <c r="Q341">
        <f>'Yield Curves'!R340-'Yield Curves'!R341</f>
        <v>-7.0000000000000284E-2</v>
      </c>
      <c r="R341">
        <f>'Yield Curves'!S340-'Yield Curves'!S341</f>
        <v>-7.2499999999999787E-2</v>
      </c>
      <c r="S341">
        <f>'Yield Curves'!T340-'Yield Curves'!T341</f>
        <v>-7.6249999999998153E-2</v>
      </c>
      <c r="T341">
        <f>'Yield Curves'!U340-'Yield Curves'!U341</f>
        <v>-8.0000000000000071E-2</v>
      </c>
      <c r="U341">
        <f>'Yield Curves'!V340-'Yield Curves'!V341</f>
        <v>-8.375000000000199E-2</v>
      </c>
      <c r="V341" s="21">
        <f t="shared" si="131"/>
        <v>-3.9999999999999147E-2</v>
      </c>
      <c r="AB341" s="53" t="e">
        <f t="shared" si="132"/>
        <v>#DIV/0!</v>
      </c>
      <c r="AF341" s="53"/>
      <c r="AG341" s="53"/>
      <c r="AI341" s="53" t="e">
        <f t="shared" si="133"/>
        <v>#DIV/0!</v>
      </c>
      <c r="AP341" s="53" t="e">
        <f t="shared" si="134"/>
        <v>#DIV/0!</v>
      </c>
      <c r="AT341" s="35">
        <f t="shared" si="135"/>
        <v>0</v>
      </c>
      <c r="AU341" s="36">
        <f t="shared" si="136"/>
        <v>0</v>
      </c>
      <c r="AW341" s="53" t="e">
        <f t="shared" si="137"/>
        <v>#DIV/0!</v>
      </c>
      <c r="BB341" s="36">
        <f t="shared" si="138"/>
        <v>0</v>
      </c>
      <c r="BD341" s="53" t="e">
        <f t="shared" si="139"/>
        <v>#DIV/0!</v>
      </c>
      <c r="BI341" s="36">
        <f t="shared" si="140"/>
        <v>0</v>
      </c>
    </row>
    <row r="342" spans="1:61" x14ac:dyDescent="0.2">
      <c r="A342" s="2">
        <v>42641</v>
      </c>
      <c r="B342">
        <f>'Yield Curves'!C341-'Yield Curves'!C342</f>
        <v>-4.9999999999998934E-2</v>
      </c>
      <c r="C342">
        <f>'Yield Curves'!D341-'Yield Curves'!D342</f>
        <v>-4.4999999999998153E-2</v>
      </c>
      <c r="D342">
        <f>'Yield Curves'!E341-'Yield Curves'!E342</f>
        <v>-4.0000000000000924E-2</v>
      </c>
      <c r="E342">
        <f>'Yield Curves'!F341-'Yield Curves'!F342</f>
        <v>-3.5000000000001918E-2</v>
      </c>
      <c r="F342">
        <f>'Yield Curves'!G341-'Yield Curves'!G342</f>
        <v>-3.0000000000001137E-2</v>
      </c>
      <c r="G342">
        <f>'Yield Curves'!H341-'Yield Curves'!H342</f>
        <v>-3.5000000000000142E-2</v>
      </c>
      <c r="H342">
        <f>'Yield Curves'!I341-'Yield Curves'!I342</f>
        <v>-3.9999999999999147E-2</v>
      </c>
      <c r="I342">
        <f>'Yield Curves'!J341-'Yield Curves'!J342</f>
        <v>-4.0000000000000924E-2</v>
      </c>
      <c r="J342">
        <f>'Yield Curves'!K341-'Yield Curves'!K342</f>
        <v>-4.0000000000000924E-2</v>
      </c>
      <c r="K342">
        <f>'Yield Curves'!L341-'Yield Curves'!L342</f>
        <v>-3.7500000000001421E-2</v>
      </c>
      <c r="L342">
        <f>'Yield Curves'!M341-'Yield Curves'!M342</f>
        <v>-3.5000000000000142E-2</v>
      </c>
      <c r="M342">
        <f>'Yield Curves'!N341-'Yield Curves'!N342</f>
        <v>-3.2500000000000639E-2</v>
      </c>
      <c r="N342">
        <f>'Yield Curves'!O341-'Yield Curves'!O342</f>
        <v>-2.9999999999999361E-2</v>
      </c>
      <c r="O342">
        <f>'Yield Curves'!P341-'Yield Curves'!P342</f>
        <v>-2.7499999999998082E-2</v>
      </c>
      <c r="P342">
        <f>'Yield Curves'!Q341-'Yield Curves'!Q342</f>
        <v>-2.8749999999998721E-2</v>
      </c>
      <c r="Q342">
        <f>'Yield Curves'!R341-'Yield Curves'!R342</f>
        <v>-3.0000000000001137E-2</v>
      </c>
      <c r="R342">
        <f>'Yield Curves'!S341-'Yield Curves'!S342</f>
        <v>-3.1250000000003553E-2</v>
      </c>
      <c r="S342">
        <f>'Yield Curves'!T341-'Yield Curves'!T342</f>
        <v>-3.0625000000002345E-2</v>
      </c>
      <c r="T342">
        <f>'Yield Curves'!U341-'Yield Curves'!U342</f>
        <v>-2.9999999999999361E-2</v>
      </c>
      <c r="U342">
        <f>'Yield Curves'!V341-'Yield Curves'!V342</f>
        <v>-2.9374999999996376E-2</v>
      </c>
      <c r="V342" s="21">
        <f t="shared" si="131"/>
        <v>-2.7499999999998082E-2</v>
      </c>
      <c r="AB342" s="53" t="e">
        <f t="shared" si="132"/>
        <v>#DIV/0!</v>
      </c>
      <c r="AF342" s="53"/>
      <c r="AG342" s="53"/>
      <c r="AI342" s="53" t="e">
        <f t="shared" si="133"/>
        <v>#DIV/0!</v>
      </c>
      <c r="AP342" s="53" t="e">
        <f t="shared" si="134"/>
        <v>#DIV/0!</v>
      </c>
      <c r="AT342" s="35">
        <f t="shared" si="135"/>
        <v>0</v>
      </c>
      <c r="AU342" s="36">
        <f t="shared" si="136"/>
        <v>0</v>
      </c>
      <c r="AW342" s="53" t="e">
        <f t="shared" si="137"/>
        <v>#DIV/0!</v>
      </c>
      <c r="BB342" s="36">
        <f t="shared" si="138"/>
        <v>0</v>
      </c>
      <c r="BD342" s="53" t="e">
        <f t="shared" si="139"/>
        <v>#DIV/0!</v>
      </c>
      <c r="BI342" s="36">
        <f t="shared" si="140"/>
        <v>0</v>
      </c>
    </row>
    <row r="343" spans="1:61" x14ac:dyDescent="0.2">
      <c r="A343" s="2">
        <v>42640</v>
      </c>
      <c r="B343">
        <f>'Yield Curves'!C342-'Yield Curves'!C343</f>
        <v>1.9999999999999574E-2</v>
      </c>
      <c r="C343">
        <f>'Yield Curves'!D342-'Yield Curves'!D343</f>
        <v>1.9999999999999574E-2</v>
      </c>
      <c r="D343">
        <f>'Yield Curves'!E342-'Yield Curves'!E343</f>
        <v>2.000000000000135E-2</v>
      </c>
      <c r="E343">
        <f>'Yield Curves'!F342-'Yield Curves'!F343</f>
        <v>1.5000000000002345E-2</v>
      </c>
      <c r="F343">
        <f>'Yield Curves'!G342-'Yield Curves'!G343</f>
        <v>1.0000000000001563E-2</v>
      </c>
      <c r="G343">
        <f>'Yield Curves'!H342-'Yield Curves'!H343</f>
        <v>2.000000000000135E-2</v>
      </c>
      <c r="H343">
        <f>'Yield Curves'!I342-'Yield Curves'!I343</f>
        <v>2.9999999999999361E-2</v>
      </c>
      <c r="I343">
        <f>'Yield Curves'!J342-'Yield Curves'!J343</f>
        <v>2.9999999999999361E-2</v>
      </c>
      <c r="J343">
        <f>'Yield Curves'!K342-'Yield Curves'!K343</f>
        <v>2.9999999999999361E-2</v>
      </c>
      <c r="K343">
        <f>'Yield Curves'!L342-'Yield Curves'!L343</f>
        <v>3.2499999999998863E-2</v>
      </c>
      <c r="L343">
        <f>'Yield Curves'!M342-'Yield Curves'!M343</f>
        <v>3.5000000000000142E-2</v>
      </c>
      <c r="M343">
        <f>'Yield Curves'!N342-'Yield Curves'!N343</f>
        <v>3.7500000000001421E-2</v>
      </c>
      <c r="N343">
        <f>'Yield Curves'!O342-'Yield Curves'!O343</f>
        <v>4.0000000000000924E-2</v>
      </c>
      <c r="O343">
        <f>'Yield Curves'!P342-'Yield Curves'!P343</f>
        <v>4.2500000000000426E-2</v>
      </c>
      <c r="P343">
        <f>'Yield Curves'!Q342-'Yield Curves'!Q343</f>
        <v>4.1250000000001563E-2</v>
      </c>
      <c r="Q343">
        <f>'Yield Curves'!R342-'Yield Curves'!R343</f>
        <v>4.0000000000000924E-2</v>
      </c>
      <c r="R343">
        <f>'Yield Curves'!S342-'Yield Curves'!S343</f>
        <v>3.8750000000000284E-2</v>
      </c>
      <c r="S343">
        <f>'Yield Curves'!T342-'Yield Curves'!T343</f>
        <v>3.9374999999999716E-2</v>
      </c>
      <c r="T343">
        <f>'Yield Curves'!U342-'Yield Curves'!U343</f>
        <v>3.9999999999999147E-2</v>
      </c>
      <c r="U343">
        <f>'Yield Curves'!V342-'Yield Curves'!V343</f>
        <v>4.0624999999998579E-2</v>
      </c>
      <c r="V343" s="21">
        <f t="shared" si="131"/>
        <v>4.2500000000000426E-2</v>
      </c>
      <c r="AB343" s="53" t="e">
        <f t="shared" si="132"/>
        <v>#DIV/0!</v>
      </c>
      <c r="AF343" s="53"/>
      <c r="AG343" s="53"/>
      <c r="AI343" s="53" t="e">
        <f t="shared" si="133"/>
        <v>#DIV/0!</v>
      </c>
      <c r="AP343" s="53" t="e">
        <f t="shared" si="134"/>
        <v>#DIV/0!</v>
      </c>
      <c r="AT343" s="35">
        <f t="shared" si="135"/>
        <v>0</v>
      </c>
      <c r="AU343" s="36">
        <f t="shared" si="136"/>
        <v>0</v>
      </c>
      <c r="AW343" s="53" t="e">
        <f t="shared" si="137"/>
        <v>#DIV/0!</v>
      </c>
      <c r="BB343" s="36">
        <f t="shared" si="138"/>
        <v>0</v>
      </c>
      <c r="BD343" s="53" t="e">
        <f t="shared" si="139"/>
        <v>#DIV/0!</v>
      </c>
      <c r="BI343" s="36">
        <f t="shared" si="140"/>
        <v>0</v>
      </c>
    </row>
    <row r="344" spans="1:61" x14ac:dyDescent="0.2">
      <c r="A344" s="2">
        <v>42639</v>
      </c>
      <c r="B344">
        <f>'Yield Curves'!C343-'Yield Curves'!C344</f>
        <v>9.9999999999997868E-3</v>
      </c>
      <c r="C344">
        <f>'Yield Curves'!D343-'Yield Curves'!D344</f>
        <v>2.9999999999999361E-2</v>
      </c>
      <c r="D344">
        <f>'Yield Curves'!E343-'Yield Curves'!E344</f>
        <v>4.9999999999998934E-2</v>
      </c>
      <c r="E344">
        <f>'Yield Curves'!F343-'Yield Curves'!F344</f>
        <v>5.9999999999998721E-2</v>
      </c>
      <c r="F344">
        <f>'Yield Curves'!G343-'Yield Curves'!G344</f>
        <v>6.9999999999998508E-2</v>
      </c>
      <c r="G344">
        <f>'Yield Curves'!H343-'Yield Curves'!H344</f>
        <v>2.9999999999997584E-2</v>
      </c>
      <c r="H344">
        <f>'Yield Curves'!I343-'Yield Curves'!I344</f>
        <v>-9.9999999999997868E-3</v>
      </c>
      <c r="I344">
        <f>'Yield Curves'!J343-'Yield Curves'!J344</f>
        <v>1.0000000000001563E-2</v>
      </c>
      <c r="J344">
        <f>'Yield Curves'!K343-'Yield Curves'!K344</f>
        <v>3.0000000000001137E-2</v>
      </c>
      <c r="K344">
        <f>'Yield Curves'!L343-'Yield Curves'!L344</f>
        <v>2.5000000000002132E-2</v>
      </c>
      <c r="L344">
        <f>'Yield Curves'!M343-'Yield Curves'!M344</f>
        <v>2.000000000000135E-2</v>
      </c>
      <c r="M344">
        <f>'Yield Curves'!N343-'Yield Curves'!N344</f>
        <v>1.5000000000000568E-2</v>
      </c>
      <c r="N344">
        <f>'Yield Curves'!O343-'Yield Curves'!O344</f>
        <v>9.9999999999997868E-3</v>
      </c>
      <c r="O344">
        <f>'Yield Curves'!P343-'Yield Curves'!P344</f>
        <v>4.9999999999990052E-3</v>
      </c>
      <c r="P344">
        <f>'Yield Curves'!Q343-'Yield Curves'!Q344</f>
        <v>7.4999999999985079E-3</v>
      </c>
      <c r="Q344">
        <f>'Yield Curves'!R343-'Yield Curves'!R344</f>
        <v>9.9999999999997868E-3</v>
      </c>
      <c r="R344">
        <f>'Yield Curves'!S343-'Yield Curves'!S344</f>
        <v>1.2500000000001066E-2</v>
      </c>
      <c r="S344">
        <f>'Yield Curves'!T343-'Yield Curves'!T344</f>
        <v>1.1250000000000426E-2</v>
      </c>
      <c r="T344">
        <f>'Yield Curves'!U343-'Yield Curves'!U344</f>
        <v>9.9999999999997868E-3</v>
      </c>
      <c r="U344">
        <f>'Yield Curves'!V343-'Yield Curves'!V344</f>
        <v>8.7499999999991473E-3</v>
      </c>
      <c r="V344" s="21">
        <f t="shared" si="131"/>
        <v>6.9999999999998508E-2</v>
      </c>
      <c r="AB344" s="53" t="e">
        <f t="shared" si="132"/>
        <v>#DIV/0!</v>
      </c>
      <c r="AF344" s="53"/>
      <c r="AG344" s="53"/>
      <c r="AI344" s="53" t="e">
        <f t="shared" si="133"/>
        <v>#DIV/0!</v>
      </c>
      <c r="AP344" s="53" t="e">
        <f t="shared" si="134"/>
        <v>#DIV/0!</v>
      </c>
      <c r="AT344" s="35">
        <f t="shared" si="135"/>
        <v>0</v>
      </c>
      <c r="AU344" s="36">
        <f t="shared" si="136"/>
        <v>0</v>
      </c>
      <c r="AW344" s="53" t="e">
        <f t="shared" si="137"/>
        <v>#DIV/0!</v>
      </c>
      <c r="BB344" s="36">
        <f t="shared" si="138"/>
        <v>0</v>
      </c>
      <c r="BD344" s="53" t="e">
        <f t="shared" si="139"/>
        <v>#DIV/0!</v>
      </c>
      <c r="BI344" s="36">
        <f t="shared" si="140"/>
        <v>0</v>
      </c>
    </row>
    <row r="345" spans="1:61" x14ac:dyDescent="0.2">
      <c r="A345" s="2">
        <v>42636</v>
      </c>
      <c r="B345">
        <f>'Yield Curves'!C344-'Yield Curves'!C345</f>
        <v>9.9999999999997868E-3</v>
      </c>
      <c r="C345">
        <f>'Yield Curves'!D344-'Yield Curves'!D345</f>
        <v>9.9999999999997868E-3</v>
      </c>
      <c r="D345">
        <f>'Yield Curves'!E344-'Yield Curves'!E345</f>
        <v>9.9999999999997868E-3</v>
      </c>
      <c r="E345">
        <f>'Yield Curves'!F344-'Yield Curves'!F345</f>
        <v>9.9999999999980105E-3</v>
      </c>
      <c r="F345">
        <f>'Yield Curves'!G344-'Yield Curves'!G345</f>
        <v>9.9999999999997868E-3</v>
      </c>
      <c r="G345">
        <f>'Yield Curves'!H344-'Yield Curves'!H345</f>
        <v>-9.9999999999980105E-3</v>
      </c>
      <c r="H345">
        <f>'Yield Curves'!I344-'Yield Curves'!I345</f>
        <v>-2.9999999999999361E-2</v>
      </c>
      <c r="I345">
        <f>'Yield Curves'!J344-'Yield Curves'!J345</f>
        <v>2.4999999999998579E-2</v>
      </c>
      <c r="J345">
        <f>'Yield Curves'!K344-'Yield Curves'!K345</f>
        <v>8.0000000000000071E-2</v>
      </c>
      <c r="K345">
        <f>'Yield Curves'!L344-'Yield Curves'!L345</f>
        <v>8.7500000000000355E-2</v>
      </c>
      <c r="L345">
        <f>'Yield Curves'!M344-'Yield Curves'!M345</f>
        <v>9.5000000000000639E-2</v>
      </c>
      <c r="M345">
        <f>'Yield Curves'!N344-'Yield Curves'!N345</f>
        <v>0.10249999999999915</v>
      </c>
      <c r="N345">
        <f>'Yield Curves'!O344-'Yield Curves'!O345</f>
        <v>0.10999999999999943</v>
      </c>
      <c r="O345">
        <f>'Yield Curves'!P344-'Yield Curves'!P345</f>
        <v>0.11749999999999972</v>
      </c>
      <c r="P345">
        <f>'Yield Curves'!Q344-'Yield Curves'!Q345</f>
        <v>0.10125000000000028</v>
      </c>
      <c r="Q345">
        <f>'Yield Curves'!R344-'Yield Curves'!R345</f>
        <v>8.5000000000000853E-2</v>
      </c>
      <c r="R345">
        <f>'Yield Curves'!S344-'Yield Curves'!S345</f>
        <v>6.8750000000001421E-2</v>
      </c>
      <c r="S345">
        <f>'Yield Curves'!T344-'Yield Curves'!T345</f>
        <v>6.4375000000000071E-2</v>
      </c>
      <c r="T345">
        <f>'Yield Curves'!U344-'Yield Curves'!U345</f>
        <v>6.0000000000000497E-2</v>
      </c>
      <c r="U345">
        <f>'Yield Curves'!V344-'Yield Curves'!V345</f>
        <v>5.5625000000000924E-2</v>
      </c>
      <c r="V345" s="21">
        <f t="shared" si="131"/>
        <v>0.11749999999999972</v>
      </c>
      <c r="AB345" s="53" t="e">
        <f t="shared" si="132"/>
        <v>#DIV/0!</v>
      </c>
      <c r="AF345" s="53"/>
      <c r="AG345" s="53"/>
      <c r="AI345" s="53" t="e">
        <f t="shared" si="133"/>
        <v>#DIV/0!</v>
      </c>
      <c r="AP345" s="53" t="e">
        <f t="shared" si="134"/>
        <v>#DIV/0!</v>
      </c>
      <c r="AT345" s="35">
        <f t="shared" si="135"/>
        <v>0</v>
      </c>
      <c r="AU345" s="36">
        <f t="shared" si="136"/>
        <v>0</v>
      </c>
      <c r="AW345" s="53" t="e">
        <f t="shared" si="137"/>
        <v>#DIV/0!</v>
      </c>
      <c r="BB345" s="36">
        <f t="shared" si="138"/>
        <v>0</v>
      </c>
      <c r="BD345" s="53" t="e">
        <f t="shared" si="139"/>
        <v>#DIV/0!</v>
      </c>
      <c r="BI345" s="36">
        <f t="shared" si="140"/>
        <v>0</v>
      </c>
    </row>
    <row r="346" spans="1:61" x14ac:dyDescent="0.2">
      <c r="A346" s="2">
        <v>42635</v>
      </c>
      <c r="B346">
        <f>'Yield Curves'!C345-'Yield Curves'!C346</f>
        <v>1.9999999999999574E-2</v>
      </c>
      <c r="C346">
        <f>'Yield Curves'!D345-'Yield Curves'!D346</f>
        <v>-4.9999999999990052E-3</v>
      </c>
      <c r="D346">
        <f>'Yield Curves'!E345-'Yield Curves'!E346</f>
        <v>-2.9999999999999361E-2</v>
      </c>
      <c r="E346">
        <f>'Yield Curves'!F345-'Yield Curves'!F346</f>
        <v>-4.4999999999998153E-2</v>
      </c>
      <c r="F346">
        <f>'Yield Curves'!G345-'Yield Curves'!G346</f>
        <v>-5.9999999999998721E-2</v>
      </c>
      <c r="G346">
        <f>'Yield Curves'!H345-'Yield Curves'!H346</f>
        <v>-5.4999999999999716E-2</v>
      </c>
      <c r="H346">
        <f>'Yield Curves'!I345-'Yield Curves'!I346</f>
        <v>-5.0000000000000711E-2</v>
      </c>
      <c r="I346">
        <f>'Yield Curves'!J345-'Yield Curves'!J346</f>
        <v>-5.4999999999999716E-2</v>
      </c>
      <c r="J346">
        <f>'Yield Curves'!K345-'Yield Curves'!K346</f>
        <v>-6.0000000000000497E-2</v>
      </c>
      <c r="K346">
        <f>'Yield Curves'!L345-'Yield Curves'!L346</f>
        <v>-5.7500000000000995E-2</v>
      </c>
      <c r="L346">
        <f>'Yield Curves'!M345-'Yield Curves'!M346</f>
        <v>-5.5000000000001492E-2</v>
      </c>
      <c r="M346">
        <f>'Yield Curves'!N345-'Yield Curves'!N346</f>
        <v>-5.2500000000000213E-2</v>
      </c>
      <c r="N346">
        <f>'Yield Curves'!O345-'Yield Curves'!O346</f>
        <v>-5.0000000000000711E-2</v>
      </c>
      <c r="O346">
        <f>'Yield Curves'!P345-'Yield Curves'!P346</f>
        <v>-4.7500000000001208E-2</v>
      </c>
      <c r="P346">
        <f>'Yield Curves'!Q345-'Yield Curves'!Q346</f>
        <v>-4.6250000000002345E-2</v>
      </c>
      <c r="Q346">
        <f>'Yield Curves'!R345-'Yield Curves'!R346</f>
        <v>-4.5000000000001705E-2</v>
      </c>
      <c r="R346">
        <f>'Yield Curves'!S345-'Yield Curves'!S346</f>
        <v>-4.3750000000001066E-2</v>
      </c>
      <c r="S346">
        <f>'Yield Curves'!T345-'Yield Curves'!T346</f>
        <v>-4.1874999999999218E-2</v>
      </c>
      <c r="T346">
        <f>'Yield Curves'!U345-'Yield Curves'!U346</f>
        <v>-3.9999999999999147E-2</v>
      </c>
      <c r="U346">
        <f>'Yield Curves'!V345-'Yield Curves'!V346</f>
        <v>-3.8124999999999076E-2</v>
      </c>
      <c r="V346" s="21">
        <f t="shared" si="131"/>
        <v>1.9999999999999574E-2</v>
      </c>
      <c r="AB346" s="53" t="e">
        <f t="shared" si="132"/>
        <v>#DIV/0!</v>
      </c>
      <c r="AF346" s="53"/>
      <c r="AG346" s="53"/>
      <c r="AI346" s="53" t="e">
        <f t="shared" si="133"/>
        <v>#DIV/0!</v>
      </c>
      <c r="AP346" s="53" t="e">
        <f t="shared" si="134"/>
        <v>#DIV/0!</v>
      </c>
      <c r="AT346" s="35">
        <f t="shared" si="135"/>
        <v>0</v>
      </c>
      <c r="AU346" s="36">
        <f t="shared" si="136"/>
        <v>0</v>
      </c>
      <c r="AW346" s="53" t="e">
        <f t="shared" si="137"/>
        <v>#DIV/0!</v>
      </c>
      <c r="BB346" s="36">
        <f t="shared" si="138"/>
        <v>0</v>
      </c>
      <c r="BD346" s="53" t="e">
        <f t="shared" si="139"/>
        <v>#DIV/0!</v>
      </c>
      <c r="BI346" s="36">
        <f t="shared" si="140"/>
        <v>0</v>
      </c>
    </row>
    <row r="347" spans="1:61" x14ac:dyDescent="0.2">
      <c r="A347" s="2">
        <v>42634</v>
      </c>
      <c r="B347">
        <f>'Yield Curves'!C346-'Yield Curves'!C347</f>
        <v>-0.10999999999999943</v>
      </c>
      <c r="C347">
        <f>'Yield Curves'!D346-'Yield Curves'!D347</f>
        <v>-0.13500000000000156</v>
      </c>
      <c r="D347">
        <f>'Yield Curves'!E346-'Yield Curves'!E347</f>
        <v>-0.16000000000000014</v>
      </c>
      <c r="E347">
        <f>'Yield Curves'!F346-'Yield Curves'!F347</f>
        <v>-0.15000000000000036</v>
      </c>
      <c r="F347">
        <f>'Yield Curves'!G346-'Yield Curves'!G347</f>
        <v>-0.14000000000000057</v>
      </c>
      <c r="G347">
        <f>'Yield Curves'!H346-'Yield Curves'!H347</f>
        <v>-9.5000000000000639E-2</v>
      </c>
      <c r="H347">
        <f>'Yield Curves'!I346-'Yield Curves'!I347</f>
        <v>-4.9999999999998934E-2</v>
      </c>
      <c r="I347">
        <f>'Yield Curves'!J346-'Yield Curves'!J347</f>
        <v>-7.9999999999998295E-2</v>
      </c>
      <c r="J347">
        <f>'Yield Curves'!K346-'Yield Curves'!K347</f>
        <v>-0.10999999999999943</v>
      </c>
      <c r="K347">
        <f>'Yield Curves'!L346-'Yield Curves'!L347</f>
        <v>-0.10749999999999993</v>
      </c>
      <c r="L347">
        <f>'Yield Curves'!M346-'Yield Curves'!M347</f>
        <v>-0.10499999999999865</v>
      </c>
      <c r="M347">
        <f>'Yield Curves'!N346-'Yield Curves'!N347</f>
        <v>-0.10249999999999915</v>
      </c>
      <c r="N347">
        <f>'Yield Curves'!O346-'Yield Curves'!O347</f>
        <v>-9.9999999999999645E-2</v>
      </c>
      <c r="O347">
        <f>'Yield Curves'!P346-'Yield Curves'!P347</f>
        <v>-9.7500000000000142E-2</v>
      </c>
      <c r="P347">
        <f>'Yield Curves'!Q346-'Yield Curves'!Q347</f>
        <v>-9.1249999999998721E-2</v>
      </c>
      <c r="Q347">
        <f>'Yield Curves'!R346-'Yield Curves'!R347</f>
        <v>-8.4999999999999076E-2</v>
      </c>
      <c r="R347">
        <f>'Yield Curves'!S346-'Yield Curves'!S347</f>
        <v>-7.8749999999999432E-2</v>
      </c>
      <c r="S347">
        <f>'Yield Curves'!T346-'Yield Curves'!T347</f>
        <v>-7.4374999999999858E-2</v>
      </c>
      <c r="T347">
        <f>'Yield Curves'!U346-'Yield Curves'!U347</f>
        <v>-7.0000000000000284E-2</v>
      </c>
      <c r="U347">
        <f>'Yield Curves'!V346-'Yield Curves'!V347</f>
        <v>-6.5625000000000711E-2</v>
      </c>
      <c r="V347" s="21">
        <f t="shared" si="131"/>
        <v>-4.9999999999998934E-2</v>
      </c>
      <c r="AB347" s="53" t="e">
        <f t="shared" si="132"/>
        <v>#DIV/0!</v>
      </c>
      <c r="AF347" s="53"/>
      <c r="AG347" s="53"/>
      <c r="AI347" s="53" t="e">
        <f t="shared" si="133"/>
        <v>#DIV/0!</v>
      </c>
      <c r="AP347" s="53" t="e">
        <f t="shared" si="134"/>
        <v>#DIV/0!</v>
      </c>
      <c r="AT347" s="35">
        <f t="shared" si="135"/>
        <v>0</v>
      </c>
      <c r="AU347" s="36">
        <f t="shared" si="136"/>
        <v>0</v>
      </c>
      <c r="AW347" s="53" t="e">
        <f t="shared" si="137"/>
        <v>#DIV/0!</v>
      </c>
      <c r="BB347" s="36">
        <f t="shared" si="138"/>
        <v>0</v>
      </c>
      <c r="BD347" s="53" t="e">
        <f t="shared" si="139"/>
        <v>#DIV/0!</v>
      </c>
      <c r="BI347" s="36">
        <f t="shared" si="140"/>
        <v>0</v>
      </c>
    </row>
    <row r="348" spans="1:61" x14ac:dyDescent="0.2">
      <c r="A348" s="2">
        <v>42633</v>
      </c>
      <c r="B348">
        <f>'Yield Curves'!C347-'Yield Curves'!C348</f>
        <v>8.9999999999999858E-2</v>
      </c>
      <c r="C348">
        <f>'Yield Curves'!D347-'Yield Curves'!D348</f>
        <v>7.5000000000001066E-2</v>
      </c>
      <c r="D348">
        <f>'Yield Curves'!E347-'Yield Curves'!E348</f>
        <v>6.0000000000000497E-2</v>
      </c>
      <c r="E348">
        <f>'Yield Curves'!F347-'Yield Curves'!F348</f>
        <v>6.0000000000000497E-2</v>
      </c>
      <c r="F348">
        <f>'Yield Curves'!G347-'Yield Curves'!G348</f>
        <v>6.0000000000000497E-2</v>
      </c>
      <c r="G348">
        <f>'Yield Curves'!H347-'Yield Curves'!H348</f>
        <v>3.5000000000000142E-2</v>
      </c>
      <c r="H348">
        <f>'Yield Curves'!I347-'Yield Curves'!I348</f>
        <v>9.9999999999997868E-3</v>
      </c>
      <c r="I348">
        <f>'Yield Curves'!J347-'Yield Curves'!J348</f>
        <v>2.4999999999998579E-2</v>
      </c>
      <c r="J348">
        <f>'Yield Curves'!K347-'Yield Curves'!K348</f>
        <v>3.9999999999999147E-2</v>
      </c>
      <c r="K348">
        <f>'Yield Curves'!L347-'Yield Curves'!L348</f>
        <v>3.7500000000001421E-2</v>
      </c>
      <c r="L348">
        <f>'Yield Curves'!M347-'Yield Curves'!M348</f>
        <v>3.5000000000000142E-2</v>
      </c>
      <c r="M348">
        <f>'Yield Curves'!N347-'Yield Curves'!N348</f>
        <v>3.2500000000000639E-2</v>
      </c>
      <c r="N348">
        <f>'Yield Curves'!O347-'Yield Curves'!O348</f>
        <v>3.0000000000001137E-2</v>
      </c>
      <c r="O348">
        <f>'Yield Curves'!P347-'Yield Curves'!P348</f>
        <v>2.7500000000001634E-2</v>
      </c>
      <c r="P348">
        <f>'Yield Curves'!Q347-'Yield Curves'!Q348</f>
        <v>2.6250000000000995E-2</v>
      </c>
      <c r="Q348">
        <f>'Yield Curves'!R347-'Yield Curves'!R348</f>
        <v>2.5000000000000355E-2</v>
      </c>
      <c r="R348">
        <f>'Yield Curves'!S347-'Yield Curves'!S348</f>
        <v>2.3749999999999716E-2</v>
      </c>
      <c r="S348">
        <f>'Yield Curves'!T347-'Yield Curves'!T348</f>
        <v>2.1874999999999645E-2</v>
      </c>
      <c r="T348">
        <f>'Yield Curves'!U347-'Yield Curves'!U348</f>
        <v>1.9999999999999574E-2</v>
      </c>
      <c r="U348">
        <f>'Yield Curves'!V347-'Yield Curves'!V348</f>
        <v>1.8124999999999503E-2</v>
      </c>
      <c r="V348" s="21">
        <f t="shared" si="131"/>
        <v>8.9999999999999858E-2</v>
      </c>
      <c r="AB348" s="53" t="e">
        <f t="shared" si="132"/>
        <v>#DIV/0!</v>
      </c>
      <c r="AF348" s="53"/>
      <c r="AG348" s="53"/>
      <c r="AI348" s="53" t="e">
        <f t="shared" si="133"/>
        <v>#DIV/0!</v>
      </c>
      <c r="AP348" s="53" t="e">
        <f t="shared" si="134"/>
        <v>#DIV/0!</v>
      </c>
      <c r="AT348" s="35">
        <f t="shared" si="135"/>
        <v>0</v>
      </c>
      <c r="AU348" s="36">
        <f t="shared" si="136"/>
        <v>0</v>
      </c>
      <c r="AW348" s="53" t="e">
        <f t="shared" si="137"/>
        <v>#DIV/0!</v>
      </c>
      <c r="BB348" s="36">
        <f t="shared" si="138"/>
        <v>0</v>
      </c>
      <c r="BD348" s="53" t="e">
        <f t="shared" si="139"/>
        <v>#DIV/0!</v>
      </c>
      <c r="BI348" s="36">
        <f t="shared" si="140"/>
        <v>0</v>
      </c>
    </row>
    <row r="349" spans="1:61" x14ac:dyDescent="0.2">
      <c r="A349" s="2">
        <v>42632</v>
      </c>
      <c r="B349">
        <f>'Yield Curves'!C348-'Yield Curves'!C349</f>
        <v>1.9999999999999574E-2</v>
      </c>
      <c r="C349">
        <f>'Yield Curves'!D348-'Yield Curves'!D349</f>
        <v>4.4999999999999929E-2</v>
      </c>
      <c r="D349">
        <f>'Yield Curves'!E348-'Yield Curves'!E349</f>
        <v>7.0000000000000284E-2</v>
      </c>
      <c r="E349">
        <f>'Yield Curves'!F348-'Yield Curves'!F349</f>
        <v>7.4999999999999289E-2</v>
      </c>
      <c r="F349">
        <f>'Yield Curves'!G348-'Yield Curves'!G349</f>
        <v>8.0000000000000071E-2</v>
      </c>
      <c r="G349">
        <f>'Yield Curves'!H348-'Yield Curves'!H349</f>
        <v>1.9999999999999574E-2</v>
      </c>
      <c r="H349">
        <f>'Yield Curves'!I348-'Yield Curves'!I349</f>
        <v>-4.0000000000000924E-2</v>
      </c>
      <c r="I349">
        <f>'Yield Curves'!J348-'Yield Curves'!J349</f>
        <v>4.9999999999990052E-3</v>
      </c>
      <c r="J349">
        <f>'Yield Curves'!K348-'Yield Curves'!K349</f>
        <v>5.0000000000000711E-2</v>
      </c>
      <c r="K349">
        <f>'Yield Curves'!L348-'Yield Curves'!L349</f>
        <v>4.2500000000000426E-2</v>
      </c>
      <c r="L349">
        <f>'Yield Curves'!M348-'Yield Curves'!M349</f>
        <v>3.5000000000000142E-2</v>
      </c>
      <c r="M349">
        <f>'Yield Curves'!N348-'Yield Curves'!N349</f>
        <v>2.7499999999999858E-2</v>
      </c>
      <c r="N349">
        <f>'Yield Curves'!O348-'Yield Curves'!O349</f>
        <v>1.9999999999999574E-2</v>
      </c>
      <c r="O349">
        <f>'Yield Curves'!P348-'Yield Curves'!P349</f>
        <v>1.2499999999999289E-2</v>
      </c>
      <c r="P349">
        <f>'Yield Curves'!Q348-'Yield Curves'!Q349</f>
        <v>1.1250000000000426E-2</v>
      </c>
      <c r="Q349">
        <f>'Yield Curves'!R348-'Yield Curves'!R349</f>
        <v>9.9999999999997868E-3</v>
      </c>
      <c r="R349">
        <f>'Yield Curves'!S348-'Yield Curves'!S349</f>
        <v>8.7499999999991473E-3</v>
      </c>
      <c r="S349">
        <f>'Yield Curves'!T348-'Yield Curves'!T349</f>
        <v>4.3749999999995737E-3</v>
      </c>
      <c r="T349">
        <f>'Yield Curves'!U348-'Yield Curves'!U349</f>
        <v>0</v>
      </c>
      <c r="U349">
        <f>'Yield Curves'!V348-'Yield Curves'!V349</f>
        <v>-4.3749999999995737E-3</v>
      </c>
      <c r="V349" s="21">
        <f t="shared" si="131"/>
        <v>8.0000000000000071E-2</v>
      </c>
      <c r="AB349" s="53" t="e">
        <f t="shared" si="132"/>
        <v>#DIV/0!</v>
      </c>
      <c r="AF349" s="53"/>
      <c r="AG349" s="53"/>
      <c r="AI349" s="53" t="e">
        <f t="shared" si="133"/>
        <v>#DIV/0!</v>
      </c>
      <c r="AP349" s="53" t="e">
        <f t="shared" si="134"/>
        <v>#DIV/0!</v>
      </c>
      <c r="AT349" s="35">
        <f t="shared" si="135"/>
        <v>0</v>
      </c>
      <c r="AU349" s="36">
        <f t="shared" si="136"/>
        <v>0</v>
      </c>
      <c r="AW349" s="53" t="e">
        <f t="shared" si="137"/>
        <v>#DIV/0!</v>
      </c>
      <c r="BB349" s="36">
        <f t="shared" si="138"/>
        <v>0</v>
      </c>
      <c r="BD349" s="53" t="e">
        <f t="shared" si="139"/>
        <v>#DIV/0!</v>
      </c>
      <c r="BI349" s="36">
        <f t="shared" si="140"/>
        <v>0</v>
      </c>
    </row>
    <row r="350" spans="1:61" x14ac:dyDescent="0.2">
      <c r="A350" s="2">
        <v>42629</v>
      </c>
      <c r="B350">
        <f>'Yield Curves'!C349-'Yield Curves'!C350</f>
        <v>0.17999999999999972</v>
      </c>
      <c r="C350">
        <f>'Yield Curves'!D349-'Yield Curves'!D350</f>
        <v>0.16499999999999915</v>
      </c>
      <c r="D350">
        <f>'Yield Curves'!E349-'Yield Curves'!E350</f>
        <v>0.15000000000000036</v>
      </c>
      <c r="E350">
        <f>'Yield Curves'!F349-'Yield Curves'!F350</f>
        <v>0.14499999999999957</v>
      </c>
      <c r="F350">
        <f>'Yield Curves'!G349-'Yield Curves'!G350</f>
        <v>0.13999999999999879</v>
      </c>
      <c r="G350">
        <f>'Yield Curves'!H349-'Yield Curves'!H350</f>
        <v>0.11999999999999922</v>
      </c>
      <c r="H350">
        <f>'Yield Curves'!I349-'Yield Curves'!I350</f>
        <v>0.10000000000000142</v>
      </c>
      <c r="I350">
        <f>'Yield Curves'!J349-'Yield Curves'!J350</f>
        <v>0.12500000000000178</v>
      </c>
      <c r="J350">
        <f>'Yield Curves'!K349-'Yield Curves'!K350</f>
        <v>0.15000000000000036</v>
      </c>
      <c r="K350">
        <f>'Yield Curves'!L349-'Yield Curves'!L350</f>
        <v>0.14749999999999908</v>
      </c>
      <c r="L350">
        <f>'Yield Curves'!M349-'Yield Curves'!M350</f>
        <v>0.14499999999999957</v>
      </c>
      <c r="M350">
        <f>'Yield Curves'!N349-'Yield Curves'!N350</f>
        <v>0.14249999999999829</v>
      </c>
      <c r="N350">
        <f>'Yield Curves'!O349-'Yield Curves'!O350</f>
        <v>0.13999999999999879</v>
      </c>
      <c r="O350">
        <f>'Yield Curves'!P349-'Yield Curves'!P350</f>
        <v>0.13749999999999929</v>
      </c>
      <c r="P350">
        <f>'Yield Curves'!Q349-'Yield Curves'!Q350</f>
        <v>0.13124999999999787</v>
      </c>
      <c r="Q350">
        <f>'Yield Curves'!R349-'Yield Curves'!R350</f>
        <v>0.12499999999999822</v>
      </c>
      <c r="R350">
        <f>'Yield Curves'!S349-'Yield Curves'!S350</f>
        <v>0.11874999999999858</v>
      </c>
      <c r="S350">
        <f>'Yield Curves'!T349-'Yield Curves'!T350</f>
        <v>0.11437499999999901</v>
      </c>
      <c r="T350">
        <f>'Yield Curves'!U349-'Yield Curves'!U350</f>
        <v>0.10999999999999943</v>
      </c>
      <c r="U350">
        <f>'Yield Curves'!V349-'Yield Curves'!V350</f>
        <v>0.10562499999999986</v>
      </c>
      <c r="V350" s="21">
        <f t="shared" si="131"/>
        <v>0.17999999999999972</v>
      </c>
      <c r="AB350" s="53" t="e">
        <f t="shared" si="132"/>
        <v>#DIV/0!</v>
      </c>
      <c r="AF350" s="53"/>
      <c r="AG350" s="53"/>
      <c r="AI350" s="53" t="e">
        <f t="shared" si="133"/>
        <v>#DIV/0!</v>
      </c>
      <c r="AP350" s="53" t="e">
        <f t="shared" si="134"/>
        <v>#DIV/0!</v>
      </c>
      <c r="AT350" s="35">
        <f t="shared" si="135"/>
        <v>0</v>
      </c>
      <c r="AU350" s="36">
        <f t="shared" si="136"/>
        <v>0</v>
      </c>
      <c r="AW350" s="53" t="e">
        <f t="shared" si="137"/>
        <v>#DIV/0!</v>
      </c>
      <c r="BB350" s="36">
        <f t="shared" si="138"/>
        <v>0</v>
      </c>
      <c r="BD350" s="53" t="e">
        <f t="shared" si="139"/>
        <v>#DIV/0!</v>
      </c>
      <c r="BI350" s="36">
        <f t="shared" si="140"/>
        <v>0</v>
      </c>
    </row>
    <row r="351" spans="1:61" x14ac:dyDescent="0.2">
      <c r="A351" s="2">
        <v>42628</v>
      </c>
      <c r="B351">
        <f>'Yield Curves'!C350-'Yield Curves'!C351</f>
        <v>2.000000000000135E-2</v>
      </c>
      <c r="C351">
        <f>'Yield Curves'!D350-'Yield Curves'!D351</f>
        <v>2.000000000000135E-2</v>
      </c>
      <c r="D351">
        <f>'Yield Curves'!E350-'Yield Curves'!E351</f>
        <v>1.9999999999999574E-2</v>
      </c>
      <c r="E351">
        <f>'Yield Curves'!F350-'Yield Curves'!F351</f>
        <v>2.000000000000135E-2</v>
      </c>
      <c r="F351">
        <f>'Yield Curves'!G350-'Yield Curves'!G351</f>
        <v>2.000000000000135E-2</v>
      </c>
      <c r="G351">
        <f>'Yield Curves'!H350-'Yield Curves'!H351</f>
        <v>1.0000000000001563E-2</v>
      </c>
      <c r="H351">
        <f>'Yield Curves'!I350-'Yield Curves'!I351</f>
        <v>0</v>
      </c>
      <c r="I351">
        <f>'Yield Curves'!J350-'Yield Curves'!J351</f>
        <v>-5.0000000000007816E-3</v>
      </c>
      <c r="J351">
        <f>'Yield Curves'!K350-'Yield Curves'!K351</f>
        <v>-1.0000000000001563E-2</v>
      </c>
      <c r="K351">
        <f>'Yield Curves'!L350-'Yield Curves'!L351</f>
        <v>-1.2500000000001066E-2</v>
      </c>
      <c r="L351">
        <f>'Yield Curves'!M350-'Yield Curves'!M351</f>
        <v>-1.5000000000000568E-2</v>
      </c>
      <c r="M351">
        <f>'Yield Curves'!N350-'Yield Curves'!N351</f>
        <v>-1.7499999999998295E-2</v>
      </c>
      <c r="N351">
        <f>'Yield Curves'!O350-'Yield Curves'!O351</f>
        <v>-1.9999999999999574E-2</v>
      </c>
      <c r="O351">
        <f>'Yield Curves'!P350-'Yield Curves'!P351</f>
        <v>-2.2500000000000853E-2</v>
      </c>
      <c r="P351">
        <f>'Yield Curves'!Q350-'Yield Curves'!Q351</f>
        <v>-1.6249999999999432E-2</v>
      </c>
      <c r="Q351">
        <f>'Yield Curves'!R350-'Yield Curves'!R351</f>
        <v>-9.9999999999980105E-3</v>
      </c>
      <c r="R351">
        <f>'Yield Curves'!S350-'Yield Curves'!S351</f>
        <v>-3.7499999999965894E-3</v>
      </c>
      <c r="S351">
        <f>'Yield Curves'!T350-'Yield Curves'!T351</f>
        <v>-1.8749999999982947E-3</v>
      </c>
      <c r="T351">
        <f>'Yield Curves'!U350-'Yield Curves'!U351</f>
        <v>0</v>
      </c>
      <c r="U351">
        <f>'Yield Curves'!V350-'Yield Curves'!V351</f>
        <v>1.8749999999982947E-3</v>
      </c>
      <c r="V351" s="21">
        <f t="shared" si="131"/>
        <v>2.000000000000135E-2</v>
      </c>
      <c r="AB351" s="53" t="e">
        <f t="shared" si="132"/>
        <v>#DIV/0!</v>
      </c>
      <c r="AF351" s="53"/>
      <c r="AG351" s="53"/>
      <c r="AI351" s="53" t="e">
        <f t="shared" si="133"/>
        <v>#DIV/0!</v>
      </c>
      <c r="AP351" s="53" t="e">
        <f t="shared" si="134"/>
        <v>#DIV/0!</v>
      </c>
      <c r="AT351" s="35">
        <f t="shared" si="135"/>
        <v>0</v>
      </c>
      <c r="AU351" s="36">
        <f t="shared" si="136"/>
        <v>0</v>
      </c>
      <c r="AW351" s="53" t="e">
        <f t="shared" si="137"/>
        <v>#DIV/0!</v>
      </c>
      <c r="BB351" s="36">
        <f t="shared" si="138"/>
        <v>0</v>
      </c>
      <c r="BD351" s="53" t="e">
        <f t="shared" si="139"/>
        <v>#DIV/0!</v>
      </c>
      <c r="BI351" s="36">
        <f t="shared" si="140"/>
        <v>0</v>
      </c>
    </row>
    <row r="352" spans="1:61" x14ac:dyDescent="0.2">
      <c r="A352" s="2">
        <v>42627</v>
      </c>
      <c r="B352">
        <f>'Yield Curves'!C351-'Yield Curves'!C352</f>
        <v>-4.0000000000000924E-2</v>
      </c>
      <c r="C352">
        <f>'Yield Curves'!D351-'Yield Curves'!D352</f>
        <v>-4.4999999999999929E-2</v>
      </c>
      <c r="D352">
        <f>'Yield Curves'!E351-'Yield Curves'!E352</f>
        <v>-5.0000000000000711E-2</v>
      </c>
      <c r="E352">
        <f>'Yield Curves'!F351-'Yield Curves'!F352</f>
        <v>-5.5000000000001492E-2</v>
      </c>
      <c r="F352">
        <f>'Yield Curves'!G351-'Yield Curves'!G352</f>
        <v>-6.0000000000000497E-2</v>
      </c>
      <c r="G352">
        <f>'Yield Curves'!H351-'Yield Curves'!H352</f>
        <v>-1.5000000000000568E-2</v>
      </c>
      <c r="H352">
        <f>'Yield Curves'!I351-'Yield Curves'!I352</f>
        <v>2.9999999999999361E-2</v>
      </c>
      <c r="I352">
        <f>'Yield Curves'!J351-'Yield Curves'!J352</f>
        <v>4.9999999999990052E-3</v>
      </c>
      <c r="J352">
        <f>'Yield Curves'!K351-'Yield Curves'!K352</f>
        <v>-1.9999999999999574E-2</v>
      </c>
      <c r="K352">
        <f>'Yield Curves'!L351-'Yield Curves'!L352</f>
        <v>-9.9999999999997868E-3</v>
      </c>
      <c r="L352">
        <f>'Yield Curves'!M351-'Yield Curves'!M352</f>
        <v>0</v>
      </c>
      <c r="M352">
        <f>'Yield Curves'!N351-'Yield Curves'!N352</f>
        <v>9.9999999999980105E-3</v>
      </c>
      <c r="N352">
        <f>'Yield Curves'!O351-'Yield Curves'!O352</f>
        <v>1.9999999999999574E-2</v>
      </c>
      <c r="O352">
        <f>'Yield Curves'!P351-'Yield Curves'!P352</f>
        <v>3.0000000000001137E-2</v>
      </c>
      <c r="P352">
        <f>'Yield Curves'!Q351-'Yield Curves'!Q352</f>
        <v>2.7499999999999858E-2</v>
      </c>
      <c r="Q352">
        <f>'Yield Curves'!R351-'Yield Curves'!R352</f>
        <v>2.4999999999998579E-2</v>
      </c>
      <c r="R352">
        <f>'Yield Curves'!S351-'Yield Curves'!S352</f>
        <v>2.24999999999973E-2</v>
      </c>
      <c r="S352">
        <f>'Yield Curves'!T351-'Yield Curves'!T352</f>
        <v>2.6249999999999218E-2</v>
      </c>
      <c r="T352">
        <f>'Yield Curves'!U351-'Yield Curves'!U352</f>
        <v>3.0000000000001137E-2</v>
      </c>
      <c r="U352">
        <f>'Yield Curves'!V351-'Yield Curves'!V352</f>
        <v>3.3750000000003055E-2</v>
      </c>
      <c r="V352" s="21">
        <f t="shared" si="131"/>
        <v>3.3750000000003055E-2</v>
      </c>
      <c r="AB352" s="53" t="e">
        <f t="shared" si="132"/>
        <v>#DIV/0!</v>
      </c>
      <c r="AF352" s="53"/>
      <c r="AG352" s="53"/>
      <c r="AI352" s="53" t="e">
        <f t="shared" si="133"/>
        <v>#DIV/0!</v>
      </c>
      <c r="AP352" s="53" t="e">
        <f t="shared" si="134"/>
        <v>#DIV/0!</v>
      </c>
      <c r="AT352" s="35">
        <f t="shared" si="135"/>
        <v>0</v>
      </c>
      <c r="AU352" s="36">
        <f t="shared" si="136"/>
        <v>0</v>
      </c>
      <c r="AW352" s="53" t="e">
        <f t="shared" si="137"/>
        <v>#DIV/0!</v>
      </c>
      <c r="BB352" s="36">
        <f t="shared" si="138"/>
        <v>0</v>
      </c>
      <c r="BD352" s="53" t="e">
        <f t="shared" si="139"/>
        <v>#DIV/0!</v>
      </c>
      <c r="BI352" s="36">
        <f t="shared" si="140"/>
        <v>0</v>
      </c>
    </row>
    <row r="353" spans="1:61" x14ac:dyDescent="0.2">
      <c r="A353" s="2">
        <v>42626</v>
      </c>
      <c r="B353">
        <f>'Yield Curves'!C352-'Yield Curves'!C353</f>
        <v>-7.0000000000000284E-2</v>
      </c>
      <c r="C353">
        <f>'Yield Curves'!D352-'Yield Curves'!D353</f>
        <v>-6.5000000000001279E-2</v>
      </c>
      <c r="D353">
        <f>'Yield Curves'!E352-'Yield Curves'!E353</f>
        <v>-6.0000000000000497E-2</v>
      </c>
      <c r="E353">
        <f>'Yield Curves'!F352-'Yield Curves'!F353</f>
        <v>-5.0000000000000711E-2</v>
      </c>
      <c r="F353">
        <f>'Yield Curves'!G352-'Yield Curves'!G353</f>
        <v>-4.0000000000000924E-2</v>
      </c>
      <c r="G353">
        <f>'Yield Curves'!H352-'Yield Curves'!H353</f>
        <v>-1.0000000000001563E-2</v>
      </c>
      <c r="H353">
        <f>'Yield Curves'!I352-'Yield Curves'!I353</f>
        <v>1.9999999999999574E-2</v>
      </c>
      <c r="I353">
        <f>'Yield Curves'!J352-'Yield Curves'!J353</f>
        <v>1.0000000000001563E-2</v>
      </c>
      <c r="J353">
        <f>'Yield Curves'!K352-'Yield Curves'!K353</f>
        <v>0</v>
      </c>
      <c r="K353">
        <f>'Yield Curves'!L352-'Yield Curves'!L353</f>
        <v>7.5000000000002842E-3</v>
      </c>
      <c r="L353">
        <f>'Yield Curves'!M352-'Yield Curves'!M353</f>
        <v>1.5000000000000568E-2</v>
      </c>
      <c r="M353">
        <f>'Yield Curves'!N352-'Yield Curves'!N353</f>
        <v>2.2500000000000853E-2</v>
      </c>
      <c r="N353">
        <f>'Yield Curves'!O352-'Yield Curves'!O353</f>
        <v>3.0000000000001137E-2</v>
      </c>
      <c r="O353">
        <f>'Yield Curves'!P352-'Yield Curves'!P353</f>
        <v>3.7500000000001421E-2</v>
      </c>
      <c r="P353">
        <f>'Yield Curves'!Q352-'Yield Curves'!Q353</f>
        <v>3.3750000000001279E-2</v>
      </c>
      <c r="Q353">
        <f>'Yield Curves'!R352-'Yield Curves'!R353</f>
        <v>3.0000000000001137E-2</v>
      </c>
      <c r="R353">
        <f>'Yield Curves'!S352-'Yield Curves'!S353</f>
        <v>2.6250000000000995E-2</v>
      </c>
      <c r="S353">
        <f>'Yield Curves'!T352-'Yield Curves'!T353</f>
        <v>2.8125000000001066E-2</v>
      </c>
      <c r="T353">
        <f>'Yield Curves'!U352-'Yield Curves'!U353</f>
        <v>2.9999999999999361E-2</v>
      </c>
      <c r="U353">
        <f>'Yield Curves'!V352-'Yield Curves'!V353</f>
        <v>3.1874999999997655E-2</v>
      </c>
      <c r="V353" s="21">
        <f t="shared" si="131"/>
        <v>3.7500000000001421E-2</v>
      </c>
      <c r="AB353" s="53" t="e">
        <f t="shared" si="132"/>
        <v>#DIV/0!</v>
      </c>
      <c r="AF353" s="53"/>
      <c r="AG353" s="53"/>
      <c r="AI353" s="53" t="e">
        <f t="shared" si="133"/>
        <v>#DIV/0!</v>
      </c>
      <c r="AP353" s="53" t="e">
        <f t="shared" si="134"/>
        <v>#DIV/0!</v>
      </c>
      <c r="AT353" s="35">
        <f t="shared" si="135"/>
        <v>0</v>
      </c>
      <c r="AU353" s="36">
        <f t="shared" si="136"/>
        <v>0</v>
      </c>
      <c r="AW353" s="53" t="e">
        <f t="shared" si="137"/>
        <v>#DIV/0!</v>
      </c>
      <c r="BB353" s="36">
        <f t="shared" si="138"/>
        <v>0</v>
      </c>
      <c r="BD353" s="53" t="e">
        <f t="shared" si="139"/>
        <v>#DIV/0!</v>
      </c>
      <c r="BI353" s="36">
        <f t="shared" si="140"/>
        <v>0</v>
      </c>
    </row>
    <row r="354" spans="1:61" x14ac:dyDescent="0.2">
      <c r="A354" s="2">
        <v>42625</v>
      </c>
      <c r="B354">
        <f>'Yield Curves'!C353-'Yield Curves'!C354</f>
        <v>-1.9999999999999574E-2</v>
      </c>
      <c r="C354">
        <f>'Yield Curves'!D353-'Yield Curves'!D354</f>
        <v>-1.9999999999999574E-2</v>
      </c>
      <c r="D354">
        <f>'Yield Curves'!E353-'Yield Curves'!E354</f>
        <v>-1.9999999999999574E-2</v>
      </c>
      <c r="E354">
        <f>'Yield Curves'!F353-'Yield Curves'!F354</f>
        <v>-1.9999999999999574E-2</v>
      </c>
      <c r="F354">
        <f>'Yield Curves'!G353-'Yield Curves'!G354</f>
        <v>-1.9999999999999574E-2</v>
      </c>
      <c r="G354">
        <f>'Yield Curves'!H353-'Yield Curves'!H354</f>
        <v>-1.4999999999998792E-2</v>
      </c>
      <c r="H354">
        <f>'Yield Curves'!I353-'Yield Curves'!I354</f>
        <v>-9.9999999999997868E-3</v>
      </c>
      <c r="I354">
        <f>'Yield Curves'!J353-'Yield Curves'!J354</f>
        <v>-1.5000000000000568E-2</v>
      </c>
      <c r="J354">
        <f>'Yield Curves'!K353-'Yield Curves'!K354</f>
        <v>-1.9999999999999574E-2</v>
      </c>
      <c r="K354">
        <f>'Yield Curves'!L353-'Yield Curves'!L354</f>
        <v>-1.7500000000000071E-2</v>
      </c>
      <c r="L354">
        <f>'Yield Curves'!M353-'Yield Curves'!M354</f>
        <v>-1.5000000000000568E-2</v>
      </c>
      <c r="M354">
        <f>'Yield Curves'!N353-'Yield Curves'!N354</f>
        <v>-1.2499999999999289E-2</v>
      </c>
      <c r="N354">
        <f>'Yield Curves'!O353-'Yield Curves'!O354</f>
        <v>-9.9999999999997868E-3</v>
      </c>
      <c r="O354">
        <f>'Yield Curves'!P353-'Yield Curves'!P354</f>
        <v>-7.5000000000002842E-3</v>
      </c>
      <c r="P354">
        <f>'Yield Curves'!Q353-'Yield Curves'!Q354</f>
        <v>-8.7499999999991473E-3</v>
      </c>
      <c r="Q354">
        <f>'Yield Curves'!R353-'Yield Curves'!R354</f>
        <v>-9.9999999999997868E-3</v>
      </c>
      <c r="R354">
        <f>'Yield Curves'!S353-'Yield Curves'!S354</f>
        <v>-1.1250000000000426E-2</v>
      </c>
      <c r="S354">
        <f>'Yield Curves'!T353-'Yield Curves'!T354</f>
        <v>-1.0625000000000995E-2</v>
      </c>
      <c r="T354">
        <f>'Yield Curves'!U353-'Yield Curves'!U354</f>
        <v>-9.9999999999997868E-3</v>
      </c>
      <c r="U354">
        <f>'Yield Curves'!V353-'Yield Curves'!V354</f>
        <v>-9.3749999999985789E-3</v>
      </c>
      <c r="V354" s="21">
        <f t="shared" si="131"/>
        <v>-7.5000000000002842E-3</v>
      </c>
      <c r="AB354" s="53" t="e">
        <f t="shared" si="132"/>
        <v>#DIV/0!</v>
      </c>
      <c r="AF354" s="53"/>
      <c r="AG354" s="53"/>
      <c r="AI354" s="53" t="e">
        <f t="shared" si="133"/>
        <v>#DIV/0!</v>
      </c>
      <c r="AP354" s="53" t="e">
        <f t="shared" si="134"/>
        <v>#DIV/0!</v>
      </c>
      <c r="AT354" s="35">
        <f t="shared" si="135"/>
        <v>0</v>
      </c>
      <c r="AU354" s="36">
        <f t="shared" si="136"/>
        <v>0</v>
      </c>
      <c r="AW354" s="53" t="e">
        <f t="shared" si="137"/>
        <v>#DIV/0!</v>
      </c>
      <c r="BB354" s="36">
        <f t="shared" si="138"/>
        <v>0</v>
      </c>
      <c r="BD354" s="53" t="e">
        <f t="shared" si="139"/>
        <v>#DIV/0!</v>
      </c>
      <c r="BI354" s="36">
        <f t="shared" si="140"/>
        <v>0</v>
      </c>
    </row>
    <row r="355" spans="1:61" x14ac:dyDescent="0.2">
      <c r="A355" s="2">
        <v>42622</v>
      </c>
      <c r="B355">
        <f>'Yield Curves'!C354-'Yield Curves'!C355</f>
        <v>9.9999999999997868E-3</v>
      </c>
      <c r="C355">
        <f>'Yield Curves'!D354-'Yield Curves'!D355</f>
        <v>5.0000000000000711E-2</v>
      </c>
      <c r="D355">
        <f>'Yield Curves'!E354-'Yield Curves'!E355</f>
        <v>8.9999999999999858E-2</v>
      </c>
      <c r="E355">
        <f>'Yield Curves'!F354-'Yield Curves'!F355</f>
        <v>0.10500000000000043</v>
      </c>
      <c r="F355">
        <f>'Yield Curves'!G354-'Yield Curves'!G355</f>
        <v>0.12000000000000099</v>
      </c>
      <c r="G355">
        <f>'Yield Curves'!H354-'Yield Curves'!H355</f>
        <v>0.13000000000000078</v>
      </c>
      <c r="H355">
        <f>'Yield Curves'!I354-'Yield Curves'!I355</f>
        <v>0.14000000000000057</v>
      </c>
      <c r="I355">
        <f>'Yield Curves'!J354-'Yield Curves'!J355</f>
        <v>0.14499999999999957</v>
      </c>
      <c r="J355">
        <f>'Yield Curves'!K354-'Yield Curves'!K355</f>
        <v>0.15000000000000036</v>
      </c>
      <c r="K355">
        <f>'Yield Curves'!L354-'Yield Curves'!L355</f>
        <v>0.14750000000000085</v>
      </c>
      <c r="L355">
        <f>'Yield Curves'!M354-'Yield Curves'!M355</f>
        <v>0.14499999999999957</v>
      </c>
      <c r="M355">
        <f>'Yield Curves'!N354-'Yield Curves'!N355</f>
        <v>0.14250000000000007</v>
      </c>
      <c r="N355">
        <f>'Yield Curves'!O354-'Yield Curves'!O355</f>
        <v>0.13999999999999968</v>
      </c>
      <c r="O355">
        <f>'Yield Curves'!P354-'Yield Curves'!P355</f>
        <v>0.13749999999999929</v>
      </c>
      <c r="P355">
        <f>'Yield Curves'!Q354-'Yield Curves'!Q355</f>
        <v>0.14124999999999854</v>
      </c>
      <c r="Q355">
        <f>'Yield Curves'!R354-'Yield Curves'!R355</f>
        <v>0.14499999999999957</v>
      </c>
      <c r="R355">
        <f>'Yield Curves'!S354-'Yield Curves'!S355</f>
        <v>0.1487500000000006</v>
      </c>
      <c r="S355">
        <f>'Yield Curves'!T354-'Yield Curves'!T355</f>
        <v>0.14937500000000004</v>
      </c>
      <c r="T355">
        <f>'Yield Curves'!U354-'Yield Curves'!U355</f>
        <v>0.14999999999999947</v>
      </c>
      <c r="U355">
        <f>'Yield Curves'!V354-'Yield Curves'!V355</f>
        <v>0.1506249999999989</v>
      </c>
      <c r="V355" s="21">
        <f t="shared" si="131"/>
        <v>0.1506249999999989</v>
      </c>
      <c r="AB355" s="53" t="e">
        <f t="shared" si="132"/>
        <v>#DIV/0!</v>
      </c>
      <c r="AF355" s="53"/>
      <c r="AG355" s="53"/>
      <c r="AI355" s="53" t="e">
        <f t="shared" si="133"/>
        <v>#DIV/0!</v>
      </c>
      <c r="AP355" s="53" t="e">
        <f t="shared" si="134"/>
        <v>#DIV/0!</v>
      </c>
      <c r="AT355" s="35">
        <f t="shared" si="135"/>
        <v>0</v>
      </c>
      <c r="AU355" s="36">
        <f t="shared" si="136"/>
        <v>0</v>
      </c>
      <c r="AW355" s="53" t="e">
        <f t="shared" si="137"/>
        <v>#DIV/0!</v>
      </c>
      <c r="BB355" s="36">
        <f t="shared" si="138"/>
        <v>0</v>
      </c>
      <c r="BD355" s="53" t="e">
        <f t="shared" si="139"/>
        <v>#DIV/0!</v>
      </c>
      <c r="BI355" s="36">
        <f t="shared" si="140"/>
        <v>0</v>
      </c>
    </row>
    <row r="356" spans="1:61" x14ac:dyDescent="0.2">
      <c r="A356" s="2">
        <v>42621</v>
      </c>
      <c r="B356">
        <f>'Yield Curves'!C355-'Yield Curves'!C356</f>
        <v>9.9999999999997868E-3</v>
      </c>
      <c r="C356">
        <f>'Yield Curves'!D355-'Yield Curves'!D356</f>
        <v>-1.5000000000000568E-2</v>
      </c>
      <c r="D356">
        <f>'Yield Curves'!E355-'Yield Curves'!E356</f>
        <v>-3.9999999999999147E-2</v>
      </c>
      <c r="E356">
        <f>'Yield Curves'!F355-'Yield Curves'!F356</f>
        <v>-4.9999999999998934E-2</v>
      </c>
      <c r="F356">
        <f>'Yield Curves'!G355-'Yield Curves'!G356</f>
        <v>-6.0000000000000497E-2</v>
      </c>
      <c r="G356">
        <f>'Yield Curves'!H355-'Yield Curves'!H356</f>
        <v>-5.0000000000000711E-2</v>
      </c>
      <c r="H356">
        <f>'Yield Curves'!I355-'Yield Curves'!I356</f>
        <v>-4.0000000000000924E-2</v>
      </c>
      <c r="I356">
        <f>'Yield Curves'!J355-'Yield Curves'!J356</f>
        <v>-6.4999999999999503E-2</v>
      </c>
      <c r="J356">
        <f>'Yield Curves'!K355-'Yield Curves'!K356</f>
        <v>-8.9999999999999858E-2</v>
      </c>
      <c r="K356">
        <f>'Yield Curves'!L355-'Yield Curves'!L356</f>
        <v>-8.9999999999999858E-2</v>
      </c>
      <c r="L356">
        <f>'Yield Curves'!M355-'Yield Curves'!M356</f>
        <v>-8.9999999999999858E-2</v>
      </c>
      <c r="M356">
        <f>'Yield Curves'!N355-'Yield Curves'!N356</f>
        <v>-9.0000000000001634E-2</v>
      </c>
      <c r="N356">
        <f>'Yield Curves'!O355-'Yield Curves'!O356</f>
        <v>-9.0000000000000746E-2</v>
      </c>
      <c r="O356">
        <f>'Yield Curves'!P355-'Yield Curves'!P356</f>
        <v>-8.9999999999999858E-2</v>
      </c>
      <c r="P356">
        <f>'Yield Curves'!Q355-'Yield Curves'!Q356</f>
        <v>-8.4999999999999964E-2</v>
      </c>
      <c r="Q356">
        <f>'Yield Curves'!R355-'Yield Curves'!R356</f>
        <v>-8.0000000000000071E-2</v>
      </c>
      <c r="R356">
        <f>'Yield Curves'!S355-'Yield Curves'!S356</f>
        <v>-7.5000000000000178E-2</v>
      </c>
      <c r="S356">
        <f>'Yield Curves'!T355-'Yield Curves'!T356</f>
        <v>-7.2499999999998899E-2</v>
      </c>
      <c r="T356">
        <f>'Yield Curves'!U355-'Yield Curves'!U356</f>
        <v>-6.9999999999999396E-2</v>
      </c>
      <c r="U356">
        <f>'Yield Curves'!V355-'Yield Curves'!V356</f>
        <v>-6.7499999999999893E-2</v>
      </c>
      <c r="V356" s="21">
        <f t="shared" si="131"/>
        <v>9.9999999999997868E-3</v>
      </c>
      <c r="AB356" s="53" t="e">
        <f t="shared" si="132"/>
        <v>#DIV/0!</v>
      </c>
      <c r="AF356" s="53"/>
      <c r="AG356" s="53"/>
      <c r="AI356" s="53" t="e">
        <f t="shared" si="133"/>
        <v>#DIV/0!</v>
      </c>
      <c r="AP356" s="53" t="e">
        <f t="shared" si="134"/>
        <v>#DIV/0!</v>
      </c>
      <c r="AT356" s="35">
        <f t="shared" si="135"/>
        <v>0</v>
      </c>
      <c r="AU356" s="36">
        <f t="shared" si="136"/>
        <v>0</v>
      </c>
      <c r="AW356" s="53" t="e">
        <f t="shared" si="137"/>
        <v>#DIV/0!</v>
      </c>
      <c r="BB356" s="36">
        <f t="shared" si="138"/>
        <v>0</v>
      </c>
      <c r="BD356" s="53" t="e">
        <f t="shared" si="139"/>
        <v>#DIV/0!</v>
      </c>
      <c r="BI356" s="36">
        <f t="shared" si="140"/>
        <v>0</v>
      </c>
    </row>
    <row r="357" spans="1:61" x14ac:dyDescent="0.2">
      <c r="A357" s="2">
        <v>42620</v>
      </c>
      <c r="B357">
        <f>'Yield Curves'!C356-'Yield Curves'!C357</f>
        <v>-3.9999999999999147E-2</v>
      </c>
      <c r="C357">
        <f>'Yield Curves'!D356-'Yield Curves'!D357</f>
        <v>-3.5000000000000142E-2</v>
      </c>
      <c r="D357">
        <f>'Yield Curves'!E356-'Yield Curves'!E357</f>
        <v>-3.0000000000001137E-2</v>
      </c>
      <c r="E357">
        <f>'Yield Curves'!F356-'Yield Curves'!F357</f>
        <v>-4.0000000000000924E-2</v>
      </c>
      <c r="F357">
        <f>'Yield Curves'!G356-'Yield Curves'!G357</f>
        <v>-5.0000000000000711E-2</v>
      </c>
      <c r="G357">
        <f>'Yield Curves'!H356-'Yield Curves'!H357</f>
        <v>-3.5000000000000142E-2</v>
      </c>
      <c r="H357">
        <f>'Yield Curves'!I356-'Yield Curves'!I357</f>
        <v>-1.9999999999999574E-2</v>
      </c>
      <c r="I357">
        <f>'Yield Curves'!J356-'Yield Curves'!J357</f>
        <v>-3.5000000000000142E-2</v>
      </c>
      <c r="J357">
        <f>'Yield Curves'!K356-'Yield Curves'!K357</f>
        <v>-5.0000000000000711E-2</v>
      </c>
      <c r="K357">
        <f>'Yield Curves'!L356-'Yield Curves'!L357</f>
        <v>-4.7500000000001208E-2</v>
      </c>
      <c r="L357">
        <f>'Yield Curves'!M356-'Yield Curves'!M357</f>
        <v>-4.4999999999999929E-2</v>
      </c>
      <c r="M357">
        <f>'Yield Curves'!N356-'Yield Curves'!N357</f>
        <v>-4.249999999999865E-2</v>
      </c>
      <c r="N357">
        <f>'Yield Curves'!O356-'Yield Curves'!O357</f>
        <v>-3.9999999999999147E-2</v>
      </c>
      <c r="O357">
        <f>'Yield Curves'!P356-'Yield Curves'!P357</f>
        <v>-3.7499999999999645E-2</v>
      </c>
      <c r="P357">
        <f>'Yield Curves'!Q356-'Yield Curves'!Q357</f>
        <v>-3.6249999999999005E-2</v>
      </c>
      <c r="Q357">
        <f>'Yield Curves'!R356-'Yield Curves'!R357</f>
        <v>-3.5000000000000142E-2</v>
      </c>
      <c r="R357">
        <f>'Yield Curves'!S356-'Yield Curves'!S357</f>
        <v>-3.3750000000001279E-2</v>
      </c>
      <c r="S357">
        <f>'Yield Curves'!T356-'Yield Curves'!T357</f>
        <v>-3.1875000000001208E-2</v>
      </c>
      <c r="T357">
        <f>'Yield Curves'!U356-'Yield Curves'!U357</f>
        <v>-2.9999999999999361E-2</v>
      </c>
      <c r="U357">
        <f>'Yield Curves'!V356-'Yield Curves'!V357</f>
        <v>-2.8124999999997513E-2</v>
      </c>
      <c r="V357" s="21">
        <f t="shared" si="131"/>
        <v>-1.9999999999999574E-2</v>
      </c>
      <c r="AB357" s="53" t="e">
        <f t="shared" si="132"/>
        <v>#DIV/0!</v>
      </c>
      <c r="AF357" s="53"/>
      <c r="AG357" s="53"/>
      <c r="AI357" s="53" t="e">
        <f t="shared" si="133"/>
        <v>#DIV/0!</v>
      </c>
      <c r="AP357" s="53" t="e">
        <f t="shared" si="134"/>
        <v>#DIV/0!</v>
      </c>
      <c r="AT357" s="35">
        <f t="shared" si="135"/>
        <v>0</v>
      </c>
      <c r="AU357" s="36">
        <f t="shared" si="136"/>
        <v>0</v>
      </c>
      <c r="AW357" s="53" t="e">
        <f t="shared" si="137"/>
        <v>#DIV/0!</v>
      </c>
      <c r="BB357" s="36">
        <f t="shared" si="138"/>
        <v>0</v>
      </c>
      <c r="BD357" s="53" t="e">
        <f t="shared" si="139"/>
        <v>#DIV/0!</v>
      </c>
      <c r="BI357" s="36">
        <f t="shared" si="140"/>
        <v>0</v>
      </c>
    </row>
    <row r="358" spans="1:61" x14ac:dyDescent="0.2">
      <c r="A358" s="2">
        <v>42619</v>
      </c>
      <c r="B358">
        <f>'Yield Curves'!C357-'Yield Curves'!C358</f>
        <v>-9.9999999999997868E-3</v>
      </c>
      <c r="C358">
        <f>'Yield Curves'!D357-'Yield Curves'!D358</f>
        <v>-5.0000000000000711E-2</v>
      </c>
      <c r="D358">
        <f>'Yield Curves'!E357-'Yield Curves'!E358</f>
        <v>-8.9999999999999858E-2</v>
      </c>
      <c r="E358">
        <f>'Yield Curves'!F357-'Yield Curves'!F358</f>
        <v>-7.9999999999998295E-2</v>
      </c>
      <c r="F358">
        <f>'Yield Curves'!G357-'Yield Curves'!G358</f>
        <v>-6.9999999999998508E-2</v>
      </c>
      <c r="G358">
        <f>'Yield Curves'!H357-'Yield Curves'!H358</f>
        <v>-4.9999999999998934E-2</v>
      </c>
      <c r="H358">
        <f>'Yield Curves'!I357-'Yield Curves'!I358</f>
        <v>-2.9999999999999361E-2</v>
      </c>
      <c r="I358">
        <f>'Yield Curves'!J357-'Yield Curves'!J358</f>
        <v>-4.9999999999998934E-2</v>
      </c>
      <c r="J358">
        <f>'Yield Curves'!K357-'Yield Curves'!K358</f>
        <v>-7.0000000000000284E-2</v>
      </c>
      <c r="K358">
        <f>'Yield Curves'!L357-'Yield Curves'!L358</f>
        <v>-7.0000000000000284E-2</v>
      </c>
      <c r="L358">
        <f>'Yield Curves'!M357-'Yield Curves'!M358</f>
        <v>-7.0000000000000284E-2</v>
      </c>
      <c r="M358">
        <f>'Yield Curves'!N357-'Yield Curves'!N358</f>
        <v>-7.0000000000000284E-2</v>
      </c>
      <c r="N358">
        <f>'Yield Curves'!O357-'Yield Curves'!O358</f>
        <v>-7.0000000000000284E-2</v>
      </c>
      <c r="O358">
        <f>'Yield Curves'!P357-'Yield Curves'!P358</f>
        <v>-7.0000000000000284E-2</v>
      </c>
      <c r="P358">
        <f>'Yield Curves'!Q357-'Yield Curves'!Q358</f>
        <v>-6.7500000000000782E-2</v>
      </c>
      <c r="Q358">
        <f>'Yield Curves'!R357-'Yield Curves'!R358</f>
        <v>-6.4999999999999503E-2</v>
      </c>
      <c r="R358">
        <f>'Yield Curves'!S357-'Yield Curves'!S358</f>
        <v>-6.2499999999998224E-2</v>
      </c>
      <c r="S358">
        <f>'Yield Curves'!T357-'Yield Curves'!T358</f>
        <v>-6.1249999999999361E-2</v>
      </c>
      <c r="T358">
        <f>'Yield Curves'!U357-'Yield Curves'!U358</f>
        <v>-6.0000000000000497E-2</v>
      </c>
      <c r="U358">
        <f>'Yield Curves'!V357-'Yield Curves'!V358</f>
        <v>-5.8750000000001634E-2</v>
      </c>
      <c r="V358" s="21">
        <f t="shared" si="131"/>
        <v>-9.9999999999997868E-3</v>
      </c>
      <c r="AB358" s="53" t="e">
        <f t="shared" si="132"/>
        <v>#DIV/0!</v>
      </c>
      <c r="AF358" s="53"/>
      <c r="AG358" s="53"/>
      <c r="AI358" s="53" t="e">
        <f t="shared" si="133"/>
        <v>#DIV/0!</v>
      </c>
      <c r="AP358" s="53" t="e">
        <f t="shared" si="134"/>
        <v>#DIV/0!</v>
      </c>
      <c r="AT358" s="35">
        <f t="shared" si="135"/>
        <v>0</v>
      </c>
      <c r="AU358" s="36">
        <f t="shared" si="136"/>
        <v>0</v>
      </c>
      <c r="AW358" s="53" t="e">
        <f t="shared" si="137"/>
        <v>#DIV/0!</v>
      </c>
      <c r="BB358" s="36">
        <f t="shared" si="138"/>
        <v>0</v>
      </c>
      <c r="BD358" s="53" t="e">
        <f t="shared" si="139"/>
        <v>#DIV/0!</v>
      </c>
      <c r="BI358" s="36">
        <f t="shared" si="140"/>
        <v>0</v>
      </c>
    </row>
    <row r="359" spans="1:61" x14ac:dyDescent="0.2">
      <c r="A359" s="2">
        <v>42618</v>
      </c>
      <c r="B359">
        <f>'Yield Curves'!C358-'Yield Curves'!C359</f>
        <v>2.9999999999999361E-2</v>
      </c>
      <c r="C359">
        <f>'Yield Curves'!D358-'Yield Curves'!D359</f>
        <v>-9.9999999999980105E-3</v>
      </c>
      <c r="D359">
        <f>'Yield Curves'!E358-'Yield Curves'!E359</f>
        <v>-4.9999999999998934E-2</v>
      </c>
      <c r="E359">
        <f>'Yield Curves'!F358-'Yield Curves'!F359</f>
        <v>-6.0000000000000497E-2</v>
      </c>
      <c r="F359">
        <f>'Yield Curves'!G358-'Yield Curves'!G359</f>
        <v>-7.0000000000000284E-2</v>
      </c>
      <c r="G359">
        <f>'Yield Curves'!H358-'Yield Curves'!H359</f>
        <v>-4.0000000000000924E-2</v>
      </c>
      <c r="H359">
        <f>'Yield Curves'!I358-'Yield Curves'!I359</f>
        <v>-1.0000000000001563E-2</v>
      </c>
      <c r="I359">
        <f>'Yield Curves'!J358-'Yield Curves'!J359</f>
        <v>-3.5000000000000142E-2</v>
      </c>
      <c r="J359">
        <f>'Yield Curves'!K358-'Yield Curves'!K359</f>
        <v>-5.9999999999998721E-2</v>
      </c>
      <c r="K359">
        <f>'Yield Curves'!L358-'Yield Curves'!L359</f>
        <v>-5.7499999999999218E-2</v>
      </c>
      <c r="L359">
        <f>'Yield Curves'!M358-'Yield Curves'!M359</f>
        <v>-5.4999999999999716E-2</v>
      </c>
      <c r="M359">
        <f>'Yield Curves'!N358-'Yield Curves'!N359</f>
        <v>-5.2500000000000213E-2</v>
      </c>
      <c r="N359">
        <f>'Yield Curves'!O358-'Yield Curves'!O359</f>
        <v>-5.0000000000000711E-2</v>
      </c>
      <c r="O359">
        <f>'Yield Curves'!P358-'Yield Curves'!P359</f>
        <v>-4.7500000000001208E-2</v>
      </c>
      <c r="P359">
        <f>'Yield Curves'!Q358-'Yield Curves'!Q359</f>
        <v>-4.1249999999999787E-2</v>
      </c>
      <c r="Q359">
        <f>'Yield Curves'!R358-'Yield Curves'!R359</f>
        <v>-3.5000000000000142E-2</v>
      </c>
      <c r="R359">
        <f>'Yield Curves'!S358-'Yield Curves'!S359</f>
        <v>-2.8750000000000497E-2</v>
      </c>
      <c r="S359">
        <f>'Yield Curves'!T358-'Yield Curves'!T359</f>
        <v>-2.4374999999999147E-2</v>
      </c>
      <c r="T359">
        <f>'Yield Curves'!U358-'Yield Curves'!U359</f>
        <v>-1.9999999999999574E-2</v>
      </c>
      <c r="U359">
        <f>'Yield Curves'!V358-'Yield Curves'!V359</f>
        <v>-1.5625E-2</v>
      </c>
      <c r="V359" s="21">
        <f t="shared" si="131"/>
        <v>2.9999999999999361E-2</v>
      </c>
      <c r="AB359" s="53" t="e">
        <f t="shared" si="132"/>
        <v>#DIV/0!</v>
      </c>
      <c r="AF359" s="53"/>
      <c r="AG359" s="53"/>
      <c r="AI359" s="53" t="e">
        <f t="shared" si="133"/>
        <v>#DIV/0!</v>
      </c>
      <c r="AP359" s="53" t="e">
        <f t="shared" si="134"/>
        <v>#DIV/0!</v>
      </c>
      <c r="AT359" s="35">
        <f t="shared" si="135"/>
        <v>0</v>
      </c>
      <c r="AU359" s="36">
        <f t="shared" si="136"/>
        <v>0</v>
      </c>
      <c r="AW359" s="53" t="e">
        <f t="shared" si="137"/>
        <v>#DIV/0!</v>
      </c>
      <c r="BB359" s="36">
        <f t="shared" si="138"/>
        <v>0</v>
      </c>
      <c r="BD359" s="53" t="e">
        <f t="shared" si="139"/>
        <v>#DIV/0!</v>
      </c>
      <c r="BI359" s="36">
        <f t="shared" si="140"/>
        <v>0</v>
      </c>
    </row>
    <row r="360" spans="1:61" x14ac:dyDescent="0.2">
      <c r="A360" s="2">
        <v>42615</v>
      </c>
      <c r="B360">
        <f>'Yield Curves'!C359-'Yield Curves'!C360</f>
        <v>9.9999999999997868E-3</v>
      </c>
      <c r="C360">
        <f>'Yield Curves'!D359-'Yield Curves'!D360</f>
        <v>-2.000000000000135E-2</v>
      </c>
      <c r="D360">
        <f>'Yield Curves'!E359-'Yield Curves'!E360</f>
        <v>-5.0000000000000711E-2</v>
      </c>
      <c r="E360">
        <f>'Yield Curves'!F359-'Yield Curves'!F360</f>
        <v>-5.5000000000001492E-2</v>
      </c>
      <c r="F360">
        <f>'Yield Curves'!G359-'Yield Curves'!G360</f>
        <v>-6.0000000000000497E-2</v>
      </c>
      <c r="G360">
        <f>'Yield Curves'!H359-'Yield Curves'!H360</f>
        <v>-3.9999999999999147E-2</v>
      </c>
      <c r="H360">
        <f>'Yield Curves'!I359-'Yield Curves'!I360</f>
        <v>-1.9999999999999574E-2</v>
      </c>
      <c r="I360">
        <f>'Yield Curves'!J359-'Yield Curves'!J360</f>
        <v>-3.5000000000000142E-2</v>
      </c>
      <c r="J360">
        <f>'Yield Curves'!K359-'Yield Curves'!K360</f>
        <v>-5.0000000000000711E-2</v>
      </c>
      <c r="K360">
        <f>'Yield Curves'!L359-'Yield Curves'!L360</f>
        <v>-4.7499999999999432E-2</v>
      </c>
      <c r="L360">
        <f>'Yield Curves'!M359-'Yield Curves'!M360</f>
        <v>-4.4999999999999929E-2</v>
      </c>
      <c r="M360">
        <f>'Yield Curves'!N359-'Yield Curves'!N360</f>
        <v>-4.2500000000000426E-2</v>
      </c>
      <c r="N360">
        <f>'Yield Curves'!O359-'Yield Curves'!O360</f>
        <v>-3.9999999999999147E-2</v>
      </c>
      <c r="O360">
        <f>'Yield Curves'!P359-'Yield Curves'!P360</f>
        <v>-3.7499999999997868E-2</v>
      </c>
      <c r="P360">
        <f>'Yield Curves'!Q359-'Yield Curves'!Q360</f>
        <v>-3.8750000000000284E-2</v>
      </c>
      <c r="Q360">
        <f>'Yield Curves'!R359-'Yield Curves'!R360</f>
        <v>-4.0000000000000924E-2</v>
      </c>
      <c r="R360">
        <f>'Yield Curves'!S359-'Yield Curves'!S360</f>
        <v>-4.1250000000001563E-2</v>
      </c>
      <c r="S360">
        <f>'Yield Curves'!T359-'Yield Curves'!T360</f>
        <v>-4.0625000000002132E-2</v>
      </c>
      <c r="T360">
        <f>'Yield Curves'!U359-'Yield Curves'!U360</f>
        <v>-4.0000000000000924E-2</v>
      </c>
      <c r="U360">
        <f>'Yield Curves'!V359-'Yield Curves'!V360</f>
        <v>-3.9374999999999716E-2</v>
      </c>
      <c r="V360" s="21">
        <f t="shared" si="131"/>
        <v>9.9999999999997868E-3</v>
      </c>
      <c r="AB360" s="53" t="e">
        <f t="shared" si="132"/>
        <v>#DIV/0!</v>
      </c>
      <c r="AF360" s="53"/>
      <c r="AG360" s="53"/>
      <c r="AI360" s="53" t="e">
        <f t="shared" si="133"/>
        <v>#DIV/0!</v>
      </c>
      <c r="AP360" s="53" t="e">
        <f t="shared" si="134"/>
        <v>#DIV/0!</v>
      </c>
      <c r="AT360" s="35">
        <f t="shared" si="135"/>
        <v>0</v>
      </c>
      <c r="AU360" s="36">
        <f t="shared" si="136"/>
        <v>0</v>
      </c>
      <c r="AW360" s="53" t="e">
        <f t="shared" si="137"/>
        <v>#DIV/0!</v>
      </c>
      <c r="BB360" s="36">
        <f t="shared" si="138"/>
        <v>0</v>
      </c>
      <c r="BD360" s="53" t="e">
        <f t="shared" si="139"/>
        <v>#DIV/0!</v>
      </c>
      <c r="BI360" s="36">
        <f t="shared" si="140"/>
        <v>0</v>
      </c>
    </row>
    <row r="361" spans="1:61" x14ac:dyDescent="0.2">
      <c r="A361" s="2">
        <v>42614</v>
      </c>
      <c r="B361">
        <f>'Yield Curves'!C360-'Yield Curves'!C361</f>
        <v>-2.9999999999999361E-2</v>
      </c>
      <c r="C361">
        <f>'Yield Curves'!D360-'Yield Curves'!D361</f>
        <v>-1.9999999999999574E-2</v>
      </c>
      <c r="D361">
        <f>'Yield Curves'!E360-'Yield Curves'!E361</f>
        <v>-9.9999999999997868E-3</v>
      </c>
      <c r="E361">
        <f>'Yield Curves'!F360-'Yield Curves'!F361</f>
        <v>-9.9999999999980105E-3</v>
      </c>
      <c r="F361">
        <f>'Yield Curves'!G360-'Yield Curves'!G361</f>
        <v>-9.9999999999997868E-3</v>
      </c>
      <c r="G361">
        <f>'Yield Curves'!H360-'Yield Curves'!H361</f>
        <v>0</v>
      </c>
      <c r="H361">
        <f>'Yield Curves'!I360-'Yield Curves'!I361</f>
        <v>9.9999999999997868E-3</v>
      </c>
      <c r="I361">
        <f>'Yield Curves'!J360-'Yield Curves'!J361</f>
        <v>0</v>
      </c>
      <c r="J361">
        <f>'Yield Curves'!K360-'Yield Curves'!K361</f>
        <v>-9.9999999999997868E-3</v>
      </c>
      <c r="K361">
        <f>'Yield Curves'!L360-'Yield Curves'!L361</f>
        <v>-1.0000000000001563E-2</v>
      </c>
      <c r="L361">
        <f>'Yield Curves'!M360-'Yield Curves'!M361</f>
        <v>-9.9999999999997868E-3</v>
      </c>
      <c r="M361">
        <f>'Yield Curves'!N360-'Yield Curves'!N361</f>
        <v>-9.9999999999980105E-3</v>
      </c>
      <c r="N361">
        <f>'Yield Curves'!O360-'Yield Curves'!O361</f>
        <v>-9.9999999999997868E-3</v>
      </c>
      <c r="O361">
        <f>'Yield Curves'!P360-'Yield Curves'!P361</f>
        <v>-1.0000000000001563E-2</v>
      </c>
      <c r="P361">
        <f>'Yield Curves'!Q360-'Yield Curves'!Q361</f>
        <v>-9.9999999999997868E-3</v>
      </c>
      <c r="Q361">
        <f>'Yield Curves'!R360-'Yield Curves'!R361</f>
        <v>-9.9999999999980105E-3</v>
      </c>
      <c r="R361">
        <f>'Yield Curves'!S360-'Yield Curves'!S361</f>
        <v>-9.9999999999962341E-3</v>
      </c>
      <c r="S361">
        <f>'Yield Curves'!T360-'Yield Curves'!T361</f>
        <v>-9.9999999999980105E-3</v>
      </c>
      <c r="T361">
        <f>'Yield Curves'!U360-'Yield Curves'!U361</f>
        <v>-9.9999999999997868E-3</v>
      </c>
      <c r="U361">
        <f>'Yield Curves'!V360-'Yield Curves'!V361</f>
        <v>-1.0000000000001563E-2</v>
      </c>
      <c r="V361" s="21">
        <f t="shared" si="131"/>
        <v>9.9999999999997868E-3</v>
      </c>
      <c r="AB361" s="53" t="e">
        <f t="shared" si="132"/>
        <v>#DIV/0!</v>
      </c>
      <c r="AF361" s="53"/>
      <c r="AG361" s="53"/>
      <c r="AI361" s="53" t="e">
        <f t="shared" si="133"/>
        <v>#DIV/0!</v>
      </c>
      <c r="AP361" s="53" t="e">
        <f t="shared" si="134"/>
        <v>#DIV/0!</v>
      </c>
      <c r="AT361" s="35">
        <f t="shared" si="135"/>
        <v>0</v>
      </c>
      <c r="AU361" s="36">
        <f t="shared" si="136"/>
        <v>0</v>
      </c>
      <c r="AW361" s="53" t="e">
        <f t="shared" si="137"/>
        <v>#DIV/0!</v>
      </c>
      <c r="BB361" s="36">
        <f t="shared" si="138"/>
        <v>0</v>
      </c>
      <c r="BD361" s="53" t="e">
        <f t="shared" si="139"/>
        <v>#DIV/0!</v>
      </c>
      <c r="BI361" s="36">
        <f t="shared" si="140"/>
        <v>0</v>
      </c>
    </row>
    <row r="362" spans="1:61" x14ac:dyDescent="0.2">
      <c r="A362" s="2">
        <v>42613</v>
      </c>
      <c r="B362">
        <f>'Yield Curves'!C361-'Yield Curves'!C362</f>
        <v>-6.0000000000000497E-2</v>
      </c>
      <c r="C362">
        <f>'Yield Curves'!D361-'Yield Curves'!D362</f>
        <v>-7.0000000000000284E-2</v>
      </c>
      <c r="D362">
        <f>'Yield Curves'!E361-'Yield Curves'!E362</f>
        <v>-8.0000000000000071E-2</v>
      </c>
      <c r="E362">
        <f>'Yield Curves'!F361-'Yield Curves'!F362</f>
        <v>-8.5000000000000853E-2</v>
      </c>
      <c r="F362">
        <f>'Yield Curves'!G361-'Yield Curves'!G362</f>
        <v>-8.9999999999999858E-2</v>
      </c>
      <c r="G362">
        <f>'Yield Curves'!H361-'Yield Curves'!H362</f>
        <v>-5.4999999999999716E-2</v>
      </c>
      <c r="H362">
        <f>'Yield Curves'!I361-'Yield Curves'!I362</f>
        <v>-1.9999999999999574E-2</v>
      </c>
      <c r="I362">
        <f>'Yield Curves'!J361-'Yield Curves'!J362</f>
        <v>-5.0000000000000711E-2</v>
      </c>
      <c r="J362">
        <f>'Yield Curves'!K361-'Yield Curves'!K362</f>
        <v>-8.0000000000000071E-2</v>
      </c>
      <c r="K362">
        <f>'Yield Curves'!L361-'Yield Curves'!L362</f>
        <v>-7.4999999999999289E-2</v>
      </c>
      <c r="L362">
        <f>'Yield Curves'!M361-'Yield Curves'!M362</f>
        <v>-7.0000000000000284E-2</v>
      </c>
      <c r="M362">
        <f>'Yield Curves'!N361-'Yield Curves'!N362</f>
        <v>-6.5000000000001279E-2</v>
      </c>
      <c r="N362">
        <f>'Yield Curves'!O361-'Yield Curves'!O362</f>
        <v>-6.0000000000000497E-2</v>
      </c>
      <c r="O362">
        <f>'Yield Curves'!P361-'Yield Curves'!P362</f>
        <v>-5.4999999999999716E-2</v>
      </c>
      <c r="P362">
        <f>'Yield Curves'!Q361-'Yield Curves'!Q362</f>
        <v>-5.5000000000001492E-2</v>
      </c>
      <c r="Q362">
        <f>'Yield Curves'!R361-'Yield Curves'!R362</f>
        <v>-5.5000000000001492E-2</v>
      </c>
      <c r="R362">
        <f>'Yield Curves'!S361-'Yield Curves'!S362</f>
        <v>-5.5000000000001492E-2</v>
      </c>
      <c r="S362">
        <f>'Yield Curves'!T361-'Yield Curves'!T362</f>
        <v>-5.250000000000199E-2</v>
      </c>
      <c r="T362">
        <f>'Yield Curves'!U361-'Yield Curves'!U362</f>
        <v>-5.0000000000000711E-2</v>
      </c>
      <c r="U362">
        <f>'Yield Curves'!V361-'Yield Curves'!V362</f>
        <v>-4.7499999999999432E-2</v>
      </c>
      <c r="V362" s="21">
        <f t="shared" si="131"/>
        <v>-1.9999999999999574E-2</v>
      </c>
      <c r="AB362" s="53" t="e">
        <f t="shared" si="132"/>
        <v>#DIV/0!</v>
      </c>
      <c r="AF362" s="53"/>
      <c r="AG362" s="53"/>
      <c r="AI362" s="53" t="e">
        <f t="shared" si="133"/>
        <v>#DIV/0!</v>
      </c>
      <c r="AP362" s="53" t="e">
        <f t="shared" si="134"/>
        <v>#DIV/0!</v>
      </c>
      <c r="AT362" s="35">
        <f t="shared" si="135"/>
        <v>0</v>
      </c>
      <c r="AU362" s="36">
        <f t="shared" si="136"/>
        <v>0</v>
      </c>
      <c r="AW362" s="53" t="e">
        <f t="shared" si="137"/>
        <v>#DIV/0!</v>
      </c>
      <c r="BB362" s="36">
        <f t="shared" si="138"/>
        <v>0</v>
      </c>
      <c r="BD362" s="53" t="e">
        <f t="shared" si="139"/>
        <v>#DIV/0!</v>
      </c>
      <c r="BI362" s="36">
        <f t="shared" si="140"/>
        <v>0</v>
      </c>
    </row>
    <row r="363" spans="1:61" x14ac:dyDescent="0.2">
      <c r="A363" s="2">
        <v>42612</v>
      </c>
      <c r="B363">
        <f>'Yield Curves'!C362-'Yield Curves'!C363</f>
        <v>-2.9999999999999361E-2</v>
      </c>
      <c r="C363">
        <f>'Yield Curves'!D362-'Yield Curves'!D363</f>
        <v>-2.5000000000000355E-2</v>
      </c>
      <c r="D363">
        <f>'Yield Curves'!E362-'Yield Curves'!E363</f>
        <v>-1.9999999999999574E-2</v>
      </c>
      <c r="E363">
        <f>'Yield Curves'!F362-'Yield Curves'!F363</f>
        <v>-1.9999999999999574E-2</v>
      </c>
      <c r="F363">
        <f>'Yield Curves'!G362-'Yield Curves'!G363</f>
        <v>-1.9999999999999574E-2</v>
      </c>
      <c r="G363">
        <f>'Yield Curves'!H362-'Yield Curves'!H363</f>
        <v>-1.5000000000000568E-2</v>
      </c>
      <c r="H363">
        <f>'Yield Curves'!I362-'Yield Curves'!I363</f>
        <v>-9.9999999999997868E-3</v>
      </c>
      <c r="I363">
        <f>'Yield Curves'!J362-'Yield Curves'!J363</f>
        <v>-1.9999999999999574E-2</v>
      </c>
      <c r="J363">
        <f>'Yield Curves'!K362-'Yield Curves'!K363</f>
        <v>-2.9999999999999361E-2</v>
      </c>
      <c r="K363">
        <f>'Yield Curves'!L362-'Yield Curves'!L363</f>
        <v>-3.2499999999998863E-2</v>
      </c>
      <c r="L363">
        <f>'Yield Curves'!M362-'Yield Curves'!M363</f>
        <v>-3.4999999999998366E-2</v>
      </c>
      <c r="M363">
        <f>'Yield Curves'!N362-'Yield Curves'!N363</f>
        <v>-3.7499999999997868E-2</v>
      </c>
      <c r="N363">
        <f>'Yield Curves'!O362-'Yield Curves'!O363</f>
        <v>-3.9999999999999147E-2</v>
      </c>
      <c r="O363">
        <f>'Yield Curves'!P362-'Yield Curves'!P363</f>
        <v>-4.2500000000000426E-2</v>
      </c>
      <c r="P363">
        <f>'Yield Curves'!Q362-'Yield Curves'!Q363</f>
        <v>-3.6249999999999005E-2</v>
      </c>
      <c r="Q363">
        <f>'Yield Curves'!R362-'Yield Curves'!R363</f>
        <v>-2.9999999999999361E-2</v>
      </c>
      <c r="R363">
        <f>'Yield Curves'!S362-'Yield Curves'!S363</f>
        <v>-2.3749999999999716E-2</v>
      </c>
      <c r="S363">
        <f>'Yield Curves'!T362-'Yield Curves'!T363</f>
        <v>-2.1874999999997868E-2</v>
      </c>
      <c r="T363">
        <f>'Yield Curves'!U362-'Yield Curves'!U363</f>
        <v>-1.9999999999999574E-2</v>
      </c>
      <c r="U363">
        <f>'Yield Curves'!V362-'Yield Curves'!V363</f>
        <v>-1.8125000000001279E-2</v>
      </c>
      <c r="V363" s="21">
        <f t="shared" si="131"/>
        <v>-9.9999999999997868E-3</v>
      </c>
      <c r="AB363" s="53" t="e">
        <f t="shared" si="132"/>
        <v>#DIV/0!</v>
      </c>
      <c r="AF363" s="53"/>
      <c r="AG363" s="53"/>
      <c r="AI363" s="53" t="e">
        <f t="shared" si="133"/>
        <v>#DIV/0!</v>
      </c>
      <c r="AP363" s="53" t="e">
        <f t="shared" si="134"/>
        <v>#DIV/0!</v>
      </c>
      <c r="AT363" s="35">
        <f t="shared" si="135"/>
        <v>0</v>
      </c>
      <c r="AU363" s="36">
        <f t="shared" si="136"/>
        <v>0</v>
      </c>
      <c r="AW363" s="53" t="e">
        <f t="shared" si="137"/>
        <v>#DIV/0!</v>
      </c>
      <c r="BB363" s="36">
        <f t="shared" si="138"/>
        <v>0</v>
      </c>
      <c r="BD363" s="53" t="e">
        <f t="shared" si="139"/>
        <v>#DIV/0!</v>
      </c>
      <c r="BI363" s="36">
        <f t="shared" si="140"/>
        <v>0</v>
      </c>
    </row>
    <row r="364" spans="1:61" x14ac:dyDescent="0.2">
      <c r="A364" s="2">
        <v>42611</v>
      </c>
      <c r="B364">
        <f>'Yield Curves'!C363-'Yield Curves'!C364</f>
        <v>-9.9999999999997868E-3</v>
      </c>
      <c r="C364">
        <f>'Yield Curves'!D363-'Yield Curves'!D364</f>
        <v>-9.9999999999980105E-3</v>
      </c>
      <c r="D364">
        <f>'Yield Curves'!E363-'Yield Curves'!E364</f>
        <v>-9.9999999999997868E-3</v>
      </c>
      <c r="E364">
        <f>'Yield Curves'!F363-'Yield Curves'!F364</f>
        <v>-4.9999999999990052E-3</v>
      </c>
      <c r="F364">
        <f>'Yield Curves'!G363-'Yield Curves'!G364</f>
        <v>0</v>
      </c>
      <c r="G364">
        <f>'Yield Curves'!H363-'Yield Curves'!H364</f>
        <v>0</v>
      </c>
      <c r="H364">
        <f>'Yield Curves'!I363-'Yield Curves'!I364</f>
        <v>0</v>
      </c>
      <c r="I364">
        <f>'Yield Curves'!J363-'Yield Curves'!J364</f>
        <v>4.9999999999990052E-3</v>
      </c>
      <c r="J364">
        <f>'Yield Curves'!K363-'Yield Curves'!K364</f>
        <v>9.9999999999997868E-3</v>
      </c>
      <c r="K364">
        <f>'Yield Curves'!L363-'Yield Curves'!L364</f>
        <v>1.2499999999999289E-2</v>
      </c>
      <c r="L364">
        <f>'Yield Curves'!M363-'Yield Curves'!M364</f>
        <v>1.4999999999998792E-2</v>
      </c>
      <c r="M364">
        <f>'Yield Curves'!N363-'Yield Curves'!N364</f>
        <v>1.7499999999998295E-2</v>
      </c>
      <c r="N364">
        <f>'Yield Curves'!O363-'Yield Curves'!O364</f>
        <v>1.9999999999999574E-2</v>
      </c>
      <c r="O364">
        <f>'Yield Curves'!P363-'Yield Curves'!P364</f>
        <v>2.2500000000000853E-2</v>
      </c>
      <c r="P364">
        <f>'Yield Curves'!Q363-'Yield Curves'!Q364</f>
        <v>1.8750000000000711E-2</v>
      </c>
      <c r="Q364">
        <f>'Yield Curves'!R363-'Yield Curves'!R364</f>
        <v>1.5000000000000568E-2</v>
      </c>
      <c r="R364">
        <f>'Yield Curves'!S363-'Yield Curves'!S364</f>
        <v>1.1250000000000426E-2</v>
      </c>
      <c r="S364">
        <f>'Yield Curves'!T363-'Yield Curves'!T364</f>
        <v>1.0624999999999218E-2</v>
      </c>
      <c r="T364">
        <f>'Yield Curves'!U363-'Yield Curves'!U364</f>
        <v>9.9999999999997868E-3</v>
      </c>
      <c r="U364">
        <f>'Yield Curves'!V363-'Yield Curves'!V364</f>
        <v>9.3750000000003553E-3</v>
      </c>
      <c r="V364" s="21">
        <f t="shared" si="131"/>
        <v>2.2500000000000853E-2</v>
      </c>
      <c r="AB364" s="53" t="e">
        <f t="shared" si="132"/>
        <v>#DIV/0!</v>
      </c>
      <c r="AF364" s="53"/>
      <c r="AG364" s="53"/>
      <c r="AI364" s="53" t="e">
        <f t="shared" si="133"/>
        <v>#DIV/0!</v>
      </c>
      <c r="AP364" s="53" t="e">
        <f t="shared" si="134"/>
        <v>#DIV/0!</v>
      </c>
      <c r="AT364" s="35">
        <f t="shared" si="135"/>
        <v>0</v>
      </c>
      <c r="AU364" s="36">
        <f t="shared" si="136"/>
        <v>0</v>
      </c>
      <c r="AW364" s="53" t="e">
        <f t="shared" si="137"/>
        <v>#DIV/0!</v>
      </c>
      <c r="BB364" s="36">
        <f t="shared" si="138"/>
        <v>0</v>
      </c>
      <c r="BD364" s="53" t="e">
        <f t="shared" si="139"/>
        <v>#DIV/0!</v>
      </c>
      <c r="BI364" s="36">
        <f t="shared" si="140"/>
        <v>0</v>
      </c>
    </row>
    <row r="365" spans="1:61" x14ac:dyDescent="0.2">
      <c r="A365" s="2">
        <v>42608</v>
      </c>
      <c r="B365">
        <f>'Yield Curves'!C364-'Yield Curves'!C365</f>
        <v>-8.0000000000000071E-2</v>
      </c>
      <c r="C365">
        <f>'Yield Curves'!D364-'Yield Curves'!D365</f>
        <v>-5.5000000000001492E-2</v>
      </c>
      <c r="D365">
        <f>'Yield Curves'!E364-'Yield Curves'!E365</f>
        <v>-3.0000000000001137E-2</v>
      </c>
      <c r="E365">
        <f>'Yield Curves'!F364-'Yield Curves'!F365</f>
        <v>-3.0000000000001137E-2</v>
      </c>
      <c r="F365">
        <f>'Yield Curves'!G364-'Yield Curves'!G365</f>
        <v>-3.0000000000001137E-2</v>
      </c>
      <c r="G365">
        <f>'Yield Curves'!H364-'Yield Curves'!H365</f>
        <v>-1.5000000000000568E-2</v>
      </c>
      <c r="H365">
        <f>'Yield Curves'!I364-'Yield Curves'!I365</f>
        <v>0</v>
      </c>
      <c r="I365">
        <f>'Yield Curves'!J364-'Yield Curves'!J365</f>
        <v>-1.9999999999999574E-2</v>
      </c>
      <c r="J365">
        <f>'Yield Curves'!K364-'Yield Curves'!K365</f>
        <v>-4.0000000000000924E-2</v>
      </c>
      <c r="K365">
        <f>'Yield Curves'!L364-'Yield Curves'!L365</f>
        <v>-4.0000000000000924E-2</v>
      </c>
      <c r="L365">
        <f>'Yield Curves'!M364-'Yield Curves'!M365</f>
        <v>-4.0000000000000924E-2</v>
      </c>
      <c r="M365">
        <f>'Yield Curves'!N364-'Yield Curves'!N365</f>
        <v>-4.0000000000000924E-2</v>
      </c>
      <c r="N365">
        <f>'Yield Curves'!O364-'Yield Curves'!O365</f>
        <v>-4.0000000000000924E-2</v>
      </c>
      <c r="O365">
        <f>'Yield Curves'!P364-'Yield Curves'!P365</f>
        <v>-4.0000000000000924E-2</v>
      </c>
      <c r="P365">
        <f>'Yield Curves'!Q364-'Yield Curves'!Q365</f>
        <v>-3.7500000000001421E-2</v>
      </c>
      <c r="Q365">
        <f>'Yield Curves'!R364-'Yield Curves'!R365</f>
        <v>-3.5000000000000142E-2</v>
      </c>
      <c r="R365">
        <f>'Yield Curves'!S364-'Yield Curves'!S365</f>
        <v>-3.2499999999998863E-2</v>
      </c>
      <c r="S365">
        <f>'Yield Curves'!T364-'Yield Curves'!T365</f>
        <v>-3.1249999999998224E-2</v>
      </c>
      <c r="T365">
        <f>'Yield Curves'!U364-'Yield Curves'!U365</f>
        <v>-2.9999999999999361E-2</v>
      </c>
      <c r="U365">
        <f>'Yield Curves'!V364-'Yield Curves'!V365</f>
        <v>-2.8750000000000497E-2</v>
      </c>
      <c r="V365" s="21">
        <f t="shared" si="131"/>
        <v>0</v>
      </c>
      <c r="AB365" s="53" t="e">
        <f t="shared" si="132"/>
        <v>#DIV/0!</v>
      </c>
      <c r="AF365" s="53"/>
      <c r="AG365" s="53"/>
      <c r="AI365" s="53" t="e">
        <f t="shared" si="133"/>
        <v>#DIV/0!</v>
      </c>
      <c r="AP365" s="53" t="e">
        <f t="shared" si="134"/>
        <v>#DIV/0!</v>
      </c>
      <c r="AT365" s="35">
        <f t="shared" si="135"/>
        <v>0</v>
      </c>
      <c r="AU365" s="36">
        <f t="shared" si="136"/>
        <v>0</v>
      </c>
      <c r="AW365" s="53" t="e">
        <f t="shared" si="137"/>
        <v>#DIV/0!</v>
      </c>
      <c r="BB365" s="36">
        <f t="shared" si="138"/>
        <v>0</v>
      </c>
      <c r="BD365" s="53" t="e">
        <f t="shared" si="139"/>
        <v>#DIV/0!</v>
      </c>
      <c r="BI365" s="36">
        <f t="shared" si="140"/>
        <v>0</v>
      </c>
    </row>
    <row r="366" spans="1:61" x14ac:dyDescent="0.2">
      <c r="A366" s="2">
        <v>42607</v>
      </c>
      <c r="B366">
        <f>'Yield Curves'!C365-'Yield Curves'!C366</f>
        <v>-6.0000000000000497E-2</v>
      </c>
      <c r="C366">
        <f>'Yield Curves'!D365-'Yield Curves'!D366</f>
        <v>-4.0000000000000924E-2</v>
      </c>
      <c r="D366">
        <f>'Yield Curves'!E365-'Yield Curves'!E366</f>
        <v>-1.9999999999999574E-2</v>
      </c>
      <c r="E366">
        <f>'Yield Curves'!F365-'Yield Curves'!F366</f>
        <v>-1.9999999999999574E-2</v>
      </c>
      <c r="F366">
        <f>'Yield Curves'!G365-'Yield Curves'!G366</f>
        <v>-1.9999999999999574E-2</v>
      </c>
      <c r="G366">
        <f>'Yield Curves'!H365-'Yield Curves'!H366</f>
        <v>-4.4999999999999929E-2</v>
      </c>
      <c r="H366">
        <f>'Yield Curves'!I365-'Yield Curves'!I366</f>
        <v>-7.0000000000000284E-2</v>
      </c>
      <c r="I366">
        <f>'Yield Curves'!J365-'Yield Curves'!J366</f>
        <v>-5.0000000000000711E-2</v>
      </c>
      <c r="J366">
        <f>'Yield Curves'!K365-'Yield Curves'!K366</f>
        <v>-2.9999999999999361E-2</v>
      </c>
      <c r="K366">
        <f>'Yield Curves'!L365-'Yield Curves'!L366</f>
        <v>-2.9999999999999361E-2</v>
      </c>
      <c r="L366">
        <f>'Yield Curves'!M365-'Yield Curves'!M366</f>
        <v>-2.9999999999999361E-2</v>
      </c>
      <c r="M366">
        <f>'Yield Curves'!N365-'Yield Curves'!N366</f>
        <v>-2.9999999999999361E-2</v>
      </c>
      <c r="N366">
        <f>'Yield Curves'!O365-'Yield Curves'!O366</f>
        <v>-2.9999999999999361E-2</v>
      </c>
      <c r="O366">
        <f>'Yield Curves'!P365-'Yield Curves'!P366</f>
        <v>-2.9999999999999361E-2</v>
      </c>
      <c r="P366">
        <f>'Yield Curves'!Q365-'Yield Curves'!Q366</f>
        <v>-3.2499999999998863E-2</v>
      </c>
      <c r="Q366">
        <f>'Yield Curves'!R365-'Yield Curves'!R366</f>
        <v>-3.5000000000000142E-2</v>
      </c>
      <c r="R366">
        <f>'Yield Curves'!S365-'Yield Curves'!S366</f>
        <v>-3.7500000000001421E-2</v>
      </c>
      <c r="S366">
        <f>'Yield Curves'!T365-'Yield Curves'!T366</f>
        <v>-3.8750000000002061E-2</v>
      </c>
      <c r="T366">
        <f>'Yield Curves'!U365-'Yield Curves'!U366</f>
        <v>-4.0000000000000924E-2</v>
      </c>
      <c r="U366">
        <f>'Yield Curves'!V365-'Yield Curves'!V366</f>
        <v>-4.1249999999999787E-2</v>
      </c>
      <c r="V366" s="21">
        <f t="shared" si="131"/>
        <v>-1.9999999999999574E-2</v>
      </c>
      <c r="AB366" s="53" t="e">
        <f t="shared" si="132"/>
        <v>#DIV/0!</v>
      </c>
      <c r="AF366" s="53"/>
      <c r="AG366" s="53"/>
      <c r="AI366" s="53" t="e">
        <f t="shared" si="133"/>
        <v>#DIV/0!</v>
      </c>
      <c r="AP366" s="53" t="e">
        <f t="shared" si="134"/>
        <v>#DIV/0!</v>
      </c>
      <c r="AT366" s="35">
        <f t="shared" si="135"/>
        <v>0</v>
      </c>
      <c r="AU366" s="36">
        <f t="shared" si="136"/>
        <v>0</v>
      </c>
      <c r="AW366" s="53" t="e">
        <f t="shared" si="137"/>
        <v>#DIV/0!</v>
      </c>
      <c r="BB366" s="36">
        <f t="shared" si="138"/>
        <v>0</v>
      </c>
      <c r="BD366" s="53" t="e">
        <f t="shared" si="139"/>
        <v>#DIV/0!</v>
      </c>
      <c r="BI366" s="36">
        <f t="shared" si="140"/>
        <v>0</v>
      </c>
    </row>
    <row r="367" spans="1:61" x14ac:dyDescent="0.2">
      <c r="A367" s="2">
        <v>42606</v>
      </c>
      <c r="B367">
        <f>'Yield Curves'!C366-'Yield Curves'!C367</f>
        <v>-2.9999999999999361E-2</v>
      </c>
      <c r="C367">
        <f>'Yield Curves'!D366-'Yield Curves'!D367</f>
        <v>-3.4999999999998366E-2</v>
      </c>
      <c r="D367">
        <f>'Yield Curves'!E366-'Yield Curves'!E367</f>
        <v>-3.9999999999999147E-2</v>
      </c>
      <c r="E367">
        <f>'Yield Curves'!F366-'Yield Curves'!F367</f>
        <v>-3.0000000000001137E-2</v>
      </c>
      <c r="F367">
        <f>'Yield Curves'!G366-'Yield Curves'!G367</f>
        <v>-1.9999999999999574E-2</v>
      </c>
      <c r="G367">
        <f>'Yield Curves'!H366-'Yield Curves'!H367</f>
        <v>2.000000000000135E-2</v>
      </c>
      <c r="H367">
        <f>'Yield Curves'!I366-'Yield Curves'!I367</f>
        <v>6.0000000000000497E-2</v>
      </c>
      <c r="I367">
        <f>'Yield Curves'!J366-'Yield Curves'!J367</f>
        <v>4.5000000000001705E-2</v>
      </c>
      <c r="J367">
        <f>'Yield Curves'!K366-'Yield Curves'!K367</f>
        <v>2.9999999999999361E-2</v>
      </c>
      <c r="K367">
        <f>'Yield Curves'!L366-'Yield Curves'!L367</f>
        <v>3.2499999999998863E-2</v>
      </c>
      <c r="L367">
        <f>'Yield Curves'!M366-'Yield Curves'!M367</f>
        <v>3.4999999999998366E-2</v>
      </c>
      <c r="M367">
        <f>'Yield Curves'!N366-'Yield Curves'!N367</f>
        <v>3.7499999999997868E-2</v>
      </c>
      <c r="N367">
        <f>'Yield Curves'!O366-'Yield Curves'!O367</f>
        <v>3.9999999999999147E-2</v>
      </c>
      <c r="O367">
        <f>'Yield Curves'!P366-'Yield Curves'!P367</f>
        <v>4.2500000000000426E-2</v>
      </c>
      <c r="P367">
        <f>'Yield Curves'!Q366-'Yield Curves'!Q367</f>
        <v>4.3749999999999289E-2</v>
      </c>
      <c r="Q367">
        <f>'Yield Curves'!R366-'Yield Curves'!R367</f>
        <v>4.4999999999998153E-2</v>
      </c>
      <c r="R367">
        <f>'Yield Curves'!S366-'Yield Curves'!S367</f>
        <v>4.6249999999997016E-2</v>
      </c>
      <c r="S367">
        <f>'Yield Curves'!T366-'Yield Curves'!T367</f>
        <v>4.8124999999998863E-2</v>
      </c>
      <c r="T367">
        <f>'Yield Curves'!U366-'Yield Curves'!U367</f>
        <v>5.0000000000000711E-2</v>
      </c>
      <c r="U367">
        <f>'Yield Curves'!V366-'Yield Curves'!V367</f>
        <v>5.1875000000002558E-2</v>
      </c>
      <c r="V367" s="21">
        <f t="shared" si="131"/>
        <v>6.0000000000000497E-2</v>
      </c>
      <c r="AB367" s="53" t="e">
        <f t="shared" si="132"/>
        <v>#DIV/0!</v>
      </c>
      <c r="AF367" s="53"/>
      <c r="AG367" s="53"/>
      <c r="AI367" s="53" t="e">
        <f t="shared" si="133"/>
        <v>#DIV/0!</v>
      </c>
      <c r="AP367" s="53" t="e">
        <f t="shared" si="134"/>
        <v>#DIV/0!</v>
      </c>
      <c r="AT367" s="35">
        <f t="shared" si="135"/>
        <v>0</v>
      </c>
      <c r="AU367" s="36">
        <f t="shared" si="136"/>
        <v>0</v>
      </c>
      <c r="AW367" s="53" t="e">
        <f t="shared" si="137"/>
        <v>#DIV/0!</v>
      </c>
      <c r="BB367" s="36">
        <f t="shared" si="138"/>
        <v>0</v>
      </c>
      <c r="BD367" s="53" t="e">
        <f t="shared" si="139"/>
        <v>#DIV/0!</v>
      </c>
      <c r="BI367" s="36">
        <f t="shared" si="140"/>
        <v>0</v>
      </c>
    </row>
    <row r="368" spans="1:61" x14ac:dyDescent="0.2">
      <c r="A368" s="2">
        <v>42605</v>
      </c>
      <c r="B368">
        <f>'Yield Curves'!C367-'Yield Curves'!C368</f>
        <v>9.9999999999997868E-3</v>
      </c>
      <c r="C368">
        <f>'Yield Curves'!D367-'Yield Curves'!D368</f>
        <v>-5.0000000000007816E-3</v>
      </c>
      <c r="D368">
        <f>'Yield Curves'!E367-'Yield Curves'!E368</f>
        <v>-2.000000000000135E-2</v>
      </c>
      <c r="E368">
        <f>'Yield Curves'!F367-'Yield Curves'!F368</f>
        <v>-1.9999999999999574E-2</v>
      </c>
      <c r="F368">
        <f>'Yield Curves'!G367-'Yield Curves'!G368</f>
        <v>-2.000000000000135E-2</v>
      </c>
      <c r="G368">
        <f>'Yield Curves'!H367-'Yield Curves'!H368</f>
        <v>-3.5000000000001918E-2</v>
      </c>
      <c r="H368">
        <f>'Yield Curves'!I367-'Yield Curves'!I368</f>
        <v>-5.0000000000000711E-2</v>
      </c>
      <c r="I368">
        <f>'Yield Curves'!J367-'Yield Curves'!J368</f>
        <v>-4.5000000000001705E-2</v>
      </c>
      <c r="J368">
        <f>'Yield Curves'!K367-'Yield Curves'!K368</f>
        <v>-3.9999999999999147E-2</v>
      </c>
      <c r="K368">
        <f>'Yield Curves'!L367-'Yield Curves'!L368</f>
        <v>-3.9999999999999147E-2</v>
      </c>
      <c r="L368">
        <f>'Yield Curves'!M367-'Yield Curves'!M368</f>
        <v>-3.9999999999999147E-2</v>
      </c>
      <c r="M368">
        <f>'Yield Curves'!N367-'Yield Curves'!N368</f>
        <v>-3.9999999999999147E-2</v>
      </c>
      <c r="N368">
        <f>'Yield Curves'!O367-'Yield Curves'!O368</f>
        <v>-3.9999999999999147E-2</v>
      </c>
      <c r="O368">
        <f>'Yield Curves'!P367-'Yield Curves'!P368</f>
        <v>-3.9999999999999147E-2</v>
      </c>
      <c r="P368">
        <f>'Yield Curves'!Q367-'Yield Curves'!Q368</f>
        <v>-4.249999999999865E-2</v>
      </c>
      <c r="Q368">
        <f>'Yield Curves'!R367-'Yield Curves'!R368</f>
        <v>-4.4999999999998153E-2</v>
      </c>
      <c r="R368">
        <f>'Yield Curves'!S367-'Yield Curves'!S368</f>
        <v>-4.7499999999997655E-2</v>
      </c>
      <c r="S368">
        <f>'Yield Curves'!T367-'Yield Curves'!T368</f>
        <v>-4.8750000000000071E-2</v>
      </c>
      <c r="T368">
        <f>'Yield Curves'!U367-'Yield Curves'!U368</f>
        <v>-5.0000000000000711E-2</v>
      </c>
      <c r="U368">
        <f>'Yield Curves'!V367-'Yield Curves'!V368</f>
        <v>-5.125000000000135E-2</v>
      </c>
      <c r="V368" s="21">
        <f t="shared" si="131"/>
        <v>9.9999999999997868E-3</v>
      </c>
      <c r="AB368" s="53" t="e">
        <f t="shared" si="132"/>
        <v>#DIV/0!</v>
      </c>
      <c r="AF368" s="53"/>
      <c r="AG368" s="53"/>
      <c r="AI368" s="53" t="e">
        <f t="shared" si="133"/>
        <v>#DIV/0!</v>
      </c>
      <c r="AP368" s="53" t="e">
        <f t="shared" si="134"/>
        <v>#DIV/0!</v>
      </c>
      <c r="AT368" s="35">
        <f t="shared" si="135"/>
        <v>0</v>
      </c>
      <c r="AU368" s="36">
        <f t="shared" si="136"/>
        <v>0</v>
      </c>
      <c r="AW368" s="53" t="e">
        <f t="shared" si="137"/>
        <v>#DIV/0!</v>
      </c>
      <c r="BB368" s="36">
        <f t="shared" si="138"/>
        <v>0</v>
      </c>
      <c r="BD368" s="53" t="e">
        <f t="shared" si="139"/>
        <v>#DIV/0!</v>
      </c>
      <c r="BI368" s="36">
        <f t="shared" si="140"/>
        <v>0</v>
      </c>
    </row>
    <row r="369" spans="1:61" x14ac:dyDescent="0.2">
      <c r="A369" s="2">
        <v>42604</v>
      </c>
      <c r="B369">
        <f>'Yield Curves'!C368-'Yield Curves'!C369</f>
        <v>0</v>
      </c>
      <c r="C369">
        <f>'Yield Curves'!D368-'Yield Curves'!D369</f>
        <v>5.0000000000007816E-3</v>
      </c>
      <c r="D369">
        <f>'Yield Curves'!E368-'Yield Curves'!E369</f>
        <v>1.0000000000001563E-2</v>
      </c>
      <c r="E369">
        <f>'Yield Curves'!F368-'Yield Curves'!F369</f>
        <v>1.0000000000001563E-2</v>
      </c>
      <c r="F369">
        <f>'Yield Curves'!G368-'Yield Curves'!G369</f>
        <v>1.0000000000001563E-2</v>
      </c>
      <c r="G369">
        <f>'Yield Curves'!H368-'Yield Curves'!H369</f>
        <v>9.9999999999997868E-3</v>
      </c>
      <c r="H369">
        <f>'Yield Curves'!I368-'Yield Curves'!I369</f>
        <v>9.9999999999997868E-3</v>
      </c>
      <c r="I369">
        <f>'Yield Curves'!J368-'Yield Curves'!J369</f>
        <v>1.9999999999999574E-2</v>
      </c>
      <c r="J369">
        <f>'Yield Curves'!K368-'Yield Curves'!K369</f>
        <v>2.9999999999999361E-2</v>
      </c>
      <c r="K369">
        <f>'Yield Curves'!L368-'Yield Curves'!L369</f>
        <v>3.0000000000001137E-2</v>
      </c>
      <c r="L369">
        <f>'Yield Curves'!M368-'Yield Curves'!M369</f>
        <v>3.0000000000001137E-2</v>
      </c>
      <c r="M369">
        <f>'Yield Curves'!N368-'Yield Curves'!N369</f>
        <v>3.0000000000001137E-2</v>
      </c>
      <c r="N369">
        <f>'Yield Curves'!O368-'Yield Curves'!O369</f>
        <v>2.9999999999999361E-2</v>
      </c>
      <c r="O369">
        <f>'Yield Curves'!P368-'Yield Curves'!P369</f>
        <v>2.9999999999997584E-2</v>
      </c>
      <c r="P369">
        <f>'Yield Curves'!Q368-'Yield Curves'!Q369</f>
        <v>2.9999999999999361E-2</v>
      </c>
      <c r="Q369">
        <f>'Yield Curves'!R368-'Yield Curves'!R369</f>
        <v>2.9999999999999361E-2</v>
      </c>
      <c r="R369">
        <f>'Yield Curves'!S368-'Yield Curves'!S369</f>
        <v>2.9999999999999361E-2</v>
      </c>
      <c r="S369">
        <f>'Yield Curves'!T368-'Yield Curves'!T369</f>
        <v>3.0000000000001137E-2</v>
      </c>
      <c r="T369">
        <f>'Yield Curves'!U368-'Yield Curves'!U369</f>
        <v>3.0000000000001137E-2</v>
      </c>
      <c r="U369">
        <f>'Yield Curves'!V368-'Yield Curves'!V369</f>
        <v>3.0000000000001137E-2</v>
      </c>
      <c r="V369" s="21">
        <f t="shared" si="131"/>
        <v>3.0000000000001137E-2</v>
      </c>
      <c r="AB369" s="53" t="e">
        <f t="shared" si="132"/>
        <v>#DIV/0!</v>
      </c>
      <c r="AF369" s="53"/>
      <c r="AG369" s="53"/>
      <c r="AI369" s="53" t="e">
        <f t="shared" si="133"/>
        <v>#DIV/0!</v>
      </c>
      <c r="AP369" s="53" t="e">
        <f t="shared" si="134"/>
        <v>#DIV/0!</v>
      </c>
      <c r="AT369" s="35">
        <f t="shared" si="135"/>
        <v>0</v>
      </c>
      <c r="AU369" s="36">
        <f t="shared" si="136"/>
        <v>0</v>
      </c>
      <c r="AW369" s="53" t="e">
        <f t="shared" si="137"/>
        <v>#DIV/0!</v>
      </c>
      <c r="BB369" s="36">
        <f t="shared" si="138"/>
        <v>0</v>
      </c>
      <c r="BD369" s="53" t="e">
        <f t="shared" si="139"/>
        <v>#DIV/0!</v>
      </c>
      <c r="BI369" s="36">
        <f t="shared" si="140"/>
        <v>0</v>
      </c>
    </row>
    <row r="370" spans="1:61" x14ac:dyDescent="0.2">
      <c r="A370" s="2">
        <v>42601</v>
      </c>
      <c r="B370">
        <f>'Yield Curves'!C369-'Yield Curves'!C370</f>
        <v>-4.0000000000000924E-2</v>
      </c>
      <c r="C370">
        <f>'Yield Curves'!D369-'Yield Curves'!D370</f>
        <v>-2.5000000000000355E-2</v>
      </c>
      <c r="D370">
        <f>'Yield Curves'!E369-'Yield Curves'!E370</f>
        <v>-1.0000000000001563E-2</v>
      </c>
      <c r="E370">
        <f>'Yield Curves'!F369-'Yield Curves'!F370</f>
        <v>-1.5000000000002345E-2</v>
      </c>
      <c r="F370">
        <f>'Yield Curves'!G369-'Yield Curves'!G370</f>
        <v>-2.000000000000135E-2</v>
      </c>
      <c r="G370">
        <f>'Yield Curves'!H369-'Yield Curves'!H370</f>
        <v>0</v>
      </c>
      <c r="H370">
        <f>'Yield Curves'!I369-'Yield Curves'!I370</f>
        <v>2.000000000000135E-2</v>
      </c>
      <c r="I370">
        <f>'Yield Curves'!J369-'Yield Curves'!J370</f>
        <v>-4.9999999999990052E-3</v>
      </c>
      <c r="J370">
        <f>'Yield Curves'!K369-'Yield Curves'!K370</f>
        <v>-2.9999999999999361E-2</v>
      </c>
      <c r="K370">
        <f>'Yield Curves'!L369-'Yield Curves'!L370</f>
        <v>-2.5000000000000355E-2</v>
      </c>
      <c r="L370">
        <f>'Yield Curves'!M369-'Yield Curves'!M370</f>
        <v>-1.9999999999999574E-2</v>
      </c>
      <c r="M370">
        <f>'Yield Curves'!N369-'Yield Curves'!N370</f>
        <v>-1.5000000000000568E-2</v>
      </c>
      <c r="N370">
        <f>'Yield Curves'!O369-'Yield Curves'!O370</f>
        <v>-9.9999999999997868E-3</v>
      </c>
      <c r="O370">
        <f>'Yield Curves'!P369-'Yield Curves'!P370</f>
        <v>-4.9999999999990052E-3</v>
      </c>
      <c r="P370">
        <f>'Yield Curves'!Q369-'Yield Curves'!Q370</f>
        <v>-2.500000000001279E-3</v>
      </c>
      <c r="Q370">
        <f>'Yield Curves'!R369-'Yield Curves'!R370</f>
        <v>0</v>
      </c>
      <c r="R370">
        <f>'Yield Curves'!S369-'Yield Curves'!S370</f>
        <v>2.500000000001279E-3</v>
      </c>
      <c r="S370">
        <f>'Yield Curves'!T369-'Yield Curves'!T370</f>
        <v>6.2500000000014211E-3</v>
      </c>
      <c r="T370">
        <f>'Yield Curves'!U369-'Yield Curves'!U370</f>
        <v>9.9999999999997868E-3</v>
      </c>
      <c r="U370">
        <f>'Yield Curves'!V369-'Yield Curves'!V370</f>
        <v>1.3749999999998153E-2</v>
      </c>
      <c r="V370" s="21">
        <f t="shared" si="131"/>
        <v>2.000000000000135E-2</v>
      </c>
      <c r="AB370" s="53" t="e">
        <f t="shared" si="132"/>
        <v>#DIV/0!</v>
      </c>
      <c r="AF370" s="53"/>
      <c r="AG370" s="53"/>
      <c r="AI370" s="53" t="e">
        <f t="shared" si="133"/>
        <v>#DIV/0!</v>
      </c>
      <c r="AP370" s="53" t="e">
        <f t="shared" si="134"/>
        <v>#DIV/0!</v>
      </c>
      <c r="AT370" s="35">
        <f t="shared" si="135"/>
        <v>0</v>
      </c>
      <c r="AU370" s="36">
        <f t="shared" si="136"/>
        <v>0</v>
      </c>
      <c r="AW370" s="53" t="e">
        <f t="shared" si="137"/>
        <v>#DIV/0!</v>
      </c>
      <c r="BB370" s="36">
        <f t="shared" si="138"/>
        <v>0</v>
      </c>
      <c r="BD370" s="53" t="e">
        <f t="shared" si="139"/>
        <v>#DIV/0!</v>
      </c>
      <c r="BI370" s="36">
        <f t="shared" si="140"/>
        <v>0</v>
      </c>
    </row>
    <row r="371" spans="1:61" x14ac:dyDescent="0.2">
      <c r="A371" s="2">
        <v>42600</v>
      </c>
      <c r="B371">
        <f>'Yield Curves'!C370-'Yield Curves'!C371</f>
        <v>9.9999999999997868E-3</v>
      </c>
      <c r="C371">
        <f>'Yield Curves'!D370-'Yield Curves'!D371</f>
        <v>-1.0000000000001563E-2</v>
      </c>
      <c r="D371">
        <f>'Yield Curves'!E370-'Yield Curves'!E371</f>
        <v>-2.9999999999999361E-2</v>
      </c>
      <c r="E371">
        <f>'Yield Curves'!F370-'Yield Curves'!F371</f>
        <v>-4.4999999999999929E-2</v>
      </c>
      <c r="F371">
        <f>'Yield Curves'!G370-'Yield Curves'!G371</f>
        <v>-5.9999999999998721E-2</v>
      </c>
      <c r="G371">
        <f>'Yield Curves'!H370-'Yield Curves'!H371</f>
        <v>-3.4999999999998366E-2</v>
      </c>
      <c r="H371">
        <f>'Yield Curves'!I370-'Yield Curves'!I371</f>
        <v>-9.9999999999997868E-3</v>
      </c>
      <c r="I371">
        <f>'Yield Curves'!J370-'Yield Curves'!J371</f>
        <v>-3.5000000000000142E-2</v>
      </c>
      <c r="J371">
        <f>'Yield Curves'!K370-'Yield Curves'!K371</f>
        <v>-6.0000000000000497E-2</v>
      </c>
      <c r="K371">
        <f>'Yield Curves'!L370-'Yield Curves'!L371</f>
        <v>-5.7499999999999218E-2</v>
      </c>
      <c r="L371">
        <f>'Yield Curves'!M370-'Yield Curves'!M371</f>
        <v>-5.4999999999999716E-2</v>
      </c>
      <c r="M371">
        <f>'Yield Curves'!N370-'Yield Curves'!N371</f>
        <v>-5.2499999999998437E-2</v>
      </c>
      <c r="N371">
        <f>'Yield Curves'!O370-'Yield Curves'!O371</f>
        <v>-4.9999999999998934E-2</v>
      </c>
      <c r="O371">
        <f>'Yield Curves'!P370-'Yield Curves'!P371</f>
        <v>-4.7499999999999432E-2</v>
      </c>
      <c r="P371">
        <f>'Yield Curves'!Q370-'Yield Curves'!Q371</f>
        <v>-4.6249999999998792E-2</v>
      </c>
      <c r="Q371">
        <f>'Yield Curves'!R370-'Yield Curves'!R371</f>
        <v>-4.4999999999999929E-2</v>
      </c>
      <c r="R371">
        <f>'Yield Curves'!S370-'Yield Curves'!S371</f>
        <v>-4.3750000000001066E-2</v>
      </c>
      <c r="S371">
        <f>'Yield Curves'!T370-'Yield Curves'!T371</f>
        <v>-4.1875000000000995E-2</v>
      </c>
      <c r="T371">
        <f>'Yield Curves'!U370-'Yield Curves'!U371</f>
        <v>-4.0000000000000924E-2</v>
      </c>
      <c r="U371">
        <f>'Yield Curves'!V370-'Yield Curves'!V371</f>
        <v>-3.8125000000000853E-2</v>
      </c>
      <c r="V371" s="21">
        <f t="shared" si="131"/>
        <v>9.9999999999997868E-3</v>
      </c>
      <c r="AB371" s="53" t="e">
        <f t="shared" si="132"/>
        <v>#DIV/0!</v>
      </c>
      <c r="AF371" s="53"/>
      <c r="AG371" s="53"/>
      <c r="AI371" s="53" t="e">
        <f t="shared" si="133"/>
        <v>#DIV/0!</v>
      </c>
      <c r="AP371" s="53" t="e">
        <f t="shared" si="134"/>
        <v>#DIV/0!</v>
      </c>
      <c r="AT371" s="35">
        <f t="shared" si="135"/>
        <v>0</v>
      </c>
      <c r="AU371" s="36">
        <f t="shared" si="136"/>
        <v>0</v>
      </c>
      <c r="AW371" s="53" t="e">
        <f t="shared" si="137"/>
        <v>#DIV/0!</v>
      </c>
      <c r="BB371" s="36">
        <f t="shared" si="138"/>
        <v>0</v>
      </c>
      <c r="BD371" s="53" t="e">
        <f t="shared" si="139"/>
        <v>#DIV/0!</v>
      </c>
      <c r="BI371" s="36">
        <f t="shared" si="140"/>
        <v>0</v>
      </c>
    </row>
    <row r="372" spans="1:61" x14ac:dyDescent="0.2">
      <c r="A372" s="2">
        <v>42599</v>
      </c>
      <c r="B372">
        <f>'Yield Curves'!C371-'Yield Curves'!C372</f>
        <v>0</v>
      </c>
      <c r="C372">
        <f>'Yield Curves'!D371-'Yield Curves'!D372</f>
        <v>-4.9999999999990052E-3</v>
      </c>
      <c r="D372">
        <f>'Yield Curves'!E371-'Yield Curves'!E372</f>
        <v>-9.9999999999997868E-3</v>
      </c>
      <c r="E372">
        <f>'Yield Curves'!F371-'Yield Curves'!F372</f>
        <v>-4.9999999999990052E-3</v>
      </c>
      <c r="F372">
        <f>'Yield Curves'!G371-'Yield Curves'!G372</f>
        <v>0</v>
      </c>
      <c r="G372">
        <f>'Yield Curves'!H371-'Yield Curves'!H372</f>
        <v>9.9999999999997868E-3</v>
      </c>
      <c r="H372">
        <f>'Yield Curves'!I371-'Yield Curves'!I372</f>
        <v>1.9999999999999574E-2</v>
      </c>
      <c r="I372">
        <f>'Yield Curves'!J371-'Yield Curves'!J372</f>
        <v>3.5000000000000142E-2</v>
      </c>
      <c r="J372">
        <f>'Yield Curves'!K371-'Yield Curves'!K372</f>
        <v>5.0000000000000711E-2</v>
      </c>
      <c r="K372">
        <f>'Yield Curves'!L371-'Yield Curves'!L372</f>
        <v>5.2499999999998437E-2</v>
      </c>
      <c r="L372">
        <f>'Yield Curves'!M371-'Yield Curves'!M372</f>
        <v>5.4999999999999716E-2</v>
      </c>
      <c r="M372">
        <f>'Yield Curves'!N371-'Yield Curves'!N372</f>
        <v>5.7499999999999218E-2</v>
      </c>
      <c r="N372">
        <f>'Yield Curves'!O371-'Yield Curves'!O372</f>
        <v>5.9999999999998721E-2</v>
      </c>
      <c r="O372">
        <f>'Yield Curves'!P371-'Yield Curves'!P372</f>
        <v>6.2499999999998224E-2</v>
      </c>
      <c r="P372">
        <f>'Yield Curves'!Q371-'Yield Curves'!Q372</f>
        <v>5.6250000000000355E-2</v>
      </c>
      <c r="Q372">
        <f>'Yield Curves'!R371-'Yield Curves'!R372</f>
        <v>5.0000000000000711E-2</v>
      </c>
      <c r="R372">
        <f>'Yield Curves'!S371-'Yield Curves'!S372</f>
        <v>4.3750000000001066E-2</v>
      </c>
      <c r="S372">
        <f>'Yield Curves'!T371-'Yield Curves'!T372</f>
        <v>4.1875000000000995E-2</v>
      </c>
      <c r="T372">
        <f>'Yield Curves'!U371-'Yield Curves'!U372</f>
        <v>4.0000000000000924E-2</v>
      </c>
      <c r="U372">
        <f>'Yield Curves'!V371-'Yield Curves'!V372</f>
        <v>3.8125000000000853E-2</v>
      </c>
      <c r="V372" s="21">
        <f t="shared" si="131"/>
        <v>6.2499999999998224E-2</v>
      </c>
      <c r="AB372" s="53" t="e">
        <f t="shared" si="132"/>
        <v>#DIV/0!</v>
      </c>
      <c r="AF372" s="53"/>
      <c r="AG372" s="53"/>
      <c r="AI372" s="53" t="e">
        <f t="shared" si="133"/>
        <v>#DIV/0!</v>
      </c>
      <c r="AP372" s="53" t="e">
        <f t="shared" si="134"/>
        <v>#DIV/0!</v>
      </c>
      <c r="AT372" s="35">
        <f t="shared" si="135"/>
        <v>0</v>
      </c>
      <c r="AU372" s="36">
        <f t="shared" si="136"/>
        <v>0</v>
      </c>
      <c r="AW372" s="53" t="e">
        <f t="shared" si="137"/>
        <v>#DIV/0!</v>
      </c>
      <c r="BB372" s="36">
        <f t="shared" si="138"/>
        <v>0</v>
      </c>
      <c r="BD372" s="53" t="e">
        <f t="shared" si="139"/>
        <v>#DIV/0!</v>
      </c>
      <c r="BI372" s="36">
        <f t="shared" si="140"/>
        <v>0</v>
      </c>
    </row>
    <row r="373" spans="1:61" x14ac:dyDescent="0.2">
      <c r="A373" s="2">
        <v>42598</v>
      </c>
      <c r="B373">
        <f>'Yield Curves'!C372-'Yield Curves'!C373</f>
        <v>0</v>
      </c>
      <c r="C373">
        <f>'Yield Curves'!D372-'Yield Curves'!D373</f>
        <v>1.5000000000000568E-2</v>
      </c>
      <c r="D373">
        <f>'Yield Curves'!E372-'Yield Curves'!E373</f>
        <v>2.9999999999999361E-2</v>
      </c>
      <c r="E373">
        <f>'Yield Curves'!F372-'Yield Curves'!F373</f>
        <v>2.9999999999999361E-2</v>
      </c>
      <c r="F373">
        <f>'Yield Curves'!G372-'Yield Curves'!G373</f>
        <v>2.9999999999999361E-2</v>
      </c>
      <c r="G373">
        <f>'Yield Curves'!H372-'Yield Curves'!H373</f>
        <v>4.9999999999990052E-3</v>
      </c>
      <c r="H373">
        <f>'Yield Curves'!I372-'Yield Curves'!I373</f>
        <v>-1.9999999999999574E-2</v>
      </c>
      <c r="I373">
        <f>'Yield Curves'!J372-'Yield Curves'!J373</f>
        <v>-9.9999999999980105E-3</v>
      </c>
      <c r="J373">
        <f>'Yield Curves'!K372-'Yield Curves'!K373</f>
        <v>0</v>
      </c>
      <c r="K373">
        <f>'Yield Curves'!L372-'Yield Curves'!L373</f>
        <v>-2.4999999999995026E-3</v>
      </c>
      <c r="L373">
        <f>'Yield Curves'!M372-'Yield Curves'!M373</f>
        <v>-5.0000000000007816E-3</v>
      </c>
      <c r="M373">
        <f>'Yield Curves'!N372-'Yield Curves'!N373</f>
        <v>-7.5000000000002842E-3</v>
      </c>
      <c r="N373">
        <f>'Yield Curves'!O372-'Yield Curves'!O373</f>
        <v>-9.9999999999997868E-3</v>
      </c>
      <c r="O373">
        <f>'Yield Curves'!P372-'Yield Curves'!P373</f>
        <v>-1.2499999999999289E-2</v>
      </c>
      <c r="P373">
        <f>'Yield Curves'!Q372-'Yield Curves'!Q373</f>
        <v>-1.1250000000000426E-2</v>
      </c>
      <c r="Q373">
        <f>'Yield Curves'!R372-'Yield Curves'!R373</f>
        <v>-1.0000000000001563E-2</v>
      </c>
      <c r="R373">
        <f>'Yield Curves'!S372-'Yield Curves'!S373</f>
        <v>-8.7500000000027001E-3</v>
      </c>
      <c r="S373">
        <f>'Yield Curves'!T372-'Yield Curves'!T373</f>
        <v>-9.3750000000021316E-3</v>
      </c>
      <c r="T373">
        <f>'Yield Curves'!U372-'Yield Curves'!U373</f>
        <v>-9.9999999999997868E-3</v>
      </c>
      <c r="U373">
        <f>'Yield Curves'!V372-'Yield Curves'!V373</f>
        <v>-1.0624999999997442E-2</v>
      </c>
      <c r="V373" s="21">
        <f t="shared" si="131"/>
        <v>2.9999999999999361E-2</v>
      </c>
      <c r="AB373" s="53" t="e">
        <f t="shared" si="132"/>
        <v>#DIV/0!</v>
      </c>
      <c r="AF373" s="53"/>
      <c r="AG373" s="53"/>
      <c r="AI373" s="53" t="e">
        <f t="shared" si="133"/>
        <v>#DIV/0!</v>
      </c>
      <c r="AP373" s="53" t="e">
        <f t="shared" si="134"/>
        <v>#DIV/0!</v>
      </c>
      <c r="AT373" s="35">
        <f t="shared" si="135"/>
        <v>0</v>
      </c>
      <c r="AU373" s="36">
        <f t="shared" si="136"/>
        <v>0</v>
      </c>
      <c r="AW373" s="53" t="e">
        <f t="shared" si="137"/>
        <v>#DIV/0!</v>
      </c>
      <c r="BB373" s="36">
        <f t="shared" si="138"/>
        <v>0</v>
      </c>
      <c r="BD373" s="53" t="e">
        <f t="shared" si="139"/>
        <v>#DIV/0!</v>
      </c>
      <c r="BI373" s="36">
        <f t="shared" si="140"/>
        <v>0</v>
      </c>
    </row>
    <row r="374" spans="1:61" x14ac:dyDescent="0.2">
      <c r="A374" s="2">
        <v>42597</v>
      </c>
      <c r="B374">
        <f>'Yield Curves'!C373-'Yield Curves'!C374</f>
        <v>-2.9999999999999361E-2</v>
      </c>
      <c r="C374">
        <f>'Yield Curves'!D373-'Yield Curves'!D374</f>
        <v>-3.5000000000000142E-2</v>
      </c>
      <c r="D374">
        <f>'Yield Curves'!E373-'Yield Curves'!E374</f>
        <v>-3.9999999999999147E-2</v>
      </c>
      <c r="E374">
        <f>'Yield Curves'!F373-'Yield Curves'!F374</f>
        <v>-2.5000000000000355E-2</v>
      </c>
      <c r="F374">
        <f>'Yield Curves'!G373-'Yield Curves'!G374</f>
        <v>-9.9999999999997868E-3</v>
      </c>
      <c r="G374">
        <f>'Yield Curves'!H373-'Yield Curves'!H374</f>
        <v>-3.5000000000000142E-2</v>
      </c>
      <c r="H374">
        <f>'Yield Curves'!I373-'Yield Curves'!I374</f>
        <v>-6.0000000000000497E-2</v>
      </c>
      <c r="I374">
        <f>'Yield Curves'!J373-'Yield Curves'!J374</f>
        <v>-3.5000000000001918E-2</v>
      </c>
      <c r="J374">
        <f>'Yield Curves'!K373-'Yield Curves'!K374</f>
        <v>-1.0000000000001563E-2</v>
      </c>
      <c r="K374">
        <f>'Yield Curves'!L373-'Yield Curves'!L374</f>
        <v>-1.2500000000001066E-2</v>
      </c>
      <c r="L374">
        <f>'Yield Curves'!M373-'Yield Curves'!M374</f>
        <v>-1.5000000000000568E-2</v>
      </c>
      <c r="M374">
        <f>'Yield Curves'!N373-'Yield Curves'!N374</f>
        <v>-1.7500000000000071E-2</v>
      </c>
      <c r="N374">
        <f>'Yield Curves'!O373-'Yield Curves'!O374</f>
        <v>-1.9999999999999574E-2</v>
      </c>
      <c r="O374">
        <f>'Yield Curves'!P373-'Yield Curves'!P374</f>
        <v>-2.2499999999999076E-2</v>
      </c>
      <c r="P374">
        <f>'Yield Curves'!Q373-'Yield Curves'!Q374</f>
        <v>-2.6250000000000995E-2</v>
      </c>
      <c r="Q374">
        <f>'Yield Curves'!R373-'Yield Curves'!R374</f>
        <v>-2.9999999999999361E-2</v>
      </c>
      <c r="R374">
        <f>'Yield Curves'!S373-'Yield Curves'!S374</f>
        <v>-3.3749999999997726E-2</v>
      </c>
      <c r="S374">
        <f>'Yield Curves'!T373-'Yield Curves'!T374</f>
        <v>-3.6874999999998437E-2</v>
      </c>
      <c r="T374">
        <f>'Yield Curves'!U373-'Yield Curves'!U374</f>
        <v>-4.0000000000000924E-2</v>
      </c>
      <c r="U374">
        <f>'Yield Curves'!V373-'Yield Curves'!V374</f>
        <v>-4.3125000000003411E-2</v>
      </c>
      <c r="V374" s="21">
        <f t="shared" si="131"/>
        <v>-9.9999999999997868E-3</v>
      </c>
      <c r="AB374" s="53" t="e">
        <f t="shared" si="132"/>
        <v>#DIV/0!</v>
      </c>
      <c r="AF374" s="53"/>
      <c r="AG374" s="53"/>
      <c r="AI374" s="53" t="e">
        <f t="shared" si="133"/>
        <v>#DIV/0!</v>
      </c>
      <c r="AP374" s="53" t="e">
        <f t="shared" si="134"/>
        <v>#DIV/0!</v>
      </c>
      <c r="AT374" s="35">
        <f t="shared" si="135"/>
        <v>0</v>
      </c>
      <c r="AU374" s="36">
        <f t="shared" si="136"/>
        <v>0</v>
      </c>
      <c r="AW374" s="53" t="e">
        <f t="shared" si="137"/>
        <v>#DIV/0!</v>
      </c>
      <c r="BB374" s="36">
        <f t="shared" si="138"/>
        <v>0</v>
      </c>
      <c r="BD374" s="53" t="e">
        <f t="shared" si="139"/>
        <v>#DIV/0!</v>
      </c>
      <c r="BI374" s="36">
        <f t="shared" si="140"/>
        <v>0</v>
      </c>
    </row>
    <row r="375" spans="1:61" x14ac:dyDescent="0.2">
      <c r="A375" s="2">
        <v>42594</v>
      </c>
      <c r="B375">
        <f>'Yield Curves'!C374-'Yield Curves'!C375</f>
        <v>9.9999999999997868E-3</v>
      </c>
      <c r="C375">
        <f>'Yield Curves'!D374-'Yield Curves'!D375</f>
        <v>1.9999999999999574E-2</v>
      </c>
      <c r="D375">
        <f>'Yield Curves'!E374-'Yield Curves'!E375</f>
        <v>2.9999999999999361E-2</v>
      </c>
      <c r="E375">
        <f>'Yield Curves'!F374-'Yield Curves'!F375</f>
        <v>5.0000000000000711E-2</v>
      </c>
      <c r="F375">
        <f>'Yield Curves'!G374-'Yield Curves'!G375</f>
        <v>7.0000000000000284E-2</v>
      </c>
      <c r="G375">
        <f>'Yield Curves'!H374-'Yield Curves'!H375</f>
        <v>8.5000000000000853E-2</v>
      </c>
      <c r="H375">
        <f>'Yield Curves'!I374-'Yield Curves'!I375</f>
        <v>9.9999999999999645E-2</v>
      </c>
      <c r="I375">
        <f>'Yield Curves'!J374-'Yield Curves'!J375</f>
        <v>9.5000000000000639E-2</v>
      </c>
      <c r="J375">
        <f>'Yield Curves'!K374-'Yield Curves'!K375</f>
        <v>9.0000000000001634E-2</v>
      </c>
      <c r="K375">
        <f>'Yield Curves'!L374-'Yield Curves'!L375</f>
        <v>8.5000000000000853E-2</v>
      </c>
      <c r="L375">
        <f>'Yield Curves'!M374-'Yield Curves'!M375</f>
        <v>8.0000000000000071E-2</v>
      </c>
      <c r="M375">
        <f>'Yield Curves'!N374-'Yield Curves'!N375</f>
        <v>7.4999999999999289E-2</v>
      </c>
      <c r="N375">
        <f>'Yield Curves'!O374-'Yield Curves'!O375</f>
        <v>7.0000000000000284E-2</v>
      </c>
      <c r="O375">
        <f>'Yield Curves'!P374-'Yield Curves'!P375</f>
        <v>6.5000000000001279E-2</v>
      </c>
      <c r="P375">
        <f>'Yield Curves'!Q374-'Yield Curves'!Q375</f>
        <v>7.0000000000002061E-2</v>
      </c>
      <c r="Q375">
        <f>'Yield Curves'!R374-'Yield Curves'!R375</f>
        <v>7.5000000000001066E-2</v>
      </c>
      <c r="R375">
        <f>'Yield Curves'!S374-'Yield Curves'!S375</f>
        <v>8.0000000000000071E-2</v>
      </c>
      <c r="S375">
        <f>'Yield Curves'!T374-'Yield Curves'!T375</f>
        <v>7.9999999999998295E-2</v>
      </c>
      <c r="T375">
        <f>'Yield Curves'!U374-'Yield Curves'!U375</f>
        <v>8.0000000000000071E-2</v>
      </c>
      <c r="U375">
        <f>'Yield Curves'!V374-'Yield Curves'!V375</f>
        <v>8.0000000000001847E-2</v>
      </c>
      <c r="V375" s="21">
        <f t="shared" si="131"/>
        <v>9.9999999999999645E-2</v>
      </c>
      <c r="AB375" s="53" t="e">
        <f t="shared" si="132"/>
        <v>#DIV/0!</v>
      </c>
      <c r="AF375" s="53"/>
      <c r="AG375" s="53"/>
      <c r="AI375" s="53" t="e">
        <f t="shared" si="133"/>
        <v>#DIV/0!</v>
      </c>
      <c r="AP375" s="53" t="e">
        <f t="shared" si="134"/>
        <v>#DIV/0!</v>
      </c>
      <c r="AT375" s="35">
        <f t="shared" si="135"/>
        <v>0</v>
      </c>
      <c r="AU375" s="36">
        <f t="shared" si="136"/>
        <v>0</v>
      </c>
      <c r="AW375" s="53" t="e">
        <f t="shared" si="137"/>
        <v>#DIV/0!</v>
      </c>
      <c r="BB375" s="36">
        <f t="shared" si="138"/>
        <v>0</v>
      </c>
      <c r="BD375" s="53" t="e">
        <f t="shared" si="139"/>
        <v>#DIV/0!</v>
      </c>
      <c r="BI375" s="36">
        <f t="shared" si="140"/>
        <v>0</v>
      </c>
    </row>
    <row r="376" spans="1:61" x14ac:dyDescent="0.2">
      <c r="A376" s="2">
        <v>42593</v>
      </c>
      <c r="B376">
        <f>'Yield Curves'!C375-'Yield Curves'!C376</f>
        <v>1.9999999999999574E-2</v>
      </c>
      <c r="C376">
        <f>'Yield Curves'!D375-'Yield Curves'!D376</f>
        <v>1.5000000000000568E-2</v>
      </c>
      <c r="D376">
        <f>'Yield Curves'!E375-'Yield Curves'!E376</f>
        <v>9.9999999999997868E-3</v>
      </c>
      <c r="E376">
        <f>'Yield Curves'!F375-'Yield Curves'!F376</f>
        <v>4.9999999999990052E-3</v>
      </c>
      <c r="F376">
        <f>'Yield Curves'!G375-'Yield Curves'!G376</f>
        <v>0</v>
      </c>
      <c r="G376">
        <f>'Yield Curves'!H375-'Yield Curves'!H376</f>
        <v>-4.9999999999990052E-3</v>
      </c>
      <c r="H376">
        <f>'Yield Curves'!I375-'Yield Curves'!I376</f>
        <v>-9.9999999999997868E-3</v>
      </c>
      <c r="I376">
        <f>'Yield Curves'!J375-'Yield Curves'!J376</f>
        <v>-4.9999999999990052E-3</v>
      </c>
      <c r="J376">
        <f>'Yield Curves'!K375-'Yield Curves'!K376</f>
        <v>0</v>
      </c>
      <c r="K376">
        <f>'Yield Curves'!L375-'Yield Curves'!L376</f>
        <v>2.500000000001279E-3</v>
      </c>
      <c r="L376">
        <f>'Yield Curves'!M375-'Yield Curves'!M376</f>
        <v>5.0000000000007816E-3</v>
      </c>
      <c r="M376">
        <f>'Yield Curves'!N375-'Yield Curves'!N376</f>
        <v>7.5000000000002842E-3</v>
      </c>
      <c r="N376">
        <f>'Yield Curves'!O375-'Yield Curves'!O376</f>
        <v>9.9999999999997868E-3</v>
      </c>
      <c r="O376">
        <f>'Yield Curves'!P375-'Yield Curves'!P376</f>
        <v>1.2499999999999289E-2</v>
      </c>
      <c r="P376">
        <f>'Yield Curves'!Q375-'Yield Curves'!Q376</f>
        <v>8.7499999999991473E-3</v>
      </c>
      <c r="Q376">
        <f>'Yield Curves'!R375-'Yield Curves'!R376</f>
        <v>4.9999999999990052E-3</v>
      </c>
      <c r="R376">
        <f>'Yield Curves'!S375-'Yield Curves'!S376</f>
        <v>1.2499999999988631E-3</v>
      </c>
      <c r="S376">
        <f>'Yield Curves'!T375-'Yield Curves'!T376</f>
        <v>6.2499999999943157E-4</v>
      </c>
      <c r="T376">
        <f>'Yield Curves'!U375-'Yield Curves'!U376</f>
        <v>0</v>
      </c>
      <c r="U376">
        <f>'Yield Curves'!V375-'Yield Curves'!V376</f>
        <v>-6.2499999999943157E-4</v>
      </c>
      <c r="V376" s="21">
        <f t="shared" si="131"/>
        <v>1.9999999999999574E-2</v>
      </c>
      <c r="AB376" s="53" t="e">
        <f t="shared" si="132"/>
        <v>#DIV/0!</v>
      </c>
      <c r="AF376" s="53"/>
      <c r="AG376" s="53"/>
      <c r="AI376" s="53" t="e">
        <f t="shared" si="133"/>
        <v>#DIV/0!</v>
      </c>
      <c r="AP376" s="53" t="e">
        <f t="shared" si="134"/>
        <v>#DIV/0!</v>
      </c>
      <c r="AT376" s="35">
        <f t="shared" si="135"/>
        <v>0</v>
      </c>
      <c r="AU376" s="36">
        <f t="shared" si="136"/>
        <v>0</v>
      </c>
      <c r="AW376" s="53" t="e">
        <f t="shared" si="137"/>
        <v>#DIV/0!</v>
      </c>
      <c r="BB376" s="36">
        <f t="shared" si="138"/>
        <v>0</v>
      </c>
      <c r="BD376" s="53" t="e">
        <f t="shared" si="139"/>
        <v>#DIV/0!</v>
      </c>
      <c r="BI376" s="36">
        <f t="shared" si="140"/>
        <v>0</v>
      </c>
    </row>
    <row r="377" spans="1:61" x14ac:dyDescent="0.2">
      <c r="A377" s="2">
        <v>42592</v>
      </c>
      <c r="B377">
        <f>'Yield Curves'!C376-'Yield Curves'!C377</f>
        <v>-9.9999999999997868E-3</v>
      </c>
      <c r="C377">
        <f>'Yield Curves'!D376-'Yield Curves'!D377</f>
        <v>-1.9999999999999574E-2</v>
      </c>
      <c r="D377">
        <f>'Yield Curves'!E376-'Yield Curves'!E377</f>
        <v>-2.9999999999999361E-2</v>
      </c>
      <c r="E377">
        <f>'Yield Curves'!F376-'Yield Curves'!F377</f>
        <v>-3.5000000000000142E-2</v>
      </c>
      <c r="F377">
        <f>'Yield Curves'!G376-'Yield Curves'!G377</f>
        <v>-4.0000000000000924E-2</v>
      </c>
      <c r="G377">
        <f>'Yield Curves'!H376-'Yield Curves'!H377</f>
        <v>-1.5000000000000568E-2</v>
      </c>
      <c r="H377">
        <f>'Yield Curves'!I376-'Yield Curves'!I377</f>
        <v>9.9999999999997868E-3</v>
      </c>
      <c r="I377">
        <f>'Yield Curves'!J376-'Yield Curves'!J377</f>
        <v>0</v>
      </c>
      <c r="J377">
        <f>'Yield Curves'!K376-'Yield Curves'!K377</f>
        <v>-1.0000000000001563E-2</v>
      </c>
      <c r="K377">
        <f>'Yield Curves'!L376-'Yield Curves'!L377</f>
        <v>-7.5000000000020606E-3</v>
      </c>
      <c r="L377">
        <f>'Yield Curves'!M376-'Yield Curves'!M377</f>
        <v>-5.0000000000007816E-3</v>
      </c>
      <c r="M377">
        <f>'Yield Curves'!N376-'Yield Curves'!N377</f>
        <v>-2.4999999999995026E-3</v>
      </c>
      <c r="N377">
        <f>'Yield Curves'!O376-'Yield Curves'!O377</f>
        <v>0</v>
      </c>
      <c r="O377">
        <f>'Yield Curves'!P376-'Yield Curves'!P377</f>
        <v>2.4999999999995026E-3</v>
      </c>
      <c r="P377">
        <f>'Yield Curves'!Q376-'Yield Curves'!Q377</f>
        <v>1.2500000000006395E-3</v>
      </c>
      <c r="Q377">
        <f>'Yield Curves'!R376-'Yield Curves'!R377</f>
        <v>0</v>
      </c>
      <c r="R377">
        <f>'Yield Curves'!S376-'Yield Curves'!S377</f>
        <v>-1.2500000000006395E-3</v>
      </c>
      <c r="S377">
        <f>'Yield Curves'!T376-'Yield Curves'!T377</f>
        <v>-6.2499999999943157E-4</v>
      </c>
      <c r="T377">
        <f>'Yield Curves'!U376-'Yield Curves'!U377</f>
        <v>0</v>
      </c>
      <c r="U377">
        <f>'Yield Curves'!V376-'Yield Curves'!V377</f>
        <v>6.2499999999943157E-4</v>
      </c>
      <c r="V377" s="21">
        <f t="shared" si="131"/>
        <v>9.9999999999997868E-3</v>
      </c>
      <c r="AB377" s="53" t="e">
        <f t="shared" si="132"/>
        <v>#DIV/0!</v>
      </c>
      <c r="AF377" s="53"/>
      <c r="AG377" s="53"/>
      <c r="AI377" s="53" t="e">
        <f t="shared" si="133"/>
        <v>#DIV/0!</v>
      </c>
      <c r="AP377" s="53" t="e">
        <f t="shared" si="134"/>
        <v>#DIV/0!</v>
      </c>
      <c r="AT377" s="35">
        <f t="shared" si="135"/>
        <v>0</v>
      </c>
      <c r="AU377" s="36">
        <f t="shared" si="136"/>
        <v>0</v>
      </c>
      <c r="AW377" s="53" t="e">
        <f t="shared" si="137"/>
        <v>#DIV/0!</v>
      </c>
      <c r="BB377" s="36">
        <f t="shared" si="138"/>
        <v>0</v>
      </c>
      <c r="BD377" s="53" t="e">
        <f t="shared" si="139"/>
        <v>#DIV/0!</v>
      </c>
      <c r="BI377" s="36">
        <f t="shared" si="140"/>
        <v>0</v>
      </c>
    </row>
    <row r="378" spans="1:61" x14ac:dyDescent="0.2">
      <c r="A378" s="2">
        <v>42591</v>
      </c>
      <c r="B378">
        <f>'Yield Curves'!C377-'Yield Curves'!C378</f>
        <v>2.000000000000135E-2</v>
      </c>
      <c r="C378">
        <f>'Yield Curves'!D377-'Yield Curves'!D378</f>
        <v>4.9999999999990052E-3</v>
      </c>
      <c r="D378">
        <f>'Yield Curves'!E377-'Yield Curves'!E378</f>
        <v>-9.9999999999997868E-3</v>
      </c>
      <c r="E378">
        <f>'Yield Curves'!F377-'Yield Curves'!F378</f>
        <v>-1.9999999999999574E-2</v>
      </c>
      <c r="F378">
        <f>'Yield Curves'!G377-'Yield Curves'!G378</f>
        <v>-2.9999999999999361E-2</v>
      </c>
      <c r="G378">
        <f>'Yield Curves'!H377-'Yield Curves'!H378</f>
        <v>-3.0000000000001137E-2</v>
      </c>
      <c r="H378">
        <f>'Yield Curves'!I377-'Yield Curves'!I378</f>
        <v>-2.9999999999999361E-2</v>
      </c>
      <c r="I378">
        <f>'Yield Curves'!J377-'Yield Curves'!J378</f>
        <v>-4.4999999999999929E-2</v>
      </c>
      <c r="J378">
        <f>'Yield Curves'!K377-'Yield Curves'!K378</f>
        <v>-5.9999999999998721E-2</v>
      </c>
      <c r="K378">
        <f>'Yield Curves'!L377-'Yield Curves'!L378</f>
        <v>-5.9999999999998721E-2</v>
      </c>
      <c r="L378">
        <f>'Yield Curves'!M377-'Yield Curves'!M378</f>
        <v>-5.9999999999998721E-2</v>
      </c>
      <c r="M378">
        <f>'Yield Curves'!N377-'Yield Curves'!N378</f>
        <v>-6.0000000000000497E-2</v>
      </c>
      <c r="N378">
        <f>'Yield Curves'!O377-'Yield Curves'!O378</f>
        <v>-6.0000000000000497E-2</v>
      </c>
      <c r="O378">
        <f>'Yield Curves'!P377-'Yield Curves'!P378</f>
        <v>-6.0000000000000497E-2</v>
      </c>
      <c r="P378">
        <f>'Yield Curves'!Q377-'Yield Curves'!Q378</f>
        <v>-6.0000000000000497E-2</v>
      </c>
      <c r="Q378">
        <f>'Yield Curves'!R377-'Yield Curves'!R378</f>
        <v>-5.9999999999998721E-2</v>
      </c>
      <c r="R378">
        <f>'Yield Curves'!S377-'Yield Curves'!S378</f>
        <v>-5.9999999999996945E-2</v>
      </c>
      <c r="S378">
        <f>'Yield Curves'!T377-'Yield Curves'!T378</f>
        <v>-5.9999999999998721E-2</v>
      </c>
      <c r="T378">
        <f>'Yield Curves'!U377-'Yield Curves'!U378</f>
        <v>-5.9999999999998721E-2</v>
      </c>
      <c r="U378">
        <f>'Yield Curves'!V377-'Yield Curves'!V378</f>
        <v>-5.9999999999998721E-2</v>
      </c>
      <c r="V378" s="21">
        <f t="shared" si="131"/>
        <v>2.000000000000135E-2</v>
      </c>
      <c r="AB378" s="53" t="e">
        <f t="shared" si="132"/>
        <v>#DIV/0!</v>
      </c>
      <c r="AF378" s="53"/>
      <c r="AG378" s="53"/>
      <c r="AI378" s="53" t="e">
        <f t="shared" si="133"/>
        <v>#DIV/0!</v>
      </c>
      <c r="AP378" s="53" t="e">
        <f t="shared" si="134"/>
        <v>#DIV/0!</v>
      </c>
      <c r="AT378" s="35">
        <f t="shared" si="135"/>
        <v>0</v>
      </c>
      <c r="AU378" s="36">
        <f t="shared" si="136"/>
        <v>0</v>
      </c>
      <c r="AW378" s="53" t="e">
        <f t="shared" si="137"/>
        <v>#DIV/0!</v>
      </c>
      <c r="BB378" s="36">
        <f t="shared" si="138"/>
        <v>0</v>
      </c>
      <c r="BD378" s="53" t="e">
        <f t="shared" si="139"/>
        <v>#DIV/0!</v>
      </c>
      <c r="BI378" s="36">
        <f t="shared" si="140"/>
        <v>0</v>
      </c>
    </row>
    <row r="379" spans="1:61" x14ac:dyDescent="0.2">
      <c r="A379" s="2">
        <v>42590</v>
      </c>
      <c r="B379">
        <f>'Yield Curves'!C378-'Yield Curves'!C379</f>
        <v>9.9999999999997868E-3</v>
      </c>
      <c r="C379">
        <f>'Yield Curves'!D378-'Yield Curves'!D379</f>
        <v>-9.9999999999997868E-3</v>
      </c>
      <c r="D379">
        <f>'Yield Curves'!E378-'Yield Curves'!E379</f>
        <v>-3.0000000000001137E-2</v>
      </c>
      <c r="E379">
        <f>'Yield Curves'!F378-'Yield Curves'!F379</f>
        <v>-3.5000000000000142E-2</v>
      </c>
      <c r="F379">
        <f>'Yield Curves'!G378-'Yield Curves'!G379</f>
        <v>-4.0000000000000924E-2</v>
      </c>
      <c r="G379">
        <f>'Yield Curves'!H378-'Yield Curves'!H379</f>
        <v>-7.0000000000000284E-2</v>
      </c>
      <c r="H379">
        <f>'Yield Curves'!I378-'Yield Curves'!I379</f>
        <v>-0.10000000000000142</v>
      </c>
      <c r="I379">
        <f>'Yield Curves'!J378-'Yield Curves'!J379</f>
        <v>-7.4999999999999289E-2</v>
      </c>
      <c r="J379">
        <f>'Yield Curves'!K378-'Yield Curves'!K379</f>
        <v>-5.0000000000000711E-2</v>
      </c>
      <c r="K379">
        <f>'Yield Curves'!L378-'Yield Curves'!L379</f>
        <v>-5.0000000000000711E-2</v>
      </c>
      <c r="L379">
        <f>'Yield Curves'!M378-'Yield Curves'!M379</f>
        <v>-5.0000000000000711E-2</v>
      </c>
      <c r="M379">
        <f>'Yield Curves'!N378-'Yield Curves'!N379</f>
        <v>-4.9999999999998934E-2</v>
      </c>
      <c r="N379">
        <f>'Yield Curves'!O378-'Yield Curves'!O379</f>
        <v>-4.9999999999998934E-2</v>
      </c>
      <c r="O379">
        <f>'Yield Curves'!P378-'Yield Curves'!P379</f>
        <v>-4.9999999999998934E-2</v>
      </c>
      <c r="P379">
        <f>'Yield Curves'!Q378-'Yield Curves'!Q379</f>
        <v>-5.4999999999999716E-2</v>
      </c>
      <c r="Q379">
        <f>'Yield Curves'!R378-'Yield Curves'!R379</f>
        <v>-6.0000000000000497E-2</v>
      </c>
      <c r="R379">
        <f>'Yield Curves'!S378-'Yield Curves'!S379</f>
        <v>-6.5000000000001279E-2</v>
      </c>
      <c r="S379">
        <f>'Yield Curves'!T378-'Yield Curves'!T379</f>
        <v>-6.7499999999999005E-2</v>
      </c>
      <c r="T379">
        <f>'Yield Curves'!U378-'Yield Curves'!U379</f>
        <v>-7.0000000000000284E-2</v>
      </c>
      <c r="U379">
        <f>'Yield Curves'!V378-'Yield Curves'!V379</f>
        <v>-7.2500000000001563E-2</v>
      </c>
      <c r="V379" s="21">
        <f t="shared" si="131"/>
        <v>9.9999999999997868E-3</v>
      </c>
      <c r="AB379" s="53" t="e">
        <f t="shared" si="132"/>
        <v>#DIV/0!</v>
      </c>
      <c r="AF379" s="53"/>
      <c r="AG379" s="53"/>
      <c r="AI379" s="53" t="e">
        <f t="shared" si="133"/>
        <v>#DIV/0!</v>
      </c>
      <c r="AP379" s="53" t="e">
        <f t="shared" si="134"/>
        <v>#DIV/0!</v>
      </c>
      <c r="AT379" s="35">
        <f t="shared" si="135"/>
        <v>0</v>
      </c>
      <c r="AU379" s="36">
        <f t="shared" si="136"/>
        <v>0</v>
      </c>
      <c r="AW379" s="53" t="e">
        <f t="shared" si="137"/>
        <v>#DIV/0!</v>
      </c>
      <c r="BB379" s="36">
        <f t="shared" si="138"/>
        <v>0</v>
      </c>
      <c r="BD379" s="53" t="e">
        <f t="shared" si="139"/>
        <v>#DIV/0!</v>
      </c>
      <c r="BI379" s="36">
        <f t="shared" si="140"/>
        <v>0</v>
      </c>
    </row>
    <row r="380" spans="1:61" x14ac:dyDescent="0.2">
      <c r="A380" s="2">
        <v>42587</v>
      </c>
      <c r="B380">
        <f>'Yield Curves'!C379-'Yield Curves'!C380</f>
        <v>-6.0000000000000497E-2</v>
      </c>
      <c r="C380">
        <f>'Yield Curves'!D379-'Yield Curves'!D380</f>
        <v>-5.4999999999999716E-2</v>
      </c>
      <c r="D380">
        <f>'Yield Curves'!E379-'Yield Curves'!E380</f>
        <v>-4.9999999999998934E-2</v>
      </c>
      <c r="E380">
        <f>'Yield Curves'!F379-'Yield Curves'!F380</f>
        <v>-4.9999999999998934E-2</v>
      </c>
      <c r="F380">
        <f>'Yield Curves'!G379-'Yield Curves'!G380</f>
        <v>-4.9999999999998934E-2</v>
      </c>
      <c r="G380">
        <f>'Yield Curves'!H379-'Yield Curves'!H380</f>
        <v>-6.4999999999999503E-2</v>
      </c>
      <c r="H380">
        <f>'Yield Curves'!I379-'Yield Curves'!I380</f>
        <v>-8.0000000000000071E-2</v>
      </c>
      <c r="I380">
        <f>'Yield Curves'!J379-'Yield Curves'!J380</f>
        <v>-6.5000000000001279E-2</v>
      </c>
      <c r="J380">
        <f>'Yield Curves'!K379-'Yield Curves'!K380</f>
        <v>-5.0000000000000711E-2</v>
      </c>
      <c r="K380">
        <f>'Yield Curves'!L379-'Yield Curves'!L380</f>
        <v>-5.5000000000001492E-2</v>
      </c>
      <c r="L380">
        <f>'Yield Curves'!M379-'Yield Curves'!M380</f>
        <v>-6.0000000000000497E-2</v>
      </c>
      <c r="M380">
        <f>'Yield Curves'!N379-'Yield Curves'!N380</f>
        <v>-6.4999999999999503E-2</v>
      </c>
      <c r="N380">
        <f>'Yield Curves'!O379-'Yield Curves'!O380</f>
        <v>-7.0000000000000284E-2</v>
      </c>
      <c r="O380">
        <f>'Yield Curves'!P379-'Yield Curves'!P380</f>
        <v>-7.5000000000001066E-2</v>
      </c>
      <c r="P380">
        <f>'Yield Curves'!Q379-'Yield Curves'!Q380</f>
        <v>-7.2499999999999787E-2</v>
      </c>
      <c r="Q380">
        <f>'Yield Curves'!R379-'Yield Curves'!R380</f>
        <v>-7.0000000000000284E-2</v>
      </c>
      <c r="R380">
        <f>'Yield Curves'!S379-'Yield Curves'!S380</f>
        <v>-6.7500000000000782E-2</v>
      </c>
      <c r="S380">
        <f>'Yield Curves'!T379-'Yield Curves'!T380</f>
        <v>-6.8750000000001421E-2</v>
      </c>
      <c r="T380">
        <f>'Yield Curves'!U379-'Yield Curves'!U380</f>
        <v>-7.0000000000000284E-2</v>
      </c>
      <c r="U380">
        <f>'Yield Curves'!V379-'Yield Curves'!V380</f>
        <v>-7.1249999999999147E-2</v>
      </c>
      <c r="V380" s="21">
        <f t="shared" si="131"/>
        <v>-4.9999999999998934E-2</v>
      </c>
      <c r="AB380" s="53" t="e">
        <f t="shared" si="132"/>
        <v>#DIV/0!</v>
      </c>
      <c r="AF380" s="53"/>
      <c r="AG380" s="53"/>
      <c r="AI380" s="53" t="e">
        <f t="shared" si="133"/>
        <v>#DIV/0!</v>
      </c>
      <c r="AP380" s="53" t="e">
        <f t="shared" si="134"/>
        <v>#DIV/0!</v>
      </c>
      <c r="AT380" s="35">
        <f t="shared" si="135"/>
        <v>0</v>
      </c>
      <c r="AU380" s="36">
        <f t="shared" si="136"/>
        <v>0</v>
      </c>
      <c r="AW380" s="53" t="e">
        <f t="shared" si="137"/>
        <v>#DIV/0!</v>
      </c>
      <c r="BB380" s="36">
        <f t="shared" si="138"/>
        <v>0</v>
      </c>
      <c r="BD380" s="53" t="e">
        <f t="shared" si="139"/>
        <v>#DIV/0!</v>
      </c>
      <c r="BI380" s="36">
        <f t="shared" si="140"/>
        <v>0</v>
      </c>
    </row>
    <row r="381" spans="1:61" x14ac:dyDescent="0.2">
      <c r="A381" s="2">
        <v>42586</v>
      </c>
      <c r="B381">
        <f>'Yield Curves'!C380-'Yield Curves'!C381</f>
        <v>-7.0000000000000284E-2</v>
      </c>
      <c r="C381">
        <f>'Yield Curves'!D380-'Yield Curves'!D381</f>
        <v>-5.0000000000000711E-2</v>
      </c>
      <c r="D381">
        <f>'Yield Curves'!E380-'Yield Curves'!E381</f>
        <v>-3.0000000000001137E-2</v>
      </c>
      <c r="E381">
        <f>'Yield Curves'!F380-'Yield Curves'!F381</f>
        <v>-2.5000000000000355E-2</v>
      </c>
      <c r="F381">
        <f>'Yield Curves'!G380-'Yield Curves'!G381</f>
        <v>-1.9999999999999574E-2</v>
      </c>
      <c r="G381">
        <f>'Yield Curves'!H380-'Yield Curves'!H381</f>
        <v>-2.5000000000000355E-2</v>
      </c>
      <c r="H381">
        <f>'Yield Curves'!I380-'Yield Curves'!I381</f>
        <v>-2.9999999999999361E-2</v>
      </c>
      <c r="I381">
        <f>'Yield Curves'!J380-'Yield Curves'!J381</f>
        <v>-3.9999999999999147E-2</v>
      </c>
      <c r="J381">
        <f>'Yield Curves'!K380-'Yield Curves'!K381</f>
        <v>-4.9999999999998934E-2</v>
      </c>
      <c r="K381">
        <f>'Yield Curves'!L380-'Yield Curves'!L381</f>
        <v>-5.2499999999998437E-2</v>
      </c>
      <c r="L381">
        <f>'Yield Curves'!M380-'Yield Curves'!M381</f>
        <v>-5.4999999999999716E-2</v>
      </c>
      <c r="M381">
        <f>'Yield Curves'!N380-'Yield Curves'!N381</f>
        <v>-5.7500000000000995E-2</v>
      </c>
      <c r="N381">
        <f>'Yield Curves'!O380-'Yield Curves'!O381</f>
        <v>-6.0000000000000497E-2</v>
      </c>
      <c r="O381">
        <f>'Yield Curves'!P380-'Yield Curves'!P381</f>
        <v>-6.25E-2</v>
      </c>
      <c r="P381">
        <f>'Yield Curves'!Q380-'Yield Curves'!Q381</f>
        <v>-5.8750000000001634E-2</v>
      </c>
      <c r="Q381">
        <f>'Yield Curves'!R380-'Yield Curves'!R381</f>
        <v>-5.5000000000001492E-2</v>
      </c>
      <c r="R381">
        <f>'Yield Curves'!S380-'Yield Curves'!S381</f>
        <v>-5.125000000000135E-2</v>
      </c>
      <c r="S381">
        <f>'Yield Curves'!T380-'Yield Curves'!T381</f>
        <v>-5.0625000000000142E-2</v>
      </c>
      <c r="T381">
        <f>'Yield Curves'!U380-'Yield Curves'!U381</f>
        <v>-5.0000000000000711E-2</v>
      </c>
      <c r="U381">
        <f>'Yield Curves'!V380-'Yield Curves'!V381</f>
        <v>-4.9375000000001279E-2</v>
      </c>
      <c r="V381" s="21">
        <f t="shared" si="131"/>
        <v>-1.9999999999999574E-2</v>
      </c>
      <c r="AB381" s="53" t="e">
        <f t="shared" si="132"/>
        <v>#DIV/0!</v>
      </c>
      <c r="AF381" s="53"/>
      <c r="AG381" s="53"/>
      <c r="AI381" s="53" t="e">
        <f t="shared" si="133"/>
        <v>#DIV/0!</v>
      </c>
      <c r="AP381" s="53" t="e">
        <f t="shared" si="134"/>
        <v>#DIV/0!</v>
      </c>
      <c r="AT381" s="35">
        <f t="shared" si="135"/>
        <v>0</v>
      </c>
      <c r="AU381" s="36">
        <f t="shared" si="136"/>
        <v>0</v>
      </c>
      <c r="AW381" s="53" t="e">
        <f t="shared" si="137"/>
        <v>#DIV/0!</v>
      </c>
      <c r="BB381" s="36">
        <f t="shared" si="138"/>
        <v>0</v>
      </c>
      <c r="BD381" s="53" t="e">
        <f t="shared" si="139"/>
        <v>#DIV/0!</v>
      </c>
      <c r="BI381" s="36">
        <f t="shared" si="140"/>
        <v>0</v>
      </c>
    </row>
    <row r="382" spans="1:61" x14ac:dyDescent="0.2">
      <c r="A382" s="2">
        <v>42585</v>
      </c>
      <c r="B382">
        <f>'Yield Curves'!C381-'Yield Curves'!C382</f>
        <v>-8.0000000000000071E-2</v>
      </c>
      <c r="C382">
        <f>'Yield Curves'!D381-'Yield Curves'!D382</f>
        <v>-1.9999999999999574E-2</v>
      </c>
      <c r="D382">
        <f>'Yield Curves'!E381-'Yield Curves'!E382</f>
        <v>4.0000000000000924E-2</v>
      </c>
      <c r="E382">
        <f>'Yield Curves'!F381-'Yield Curves'!F382</f>
        <v>4.4999999999999929E-2</v>
      </c>
      <c r="F382">
        <f>'Yield Curves'!G381-'Yield Curves'!G382</f>
        <v>4.9999999999998934E-2</v>
      </c>
      <c r="G382">
        <f>'Yield Curves'!H381-'Yield Curves'!H382</f>
        <v>3.5000000000000142E-2</v>
      </c>
      <c r="H382">
        <f>'Yield Curves'!I381-'Yield Curves'!I382</f>
        <v>1.9999999999999574E-2</v>
      </c>
      <c r="I382">
        <f>'Yield Curves'!J381-'Yield Curves'!J382</f>
        <v>3.5000000000000142E-2</v>
      </c>
      <c r="J382">
        <f>'Yield Curves'!K381-'Yield Curves'!K382</f>
        <v>4.9999999999998934E-2</v>
      </c>
      <c r="K382">
        <f>'Yield Curves'!L381-'Yield Curves'!L382</f>
        <v>4.7499999999999432E-2</v>
      </c>
      <c r="L382">
        <f>'Yield Curves'!M381-'Yield Curves'!M382</f>
        <v>4.4999999999999929E-2</v>
      </c>
      <c r="M382">
        <f>'Yield Curves'!N381-'Yield Curves'!N382</f>
        <v>4.2500000000000426E-2</v>
      </c>
      <c r="N382">
        <f>'Yield Curves'!O381-'Yield Curves'!O382</f>
        <v>4.0000000000000924E-2</v>
      </c>
      <c r="O382">
        <f>'Yield Curves'!P381-'Yield Curves'!P382</f>
        <v>3.7500000000001421E-2</v>
      </c>
      <c r="P382">
        <f>'Yield Curves'!Q381-'Yield Curves'!Q382</f>
        <v>3.6250000000000782E-2</v>
      </c>
      <c r="Q382">
        <f>'Yield Curves'!R381-'Yield Curves'!R382</f>
        <v>3.5000000000001918E-2</v>
      </c>
      <c r="R382">
        <f>'Yield Curves'!S381-'Yield Curves'!S382</f>
        <v>3.3750000000003055E-2</v>
      </c>
      <c r="S382">
        <f>'Yield Curves'!T381-'Yield Curves'!T382</f>
        <v>3.1875000000001208E-2</v>
      </c>
      <c r="T382">
        <f>'Yield Curves'!U381-'Yield Curves'!U382</f>
        <v>3.0000000000001137E-2</v>
      </c>
      <c r="U382">
        <f>'Yield Curves'!V381-'Yield Curves'!V382</f>
        <v>2.8125000000001066E-2</v>
      </c>
      <c r="V382" s="21">
        <f t="shared" si="131"/>
        <v>4.9999999999998934E-2</v>
      </c>
      <c r="AB382" s="53" t="e">
        <f t="shared" si="132"/>
        <v>#DIV/0!</v>
      </c>
      <c r="AF382" s="53"/>
      <c r="AG382" s="53"/>
      <c r="AI382" s="53" t="e">
        <f t="shared" si="133"/>
        <v>#DIV/0!</v>
      </c>
      <c r="AP382" s="53" t="e">
        <f t="shared" si="134"/>
        <v>#DIV/0!</v>
      </c>
      <c r="AT382" s="35">
        <f t="shared" si="135"/>
        <v>0</v>
      </c>
      <c r="AU382" s="36">
        <f t="shared" si="136"/>
        <v>0</v>
      </c>
      <c r="AW382" s="53" t="e">
        <f t="shared" si="137"/>
        <v>#DIV/0!</v>
      </c>
      <c r="BB382" s="36">
        <f t="shared" si="138"/>
        <v>0</v>
      </c>
      <c r="BD382" s="53" t="e">
        <f t="shared" si="139"/>
        <v>#DIV/0!</v>
      </c>
      <c r="BI382" s="36">
        <f t="shared" si="140"/>
        <v>0</v>
      </c>
    </row>
    <row r="383" spans="1:61" x14ac:dyDescent="0.2">
      <c r="A383" s="2">
        <v>42584</v>
      </c>
      <c r="B383">
        <f>'Yield Curves'!C382-'Yield Curves'!C383</f>
        <v>9.9999999999997868E-3</v>
      </c>
      <c r="C383">
        <f>'Yield Curves'!D382-'Yield Curves'!D383</f>
        <v>5.0000000000007816E-3</v>
      </c>
      <c r="D383">
        <f>'Yield Curves'!E382-'Yield Curves'!E383</f>
        <v>0</v>
      </c>
      <c r="E383">
        <f>'Yield Curves'!F382-'Yield Curves'!F383</f>
        <v>1.4999999999998792E-2</v>
      </c>
      <c r="F383">
        <f>'Yield Curves'!G382-'Yield Curves'!G383</f>
        <v>2.9999999999999361E-2</v>
      </c>
      <c r="G383">
        <f>'Yield Curves'!H382-'Yield Curves'!H383</f>
        <v>2.5000000000000355E-2</v>
      </c>
      <c r="H383">
        <f>'Yield Curves'!I382-'Yield Curves'!I383</f>
        <v>2.000000000000135E-2</v>
      </c>
      <c r="I383">
        <f>'Yield Curves'!J382-'Yield Curves'!J383</f>
        <v>3.0000000000001137E-2</v>
      </c>
      <c r="J383">
        <f>'Yield Curves'!K382-'Yield Curves'!K383</f>
        <v>4.0000000000000924E-2</v>
      </c>
      <c r="K383">
        <f>'Yield Curves'!L382-'Yield Curves'!L383</f>
        <v>4.2500000000000426E-2</v>
      </c>
      <c r="L383">
        <f>'Yield Curves'!M382-'Yield Curves'!M383</f>
        <v>4.4999999999999929E-2</v>
      </c>
      <c r="M383">
        <f>'Yield Curves'!N382-'Yield Curves'!N383</f>
        <v>4.7499999999999432E-2</v>
      </c>
      <c r="N383">
        <f>'Yield Curves'!O382-'Yield Curves'!O383</f>
        <v>4.9999999999998934E-2</v>
      </c>
      <c r="O383">
        <f>'Yield Curves'!P382-'Yield Curves'!P383</f>
        <v>5.2499999999998437E-2</v>
      </c>
      <c r="P383">
        <f>'Yield Curves'!Q382-'Yield Curves'!Q383</f>
        <v>4.8750000000000071E-2</v>
      </c>
      <c r="Q383">
        <f>'Yield Curves'!R382-'Yield Curves'!R383</f>
        <v>4.4999999999999929E-2</v>
      </c>
      <c r="R383">
        <f>'Yield Curves'!S382-'Yield Curves'!S383</f>
        <v>4.1249999999999787E-2</v>
      </c>
      <c r="S383">
        <f>'Yield Curves'!T382-'Yield Curves'!T383</f>
        <v>4.0625000000000355E-2</v>
      </c>
      <c r="T383">
        <f>'Yield Curves'!U382-'Yield Curves'!U383</f>
        <v>3.9999999999999147E-2</v>
      </c>
      <c r="U383">
        <f>'Yield Curves'!V382-'Yield Curves'!V383</f>
        <v>3.9374999999997939E-2</v>
      </c>
      <c r="V383" s="21">
        <f t="shared" si="131"/>
        <v>5.2499999999998437E-2</v>
      </c>
      <c r="AB383" s="53" t="e">
        <f t="shared" si="132"/>
        <v>#DIV/0!</v>
      </c>
      <c r="AF383" s="53"/>
      <c r="AG383" s="53"/>
      <c r="AI383" s="53" t="e">
        <f t="shared" si="133"/>
        <v>#DIV/0!</v>
      </c>
      <c r="AP383" s="53" t="e">
        <f t="shared" si="134"/>
        <v>#DIV/0!</v>
      </c>
      <c r="AT383" s="35">
        <f t="shared" si="135"/>
        <v>0</v>
      </c>
      <c r="AU383" s="36">
        <f t="shared" si="136"/>
        <v>0</v>
      </c>
      <c r="AW383" s="53" t="e">
        <f t="shared" si="137"/>
        <v>#DIV/0!</v>
      </c>
      <c r="BB383" s="36">
        <f t="shared" si="138"/>
        <v>0</v>
      </c>
      <c r="BD383" s="53" t="e">
        <f t="shared" si="139"/>
        <v>#DIV/0!</v>
      </c>
      <c r="BI383" s="36">
        <f t="shared" si="140"/>
        <v>0</v>
      </c>
    </row>
    <row r="384" spans="1:61" x14ac:dyDescent="0.2">
      <c r="A384" s="2">
        <v>42583</v>
      </c>
      <c r="B384">
        <f>'Yield Curves'!C383-'Yield Curves'!C384</f>
        <v>1.9999999999999574E-2</v>
      </c>
      <c r="C384">
        <f>'Yield Curves'!D383-'Yield Curves'!D384</f>
        <v>3.9999999999999147E-2</v>
      </c>
      <c r="D384">
        <f>'Yield Curves'!E383-'Yield Curves'!E384</f>
        <v>6.0000000000000497E-2</v>
      </c>
      <c r="E384">
        <f>'Yield Curves'!F383-'Yield Curves'!F384</f>
        <v>5.5000000000001492E-2</v>
      </c>
      <c r="F384">
        <f>'Yield Curves'!G383-'Yield Curves'!G384</f>
        <v>5.0000000000000711E-2</v>
      </c>
      <c r="G384">
        <f>'Yield Curves'!H383-'Yield Curves'!H384</f>
        <v>-1.4999999999998792E-2</v>
      </c>
      <c r="H384">
        <f>'Yield Curves'!I383-'Yield Curves'!I384</f>
        <v>-8.0000000000000071E-2</v>
      </c>
      <c r="I384">
        <f>'Yield Curves'!J383-'Yield Curves'!J384</f>
        <v>-3.0000000000001137E-2</v>
      </c>
      <c r="J384">
        <f>'Yield Curves'!K383-'Yield Curves'!K384</f>
        <v>1.9999999999999574E-2</v>
      </c>
      <c r="K384">
        <f>'Yield Curves'!L383-'Yield Curves'!L384</f>
        <v>9.9999999999997868E-3</v>
      </c>
      <c r="L384">
        <f>'Yield Curves'!M383-'Yield Curves'!M384</f>
        <v>0</v>
      </c>
      <c r="M384">
        <f>'Yield Curves'!N383-'Yield Curves'!N384</f>
        <v>-9.9999999999997868E-3</v>
      </c>
      <c r="N384">
        <f>'Yield Curves'!O383-'Yield Curves'!O384</f>
        <v>-1.9999999999999574E-2</v>
      </c>
      <c r="O384">
        <f>'Yield Curves'!P383-'Yield Curves'!P384</f>
        <v>-2.9999999999999361E-2</v>
      </c>
      <c r="P384">
        <f>'Yield Curves'!Q383-'Yield Curves'!Q384</f>
        <v>-3.2500000000000639E-2</v>
      </c>
      <c r="Q384">
        <f>'Yield Curves'!R383-'Yield Curves'!R384</f>
        <v>-3.5000000000000142E-2</v>
      </c>
      <c r="R384">
        <f>'Yield Curves'!S383-'Yield Curves'!S384</f>
        <v>-3.7499999999999645E-2</v>
      </c>
      <c r="S384">
        <f>'Yield Curves'!T383-'Yield Curves'!T384</f>
        <v>-4.3750000000001066E-2</v>
      </c>
      <c r="T384">
        <f>'Yield Curves'!U383-'Yield Curves'!U384</f>
        <v>-5.0000000000000711E-2</v>
      </c>
      <c r="U384">
        <f>'Yield Curves'!V383-'Yield Curves'!V384</f>
        <v>-5.6250000000000355E-2</v>
      </c>
      <c r="V384" s="21">
        <f t="shared" si="131"/>
        <v>6.0000000000000497E-2</v>
      </c>
      <c r="AB384" s="53" t="e">
        <f t="shared" si="132"/>
        <v>#DIV/0!</v>
      </c>
      <c r="AF384" s="53"/>
      <c r="AG384" s="53"/>
      <c r="AI384" s="53" t="e">
        <f t="shared" si="133"/>
        <v>#DIV/0!</v>
      </c>
      <c r="AP384" s="53" t="e">
        <f t="shared" si="134"/>
        <v>#DIV/0!</v>
      </c>
      <c r="AT384" s="35">
        <f t="shared" si="135"/>
        <v>0</v>
      </c>
      <c r="AU384" s="36">
        <f t="shared" si="136"/>
        <v>0</v>
      </c>
      <c r="AW384" s="53" t="e">
        <f t="shared" si="137"/>
        <v>#DIV/0!</v>
      </c>
      <c r="BB384" s="36">
        <f t="shared" si="138"/>
        <v>0</v>
      </c>
      <c r="BD384" s="53" t="e">
        <f t="shared" si="139"/>
        <v>#DIV/0!</v>
      </c>
      <c r="BI384" s="36">
        <f t="shared" si="140"/>
        <v>0</v>
      </c>
    </row>
    <row r="385" spans="1:61" x14ac:dyDescent="0.2">
      <c r="A385" s="2">
        <v>42580</v>
      </c>
      <c r="B385">
        <f>'Yield Curves'!C384-'Yield Curves'!C385</f>
        <v>-6.9999999999998508E-2</v>
      </c>
      <c r="C385">
        <f>'Yield Curves'!D384-'Yield Curves'!D385</f>
        <v>-5.4999999999999716E-2</v>
      </c>
      <c r="D385">
        <f>'Yield Curves'!E384-'Yield Curves'!E385</f>
        <v>-4.0000000000000924E-2</v>
      </c>
      <c r="E385">
        <f>'Yield Curves'!F384-'Yield Curves'!F385</f>
        <v>-4.0000000000000924E-2</v>
      </c>
      <c r="F385">
        <f>'Yield Curves'!G384-'Yield Curves'!G385</f>
        <v>-3.9999999999999147E-2</v>
      </c>
      <c r="G385">
        <f>'Yield Curves'!H384-'Yield Curves'!H385</f>
        <v>-8.0000000000001847E-2</v>
      </c>
      <c r="H385">
        <f>'Yield Curves'!I384-'Yield Curves'!I385</f>
        <v>-0.12000000000000099</v>
      </c>
      <c r="I385">
        <f>'Yield Curves'!J384-'Yield Curves'!J385</f>
        <v>-8.5000000000000853E-2</v>
      </c>
      <c r="J385">
        <f>'Yield Curves'!K384-'Yield Curves'!K385</f>
        <v>-4.9999999999998934E-2</v>
      </c>
      <c r="K385">
        <f>'Yield Curves'!L384-'Yield Curves'!L385</f>
        <v>-5.4999999999999716E-2</v>
      </c>
      <c r="L385">
        <f>'Yield Curves'!M384-'Yield Curves'!M385</f>
        <v>-6.0000000000000497E-2</v>
      </c>
      <c r="M385">
        <f>'Yield Curves'!N384-'Yield Curves'!N385</f>
        <v>-6.4999999999999503E-2</v>
      </c>
      <c r="N385">
        <f>'Yield Curves'!O384-'Yield Curves'!O385</f>
        <v>-7.0000000000000284E-2</v>
      </c>
      <c r="O385">
        <f>'Yield Curves'!P384-'Yield Curves'!P385</f>
        <v>-7.5000000000001066E-2</v>
      </c>
      <c r="P385">
        <f>'Yield Curves'!Q384-'Yield Curves'!Q385</f>
        <v>-8.0000000000000071E-2</v>
      </c>
      <c r="Q385">
        <f>'Yield Curves'!R384-'Yield Curves'!R385</f>
        <v>-8.5000000000000853E-2</v>
      </c>
      <c r="R385">
        <f>'Yield Curves'!S384-'Yield Curves'!S385</f>
        <v>-9.0000000000001634E-2</v>
      </c>
      <c r="S385">
        <f>'Yield Curves'!T384-'Yield Curves'!T385</f>
        <v>-9.5000000000000639E-2</v>
      </c>
      <c r="T385">
        <f>'Yield Curves'!U384-'Yield Curves'!U385</f>
        <v>-9.9999999999999645E-2</v>
      </c>
      <c r="U385">
        <f>'Yield Curves'!V384-'Yield Curves'!V385</f>
        <v>-0.10499999999999865</v>
      </c>
      <c r="V385" s="21">
        <f t="shared" si="131"/>
        <v>-3.9999999999999147E-2</v>
      </c>
      <c r="AB385" s="53" t="e">
        <f t="shared" si="132"/>
        <v>#DIV/0!</v>
      </c>
      <c r="AF385" s="53"/>
      <c r="AG385" s="53"/>
      <c r="AI385" s="53" t="e">
        <f t="shared" si="133"/>
        <v>#DIV/0!</v>
      </c>
      <c r="AP385" s="53" t="e">
        <f t="shared" si="134"/>
        <v>#DIV/0!</v>
      </c>
      <c r="AT385" s="35">
        <f t="shared" si="135"/>
        <v>0</v>
      </c>
      <c r="AU385" s="36">
        <f t="shared" si="136"/>
        <v>0</v>
      </c>
      <c r="AW385" s="53" t="e">
        <f t="shared" si="137"/>
        <v>#DIV/0!</v>
      </c>
      <c r="BB385" s="36">
        <f t="shared" si="138"/>
        <v>0</v>
      </c>
      <c r="BD385" s="53" t="e">
        <f t="shared" si="139"/>
        <v>#DIV/0!</v>
      </c>
      <c r="BI385" s="36">
        <f t="shared" si="140"/>
        <v>0</v>
      </c>
    </row>
    <row r="386" spans="1:61" x14ac:dyDescent="0.2">
      <c r="A386" s="2">
        <v>42579</v>
      </c>
      <c r="B386">
        <f>'Yield Curves'!C385-'Yield Curves'!C386</f>
        <v>-5.0000000000000711E-2</v>
      </c>
      <c r="C386">
        <f>'Yield Curves'!D385-'Yield Curves'!D386</f>
        <v>-6.5000000000001279E-2</v>
      </c>
      <c r="D386">
        <f>'Yield Curves'!E385-'Yield Curves'!E386</f>
        <v>-8.0000000000000071E-2</v>
      </c>
      <c r="E386">
        <f>'Yield Curves'!F385-'Yield Curves'!F386</f>
        <v>-8.9999999999999858E-2</v>
      </c>
      <c r="F386">
        <f>'Yield Curves'!G385-'Yield Curves'!G386</f>
        <v>-0.10000000000000142</v>
      </c>
      <c r="G386">
        <f>'Yield Curves'!H385-'Yield Curves'!H386</f>
        <v>-5.4999999999999716E-2</v>
      </c>
      <c r="H386">
        <f>'Yield Curves'!I385-'Yield Curves'!I386</f>
        <v>-9.9999999999997868E-3</v>
      </c>
      <c r="I386">
        <f>'Yield Curves'!J385-'Yield Curves'!J386</f>
        <v>-4.4999999999998153E-2</v>
      </c>
      <c r="J386">
        <f>'Yield Curves'!K385-'Yield Curves'!K386</f>
        <v>-8.0000000000000071E-2</v>
      </c>
      <c r="K386">
        <f>'Yield Curves'!L385-'Yield Curves'!L386</f>
        <v>-7.5000000000001066E-2</v>
      </c>
      <c r="L386">
        <f>'Yield Curves'!M385-'Yield Curves'!M386</f>
        <v>-7.0000000000000284E-2</v>
      </c>
      <c r="M386">
        <f>'Yield Curves'!N385-'Yield Curves'!N386</f>
        <v>-6.5000000000001279E-2</v>
      </c>
      <c r="N386">
        <f>'Yield Curves'!O385-'Yield Curves'!O386</f>
        <v>-6.0000000000000497E-2</v>
      </c>
      <c r="O386">
        <f>'Yield Curves'!P385-'Yield Curves'!P386</f>
        <v>-5.4999999999999716E-2</v>
      </c>
      <c r="P386">
        <f>'Yield Curves'!Q385-'Yield Curves'!Q386</f>
        <v>-4.9999999999998934E-2</v>
      </c>
      <c r="Q386">
        <f>'Yield Curves'!R385-'Yield Curves'!R386</f>
        <v>-4.4999999999999929E-2</v>
      </c>
      <c r="R386">
        <f>'Yield Curves'!S385-'Yield Curves'!S386</f>
        <v>-4.0000000000000924E-2</v>
      </c>
      <c r="S386">
        <f>'Yield Curves'!T385-'Yield Curves'!T386</f>
        <v>-3.5000000000000142E-2</v>
      </c>
      <c r="T386">
        <f>'Yield Curves'!U385-'Yield Curves'!U386</f>
        <v>-2.9999999999999361E-2</v>
      </c>
      <c r="U386">
        <f>'Yield Curves'!V385-'Yield Curves'!V386</f>
        <v>-2.4999999999998579E-2</v>
      </c>
      <c r="V386" s="21">
        <f t="shared" si="131"/>
        <v>-9.9999999999997868E-3</v>
      </c>
      <c r="AB386" s="53" t="e">
        <f t="shared" si="132"/>
        <v>#DIV/0!</v>
      </c>
      <c r="AF386" s="53"/>
      <c r="AG386" s="53"/>
      <c r="AI386" s="53" t="e">
        <f t="shared" si="133"/>
        <v>#DIV/0!</v>
      </c>
      <c r="AP386" s="53" t="e">
        <f t="shared" si="134"/>
        <v>#DIV/0!</v>
      </c>
      <c r="AT386" s="35">
        <f t="shared" si="135"/>
        <v>0</v>
      </c>
      <c r="AU386" s="36">
        <f t="shared" si="136"/>
        <v>0</v>
      </c>
      <c r="AW386" s="53" t="e">
        <f t="shared" si="137"/>
        <v>#DIV/0!</v>
      </c>
      <c r="BB386" s="36">
        <f t="shared" si="138"/>
        <v>0</v>
      </c>
      <c r="BD386" s="53" t="e">
        <f t="shared" si="139"/>
        <v>#DIV/0!</v>
      </c>
      <c r="BI386" s="36">
        <f t="shared" si="140"/>
        <v>0</v>
      </c>
    </row>
    <row r="387" spans="1:61" x14ac:dyDescent="0.2">
      <c r="A387" s="2">
        <v>42578</v>
      </c>
      <c r="B387">
        <f>'Yield Curves'!C386-'Yield Curves'!C387</f>
        <v>-1.9999999999999574E-2</v>
      </c>
      <c r="C387">
        <f>'Yield Curves'!D386-'Yield Curves'!D387</f>
        <v>-2.4999999999998579E-2</v>
      </c>
      <c r="D387">
        <f>'Yield Curves'!E386-'Yield Curves'!E387</f>
        <v>-2.9999999999999361E-2</v>
      </c>
      <c r="E387">
        <f>'Yield Curves'!F386-'Yield Curves'!F387</f>
        <v>-2.4999999999998579E-2</v>
      </c>
      <c r="F387">
        <f>'Yield Curves'!G386-'Yield Curves'!G387</f>
        <v>-1.9999999999999574E-2</v>
      </c>
      <c r="G387">
        <f>'Yield Curves'!H386-'Yield Curves'!H387</f>
        <v>-5.0000000000000711E-2</v>
      </c>
      <c r="H387">
        <f>'Yield Curves'!I386-'Yield Curves'!I387</f>
        <v>-8.0000000000000071E-2</v>
      </c>
      <c r="I387">
        <f>'Yield Curves'!J386-'Yield Curves'!J387</f>
        <v>-5.5000000000001492E-2</v>
      </c>
      <c r="J387">
        <f>'Yield Curves'!K386-'Yield Curves'!K387</f>
        <v>-3.0000000000001137E-2</v>
      </c>
      <c r="K387">
        <f>'Yield Curves'!L386-'Yield Curves'!L387</f>
        <v>-3.2499999999998863E-2</v>
      </c>
      <c r="L387">
        <f>'Yield Curves'!M386-'Yield Curves'!M387</f>
        <v>-3.5000000000000142E-2</v>
      </c>
      <c r="M387">
        <f>'Yield Curves'!N386-'Yield Curves'!N387</f>
        <v>-3.7499999999999645E-2</v>
      </c>
      <c r="N387">
        <f>'Yield Curves'!O386-'Yield Curves'!O387</f>
        <v>-3.9999999999999147E-2</v>
      </c>
      <c r="O387">
        <f>'Yield Curves'!P386-'Yield Curves'!P387</f>
        <v>-4.249999999999865E-2</v>
      </c>
      <c r="P387">
        <f>'Yield Curves'!Q386-'Yield Curves'!Q387</f>
        <v>-4.8750000000000071E-2</v>
      </c>
      <c r="Q387">
        <f>'Yield Curves'!R386-'Yield Curves'!R387</f>
        <v>-5.4999999999999716E-2</v>
      </c>
      <c r="R387">
        <f>'Yield Curves'!S386-'Yield Curves'!S387</f>
        <v>-6.1249999999999361E-2</v>
      </c>
      <c r="S387">
        <f>'Yield Curves'!T386-'Yield Curves'!T387</f>
        <v>-6.5625000000000711E-2</v>
      </c>
      <c r="T387">
        <f>'Yield Curves'!U386-'Yield Curves'!U387</f>
        <v>-7.0000000000000284E-2</v>
      </c>
      <c r="U387">
        <f>'Yield Curves'!V386-'Yield Curves'!V387</f>
        <v>-7.4374999999999858E-2</v>
      </c>
      <c r="V387" s="21">
        <f t="shared" si="131"/>
        <v>-1.9999999999999574E-2</v>
      </c>
      <c r="AB387" s="53" t="e">
        <f t="shared" si="132"/>
        <v>#DIV/0!</v>
      </c>
      <c r="AF387" s="53"/>
      <c r="AG387" s="53"/>
      <c r="AI387" s="53" t="e">
        <f t="shared" si="133"/>
        <v>#DIV/0!</v>
      </c>
      <c r="AP387" s="53" t="e">
        <f t="shared" si="134"/>
        <v>#DIV/0!</v>
      </c>
      <c r="AT387" s="35">
        <f t="shared" si="135"/>
        <v>0</v>
      </c>
      <c r="AU387" s="36">
        <f t="shared" si="136"/>
        <v>0</v>
      </c>
      <c r="AW387" s="53" t="e">
        <f t="shared" si="137"/>
        <v>#DIV/0!</v>
      </c>
      <c r="BB387" s="36">
        <f t="shared" si="138"/>
        <v>0</v>
      </c>
      <c r="BD387" s="53" t="e">
        <f t="shared" si="139"/>
        <v>#DIV/0!</v>
      </c>
      <c r="BI387" s="36">
        <f t="shared" si="140"/>
        <v>0</v>
      </c>
    </row>
    <row r="388" spans="1:61" x14ac:dyDescent="0.2">
      <c r="A388" s="2">
        <v>42577</v>
      </c>
      <c r="B388">
        <f>'Yield Curves'!C387-'Yield Curves'!C388</f>
        <v>-1.9999999999999574E-2</v>
      </c>
      <c r="C388">
        <f>'Yield Curves'!D387-'Yield Curves'!D388</f>
        <v>-9.9999999999997868E-3</v>
      </c>
      <c r="D388">
        <f>'Yield Curves'!E387-'Yield Curves'!E388</f>
        <v>0</v>
      </c>
      <c r="E388">
        <f>'Yield Curves'!F387-'Yield Curves'!F388</f>
        <v>2.4999999999998579E-2</v>
      </c>
      <c r="F388">
        <f>'Yield Curves'!G387-'Yield Curves'!G388</f>
        <v>5.0000000000000711E-2</v>
      </c>
      <c r="G388">
        <f>'Yield Curves'!H387-'Yield Curves'!H388</f>
        <v>4.5000000000001705E-2</v>
      </c>
      <c r="H388">
        <f>'Yield Curves'!I387-'Yield Curves'!I388</f>
        <v>4.0000000000000924E-2</v>
      </c>
      <c r="I388">
        <f>'Yield Curves'!J387-'Yield Curves'!J388</f>
        <v>4.4999999999999929E-2</v>
      </c>
      <c r="J388">
        <f>'Yield Curves'!K387-'Yield Curves'!K388</f>
        <v>5.0000000000000711E-2</v>
      </c>
      <c r="K388">
        <f>'Yield Curves'!L387-'Yield Curves'!L388</f>
        <v>4.7499999999999432E-2</v>
      </c>
      <c r="L388">
        <f>'Yield Curves'!M387-'Yield Curves'!M388</f>
        <v>4.5000000000001705E-2</v>
      </c>
      <c r="M388">
        <f>'Yield Curves'!N387-'Yield Curves'!N388</f>
        <v>4.2500000000000426E-2</v>
      </c>
      <c r="N388">
        <f>'Yield Curves'!O387-'Yield Curves'!O388</f>
        <v>3.9999999999999147E-2</v>
      </c>
      <c r="O388">
        <f>'Yield Curves'!P387-'Yield Curves'!P388</f>
        <v>3.7499999999997868E-2</v>
      </c>
      <c r="P388">
        <f>'Yield Curves'!Q387-'Yield Curves'!Q388</f>
        <v>4.1249999999999787E-2</v>
      </c>
      <c r="Q388">
        <f>'Yield Curves'!R387-'Yield Curves'!R388</f>
        <v>4.4999999999999929E-2</v>
      </c>
      <c r="R388">
        <f>'Yield Curves'!S387-'Yield Curves'!S388</f>
        <v>4.8750000000000071E-2</v>
      </c>
      <c r="S388">
        <f>'Yield Curves'!T387-'Yield Curves'!T388</f>
        <v>4.9375000000001279E-2</v>
      </c>
      <c r="T388">
        <f>'Yield Curves'!U387-'Yield Curves'!U388</f>
        <v>5.0000000000000711E-2</v>
      </c>
      <c r="U388">
        <f>'Yield Curves'!V387-'Yield Curves'!V388</f>
        <v>5.0625000000000142E-2</v>
      </c>
      <c r="V388" s="21">
        <f t="shared" ref="V388:V451" si="141">MAX(B388:U388)</f>
        <v>5.0625000000000142E-2</v>
      </c>
      <c r="AB388" s="53" t="e">
        <f t="shared" si="132"/>
        <v>#DIV/0!</v>
      </c>
      <c r="AF388" s="53"/>
      <c r="AG388" s="53"/>
      <c r="AI388" s="53" t="e">
        <f t="shared" si="133"/>
        <v>#DIV/0!</v>
      </c>
      <c r="AP388" s="53" t="e">
        <f t="shared" si="134"/>
        <v>#DIV/0!</v>
      </c>
      <c r="AT388" s="35">
        <f t="shared" si="135"/>
        <v>0</v>
      </c>
      <c r="AU388" s="36">
        <f t="shared" si="136"/>
        <v>0</v>
      </c>
      <c r="AW388" s="53" t="e">
        <f t="shared" si="137"/>
        <v>#DIV/0!</v>
      </c>
      <c r="BB388" s="36">
        <f t="shared" si="138"/>
        <v>0</v>
      </c>
      <c r="BD388" s="53" t="e">
        <f t="shared" si="139"/>
        <v>#DIV/0!</v>
      </c>
      <c r="BI388" s="36">
        <f t="shared" si="140"/>
        <v>0</v>
      </c>
    </row>
    <row r="389" spans="1:61" x14ac:dyDescent="0.2">
      <c r="A389" s="2">
        <v>42576</v>
      </c>
      <c r="B389">
        <f>'Yield Curves'!C388-'Yield Curves'!C389</f>
        <v>0</v>
      </c>
      <c r="C389">
        <f>'Yield Curves'!D388-'Yield Curves'!D389</f>
        <v>0</v>
      </c>
      <c r="D389">
        <f>'Yield Curves'!E388-'Yield Curves'!E389</f>
        <v>0</v>
      </c>
      <c r="E389">
        <f>'Yield Curves'!F388-'Yield Curves'!F389</f>
        <v>-2.4999999999998579E-2</v>
      </c>
      <c r="F389">
        <f>'Yield Curves'!G388-'Yield Curves'!G389</f>
        <v>-5.0000000000000711E-2</v>
      </c>
      <c r="G389">
        <f>'Yield Curves'!H388-'Yield Curves'!H389</f>
        <v>-1.5000000000000568E-2</v>
      </c>
      <c r="H389">
        <f>'Yield Curves'!I388-'Yield Curves'!I389</f>
        <v>1.9999999999999574E-2</v>
      </c>
      <c r="I389">
        <f>'Yield Curves'!J388-'Yield Curves'!J389</f>
        <v>-9.9999999999997868E-3</v>
      </c>
      <c r="J389">
        <f>'Yield Curves'!K388-'Yield Curves'!K389</f>
        <v>-4.0000000000000924E-2</v>
      </c>
      <c r="K389">
        <f>'Yield Curves'!L388-'Yield Curves'!L389</f>
        <v>-3.5000000000000142E-2</v>
      </c>
      <c r="L389">
        <f>'Yield Curves'!M388-'Yield Curves'!M389</f>
        <v>-3.0000000000001137E-2</v>
      </c>
      <c r="M389">
        <f>'Yield Curves'!N388-'Yield Curves'!N389</f>
        <v>-2.5000000000000355E-2</v>
      </c>
      <c r="N389">
        <f>'Yield Curves'!O388-'Yield Curves'!O389</f>
        <v>-1.9999999999999574E-2</v>
      </c>
      <c r="O389">
        <f>'Yield Curves'!P388-'Yield Curves'!P389</f>
        <v>-1.4999999999998792E-2</v>
      </c>
      <c r="P389">
        <f>'Yield Curves'!Q388-'Yield Curves'!Q389</f>
        <v>-9.9999999999997868E-3</v>
      </c>
      <c r="Q389">
        <f>'Yield Curves'!R388-'Yield Curves'!R389</f>
        <v>-4.9999999999990052E-3</v>
      </c>
      <c r="R389">
        <f>'Yield Curves'!S388-'Yield Curves'!S389</f>
        <v>0</v>
      </c>
      <c r="S389">
        <f>'Yield Curves'!T388-'Yield Curves'!T389</f>
        <v>5.0000000000007816E-3</v>
      </c>
      <c r="T389">
        <f>'Yield Curves'!U388-'Yield Curves'!U389</f>
        <v>9.9999999999997868E-3</v>
      </c>
      <c r="U389">
        <f>'Yield Curves'!V388-'Yield Curves'!V389</f>
        <v>1.4999999999998792E-2</v>
      </c>
      <c r="V389" s="21">
        <f t="shared" si="141"/>
        <v>1.9999999999999574E-2</v>
      </c>
      <c r="AB389" s="53" t="e">
        <f t="shared" si="132"/>
        <v>#DIV/0!</v>
      </c>
      <c r="AF389" s="53"/>
      <c r="AG389" s="53"/>
      <c r="AI389" s="53" t="e">
        <f t="shared" si="133"/>
        <v>#DIV/0!</v>
      </c>
      <c r="AP389" s="53" t="e">
        <f t="shared" si="134"/>
        <v>#DIV/0!</v>
      </c>
      <c r="AT389" s="35">
        <f t="shared" si="135"/>
        <v>0</v>
      </c>
      <c r="AU389" s="36">
        <f t="shared" si="136"/>
        <v>0</v>
      </c>
      <c r="AW389" s="53" t="e">
        <f t="shared" si="137"/>
        <v>#DIV/0!</v>
      </c>
      <c r="BB389" s="36">
        <f t="shared" si="138"/>
        <v>0</v>
      </c>
      <c r="BD389" s="53" t="e">
        <f t="shared" si="139"/>
        <v>#DIV/0!</v>
      </c>
      <c r="BI389" s="36">
        <f t="shared" si="140"/>
        <v>0</v>
      </c>
    </row>
    <row r="390" spans="1:61" x14ac:dyDescent="0.2">
      <c r="A390" s="2">
        <v>42573</v>
      </c>
      <c r="B390">
        <f>'Yield Curves'!C389-'Yield Curves'!C390</f>
        <v>2.9999999999999361E-2</v>
      </c>
      <c r="C390">
        <f>'Yield Curves'!D389-'Yield Curves'!D390</f>
        <v>2.9999999999999361E-2</v>
      </c>
      <c r="D390">
        <f>'Yield Curves'!E389-'Yield Curves'!E390</f>
        <v>2.9999999999999361E-2</v>
      </c>
      <c r="E390">
        <f>'Yield Curves'!F389-'Yield Curves'!F390</f>
        <v>3.9999999999999147E-2</v>
      </c>
      <c r="F390">
        <f>'Yield Curves'!G389-'Yield Curves'!G390</f>
        <v>5.0000000000000711E-2</v>
      </c>
      <c r="G390">
        <f>'Yield Curves'!H389-'Yield Curves'!H390</f>
        <v>5.0000000000000711E-2</v>
      </c>
      <c r="H390">
        <f>'Yield Curves'!I389-'Yield Curves'!I390</f>
        <v>4.9999999999998934E-2</v>
      </c>
      <c r="I390">
        <f>'Yield Curves'!J389-'Yield Curves'!J390</f>
        <v>4.9999999999998934E-2</v>
      </c>
      <c r="J390">
        <f>'Yield Curves'!K389-'Yield Curves'!K390</f>
        <v>5.0000000000000711E-2</v>
      </c>
      <c r="K390">
        <f>'Yield Curves'!L389-'Yield Curves'!L390</f>
        <v>5.2500000000000213E-2</v>
      </c>
      <c r="L390">
        <f>'Yield Curves'!M389-'Yield Curves'!M390</f>
        <v>5.4999999999999716E-2</v>
      </c>
      <c r="M390">
        <f>'Yield Curves'!N389-'Yield Curves'!N390</f>
        <v>5.7500000000000995E-2</v>
      </c>
      <c r="N390">
        <f>'Yield Curves'!O389-'Yield Curves'!O390</f>
        <v>6.0000000000000497E-2</v>
      </c>
      <c r="O390">
        <f>'Yield Curves'!P389-'Yield Curves'!P390</f>
        <v>6.25E-2</v>
      </c>
      <c r="P390">
        <f>'Yield Curves'!Q389-'Yield Curves'!Q390</f>
        <v>5.8749999999999858E-2</v>
      </c>
      <c r="Q390">
        <f>'Yield Curves'!R389-'Yield Curves'!R390</f>
        <v>5.4999999999999716E-2</v>
      </c>
      <c r="R390">
        <f>'Yield Curves'!S389-'Yield Curves'!S390</f>
        <v>5.1249999999999574E-2</v>
      </c>
      <c r="S390">
        <f>'Yield Curves'!T389-'Yield Curves'!T390</f>
        <v>5.0624999999998366E-2</v>
      </c>
      <c r="T390">
        <f>'Yield Curves'!U389-'Yield Curves'!U390</f>
        <v>4.9999999999998934E-2</v>
      </c>
      <c r="U390">
        <f>'Yield Curves'!V389-'Yield Curves'!V390</f>
        <v>4.9374999999999503E-2</v>
      </c>
      <c r="V390" s="21">
        <f t="shared" si="141"/>
        <v>6.25E-2</v>
      </c>
      <c r="AB390" s="53" t="e">
        <f t="shared" ref="AB390:AB453" si="142">AA390/AA391-1</f>
        <v>#DIV/0!</v>
      </c>
      <c r="AF390" s="53"/>
      <c r="AG390" s="53"/>
      <c r="AI390" s="53" t="e">
        <f t="shared" ref="AI390:AI453" si="143">AH390/AH391-1</f>
        <v>#DIV/0!</v>
      </c>
      <c r="AP390" s="53" t="e">
        <f t="shared" ref="AP390:AP453" si="144">AO390/AO391-1</f>
        <v>#DIV/0!</v>
      </c>
      <c r="AT390" s="35">
        <f t="shared" ref="AT390:AT453" si="145">$AC$1*X389/100</f>
        <v>0</v>
      </c>
      <c r="AU390" s="36">
        <f t="shared" ref="AU390:AU453" si="146">AT390*SQRT(10)</f>
        <v>0</v>
      </c>
      <c r="AW390" s="53" t="e">
        <f t="shared" ref="AW390:AW453" si="147">AV390/AV391-1</f>
        <v>#DIV/0!</v>
      </c>
      <c r="BB390" s="36">
        <f t="shared" ref="BB390:BB453" si="148">BA390*SQRT(10)</f>
        <v>0</v>
      </c>
      <c r="BD390" s="53" t="e">
        <f t="shared" ref="BD390:BD453" si="149">BC390/BC391-1</f>
        <v>#DIV/0!</v>
      </c>
      <c r="BI390" s="36">
        <f t="shared" ref="BI390:BI453" si="150">BH390*SQRT(10)</f>
        <v>0</v>
      </c>
    </row>
    <row r="391" spans="1:61" x14ac:dyDescent="0.2">
      <c r="A391" s="2">
        <v>42572</v>
      </c>
      <c r="B391">
        <f>'Yield Curves'!C390-'Yield Curves'!C391</f>
        <v>0</v>
      </c>
      <c r="C391">
        <f>'Yield Curves'!D390-'Yield Curves'!D391</f>
        <v>1.5000000000000568E-2</v>
      </c>
      <c r="D391">
        <f>'Yield Curves'!E390-'Yield Curves'!E391</f>
        <v>3.0000000000001137E-2</v>
      </c>
      <c r="E391">
        <f>'Yield Curves'!F390-'Yield Curves'!F391</f>
        <v>3.9999999999999147E-2</v>
      </c>
      <c r="F391">
        <f>'Yield Curves'!G390-'Yield Curves'!G391</f>
        <v>4.9999999999998934E-2</v>
      </c>
      <c r="G391">
        <f>'Yield Curves'!H390-'Yield Curves'!H391</f>
        <v>3.5000000000000142E-2</v>
      </c>
      <c r="H391">
        <f>'Yield Curves'!I390-'Yield Curves'!I391</f>
        <v>2.000000000000135E-2</v>
      </c>
      <c r="I391">
        <f>'Yield Curves'!J390-'Yield Curves'!J391</f>
        <v>3.5000000000001918E-2</v>
      </c>
      <c r="J391">
        <f>'Yield Curves'!K390-'Yield Curves'!K391</f>
        <v>5.0000000000000711E-2</v>
      </c>
      <c r="K391">
        <f>'Yield Curves'!L390-'Yield Curves'!L391</f>
        <v>4.7500000000001208E-2</v>
      </c>
      <c r="L391">
        <f>'Yield Curves'!M390-'Yield Curves'!M391</f>
        <v>4.5000000000001705E-2</v>
      </c>
      <c r="M391">
        <f>'Yield Curves'!N390-'Yield Curves'!N391</f>
        <v>4.2500000000000426E-2</v>
      </c>
      <c r="N391">
        <f>'Yield Curves'!O390-'Yield Curves'!O391</f>
        <v>3.9999999999999147E-2</v>
      </c>
      <c r="O391">
        <f>'Yield Curves'!P390-'Yield Curves'!P391</f>
        <v>3.7499999999997868E-2</v>
      </c>
      <c r="P391">
        <f>'Yield Curves'!Q390-'Yield Curves'!Q391</f>
        <v>3.6249999999999005E-2</v>
      </c>
      <c r="Q391">
        <f>'Yield Curves'!R390-'Yield Curves'!R391</f>
        <v>3.5000000000000142E-2</v>
      </c>
      <c r="R391">
        <f>'Yield Curves'!S390-'Yield Curves'!S391</f>
        <v>3.3750000000001279E-2</v>
      </c>
      <c r="S391">
        <f>'Yield Curves'!T390-'Yield Curves'!T391</f>
        <v>3.1875000000002984E-2</v>
      </c>
      <c r="T391">
        <f>'Yield Curves'!U390-'Yield Curves'!U391</f>
        <v>3.0000000000001137E-2</v>
      </c>
      <c r="U391">
        <f>'Yield Curves'!V390-'Yield Curves'!V391</f>
        <v>2.8124999999999289E-2</v>
      </c>
      <c r="V391" s="21">
        <f t="shared" si="141"/>
        <v>5.0000000000000711E-2</v>
      </c>
      <c r="AB391" s="53" t="e">
        <f t="shared" si="142"/>
        <v>#DIV/0!</v>
      </c>
      <c r="AF391" s="53"/>
      <c r="AG391" s="53"/>
      <c r="AI391" s="53" t="e">
        <f t="shared" si="143"/>
        <v>#DIV/0!</v>
      </c>
      <c r="AP391" s="53" t="e">
        <f t="shared" si="144"/>
        <v>#DIV/0!</v>
      </c>
      <c r="AT391" s="35">
        <f t="shared" si="145"/>
        <v>0</v>
      </c>
      <c r="AU391" s="36">
        <f t="shared" si="146"/>
        <v>0</v>
      </c>
      <c r="AW391" s="53" t="e">
        <f t="shared" si="147"/>
        <v>#DIV/0!</v>
      </c>
      <c r="BB391" s="36">
        <f t="shared" si="148"/>
        <v>0</v>
      </c>
      <c r="BD391" s="53" t="e">
        <f t="shared" si="149"/>
        <v>#DIV/0!</v>
      </c>
      <c r="BI391" s="36">
        <f t="shared" si="150"/>
        <v>0</v>
      </c>
    </row>
    <row r="392" spans="1:61" x14ac:dyDescent="0.2">
      <c r="A392" s="2">
        <v>42571</v>
      </c>
      <c r="B392">
        <f>'Yield Curves'!C391-'Yield Curves'!C392</f>
        <v>-9.9999999999997868E-3</v>
      </c>
      <c r="C392">
        <f>'Yield Curves'!D391-'Yield Curves'!D392</f>
        <v>-1.9999999999999574E-2</v>
      </c>
      <c r="D392">
        <f>'Yield Curves'!E391-'Yield Curves'!E392</f>
        <v>-3.0000000000001137E-2</v>
      </c>
      <c r="E392">
        <f>'Yield Curves'!F391-'Yield Curves'!F392</f>
        <v>-2.4999999999998579E-2</v>
      </c>
      <c r="F392">
        <f>'Yield Curves'!G391-'Yield Curves'!G392</f>
        <v>-1.9999999999999574E-2</v>
      </c>
      <c r="G392">
        <f>'Yield Curves'!H391-'Yield Curves'!H392</f>
        <v>4.9999999999990052E-3</v>
      </c>
      <c r="H392">
        <f>'Yield Curves'!I391-'Yield Curves'!I392</f>
        <v>2.9999999999999361E-2</v>
      </c>
      <c r="I392">
        <f>'Yield Curves'!J391-'Yield Curves'!J392</f>
        <v>1.9999999999999574E-2</v>
      </c>
      <c r="J392">
        <f>'Yield Curves'!K391-'Yield Curves'!K392</f>
        <v>9.9999999999997868E-3</v>
      </c>
      <c r="K392">
        <f>'Yield Curves'!L391-'Yield Curves'!L392</f>
        <v>1.2499999999999289E-2</v>
      </c>
      <c r="L392">
        <f>'Yield Curves'!M391-'Yield Curves'!M392</f>
        <v>1.5000000000000568E-2</v>
      </c>
      <c r="M392">
        <f>'Yield Curves'!N391-'Yield Curves'!N392</f>
        <v>1.7500000000000071E-2</v>
      </c>
      <c r="N392">
        <f>'Yield Curves'!O391-'Yield Curves'!O392</f>
        <v>2.000000000000135E-2</v>
      </c>
      <c r="O392">
        <f>'Yield Curves'!P391-'Yield Curves'!P392</f>
        <v>2.2500000000002629E-2</v>
      </c>
      <c r="P392">
        <f>'Yield Curves'!Q391-'Yield Curves'!Q392</f>
        <v>2.3750000000001492E-2</v>
      </c>
      <c r="Q392">
        <f>'Yield Curves'!R391-'Yield Curves'!R392</f>
        <v>2.4999999999998579E-2</v>
      </c>
      <c r="R392">
        <f>'Yield Curves'!S391-'Yield Curves'!S392</f>
        <v>2.6249999999995666E-2</v>
      </c>
      <c r="S392">
        <f>'Yield Curves'!T391-'Yield Curves'!T392</f>
        <v>2.8124999999995737E-2</v>
      </c>
      <c r="T392">
        <f>'Yield Curves'!U391-'Yield Curves'!U392</f>
        <v>2.9999999999999361E-2</v>
      </c>
      <c r="U392">
        <f>'Yield Curves'!V391-'Yield Curves'!V392</f>
        <v>3.1875000000002984E-2</v>
      </c>
      <c r="V392" s="21">
        <f t="shared" si="141"/>
        <v>3.1875000000002984E-2</v>
      </c>
      <c r="AB392" s="53" t="e">
        <f t="shared" si="142"/>
        <v>#DIV/0!</v>
      </c>
      <c r="AF392" s="53"/>
      <c r="AG392" s="53"/>
      <c r="AI392" s="53" t="e">
        <f t="shared" si="143"/>
        <v>#DIV/0!</v>
      </c>
      <c r="AP392" s="53" t="e">
        <f t="shared" si="144"/>
        <v>#DIV/0!</v>
      </c>
      <c r="AT392" s="35">
        <f t="shared" si="145"/>
        <v>0</v>
      </c>
      <c r="AU392" s="36">
        <f t="shared" si="146"/>
        <v>0</v>
      </c>
      <c r="AW392" s="53" t="e">
        <f t="shared" si="147"/>
        <v>#DIV/0!</v>
      </c>
      <c r="BB392" s="36">
        <f t="shared" si="148"/>
        <v>0</v>
      </c>
      <c r="BD392" s="53" t="e">
        <f t="shared" si="149"/>
        <v>#DIV/0!</v>
      </c>
      <c r="BI392" s="36">
        <f t="shared" si="150"/>
        <v>0</v>
      </c>
    </row>
    <row r="393" spans="1:61" x14ac:dyDescent="0.2">
      <c r="A393" s="2">
        <v>42570</v>
      </c>
      <c r="B393">
        <f>'Yield Curves'!C392-'Yield Curves'!C393</f>
        <v>-9.9999999999997868E-3</v>
      </c>
      <c r="C393">
        <f>'Yield Curves'!D392-'Yield Curves'!D393</f>
        <v>2.9999999999999361E-2</v>
      </c>
      <c r="D393">
        <f>'Yield Curves'!E392-'Yield Curves'!E393</f>
        <v>7.0000000000000284E-2</v>
      </c>
      <c r="E393">
        <f>'Yield Curves'!F392-'Yield Curves'!F393</f>
        <v>7.4999999999999289E-2</v>
      </c>
      <c r="F393">
        <f>'Yield Curves'!G392-'Yield Curves'!G393</f>
        <v>8.0000000000000071E-2</v>
      </c>
      <c r="G393">
        <f>'Yield Curves'!H392-'Yield Curves'!H393</f>
        <v>1.9999999999999574E-2</v>
      </c>
      <c r="H393">
        <f>'Yield Curves'!I392-'Yield Curves'!I393</f>
        <v>-3.9999999999999147E-2</v>
      </c>
      <c r="I393">
        <f>'Yield Curves'!J392-'Yield Curves'!J393</f>
        <v>0</v>
      </c>
      <c r="J393">
        <f>'Yield Curves'!K392-'Yield Curves'!K393</f>
        <v>3.9999999999999147E-2</v>
      </c>
      <c r="K393">
        <f>'Yield Curves'!L392-'Yield Curves'!L393</f>
        <v>3.0000000000001137E-2</v>
      </c>
      <c r="L393">
        <f>'Yield Curves'!M392-'Yield Curves'!M393</f>
        <v>1.9999999999999574E-2</v>
      </c>
      <c r="M393">
        <f>'Yield Curves'!N392-'Yield Curves'!N393</f>
        <v>9.9999999999997868E-3</v>
      </c>
      <c r="N393">
        <f>'Yield Curves'!O392-'Yield Curves'!O393</f>
        <v>0</v>
      </c>
      <c r="O393">
        <f>'Yield Curves'!P392-'Yield Curves'!P393</f>
        <v>-9.9999999999997868E-3</v>
      </c>
      <c r="P393">
        <f>'Yield Curves'!Q392-'Yield Curves'!Q393</f>
        <v>-9.9999999999997868E-3</v>
      </c>
      <c r="Q393">
        <f>'Yield Curves'!R392-'Yield Curves'!R393</f>
        <v>-9.9999999999980105E-3</v>
      </c>
      <c r="R393">
        <f>'Yield Curves'!S392-'Yield Curves'!S393</f>
        <v>-9.9999999999962341E-3</v>
      </c>
      <c r="S393">
        <f>'Yield Curves'!T392-'Yield Curves'!T393</f>
        <v>-1.4999999999997016E-2</v>
      </c>
      <c r="T393">
        <f>'Yield Curves'!U392-'Yield Curves'!U393</f>
        <v>-1.9999999999999574E-2</v>
      </c>
      <c r="U393">
        <f>'Yield Curves'!V392-'Yield Curves'!V393</f>
        <v>-2.5000000000002132E-2</v>
      </c>
      <c r="V393" s="21">
        <f t="shared" si="141"/>
        <v>8.0000000000000071E-2</v>
      </c>
      <c r="AB393" s="53" t="e">
        <f t="shared" si="142"/>
        <v>#DIV/0!</v>
      </c>
      <c r="AF393" s="53"/>
      <c r="AG393" s="53"/>
      <c r="AI393" s="53" t="e">
        <f t="shared" si="143"/>
        <v>#DIV/0!</v>
      </c>
      <c r="AP393" s="53" t="e">
        <f t="shared" si="144"/>
        <v>#DIV/0!</v>
      </c>
      <c r="AT393" s="35">
        <f t="shared" si="145"/>
        <v>0</v>
      </c>
      <c r="AU393" s="36">
        <f t="shared" si="146"/>
        <v>0</v>
      </c>
      <c r="AW393" s="53" t="e">
        <f t="shared" si="147"/>
        <v>#DIV/0!</v>
      </c>
      <c r="BB393" s="36">
        <f t="shared" si="148"/>
        <v>0</v>
      </c>
      <c r="BD393" s="53" t="e">
        <f t="shared" si="149"/>
        <v>#DIV/0!</v>
      </c>
      <c r="BI393" s="36">
        <f t="shared" si="150"/>
        <v>0</v>
      </c>
    </row>
    <row r="394" spans="1:61" x14ac:dyDescent="0.2">
      <c r="A394" s="2">
        <v>42569</v>
      </c>
      <c r="B394">
        <f>'Yield Curves'!C393-'Yield Curves'!C394</f>
        <v>0</v>
      </c>
      <c r="C394">
        <f>'Yield Curves'!D393-'Yield Curves'!D394</f>
        <v>0</v>
      </c>
      <c r="D394">
        <f>'Yield Curves'!E393-'Yield Curves'!E394</f>
        <v>0</v>
      </c>
      <c r="E394">
        <f>'Yield Curves'!F393-'Yield Curves'!F394</f>
        <v>0</v>
      </c>
      <c r="F394">
        <f>'Yield Curves'!G393-'Yield Curves'!G394</f>
        <v>0</v>
      </c>
      <c r="G394">
        <f>'Yield Curves'!H393-'Yield Curves'!H394</f>
        <v>5.0000000000000711E-2</v>
      </c>
      <c r="H394">
        <f>'Yield Curves'!I393-'Yield Curves'!I394</f>
        <v>9.9999999999999645E-2</v>
      </c>
      <c r="I394">
        <f>'Yield Curves'!J393-'Yield Curves'!J394</f>
        <v>6.0000000000000497E-2</v>
      </c>
      <c r="J394">
        <f>'Yield Curves'!K393-'Yield Curves'!K394</f>
        <v>1.9999999999999574E-2</v>
      </c>
      <c r="K394">
        <f>'Yield Curves'!L393-'Yield Curves'!L394</f>
        <v>2.9999999999997584E-2</v>
      </c>
      <c r="L394">
        <f>'Yield Curves'!M393-'Yield Curves'!M394</f>
        <v>3.9999999999999147E-2</v>
      </c>
      <c r="M394">
        <f>'Yield Curves'!N393-'Yield Curves'!N394</f>
        <v>4.9999999999998934E-2</v>
      </c>
      <c r="N394">
        <f>'Yield Curves'!O393-'Yield Curves'!O394</f>
        <v>5.9999999999998721E-2</v>
      </c>
      <c r="O394">
        <f>'Yield Curves'!P393-'Yield Curves'!P394</f>
        <v>6.9999999999998508E-2</v>
      </c>
      <c r="P394">
        <f>'Yield Curves'!Q393-'Yield Curves'!Q394</f>
        <v>6.9999999999998508E-2</v>
      </c>
      <c r="Q394">
        <f>'Yield Curves'!R393-'Yield Curves'!R394</f>
        <v>6.9999999999998508E-2</v>
      </c>
      <c r="R394">
        <f>'Yield Curves'!S393-'Yield Curves'!S394</f>
        <v>6.9999999999998508E-2</v>
      </c>
      <c r="S394">
        <f>'Yield Curves'!T393-'Yield Curves'!T394</f>
        <v>7.4999999999999289E-2</v>
      </c>
      <c r="T394">
        <f>'Yield Curves'!U393-'Yield Curves'!U394</f>
        <v>8.0000000000000071E-2</v>
      </c>
      <c r="U394">
        <f>'Yield Curves'!V393-'Yield Curves'!V394</f>
        <v>8.5000000000000853E-2</v>
      </c>
      <c r="V394" s="21">
        <f t="shared" si="141"/>
        <v>9.9999999999999645E-2</v>
      </c>
      <c r="AB394" s="53" t="e">
        <f t="shared" si="142"/>
        <v>#DIV/0!</v>
      </c>
      <c r="AF394" s="53"/>
      <c r="AG394" s="53"/>
      <c r="AI394" s="53" t="e">
        <f t="shared" si="143"/>
        <v>#DIV/0!</v>
      </c>
      <c r="AP394" s="53" t="e">
        <f t="shared" si="144"/>
        <v>#DIV/0!</v>
      </c>
      <c r="AT394" s="35">
        <f t="shared" si="145"/>
        <v>0</v>
      </c>
      <c r="AU394" s="36">
        <f t="shared" si="146"/>
        <v>0</v>
      </c>
      <c r="AW394" s="53" t="e">
        <f t="shared" si="147"/>
        <v>#DIV/0!</v>
      </c>
      <c r="BB394" s="36">
        <f t="shared" si="148"/>
        <v>0</v>
      </c>
      <c r="BD394" s="53" t="e">
        <f t="shared" si="149"/>
        <v>#DIV/0!</v>
      </c>
      <c r="BI394" s="36">
        <f t="shared" si="150"/>
        <v>0</v>
      </c>
    </row>
    <row r="395" spans="1:61" x14ac:dyDescent="0.2">
      <c r="A395" s="2">
        <v>42566</v>
      </c>
      <c r="B395">
        <f>'Yield Curves'!C394-'Yield Curves'!C395</f>
        <v>0</v>
      </c>
      <c r="C395">
        <f>'Yield Curves'!D394-'Yield Curves'!D395</f>
        <v>5.0000000000007816E-3</v>
      </c>
      <c r="D395">
        <f>'Yield Curves'!E394-'Yield Curves'!E395</f>
        <v>9.9999999999997868E-3</v>
      </c>
      <c r="E395">
        <f>'Yield Curves'!F394-'Yield Curves'!F395</f>
        <v>9.9999999999997868E-3</v>
      </c>
      <c r="F395">
        <f>'Yield Curves'!G394-'Yield Curves'!G395</f>
        <v>9.9999999999997868E-3</v>
      </c>
      <c r="G395">
        <f>'Yield Curves'!H394-'Yield Curves'!H395</f>
        <v>2.4999999999998579E-2</v>
      </c>
      <c r="H395">
        <f>'Yield Curves'!I394-'Yield Curves'!I395</f>
        <v>3.9999999999999147E-2</v>
      </c>
      <c r="I395">
        <f>'Yield Curves'!J394-'Yield Curves'!J395</f>
        <v>3.9999999999999147E-2</v>
      </c>
      <c r="J395">
        <f>'Yield Curves'!K394-'Yield Curves'!K395</f>
        <v>4.0000000000000924E-2</v>
      </c>
      <c r="K395">
        <f>'Yield Curves'!L394-'Yield Curves'!L395</f>
        <v>4.0000000000000924E-2</v>
      </c>
      <c r="L395">
        <f>'Yield Curves'!M394-'Yield Curves'!M395</f>
        <v>3.9999999999999147E-2</v>
      </c>
      <c r="M395">
        <f>'Yield Curves'!N394-'Yield Curves'!N395</f>
        <v>4.0000000000000924E-2</v>
      </c>
      <c r="N395">
        <f>'Yield Curves'!O394-'Yield Curves'!O395</f>
        <v>4.0000000000000924E-2</v>
      </c>
      <c r="O395">
        <f>'Yield Curves'!P394-'Yield Curves'!P395</f>
        <v>4.0000000000000924E-2</v>
      </c>
      <c r="P395">
        <f>'Yield Curves'!Q394-'Yield Curves'!Q395</f>
        <v>4.0000000000000924E-2</v>
      </c>
      <c r="Q395">
        <f>'Yield Curves'!R394-'Yield Curves'!R395</f>
        <v>4.0000000000000924E-2</v>
      </c>
      <c r="R395">
        <f>'Yield Curves'!S394-'Yield Curves'!S395</f>
        <v>4.0000000000000924E-2</v>
      </c>
      <c r="S395">
        <f>'Yield Curves'!T394-'Yield Curves'!T395</f>
        <v>3.9999999999999147E-2</v>
      </c>
      <c r="T395">
        <f>'Yield Curves'!U394-'Yield Curves'!U395</f>
        <v>3.9999999999999147E-2</v>
      </c>
      <c r="U395">
        <f>'Yield Curves'!V394-'Yield Curves'!V395</f>
        <v>3.9999999999999147E-2</v>
      </c>
      <c r="V395" s="21">
        <f t="shared" si="141"/>
        <v>4.0000000000000924E-2</v>
      </c>
      <c r="AB395" s="53" t="e">
        <f t="shared" si="142"/>
        <v>#DIV/0!</v>
      </c>
      <c r="AF395" s="53"/>
      <c r="AG395" s="53"/>
      <c r="AI395" s="53" t="e">
        <f t="shared" si="143"/>
        <v>#DIV/0!</v>
      </c>
      <c r="AP395" s="53" t="e">
        <f t="shared" si="144"/>
        <v>#DIV/0!</v>
      </c>
      <c r="AT395" s="35">
        <f t="shared" si="145"/>
        <v>0</v>
      </c>
      <c r="AU395" s="36">
        <f t="shared" si="146"/>
        <v>0</v>
      </c>
      <c r="AW395" s="53" t="e">
        <f t="shared" si="147"/>
        <v>#DIV/0!</v>
      </c>
      <c r="BB395" s="36">
        <f t="shared" si="148"/>
        <v>0</v>
      </c>
      <c r="BD395" s="53" t="e">
        <f t="shared" si="149"/>
        <v>#DIV/0!</v>
      </c>
      <c r="BI395" s="36">
        <f t="shared" si="150"/>
        <v>0</v>
      </c>
    </row>
    <row r="396" spans="1:61" x14ac:dyDescent="0.2">
      <c r="A396" s="2">
        <v>42565</v>
      </c>
      <c r="B396">
        <f>'Yield Curves'!C395-'Yield Curves'!C396</f>
        <v>9.9999999999997868E-3</v>
      </c>
      <c r="C396">
        <f>'Yield Curves'!D395-'Yield Curves'!D396</f>
        <v>-3.5000000000000142E-2</v>
      </c>
      <c r="D396">
        <f>'Yield Curves'!E395-'Yield Curves'!E396</f>
        <v>-8.0000000000000071E-2</v>
      </c>
      <c r="E396">
        <f>'Yield Curves'!F395-'Yield Curves'!F396</f>
        <v>-8.9999999999999858E-2</v>
      </c>
      <c r="F396">
        <f>'Yield Curves'!G395-'Yield Curves'!G396</f>
        <v>-9.9999999999999645E-2</v>
      </c>
      <c r="G396">
        <f>'Yield Curves'!H395-'Yield Curves'!H396</f>
        <v>-2.4999999999998579E-2</v>
      </c>
      <c r="H396">
        <f>'Yield Curves'!I395-'Yield Curves'!I396</f>
        <v>5.0000000000000711E-2</v>
      </c>
      <c r="I396">
        <f>'Yield Curves'!J395-'Yield Curves'!J396</f>
        <v>-1.5000000000000568E-2</v>
      </c>
      <c r="J396">
        <f>'Yield Curves'!K395-'Yield Curves'!K396</f>
        <v>-8.0000000000000071E-2</v>
      </c>
      <c r="K396">
        <f>'Yield Curves'!L395-'Yield Curves'!L396</f>
        <v>-6.9999999999998508E-2</v>
      </c>
      <c r="L396">
        <f>'Yield Curves'!M395-'Yield Curves'!M396</f>
        <v>-5.9999999999998721E-2</v>
      </c>
      <c r="M396">
        <f>'Yield Curves'!N395-'Yield Curves'!N396</f>
        <v>-5.0000000000000711E-2</v>
      </c>
      <c r="N396">
        <f>'Yield Curves'!O395-'Yield Curves'!O396</f>
        <v>-4.0000000000000924E-2</v>
      </c>
      <c r="O396">
        <f>'Yield Curves'!P395-'Yield Curves'!P396</f>
        <v>-3.0000000000001137E-2</v>
      </c>
      <c r="P396">
        <f>'Yield Curves'!Q395-'Yield Curves'!Q396</f>
        <v>-2.000000000000135E-2</v>
      </c>
      <c r="Q396">
        <f>'Yield Curves'!R395-'Yield Curves'!R396</f>
        <v>-1.0000000000001563E-2</v>
      </c>
      <c r="R396">
        <f>'Yield Curves'!S395-'Yield Curves'!S396</f>
        <v>0</v>
      </c>
      <c r="S396">
        <f>'Yield Curves'!T395-'Yield Curves'!T396</f>
        <v>1.0000000000001563E-2</v>
      </c>
      <c r="T396">
        <f>'Yield Curves'!U395-'Yield Curves'!U396</f>
        <v>2.000000000000135E-2</v>
      </c>
      <c r="U396">
        <f>'Yield Curves'!V395-'Yield Curves'!V396</f>
        <v>3.0000000000001137E-2</v>
      </c>
      <c r="V396" s="21">
        <f t="shared" si="141"/>
        <v>5.0000000000000711E-2</v>
      </c>
      <c r="AB396" s="53" t="e">
        <f t="shared" si="142"/>
        <v>#DIV/0!</v>
      </c>
      <c r="AF396" s="53"/>
      <c r="AG396" s="53"/>
      <c r="AI396" s="53" t="e">
        <f t="shared" si="143"/>
        <v>#DIV/0!</v>
      </c>
      <c r="AP396" s="53" t="e">
        <f t="shared" si="144"/>
        <v>#DIV/0!</v>
      </c>
      <c r="AT396" s="35">
        <f t="shared" si="145"/>
        <v>0</v>
      </c>
      <c r="AU396" s="36">
        <f t="shared" si="146"/>
        <v>0</v>
      </c>
      <c r="AW396" s="53" t="e">
        <f t="shared" si="147"/>
        <v>#DIV/0!</v>
      </c>
      <c r="BB396" s="36">
        <f t="shared" si="148"/>
        <v>0</v>
      </c>
      <c r="BD396" s="53" t="e">
        <f t="shared" si="149"/>
        <v>#DIV/0!</v>
      </c>
      <c r="BI396" s="36">
        <f t="shared" si="150"/>
        <v>0</v>
      </c>
    </row>
    <row r="397" spans="1:61" x14ac:dyDescent="0.2">
      <c r="A397" s="2">
        <v>42564</v>
      </c>
      <c r="B397">
        <f>'Yield Curves'!C396-'Yield Curves'!C397</f>
        <v>9.9999999999997868E-3</v>
      </c>
      <c r="C397">
        <f>'Yield Curves'!D396-'Yield Curves'!D397</f>
        <v>4.9999999999990052E-3</v>
      </c>
      <c r="D397">
        <f>'Yield Curves'!E396-'Yield Curves'!E397</f>
        <v>0</v>
      </c>
      <c r="E397">
        <f>'Yield Curves'!F396-'Yield Curves'!F397</f>
        <v>2.5000000000000355E-2</v>
      </c>
      <c r="F397">
        <f>'Yield Curves'!G396-'Yield Curves'!G397</f>
        <v>5.0000000000000711E-2</v>
      </c>
      <c r="G397">
        <f>'Yield Curves'!H396-'Yield Curves'!H397</f>
        <v>6.0000000000000497E-2</v>
      </c>
      <c r="H397">
        <f>'Yield Curves'!I396-'Yield Curves'!I397</f>
        <v>7.0000000000000284E-2</v>
      </c>
      <c r="I397">
        <f>'Yield Curves'!J396-'Yield Curves'!J397</f>
        <v>7.0000000000000284E-2</v>
      </c>
      <c r="J397">
        <f>'Yield Curves'!K396-'Yield Curves'!K397</f>
        <v>7.0000000000000284E-2</v>
      </c>
      <c r="K397">
        <f>'Yield Curves'!L396-'Yield Curves'!L397</f>
        <v>7.0000000000000284E-2</v>
      </c>
      <c r="L397">
        <f>'Yield Curves'!M396-'Yield Curves'!M397</f>
        <v>7.0000000000000284E-2</v>
      </c>
      <c r="M397">
        <f>'Yield Curves'!N396-'Yield Curves'!N397</f>
        <v>7.0000000000000284E-2</v>
      </c>
      <c r="N397">
        <f>'Yield Curves'!O396-'Yield Curves'!O397</f>
        <v>7.0000000000000284E-2</v>
      </c>
      <c r="O397">
        <f>'Yield Curves'!P396-'Yield Curves'!P397</f>
        <v>7.0000000000000284E-2</v>
      </c>
      <c r="P397">
        <f>'Yield Curves'!Q396-'Yield Curves'!Q397</f>
        <v>7.0000000000000284E-2</v>
      </c>
      <c r="Q397">
        <f>'Yield Curves'!R396-'Yield Curves'!R397</f>
        <v>7.0000000000000284E-2</v>
      </c>
      <c r="R397">
        <f>'Yield Curves'!S396-'Yield Curves'!S397</f>
        <v>7.0000000000000284E-2</v>
      </c>
      <c r="S397">
        <f>'Yield Curves'!T396-'Yield Curves'!T397</f>
        <v>6.9999999999998508E-2</v>
      </c>
      <c r="T397">
        <f>'Yield Curves'!U396-'Yield Curves'!U397</f>
        <v>6.9999999999998508E-2</v>
      </c>
      <c r="U397">
        <f>'Yield Curves'!V396-'Yield Curves'!V397</f>
        <v>6.9999999999998508E-2</v>
      </c>
      <c r="V397" s="21">
        <f t="shared" si="141"/>
        <v>7.0000000000000284E-2</v>
      </c>
      <c r="AB397" s="53" t="e">
        <f t="shared" si="142"/>
        <v>#DIV/0!</v>
      </c>
      <c r="AF397" s="53"/>
      <c r="AG397" s="53"/>
      <c r="AI397" s="53" t="e">
        <f t="shared" si="143"/>
        <v>#DIV/0!</v>
      </c>
      <c r="AP397" s="53" t="e">
        <f t="shared" si="144"/>
        <v>#DIV/0!</v>
      </c>
      <c r="AT397" s="35">
        <f t="shared" si="145"/>
        <v>0</v>
      </c>
      <c r="AU397" s="36">
        <f t="shared" si="146"/>
        <v>0</v>
      </c>
      <c r="AW397" s="53" t="e">
        <f t="shared" si="147"/>
        <v>#DIV/0!</v>
      </c>
      <c r="BB397" s="36">
        <f t="shared" si="148"/>
        <v>0</v>
      </c>
      <c r="BD397" s="53" t="e">
        <f t="shared" si="149"/>
        <v>#DIV/0!</v>
      </c>
      <c r="BI397" s="36">
        <f t="shared" si="150"/>
        <v>0</v>
      </c>
    </row>
    <row r="398" spans="1:61" x14ac:dyDescent="0.2">
      <c r="A398" s="2">
        <v>42563</v>
      </c>
      <c r="B398">
        <f>'Yield Curves'!C397-'Yield Curves'!C398</f>
        <v>-9.9999999999997868E-3</v>
      </c>
      <c r="C398">
        <f>'Yield Curves'!D397-'Yield Curves'!D398</f>
        <v>-3.5000000000000142E-2</v>
      </c>
      <c r="D398">
        <f>'Yield Curves'!E397-'Yield Curves'!E398</f>
        <v>-5.9999999999998721E-2</v>
      </c>
      <c r="E398">
        <f>'Yield Curves'!F397-'Yield Curves'!F398</f>
        <v>-7.4999999999999289E-2</v>
      </c>
      <c r="F398">
        <f>'Yield Curves'!G397-'Yield Curves'!G398</f>
        <v>-8.9999999999999858E-2</v>
      </c>
      <c r="G398">
        <f>'Yield Curves'!H397-'Yield Curves'!H398</f>
        <v>-2.9999999999999361E-2</v>
      </c>
      <c r="H398">
        <f>'Yield Curves'!I397-'Yield Curves'!I398</f>
        <v>2.9999999999999361E-2</v>
      </c>
      <c r="I398">
        <f>'Yield Curves'!J397-'Yield Curves'!J398</f>
        <v>-2.9999999999999361E-2</v>
      </c>
      <c r="J398">
        <f>'Yield Curves'!K397-'Yield Curves'!K398</f>
        <v>-8.9999999999999858E-2</v>
      </c>
      <c r="K398">
        <f>'Yield Curves'!L397-'Yield Curves'!L398</f>
        <v>-8.250000000000135E-2</v>
      </c>
      <c r="L398">
        <f>'Yield Curves'!M397-'Yield Curves'!M398</f>
        <v>-7.5000000000001066E-2</v>
      </c>
      <c r="M398">
        <f>'Yield Curves'!N397-'Yield Curves'!N398</f>
        <v>-6.7500000000000782E-2</v>
      </c>
      <c r="N398">
        <f>'Yield Curves'!O397-'Yield Curves'!O398</f>
        <v>-6.0000000000000497E-2</v>
      </c>
      <c r="O398">
        <f>'Yield Curves'!P397-'Yield Curves'!P398</f>
        <v>-5.2500000000000213E-2</v>
      </c>
      <c r="P398">
        <f>'Yield Curves'!Q397-'Yield Curves'!Q398</f>
        <v>-4.6250000000000568E-2</v>
      </c>
      <c r="Q398">
        <f>'Yield Curves'!R397-'Yield Curves'!R398</f>
        <v>-3.9999999999999147E-2</v>
      </c>
      <c r="R398">
        <f>'Yield Curves'!S397-'Yield Curves'!S398</f>
        <v>-3.3749999999997726E-2</v>
      </c>
      <c r="S398">
        <f>'Yield Curves'!T397-'Yield Curves'!T398</f>
        <v>-2.687499999999865E-2</v>
      </c>
      <c r="T398">
        <f>'Yield Curves'!U397-'Yield Curves'!U398</f>
        <v>-1.9999999999999574E-2</v>
      </c>
      <c r="U398">
        <f>'Yield Curves'!V397-'Yield Curves'!V398</f>
        <v>-1.3125000000000497E-2</v>
      </c>
      <c r="V398" s="21">
        <f t="shared" si="141"/>
        <v>2.9999999999999361E-2</v>
      </c>
      <c r="AB398" s="53" t="e">
        <f t="shared" si="142"/>
        <v>#DIV/0!</v>
      </c>
      <c r="AF398" s="53"/>
      <c r="AG398" s="53"/>
      <c r="AI398" s="53" t="e">
        <f t="shared" si="143"/>
        <v>#DIV/0!</v>
      </c>
      <c r="AP398" s="53" t="e">
        <f t="shared" si="144"/>
        <v>#DIV/0!</v>
      </c>
      <c r="AT398" s="35">
        <f t="shared" si="145"/>
        <v>0</v>
      </c>
      <c r="AU398" s="36">
        <f t="shared" si="146"/>
        <v>0</v>
      </c>
      <c r="AW398" s="53" t="e">
        <f t="shared" si="147"/>
        <v>#DIV/0!</v>
      </c>
      <c r="BB398" s="36">
        <f t="shared" si="148"/>
        <v>0</v>
      </c>
      <c r="BD398" s="53" t="e">
        <f t="shared" si="149"/>
        <v>#DIV/0!</v>
      </c>
      <c r="BI398" s="36">
        <f t="shared" si="150"/>
        <v>0</v>
      </c>
    </row>
    <row r="399" spans="1:61" x14ac:dyDescent="0.2">
      <c r="A399" s="2">
        <v>42562</v>
      </c>
      <c r="B399">
        <f>'Yield Curves'!C398-'Yield Curves'!C399</f>
        <v>-9.9999999999997868E-3</v>
      </c>
      <c r="C399">
        <f>'Yield Curves'!D398-'Yield Curves'!D399</f>
        <v>-2.4999999999998579E-2</v>
      </c>
      <c r="D399">
        <f>'Yield Curves'!E398-'Yield Curves'!E399</f>
        <v>-4.0000000000000924E-2</v>
      </c>
      <c r="E399">
        <f>'Yield Curves'!F398-'Yield Curves'!F399</f>
        <v>-6.0000000000000497E-2</v>
      </c>
      <c r="F399">
        <f>'Yield Curves'!G398-'Yield Curves'!G399</f>
        <v>-8.0000000000000071E-2</v>
      </c>
      <c r="G399">
        <f>'Yield Curves'!H398-'Yield Curves'!H399</f>
        <v>-4.5000000000001705E-2</v>
      </c>
      <c r="H399">
        <f>'Yield Curves'!I398-'Yield Curves'!I399</f>
        <v>-9.9999999999997868E-3</v>
      </c>
      <c r="I399">
        <f>'Yield Curves'!J398-'Yield Curves'!J399</f>
        <v>-4.4999999999999929E-2</v>
      </c>
      <c r="J399">
        <f>'Yield Curves'!K398-'Yield Curves'!K399</f>
        <v>-8.0000000000000071E-2</v>
      </c>
      <c r="K399">
        <f>'Yield Curves'!L398-'Yield Curves'!L399</f>
        <v>-7.7499999999998792E-2</v>
      </c>
      <c r="L399">
        <f>'Yield Curves'!M398-'Yield Curves'!M399</f>
        <v>-7.4999999999999289E-2</v>
      </c>
      <c r="M399">
        <f>'Yield Curves'!N398-'Yield Curves'!N399</f>
        <v>-7.2499999999999787E-2</v>
      </c>
      <c r="N399">
        <f>'Yield Curves'!O398-'Yield Curves'!O399</f>
        <v>-6.9999999999998508E-2</v>
      </c>
      <c r="O399">
        <f>'Yield Curves'!P398-'Yield Curves'!P399</f>
        <v>-6.7499999999997229E-2</v>
      </c>
      <c r="P399">
        <f>'Yield Curves'!Q398-'Yield Curves'!Q399</f>
        <v>-6.1249999999997584E-2</v>
      </c>
      <c r="Q399">
        <f>'Yield Curves'!R398-'Yield Curves'!R399</f>
        <v>-5.4999999999999716E-2</v>
      </c>
      <c r="R399">
        <f>'Yield Curves'!S398-'Yield Curves'!S399</f>
        <v>-4.8750000000001847E-2</v>
      </c>
      <c r="S399">
        <f>'Yield Curves'!T398-'Yield Curves'!T399</f>
        <v>-4.4375000000000497E-2</v>
      </c>
      <c r="T399">
        <f>'Yield Curves'!U398-'Yield Curves'!U399</f>
        <v>-3.9999999999999147E-2</v>
      </c>
      <c r="U399">
        <f>'Yield Curves'!V398-'Yield Curves'!V399</f>
        <v>-3.5624999999997797E-2</v>
      </c>
      <c r="V399" s="21">
        <f t="shared" si="141"/>
        <v>-9.9999999999997868E-3</v>
      </c>
      <c r="AB399" s="53" t="e">
        <f t="shared" si="142"/>
        <v>#DIV/0!</v>
      </c>
      <c r="AF399" s="53"/>
      <c r="AG399" s="53"/>
      <c r="AI399" s="53" t="e">
        <f t="shared" si="143"/>
        <v>#DIV/0!</v>
      </c>
      <c r="AP399" s="53" t="e">
        <f t="shared" si="144"/>
        <v>#DIV/0!</v>
      </c>
      <c r="AT399" s="35">
        <f t="shared" si="145"/>
        <v>0</v>
      </c>
      <c r="AU399" s="36">
        <f t="shared" si="146"/>
        <v>0</v>
      </c>
      <c r="AW399" s="53" t="e">
        <f t="shared" si="147"/>
        <v>#DIV/0!</v>
      </c>
      <c r="BB399" s="36">
        <f t="shared" si="148"/>
        <v>0</v>
      </c>
      <c r="BD399" s="53" t="e">
        <f t="shared" si="149"/>
        <v>#DIV/0!</v>
      </c>
      <c r="BI399" s="36">
        <f t="shared" si="150"/>
        <v>0</v>
      </c>
    </row>
    <row r="400" spans="1:61" x14ac:dyDescent="0.2">
      <c r="A400" s="2">
        <v>42559</v>
      </c>
      <c r="B400">
        <f>'Yield Curves'!C399-'Yield Curves'!C400</f>
        <v>0</v>
      </c>
      <c r="C400">
        <f>'Yield Curves'!D399-'Yield Curves'!D400</f>
        <v>1.4999999999998792E-2</v>
      </c>
      <c r="D400">
        <f>'Yield Curves'!E399-'Yield Curves'!E400</f>
        <v>2.9999999999999361E-2</v>
      </c>
      <c r="E400">
        <f>'Yield Curves'!F399-'Yield Curves'!F400</f>
        <v>1.4999999999998792E-2</v>
      </c>
      <c r="F400">
        <f>'Yield Curves'!G399-'Yield Curves'!G400</f>
        <v>0</v>
      </c>
      <c r="G400">
        <f>'Yield Curves'!H399-'Yield Curves'!H400</f>
        <v>4.0000000000000924E-2</v>
      </c>
      <c r="H400">
        <f>'Yield Curves'!I399-'Yield Curves'!I400</f>
        <v>8.0000000000000071E-2</v>
      </c>
      <c r="I400">
        <f>'Yield Curves'!J399-'Yield Curves'!J400</f>
        <v>3.5000000000000142E-2</v>
      </c>
      <c r="J400">
        <f>'Yield Curves'!K399-'Yield Curves'!K400</f>
        <v>-9.9999999999997868E-3</v>
      </c>
      <c r="K400">
        <f>'Yield Curves'!L399-'Yield Curves'!L400</f>
        <v>-5.0000000000007816E-3</v>
      </c>
      <c r="L400">
        <f>'Yield Curves'!M399-'Yield Curves'!M400</f>
        <v>0</v>
      </c>
      <c r="M400">
        <f>'Yield Curves'!N399-'Yield Curves'!N400</f>
        <v>5.0000000000007816E-3</v>
      </c>
      <c r="N400">
        <f>'Yield Curves'!O399-'Yield Curves'!O400</f>
        <v>9.9999999999997868E-3</v>
      </c>
      <c r="O400">
        <f>'Yield Curves'!P399-'Yield Curves'!P400</f>
        <v>1.4999999999998792E-2</v>
      </c>
      <c r="P400">
        <f>'Yield Curves'!Q399-'Yield Curves'!Q400</f>
        <v>1.7499999999998295E-2</v>
      </c>
      <c r="Q400">
        <f>'Yield Curves'!R399-'Yield Curves'!R400</f>
        <v>1.9999999999999574E-2</v>
      </c>
      <c r="R400">
        <f>'Yield Curves'!S399-'Yield Curves'!S400</f>
        <v>2.2500000000000853E-2</v>
      </c>
      <c r="S400">
        <f>'Yield Curves'!T399-'Yield Curves'!T400</f>
        <v>2.6249999999999218E-2</v>
      </c>
      <c r="T400">
        <f>'Yield Curves'!U399-'Yield Curves'!U400</f>
        <v>2.9999999999999361E-2</v>
      </c>
      <c r="U400">
        <f>'Yield Curves'!V399-'Yield Curves'!V400</f>
        <v>3.3749999999999503E-2</v>
      </c>
      <c r="V400" s="21">
        <f t="shared" si="141"/>
        <v>8.0000000000000071E-2</v>
      </c>
      <c r="AB400" s="53" t="e">
        <f t="shared" si="142"/>
        <v>#DIV/0!</v>
      </c>
      <c r="AF400" s="53"/>
      <c r="AG400" s="53"/>
      <c r="AI400" s="53" t="e">
        <f t="shared" si="143"/>
        <v>#DIV/0!</v>
      </c>
      <c r="AP400" s="53" t="e">
        <f t="shared" si="144"/>
        <v>#DIV/0!</v>
      </c>
      <c r="AT400" s="35">
        <f t="shared" si="145"/>
        <v>0</v>
      </c>
      <c r="AU400" s="36">
        <f t="shared" si="146"/>
        <v>0</v>
      </c>
      <c r="AW400" s="53" t="e">
        <f t="shared" si="147"/>
        <v>#DIV/0!</v>
      </c>
      <c r="BB400" s="36">
        <f t="shared" si="148"/>
        <v>0</v>
      </c>
      <c r="BD400" s="53" t="e">
        <f t="shared" si="149"/>
        <v>#DIV/0!</v>
      </c>
      <c r="BI400" s="36">
        <f t="shared" si="150"/>
        <v>0</v>
      </c>
    </row>
    <row r="401" spans="1:61" x14ac:dyDescent="0.2">
      <c r="A401" s="2">
        <v>42558</v>
      </c>
      <c r="B401">
        <f>'Yield Curves'!C400-'Yield Curves'!C401</f>
        <v>-7.0000000000000284E-2</v>
      </c>
      <c r="C401">
        <f>'Yield Curves'!D400-'Yield Curves'!D401</f>
        <v>-2.9999999999999361E-2</v>
      </c>
      <c r="D401">
        <f>'Yield Curves'!E400-'Yield Curves'!E401</f>
        <v>1.0000000000001563E-2</v>
      </c>
      <c r="E401">
        <f>'Yield Curves'!F400-'Yield Curves'!F401</f>
        <v>4.0000000000000924E-2</v>
      </c>
      <c r="F401">
        <f>'Yield Curves'!G400-'Yield Curves'!G401</f>
        <v>6.9999999999998508E-2</v>
      </c>
      <c r="G401">
        <f>'Yield Curves'!H400-'Yield Curves'!H401</f>
        <v>-5.0000000000007816E-3</v>
      </c>
      <c r="H401">
        <f>'Yield Curves'!I400-'Yield Curves'!I401</f>
        <v>-8.0000000000000071E-2</v>
      </c>
      <c r="I401">
        <f>'Yield Curves'!J400-'Yield Curves'!J401</f>
        <v>-5.0000000000007816E-3</v>
      </c>
      <c r="J401">
        <f>'Yield Curves'!K400-'Yield Curves'!K401</f>
        <v>6.9999999999998508E-2</v>
      </c>
      <c r="K401">
        <f>'Yield Curves'!L400-'Yield Curves'!L401</f>
        <v>5.9999999999998721E-2</v>
      </c>
      <c r="L401">
        <f>'Yield Curves'!M400-'Yield Curves'!M401</f>
        <v>4.9999999999998934E-2</v>
      </c>
      <c r="M401">
        <f>'Yield Curves'!N400-'Yield Curves'!N401</f>
        <v>3.9999999999999147E-2</v>
      </c>
      <c r="N401">
        <f>'Yield Curves'!O400-'Yield Curves'!O401</f>
        <v>2.9999999999999361E-2</v>
      </c>
      <c r="O401">
        <f>'Yield Curves'!P400-'Yield Curves'!P401</f>
        <v>1.9999999999999574E-2</v>
      </c>
      <c r="P401">
        <f>'Yield Curves'!Q400-'Yield Curves'!Q401</f>
        <v>1.2499999999999289E-2</v>
      </c>
      <c r="Q401">
        <f>'Yield Curves'!R400-'Yield Curves'!R401</f>
        <v>4.9999999999990052E-3</v>
      </c>
      <c r="R401">
        <f>'Yield Curves'!S400-'Yield Curves'!S401</f>
        <v>-2.500000000001279E-3</v>
      </c>
      <c r="S401">
        <f>'Yield Curves'!T400-'Yield Curves'!T401</f>
        <v>-1.1250000000000426E-2</v>
      </c>
      <c r="T401">
        <f>'Yield Curves'!U400-'Yield Curves'!U401</f>
        <v>-1.9999999999999574E-2</v>
      </c>
      <c r="U401">
        <f>'Yield Curves'!V400-'Yield Curves'!V401</f>
        <v>-2.8749999999998721E-2</v>
      </c>
      <c r="V401" s="21">
        <f t="shared" si="141"/>
        <v>6.9999999999998508E-2</v>
      </c>
      <c r="AB401" s="53" t="e">
        <f t="shared" si="142"/>
        <v>#DIV/0!</v>
      </c>
      <c r="AF401" s="53"/>
      <c r="AG401" s="53"/>
      <c r="AI401" s="53" t="e">
        <f t="shared" si="143"/>
        <v>#DIV/0!</v>
      </c>
      <c r="AP401" s="53" t="e">
        <f t="shared" si="144"/>
        <v>#DIV/0!</v>
      </c>
      <c r="AT401" s="35">
        <f t="shared" si="145"/>
        <v>0</v>
      </c>
      <c r="AU401" s="36">
        <f t="shared" si="146"/>
        <v>0</v>
      </c>
      <c r="AW401" s="53" t="e">
        <f t="shared" si="147"/>
        <v>#DIV/0!</v>
      </c>
      <c r="BB401" s="36">
        <f t="shared" si="148"/>
        <v>0</v>
      </c>
      <c r="BD401" s="53" t="e">
        <f t="shared" si="149"/>
        <v>#DIV/0!</v>
      </c>
      <c r="BI401" s="36">
        <f t="shared" si="150"/>
        <v>0</v>
      </c>
    </row>
    <row r="402" spans="1:61" x14ac:dyDescent="0.2">
      <c r="A402" s="2">
        <v>42557</v>
      </c>
      <c r="B402">
        <f>'Yield Curves'!C401-'Yield Curves'!C402</f>
        <v>-1.9999999999999574E-2</v>
      </c>
      <c r="C402">
        <f>'Yield Curves'!D401-'Yield Curves'!D402</f>
        <v>4.9999999999990052E-3</v>
      </c>
      <c r="D402">
        <f>'Yield Curves'!E401-'Yield Curves'!E402</f>
        <v>2.9999999999999361E-2</v>
      </c>
      <c r="E402">
        <f>'Yield Curves'!F401-'Yield Curves'!F402</f>
        <v>4.9999999999998934E-2</v>
      </c>
      <c r="F402">
        <f>'Yield Curves'!G401-'Yield Curves'!G402</f>
        <v>7.0000000000000284E-2</v>
      </c>
      <c r="G402">
        <f>'Yield Curves'!H401-'Yield Curves'!H402</f>
        <v>1.5000000000000568E-2</v>
      </c>
      <c r="H402">
        <f>'Yield Curves'!I401-'Yield Curves'!I402</f>
        <v>-4.0000000000000924E-2</v>
      </c>
      <c r="I402">
        <f>'Yield Curves'!J401-'Yield Curves'!J402</f>
        <v>1.4999999999998792E-2</v>
      </c>
      <c r="J402">
        <f>'Yield Curves'!K401-'Yield Curves'!K402</f>
        <v>7.0000000000000284E-2</v>
      </c>
      <c r="K402">
        <f>'Yield Curves'!L401-'Yield Curves'!L402</f>
        <v>6.25E-2</v>
      </c>
      <c r="L402">
        <f>'Yield Curves'!M401-'Yield Curves'!M402</f>
        <v>5.4999999999999716E-2</v>
      </c>
      <c r="M402">
        <f>'Yield Curves'!N401-'Yield Curves'!N402</f>
        <v>4.7499999999999432E-2</v>
      </c>
      <c r="N402">
        <f>'Yield Curves'!O401-'Yield Curves'!O402</f>
        <v>3.9999999999999147E-2</v>
      </c>
      <c r="O402">
        <f>'Yield Curves'!P401-'Yield Curves'!P402</f>
        <v>3.2499999999998863E-2</v>
      </c>
      <c r="P402">
        <f>'Yield Curves'!Q401-'Yield Curves'!Q402</f>
        <v>2.6250000000000995E-2</v>
      </c>
      <c r="Q402">
        <f>'Yield Curves'!R401-'Yield Curves'!R402</f>
        <v>1.9999999999999574E-2</v>
      </c>
      <c r="R402">
        <f>'Yield Curves'!S401-'Yield Curves'!S402</f>
        <v>1.3749999999998153E-2</v>
      </c>
      <c r="S402">
        <f>'Yield Curves'!T401-'Yield Curves'!T402</f>
        <v>6.8750000000008527E-3</v>
      </c>
      <c r="T402">
        <f>'Yield Curves'!U401-'Yield Curves'!U402</f>
        <v>0</v>
      </c>
      <c r="U402">
        <f>'Yield Curves'!V401-'Yield Curves'!V402</f>
        <v>-6.8750000000008527E-3</v>
      </c>
      <c r="V402" s="21">
        <f t="shared" si="141"/>
        <v>7.0000000000000284E-2</v>
      </c>
      <c r="AB402" s="53" t="e">
        <f t="shared" si="142"/>
        <v>#DIV/0!</v>
      </c>
      <c r="AF402" s="53"/>
      <c r="AG402" s="53"/>
      <c r="AI402" s="53" t="e">
        <f t="shared" si="143"/>
        <v>#DIV/0!</v>
      </c>
      <c r="AP402" s="53" t="e">
        <f t="shared" si="144"/>
        <v>#DIV/0!</v>
      </c>
      <c r="AT402" s="35">
        <f t="shared" si="145"/>
        <v>0</v>
      </c>
      <c r="AU402" s="36">
        <f t="shared" si="146"/>
        <v>0</v>
      </c>
      <c r="AW402" s="53" t="e">
        <f t="shared" si="147"/>
        <v>#DIV/0!</v>
      </c>
      <c r="BB402" s="36">
        <f t="shared" si="148"/>
        <v>0</v>
      </c>
      <c r="BD402" s="53" t="e">
        <f t="shared" si="149"/>
        <v>#DIV/0!</v>
      </c>
      <c r="BI402" s="36">
        <f t="shared" si="150"/>
        <v>0</v>
      </c>
    </row>
    <row r="403" spans="1:61" x14ac:dyDescent="0.2">
      <c r="A403" s="2">
        <v>42556</v>
      </c>
      <c r="B403">
        <f>'Yield Curves'!C402-'Yield Curves'!C403</f>
        <v>2.9999999999999361E-2</v>
      </c>
      <c r="C403">
        <f>'Yield Curves'!D402-'Yield Curves'!D403</f>
        <v>3.5000000000000142E-2</v>
      </c>
      <c r="D403">
        <f>'Yield Curves'!E402-'Yield Curves'!E403</f>
        <v>3.9999999999999147E-2</v>
      </c>
      <c r="E403">
        <f>'Yield Curves'!F402-'Yield Curves'!F403</f>
        <v>4.5000000000001705E-2</v>
      </c>
      <c r="F403">
        <f>'Yield Curves'!G402-'Yield Curves'!G403</f>
        <v>5.0000000000000711E-2</v>
      </c>
      <c r="G403">
        <f>'Yield Curves'!H402-'Yield Curves'!H403</f>
        <v>9.4999999999998863E-2</v>
      </c>
      <c r="H403">
        <f>'Yield Curves'!I402-'Yield Curves'!I403</f>
        <v>0.14000000000000057</v>
      </c>
      <c r="I403">
        <f>'Yield Curves'!J402-'Yield Curves'!J403</f>
        <v>0.12000000000000099</v>
      </c>
      <c r="J403">
        <f>'Yield Curves'!K402-'Yield Curves'!K403</f>
        <v>0.10000000000000142</v>
      </c>
      <c r="K403">
        <f>'Yield Curves'!L402-'Yield Curves'!L403</f>
        <v>0.10750000000000171</v>
      </c>
      <c r="L403">
        <f>'Yield Curves'!M402-'Yield Curves'!M403</f>
        <v>0.11500000000000199</v>
      </c>
      <c r="M403">
        <f>'Yield Curves'!N402-'Yield Curves'!N403</f>
        <v>0.1225000000000005</v>
      </c>
      <c r="N403">
        <f>'Yield Curves'!O402-'Yield Curves'!O403</f>
        <v>0.13000000000000078</v>
      </c>
      <c r="O403">
        <f>'Yield Curves'!P402-'Yield Curves'!P403</f>
        <v>0.13750000000000107</v>
      </c>
      <c r="P403">
        <f>'Yield Curves'!Q402-'Yield Curves'!Q403</f>
        <v>0.13374999999999915</v>
      </c>
      <c r="Q403">
        <f>'Yield Curves'!R402-'Yield Curves'!R403</f>
        <v>0.13000000000000078</v>
      </c>
      <c r="R403">
        <f>'Yield Curves'!S402-'Yield Curves'!S403</f>
        <v>0.12625000000000242</v>
      </c>
      <c r="S403">
        <f>'Yield Curves'!T402-'Yield Curves'!T403</f>
        <v>0.12812500000000071</v>
      </c>
      <c r="T403">
        <f>'Yield Curves'!U402-'Yield Curves'!U403</f>
        <v>0.12999999999999901</v>
      </c>
      <c r="U403">
        <f>'Yield Curves'!V402-'Yield Curves'!V403</f>
        <v>0.1318749999999973</v>
      </c>
      <c r="V403" s="21">
        <f t="shared" si="141"/>
        <v>0.14000000000000057</v>
      </c>
      <c r="AB403" s="53" t="e">
        <f t="shared" si="142"/>
        <v>#DIV/0!</v>
      </c>
      <c r="AF403" s="53"/>
      <c r="AG403" s="53"/>
      <c r="AI403" s="53" t="e">
        <f t="shared" si="143"/>
        <v>#DIV/0!</v>
      </c>
      <c r="AP403" s="53" t="e">
        <f t="shared" si="144"/>
        <v>#DIV/0!</v>
      </c>
      <c r="AT403" s="35">
        <f t="shared" si="145"/>
        <v>0</v>
      </c>
      <c r="AU403" s="36">
        <f t="shared" si="146"/>
        <v>0</v>
      </c>
      <c r="AW403" s="53" t="e">
        <f t="shared" si="147"/>
        <v>#DIV/0!</v>
      </c>
      <c r="BB403" s="36">
        <f t="shared" si="148"/>
        <v>0</v>
      </c>
      <c r="BD403" s="53" t="e">
        <f t="shared" si="149"/>
        <v>#DIV/0!</v>
      </c>
      <c r="BI403" s="36">
        <f t="shared" si="150"/>
        <v>0</v>
      </c>
    </row>
    <row r="404" spans="1:61" x14ac:dyDescent="0.2">
      <c r="A404" s="2">
        <v>42555</v>
      </c>
      <c r="B404">
        <f>'Yield Curves'!C403-'Yield Curves'!C404</f>
        <v>9.9999999999997868E-3</v>
      </c>
      <c r="C404">
        <f>'Yield Curves'!D403-'Yield Curves'!D404</f>
        <v>9.9999999999997868E-3</v>
      </c>
      <c r="D404">
        <f>'Yield Curves'!E403-'Yield Curves'!E404</f>
        <v>9.9999999999997868E-3</v>
      </c>
      <c r="E404">
        <f>'Yield Curves'!F403-'Yield Curves'!F404</f>
        <v>1.4999999999998792E-2</v>
      </c>
      <c r="F404">
        <f>'Yield Curves'!G403-'Yield Curves'!G404</f>
        <v>1.9999999999999574E-2</v>
      </c>
      <c r="G404">
        <f>'Yield Curves'!H403-'Yield Curves'!H404</f>
        <v>1.0000000000001563E-2</v>
      </c>
      <c r="H404">
        <f>'Yield Curves'!I403-'Yield Curves'!I404</f>
        <v>0</v>
      </c>
      <c r="I404">
        <f>'Yield Curves'!J403-'Yield Curves'!J404</f>
        <v>1.9999999999999574E-2</v>
      </c>
      <c r="J404">
        <f>'Yield Curves'!K403-'Yield Curves'!K404</f>
        <v>3.9999999999999147E-2</v>
      </c>
      <c r="K404">
        <f>'Yield Curves'!L403-'Yield Curves'!L404</f>
        <v>3.9999999999999147E-2</v>
      </c>
      <c r="L404">
        <f>'Yield Curves'!M403-'Yield Curves'!M404</f>
        <v>3.9999999999999147E-2</v>
      </c>
      <c r="M404">
        <f>'Yield Curves'!N403-'Yield Curves'!N404</f>
        <v>4.0000000000000924E-2</v>
      </c>
      <c r="N404">
        <f>'Yield Curves'!O403-'Yield Curves'!O404</f>
        <v>4.0000000000000924E-2</v>
      </c>
      <c r="O404">
        <f>'Yield Curves'!P403-'Yield Curves'!P404</f>
        <v>4.0000000000000924E-2</v>
      </c>
      <c r="P404">
        <f>'Yield Curves'!Q403-'Yield Curves'!Q404</f>
        <v>3.5000000000001918E-2</v>
      </c>
      <c r="Q404">
        <f>'Yield Curves'!R403-'Yield Curves'!R404</f>
        <v>3.0000000000001137E-2</v>
      </c>
      <c r="R404">
        <f>'Yield Curves'!S403-'Yield Curves'!S404</f>
        <v>2.5000000000000355E-2</v>
      </c>
      <c r="S404">
        <f>'Yield Curves'!T403-'Yield Curves'!T404</f>
        <v>2.2500000000000853E-2</v>
      </c>
      <c r="T404">
        <f>'Yield Curves'!U403-'Yield Curves'!U404</f>
        <v>2.000000000000135E-2</v>
      </c>
      <c r="U404">
        <f>'Yield Curves'!V403-'Yield Curves'!V404</f>
        <v>1.7500000000001847E-2</v>
      </c>
      <c r="V404" s="21">
        <f t="shared" si="141"/>
        <v>4.0000000000000924E-2</v>
      </c>
      <c r="AB404" s="53" t="e">
        <f t="shared" si="142"/>
        <v>#DIV/0!</v>
      </c>
      <c r="AF404" s="53"/>
      <c r="AG404" s="53"/>
      <c r="AI404" s="53" t="e">
        <f t="shared" si="143"/>
        <v>#DIV/0!</v>
      </c>
      <c r="AP404" s="53" t="e">
        <f t="shared" si="144"/>
        <v>#DIV/0!</v>
      </c>
      <c r="AT404" s="35">
        <f t="shared" si="145"/>
        <v>0</v>
      </c>
      <c r="AU404" s="36">
        <f t="shared" si="146"/>
        <v>0</v>
      </c>
      <c r="AW404" s="53" t="e">
        <f t="shared" si="147"/>
        <v>#DIV/0!</v>
      </c>
      <c r="BB404" s="36">
        <f t="shared" si="148"/>
        <v>0</v>
      </c>
      <c r="BD404" s="53" t="e">
        <f t="shared" si="149"/>
        <v>#DIV/0!</v>
      </c>
      <c r="BI404" s="36">
        <f t="shared" si="150"/>
        <v>0</v>
      </c>
    </row>
    <row r="405" spans="1:61" x14ac:dyDescent="0.2">
      <c r="A405" s="2">
        <v>42552</v>
      </c>
      <c r="B405">
        <f>'Yield Curves'!C404-'Yield Curves'!C405</f>
        <v>0</v>
      </c>
      <c r="C405">
        <f>'Yield Curves'!D404-'Yield Curves'!D405</f>
        <v>-2.5000000000000355E-2</v>
      </c>
      <c r="D405">
        <f>'Yield Curves'!E404-'Yield Curves'!E405</f>
        <v>-4.9999999999998934E-2</v>
      </c>
      <c r="E405">
        <f>'Yield Curves'!F404-'Yield Curves'!F405</f>
        <v>-4.4999999999999929E-2</v>
      </c>
      <c r="F405">
        <f>'Yield Curves'!G404-'Yield Curves'!G405</f>
        <v>-3.9999999999999147E-2</v>
      </c>
      <c r="G405">
        <f>'Yield Curves'!H404-'Yield Curves'!H405</f>
        <v>-2.5000000000000355E-2</v>
      </c>
      <c r="H405">
        <f>'Yield Curves'!I404-'Yield Curves'!I405</f>
        <v>-9.9999999999997868E-3</v>
      </c>
      <c r="I405">
        <f>'Yield Curves'!J404-'Yield Curves'!J405</f>
        <v>-2.4999999999998579E-2</v>
      </c>
      <c r="J405">
        <f>'Yield Curves'!K404-'Yield Curves'!K405</f>
        <v>-3.9999999999999147E-2</v>
      </c>
      <c r="K405">
        <f>'Yield Curves'!L404-'Yield Curves'!L405</f>
        <v>-3.9999999999999147E-2</v>
      </c>
      <c r="L405">
        <f>'Yield Curves'!M404-'Yield Curves'!M405</f>
        <v>-3.9999999999999147E-2</v>
      </c>
      <c r="M405">
        <f>'Yield Curves'!N404-'Yield Curves'!N405</f>
        <v>-4.0000000000000924E-2</v>
      </c>
      <c r="N405">
        <f>'Yield Curves'!O404-'Yield Curves'!O405</f>
        <v>-4.0000000000000924E-2</v>
      </c>
      <c r="O405">
        <f>'Yield Curves'!P404-'Yield Curves'!P405</f>
        <v>-4.0000000000000924E-2</v>
      </c>
      <c r="P405">
        <f>'Yield Curves'!Q404-'Yield Curves'!Q405</f>
        <v>-4.2500000000000426E-2</v>
      </c>
      <c r="Q405">
        <f>'Yield Curves'!R404-'Yield Curves'!R405</f>
        <v>-4.4999999999999929E-2</v>
      </c>
      <c r="R405">
        <f>'Yield Curves'!S404-'Yield Curves'!S405</f>
        <v>-4.7499999999999432E-2</v>
      </c>
      <c r="S405">
        <f>'Yield Curves'!T404-'Yield Curves'!T405</f>
        <v>-4.8750000000001847E-2</v>
      </c>
      <c r="T405">
        <f>'Yield Curves'!U404-'Yield Curves'!U405</f>
        <v>-5.0000000000000711E-2</v>
      </c>
      <c r="U405">
        <f>'Yield Curves'!V404-'Yield Curves'!V405</f>
        <v>-5.1249999999999574E-2</v>
      </c>
      <c r="V405" s="21">
        <f t="shared" si="141"/>
        <v>0</v>
      </c>
      <c r="AB405" s="53" t="e">
        <f t="shared" si="142"/>
        <v>#DIV/0!</v>
      </c>
      <c r="AF405" s="53"/>
      <c r="AG405" s="53"/>
      <c r="AI405" s="53" t="e">
        <f t="shared" si="143"/>
        <v>#DIV/0!</v>
      </c>
      <c r="AP405" s="53" t="e">
        <f t="shared" si="144"/>
        <v>#DIV/0!</v>
      </c>
      <c r="AT405" s="35">
        <f t="shared" si="145"/>
        <v>0</v>
      </c>
      <c r="AU405" s="36">
        <f t="shared" si="146"/>
        <v>0</v>
      </c>
      <c r="AW405" s="53" t="e">
        <f t="shared" si="147"/>
        <v>#DIV/0!</v>
      </c>
      <c r="BB405" s="36">
        <f t="shared" si="148"/>
        <v>0</v>
      </c>
      <c r="BD405" s="53" t="e">
        <f t="shared" si="149"/>
        <v>#DIV/0!</v>
      </c>
      <c r="BI405" s="36">
        <f t="shared" si="150"/>
        <v>0</v>
      </c>
    </row>
    <row r="406" spans="1:61" x14ac:dyDescent="0.2">
      <c r="A406" s="2">
        <v>42551</v>
      </c>
      <c r="B406">
        <f>'Yield Curves'!C405-'Yield Curves'!C406</f>
        <v>-9.9999999999997868E-3</v>
      </c>
      <c r="C406">
        <f>'Yield Curves'!D405-'Yield Curves'!D406</f>
        <v>-1.9999999999999574E-2</v>
      </c>
      <c r="D406">
        <f>'Yield Curves'!E405-'Yield Curves'!E406</f>
        <v>-2.9999999999999361E-2</v>
      </c>
      <c r="E406">
        <f>'Yield Curves'!F405-'Yield Curves'!F406</f>
        <v>-3.9999999999999147E-2</v>
      </c>
      <c r="F406">
        <f>'Yield Curves'!G405-'Yield Curves'!G406</f>
        <v>-5.0000000000000711E-2</v>
      </c>
      <c r="G406">
        <f>'Yield Curves'!H405-'Yield Curves'!H406</f>
        <v>-9.0000000000001634E-2</v>
      </c>
      <c r="H406">
        <f>'Yield Curves'!I405-'Yield Curves'!I406</f>
        <v>-0.13000000000000078</v>
      </c>
      <c r="I406">
        <f>'Yield Curves'!J405-'Yield Curves'!J406</f>
        <v>-0.10500000000000043</v>
      </c>
      <c r="J406">
        <f>'Yield Curves'!K405-'Yield Curves'!K406</f>
        <v>-8.0000000000000071E-2</v>
      </c>
      <c r="K406">
        <f>'Yield Curves'!L405-'Yield Curves'!L406</f>
        <v>-9.0000000000001634E-2</v>
      </c>
      <c r="L406">
        <f>'Yield Curves'!M405-'Yield Curves'!M406</f>
        <v>-0.10000000000000142</v>
      </c>
      <c r="M406">
        <f>'Yield Curves'!N405-'Yield Curves'!N406</f>
        <v>-0.10999999999999943</v>
      </c>
      <c r="N406">
        <f>'Yield Curves'!O405-'Yield Curves'!O406</f>
        <v>-0.11999999999999922</v>
      </c>
      <c r="O406">
        <f>'Yield Curves'!P405-'Yield Curves'!P406</f>
        <v>-0.12999999999999901</v>
      </c>
      <c r="P406">
        <f>'Yield Curves'!Q405-'Yield Curves'!Q406</f>
        <v>-0.13000000000000078</v>
      </c>
      <c r="Q406">
        <f>'Yield Curves'!R405-'Yield Curves'!R406</f>
        <v>-0.13000000000000078</v>
      </c>
      <c r="R406">
        <f>'Yield Curves'!S405-'Yield Curves'!S406</f>
        <v>-0.13000000000000078</v>
      </c>
      <c r="S406">
        <f>'Yield Curves'!T405-'Yield Curves'!T406</f>
        <v>-0.13499999999999979</v>
      </c>
      <c r="T406">
        <f>'Yield Curves'!U405-'Yield Curves'!U406</f>
        <v>-0.14000000000000057</v>
      </c>
      <c r="U406">
        <f>'Yield Curves'!V405-'Yield Curves'!V406</f>
        <v>-0.14500000000000135</v>
      </c>
      <c r="V406" s="21">
        <f t="shared" si="141"/>
        <v>-9.9999999999997868E-3</v>
      </c>
      <c r="AB406" s="53" t="e">
        <f t="shared" si="142"/>
        <v>#DIV/0!</v>
      </c>
      <c r="AF406" s="53"/>
      <c r="AG406" s="53"/>
      <c r="AI406" s="53" t="e">
        <f t="shared" si="143"/>
        <v>#DIV/0!</v>
      </c>
      <c r="AP406" s="53" t="e">
        <f t="shared" si="144"/>
        <v>#DIV/0!</v>
      </c>
      <c r="AT406" s="35">
        <f t="shared" si="145"/>
        <v>0</v>
      </c>
      <c r="AU406" s="36">
        <f t="shared" si="146"/>
        <v>0</v>
      </c>
      <c r="AW406" s="53" t="e">
        <f t="shared" si="147"/>
        <v>#DIV/0!</v>
      </c>
      <c r="BB406" s="36">
        <f t="shared" si="148"/>
        <v>0</v>
      </c>
      <c r="BD406" s="53" t="e">
        <f t="shared" si="149"/>
        <v>#DIV/0!</v>
      </c>
      <c r="BI406" s="36">
        <f t="shared" si="150"/>
        <v>0</v>
      </c>
    </row>
    <row r="407" spans="1:61" x14ac:dyDescent="0.2">
      <c r="A407" s="2">
        <v>42550</v>
      </c>
      <c r="B407">
        <f>'Yield Curves'!C406-'Yield Curves'!C407</f>
        <v>0</v>
      </c>
      <c r="C407">
        <f>'Yield Curves'!D406-'Yield Curves'!D407</f>
        <v>1.9999999999999574E-2</v>
      </c>
      <c r="D407">
        <f>'Yield Curves'!E406-'Yield Curves'!E407</f>
        <v>3.9999999999999147E-2</v>
      </c>
      <c r="E407">
        <f>'Yield Curves'!F406-'Yield Curves'!F407</f>
        <v>3.9999999999999147E-2</v>
      </c>
      <c r="F407">
        <f>'Yield Curves'!G406-'Yield Curves'!G407</f>
        <v>3.9999999999999147E-2</v>
      </c>
      <c r="G407">
        <f>'Yield Curves'!H406-'Yield Curves'!H407</f>
        <v>1.5000000000000568E-2</v>
      </c>
      <c r="H407">
        <f>'Yield Curves'!I406-'Yield Curves'!I407</f>
        <v>-9.9999999999997868E-3</v>
      </c>
      <c r="I407">
        <f>'Yield Curves'!J406-'Yield Curves'!J407</f>
        <v>-1.5000000000000568E-2</v>
      </c>
      <c r="J407">
        <f>'Yield Curves'!K406-'Yield Curves'!K407</f>
        <v>-2.000000000000135E-2</v>
      </c>
      <c r="K407">
        <f>'Yield Curves'!L406-'Yield Curves'!L407</f>
        <v>-2.5000000000000355E-2</v>
      </c>
      <c r="L407">
        <f>'Yield Curves'!M406-'Yield Curves'!M407</f>
        <v>-3.0000000000001137E-2</v>
      </c>
      <c r="M407">
        <f>'Yield Curves'!N406-'Yield Curves'!N407</f>
        <v>-3.5000000000000142E-2</v>
      </c>
      <c r="N407">
        <f>'Yield Curves'!O406-'Yield Curves'!O407</f>
        <v>-4.0000000000000924E-2</v>
      </c>
      <c r="O407">
        <f>'Yield Curves'!P406-'Yield Curves'!P407</f>
        <v>-4.5000000000001705E-2</v>
      </c>
      <c r="P407">
        <f>'Yield Curves'!Q406-'Yield Curves'!Q407</f>
        <v>-3.7499999999999645E-2</v>
      </c>
      <c r="Q407">
        <f>'Yield Curves'!R406-'Yield Curves'!R407</f>
        <v>-2.9999999999999361E-2</v>
      </c>
      <c r="R407">
        <f>'Yield Curves'!S406-'Yield Curves'!S407</f>
        <v>-2.2499999999999076E-2</v>
      </c>
      <c r="S407">
        <f>'Yield Curves'!T406-'Yield Curves'!T407</f>
        <v>-2.1250000000000213E-2</v>
      </c>
      <c r="T407">
        <f>'Yield Curves'!U406-'Yield Curves'!U407</f>
        <v>-1.9999999999999574E-2</v>
      </c>
      <c r="U407">
        <f>'Yield Curves'!V406-'Yield Curves'!V407</f>
        <v>-1.8749999999998934E-2</v>
      </c>
      <c r="V407" s="21">
        <f t="shared" si="141"/>
        <v>3.9999999999999147E-2</v>
      </c>
      <c r="AB407" s="53" t="e">
        <f t="shared" si="142"/>
        <v>#DIV/0!</v>
      </c>
      <c r="AF407" s="53"/>
      <c r="AG407" s="53"/>
      <c r="AI407" s="53" t="e">
        <f t="shared" si="143"/>
        <v>#DIV/0!</v>
      </c>
      <c r="AP407" s="53" t="e">
        <f t="shared" si="144"/>
        <v>#DIV/0!</v>
      </c>
      <c r="AT407" s="35">
        <f t="shared" si="145"/>
        <v>0</v>
      </c>
      <c r="AU407" s="36">
        <f t="shared" si="146"/>
        <v>0</v>
      </c>
      <c r="AW407" s="53" t="e">
        <f t="shared" si="147"/>
        <v>#DIV/0!</v>
      </c>
      <c r="BB407" s="36">
        <f t="shared" si="148"/>
        <v>0</v>
      </c>
      <c r="BD407" s="53" t="e">
        <f t="shared" si="149"/>
        <v>#DIV/0!</v>
      </c>
      <c r="BI407" s="36">
        <f t="shared" si="150"/>
        <v>0</v>
      </c>
    </row>
    <row r="408" spans="1:61" x14ac:dyDescent="0.2">
      <c r="A408" s="2">
        <v>42549</v>
      </c>
      <c r="B408">
        <f>'Yield Curves'!C407-'Yield Curves'!C408</f>
        <v>-6.0000000000000497E-2</v>
      </c>
      <c r="C408">
        <f>'Yield Curves'!D407-'Yield Curves'!D408</f>
        <v>-6.4999999999999503E-2</v>
      </c>
      <c r="D408">
        <f>'Yield Curves'!E407-'Yield Curves'!E408</f>
        <v>-7.0000000000000284E-2</v>
      </c>
      <c r="E408">
        <f>'Yield Curves'!F407-'Yield Curves'!F408</f>
        <v>-7.0000000000000284E-2</v>
      </c>
      <c r="F408">
        <f>'Yield Curves'!G407-'Yield Curves'!G408</f>
        <v>-6.9999999999998508E-2</v>
      </c>
      <c r="G408">
        <f>'Yield Curves'!H407-'Yield Curves'!H408</f>
        <v>-8.4999999999999076E-2</v>
      </c>
      <c r="H408">
        <f>'Yield Curves'!I407-'Yield Curves'!I408</f>
        <v>-9.9999999999999645E-2</v>
      </c>
      <c r="I408">
        <f>'Yield Curves'!J407-'Yield Curves'!J408</f>
        <v>-8.9999999999999858E-2</v>
      </c>
      <c r="J408">
        <f>'Yield Curves'!K407-'Yield Curves'!K408</f>
        <v>-8.0000000000000071E-2</v>
      </c>
      <c r="K408">
        <f>'Yield Curves'!L407-'Yield Curves'!L408</f>
        <v>-8.2499999999999574E-2</v>
      </c>
      <c r="L408">
        <f>'Yield Curves'!M407-'Yield Curves'!M408</f>
        <v>-8.4999999999999076E-2</v>
      </c>
      <c r="M408">
        <f>'Yield Curves'!N407-'Yield Curves'!N408</f>
        <v>-8.7500000000000355E-2</v>
      </c>
      <c r="N408">
        <f>'Yield Curves'!O407-'Yield Curves'!O408</f>
        <v>-8.9999999999999858E-2</v>
      </c>
      <c r="O408">
        <f>'Yield Curves'!P407-'Yield Curves'!P408</f>
        <v>-9.2499999999999361E-2</v>
      </c>
      <c r="P408">
        <f>'Yield Curves'!Q407-'Yield Curves'!Q408</f>
        <v>-9.375E-2</v>
      </c>
      <c r="Q408">
        <f>'Yield Curves'!R407-'Yield Curves'!R408</f>
        <v>-9.5000000000000639E-2</v>
      </c>
      <c r="R408">
        <f>'Yield Curves'!S407-'Yield Curves'!S408</f>
        <v>-9.6250000000001279E-2</v>
      </c>
      <c r="S408">
        <f>'Yield Curves'!T407-'Yield Curves'!T408</f>
        <v>-9.8124999999999574E-2</v>
      </c>
      <c r="T408">
        <f>'Yield Curves'!U407-'Yield Curves'!U408</f>
        <v>-9.9999999999999645E-2</v>
      </c>
      <c r="U408">
        <f>'Yield Curves'!V407-'Yield Curves'!V408</f>
        <v>-0.10187499999999972</v>
      </c>
      <c r="V408" s="21">
        <f t="shared" si="141"/>
        <v>-6.0000000000000497E-2</v>
      </c>
      <c r="AB408" s="53" t="e">
        <f t="shared" si="142"/>
        <v>#DIV/0!</v>
      </c>
      <c r="AF408" s="53"/>
      <c r="AG408" s="53"/>
      <c r="AI408" s="53" t="e">
        <f t="shared" si="143"/>
        <v>#DIV/0!</v>
      </c>
      <c r="AP408" s="53" t="e">
        <f t="shared" si="144"/>
        <v>#DIV/0!</v>
      </c>
      <c r="AT408" s="35">
        <f t="shared" si="145"/>
        <v>0</v>
      </c>
      <c r="AU408" s="36">
        <f t="shared" si="146"/>
        <v>0</v>
      </c>
      <c r="AW408" s="53" t="e">
        <f t="shared" si="147"/>
        <v>#DIV/0!</v>
      </c>
      <c r="BB408" s="36">
        <f t="shared" si="148"/>
        <v>0</v>
      </c>
      <c r="BD408" s="53" t="e">
        <f t="shared" si="149"/>
        <v>#DIV/0!</v>
      </c>
      <c r="BI408" s="36">
        <f t="shared" si="150"/>
        <v>0</v>
      </c>
    </row>
    <row r="409" spans="1:61" x14ac:dyDescent="0.2">
      <c r="A409" s="2">
        <v>42548</v>
      </c>
      <c r="B409">
        <f>'Yield Curves'!C408-'Yield Curves'!C409</f>
        <v>-9.9999999999999645E-2</v>
      </c>
      <c r="C409">
        <f>'Yield Curves'!D408-'Yield Curves'!D409</f>
        <v>-4.9999999999998934E-2</v>
      </c>
      <c r="D409">
        <f>'Yield Curves'!E408-'Yield Curves'!E409</f>
        <v>0</v>
      </c>
      <c r="E409">
        <f>'Yield Curves'!F408-'Yield Curves'!F409</f>
        <v>-9.9999999999997868E-3</v>
      </c>
      <c r="F409">
        <f>'Yield Curves'!G408-'Yield Curves'!G409</f>
        <v>-2.000000000000135E-2</v>
      </c>
      <c r="G409">
        <f>'Yield Curves'!H408-'Yield Curves'!H409</f>
        <v>-5.5000000000001492E-2</v>
      </c>
      <c r="H409">
        <f>'Yield Curves'!I408-'Yield Curves'!I409</f>
        <v>-8.9999999999999858E-2</v>
      </c>
      <c r="I409">
        <f>'Yield Curves'!J408-'Yield Curves'!J409</f>
        <v>-7.9999999999998295E-2</v>
      </c>
      <c r="J409">
        <f>'Yield Curves'!K408-'Yield Curves'!K409</f>
        <v>-6.9999999999998508E-2</v>
      </c>
      <c r="K409">
        <f>'Yield Curves'!L408-'Yield Curves'!L409</f>
        <v>-7.9999999999998295E-2</v>
      </c>
      <c r="L409">
        <f>'Yield Curves'!M408-'Yield Curves'!M409</f>
        <v>-8.9999999999998082E-2</v>
      </c>
      <c r="M409">
        <f>'Yield Curves'!N408-'Yield Curves'!N409</f>
        <v>-9.9999999999999645E-2</v>
      </c>
      <c r="N409">
        <f>'Yield Curves'!O408-'Yield Curves'!O409</f>
        <v>-0.10999999999999943</v>
      </c>
      <c r="O409">
        <f>'Yield Curves'!P408-'Yield Curves'!P409</f>
        <v>-0.11999999999999922</v>
      </c>
      <c r="P409">
        <f>'Yield Curves'!Q408-'Yield Curves'!Q409</f>
        <v>-0.11500000000000021</v>
      </c>
      <c r="Q409">
        <f>'Yield Curves'!R408-'Yield Curves'!R409</f>
        <v>-0.10999999999999943</v>
      </c>
      <c r="R409">
        <f>'Yield Curves'!S408-'Yield Curves'!S409</f>
        <v>-0.10499999999999865</v>
      </c>
      <c r="S409">
        <f>'Yield Curves'!T408-'Yield Curves'!T409</f>
        <v>-0.10749999999999815</v>
      </c>
      <c r="T409">
        <f>'Yield Curves'!U408-'Yield Curves'!U409</f>
        <v>-0.10999999999999943</v>
      </c>
      <c r="U409">
        <f>'Yield Curves'!V408-'Yield Curves'!V409</f>
        <v>-0.11250000000000071</v>
      </c>
      <c r="V409" s="21">
        <f t="shared" si="141"/>
        <v>0</v>
      </c>
      <c r="AB409" s="53" t="e">
        <f t="shared" si="142"/>
        <v>#DIV/0!</v>
      </c>
      <c r="AF409" s="53"/>
      <c r="AG409" s="53"/>
      <c r="AI409" s="53" t="e">
        <f t="shared" si="143"/>
        <v>#DIV/0!</v>
      </c>
      <c r="AP409" s="53" t="e">
        <f t="shared" si="144"/>
        <v>#DIV/0!</v>
      </c>
      <c r="AT409" s="35">
        <f t="shared" si="145"/>
        <v>0</v>
      </c>
      <c r="AU409" s="36">
        <f t="shared" si="146"/>
        <v>0</v>
      </c>
      <c r="AW409" s="53" t="e">
        <f t="shared" si="147"/>
        <v>#DIV/0!</v>
      </c>
      <c r="BB409" s="36">
        <f t="shared" si="148"/>
        <v>0</v>
      </c>
      <c r="BD409" s="53" t="e">
        <f t="shared" si="149"/>
        <v>#DIV/0!</v>
      </c>
      <c r="BI409" s="36">
        <f t="shared" si="150"/>
        <v>0</v>
      </c>
    </row>
    <row r="410" spans="1:61" x14ac:dyDescent="0.2">
      <c r="A410" s="2">
        <v>42545</v>
      </c>
      <c r="B410">
        <f>'Yield Curves'!C409-'Yield Curves'!C410</f>
        <v>6.0000000000000497E-2</v>
      </c>
      <c r="C410">
        <f>'Yield Curves'!D409-'Yield Curves'!D410</f>
        <v>6.4999999999999503E-2</v>
      </c>
      <c r="D410">
        <f>'Yield Curves'!E409-'Yield Curves'!E410</f>
        <v>7.0000000000000284E-2</v>
      </c>
      <c r="E410">
        <f>'Yield Curves'!F409-'Yield Curves'!F410</f>
        <v>7.0000000000000284E-2</v>
      </c>
      <c r="F410">
        <f>'Yield Curves'!G409-'Yield Curves'!G410</f>
        <v>7.0000000000000284E-2</v>
      </c>
      <c r="G410">
        <f>'Yield Curves'!H409-'Yield Curves'!H410</f>
        <v>7.5000000000001066E-2</v>
      </c>
      <c r="H410">
        <f>'Yield Curves'!I409-'Yield Curves'!I410</f>
        <v>8.0000000000000071E-2</v>
      </c>
      <c r="I410">
        <f>'Yield Curves'!J409-'Yield Curves'!J410</f>
        <v>7.4999999999999289E-2</v>
      </c>
      <c r="J410">
        <f>'Yield Curves'!K409-'Yield Curves'!K410</f>
        <v>6.9999999999998508E-2</v>
      </c>
      <c r="K410">
        <f>'Yield Curves'!L409-'Yield Curves'!L410</f>
        <v>7.2499999999999787E-2</v>
      </c>
      <c r="L410">
        <f>'Yield Curves'!M409-'Yield Curves'!M410</f>
        <v>7.4999999999999289E-2</v>
      </c>
      <c r="M410">
        <f>'Yield Curves'!N409-'Yield Curves'!N410</f>
        <v>7.7500000000000568E-2</v>
      </c>
      <c r="N410">
        <f>'Yield Curves'!O409-'Yield Curves'!O410</f>
        <v>8.0000000000000071E-2</v>
      </c>
      <c r="O410">
        <f>'Yield Curves'!P409-'Yield Curves'!P410</f>
        <v>8.2499999999999574E-2</v>
      </c>
      <c r="P410">
        <f>'Yield Curves'!Q409-'Yield Curves'!Q410</f>
        <v>8.1250000000000711E-2</v>
      </c>
      <c r="Q410">
        <f>'Yield Curves'!R409-'Yield Curves'!R410</f>
        <v>8.0000000000000071E-2</v>
      </c>
      <c r="R410">
        <f>'Yield Curves'!S409-'Yield Curves'!S410</f>
        <v>7.8749999999999432E-2</v>
      </c>
      <c r="S410">
        <f>'Yield Curves'!T409-'Yield Curves'!T410</f>
        <v>7.9374999999998863E-2</v>
      </c>
      <c r="T410">
        <f>'Yield Curves'!U409-'Yield Curves'!U410</f>
        <v>8.0000000000000071E-2</v>
      </c>
      <c r="U410">
        <f>'Yield Curves'!V409-'Yield Curves'!V410</f>
        <v>8.0625000000001279E-2</v>
      </c>
      <c r="V410" s="21">
        <f t="shared" si="141"/>
        <v>8.2499999999999574E-2</v>
      </c>
      <c r="AB410" s="53" t="e">
        <f t="shared" si="142"/>
        <v>#DIV/0!</v>
      </c>
      <c r="AF410" s="53"/>
      <c r="AG410" s="53"/>
      <c r="AI410" s="53" t="e">
        <f t="shared" si="143"/>
        <v>#DIV/0!</v>
      </c>
      <c r="AP410" s="53" t="e">
        <f t="shared" si="144"/>
        <v>#DIV/0!</v>
      </c>
      <c r="AT410" s="35">
        <f t="shared" si="145"/>
        <v>0</v>
      </c>
      <c r="AU410" s="36">
        <f t="shared" si="146"/>
        <v>0</v>
      </c>
      <c r="AW410" s="53" t="e">
        <f t="shared" si="147"/>
        <v>#DIV/0!</v>
      </c>
      <c r="BB410" s="36">
        <f t="shared" si="148"/>
        <v>0</v>
      </c>
      <c r="BD410" s="53" t="e">
        <f t="shared" si="149"/>
        <v>#DIV/0!</v>
      </c>
      <c r="BI410" s="36">
        <f t="shared" si="150"/>
        <v>0</v>
      </c>
    </row>
    <row r="411" spans="1:61" x14ac:dyDescent="0.2">
      <c r="A411" s="2">
        <v>42544</v>
      </c>
      <c r="B411">
        <f>'Yield Curves'!C410-'Yield Curves'!C411</f>
        <v>2.9999999999999361E-2</v>
      </c>
      <c r="C411">
        <f>'Yield Curves'!D410-'Yield Curves'!D411</f>
        <v>-4.4999999999999929E-2</v>
      </c>
      <c r="D411">
        <f>'Yield Curves'!E410-'Yield Curves'!E411</f>
        <v>-0.11999999999999922</v>
      </c>
      <c r="E411">
        <f>'Yield Curves'!F410-'Yield Curves'!F411</f>
        <v>-0.12499999999999822</v>
      </c>
      <c r="F411">
        <f>'Yield Curves'!G410-'Yield Curves'!G411</f>
        <v>-0.12999999999999901</v>
      </c>
      <c r="G411">
        <f>'Yield Curves'!H410-'Yield Curves'!H411</f>
        <v>-3.9999999999999147E-2</v>
      </c>
      <c r="H411">
        <f>'Yield Curves'!I410-'Yield Curves'!I411</f>
        <v>5.0000000000000711E-2</v>
      </c>
      <c r="I411">
        <f>'Yield Curves'!J410-'Yield Curves'!J411</f>
        <v>-1.5000000000000568E-2</v>
      </c>
      <c r="J411">
        <f>'Yield Curves'!K410-'Yield Curves'!K411</f>
        <v>-8.0000000000000071E-2</v>
      </c>
      <c r="K411">
        <f>'Yield Curves'!L410-'Yield Curves'!L411</f>
        <v>-7.0000000000002061E-2</v>
      </c>
      <c r="L411">
        <f>'Yield Curves'!M410-'Yield Curves'!M411</f>
        <v>-6.0000000000002274E-2</v>
      </c>
      <c r="M411">
        <f>'Yield Curves'!N410-'Yield Curves'!N411</f>
        <v>-5.0000000000000711E-2</v>
      </c>
      <c r="N411">
        <f>'Yield Curves'!O410-'Yield Curves'!O411</f>
        <v>-4.0000000000000924E-2</v>
      </c>
      <c r="O411">
        <f>'Yield Curves'!P410-'Yield Curves'!P411</f>
        <v>-3.0000000000001137E-2</v>
      </c>
      <c r="P411">
        <f>'Yield Curves'!Q410-'Yield Curves'!Q411</f>
        <v>-2.5000000000000355E-2</v>
      </c>
      <c r="Q411">
        <f>'Yield Curves'!R410-'Yield Curves'!R411</f>
        <v>-1.9999999999999574E-2</v>
      </c>
      <c r="R411">
        <f>'Yield Curves'!S410-'Yield Curves'!S411</f>
        <v>-1.4999999999998792E-2</v>
      </c>
      <c r="S411">
        <f>'Yield Curves'!T410-'Yield Curves'!T411</f>
        <v>-7.5000000000002842E-3</v>
      </c>
      <c r="T411">
        <f>'Yield Curves'!U410-'Yield Curves'!U411</f>
        <v>0</v>
      </c>
      <c r="U411">
        <f>'Yield Curves'!V410-'Yield Curves'!V411</f>
        <v>7.5000000000002842E-3</v>
      </c>
      <c r="V411" s="21">
        <f t="shared" si="141"/>
        <v>5.0000000000000711E-2</v>
      </c>
      <c r="AB411" s="53" t="e">
        <f t="shared" si="142"/>
        <v>#DIV/0!</v>
      </c>
      <c r="AF411" s="53"/>
      <c r="AG411" s="53"/>
      <c r="AI411" s="53" t="e">
        <f t="shared" si="143"/>
        <v>#DIV/0!</v>
      </c>
      <c r="AP411" s="53" t="e">
        <f t="shared" si="144"/>
        <v>#DIV/0!</v>
      </c>
      <c r="AT411" s="35">
        <f t="shared" si="145"/>
        <v>0</v>
      </c>
      <c r="AU411" s="36">
        <f t="shared" si="146"/>
        <v>0</v>
      </c>
      <c r="AW411" s="53" t="e">
        <f t="shared" si="147"/>
        <v>#DIV/0!</v>
      </c>
      <c r="BB411" s="36">
        <f t="shared" si="148"/>
        <v>0</v>
      </c>
      <c r="BD411" s="53" t="e">
        <f t="shared" si="149"/>
        <v>#DIV/0!</v>
      </c>
      <c r="BI411" s="36">
        <f t="shared" si="150"/>
        <v>0</v>
      </c>
    </row>
    <row r="412" spans="1:61" x14ac:dyDescent="0.2">
      <c r="A412" s="2">
        <v>42543</v>
      </c>
      <c r="B412">
        <f>'Yield Curves'!C411-'Yield Curves'!C412</f>
        <v>-2.9999999999999361E-2</v>
      </c>
      <c r="C412">
        <f>'Yield Curves'!D411-'Yield Curves'!D412</f>
        <v>-1.5000000000000568E-2</v>
      </c>
      <c r="D412">
        <f>'Yield Curves'!E411-'Yield Curves'!E412</f>
        <v>0</v>
      </c>
      <c r="E412">
        <f>'Yield Curves'!F411-'Yield Curves'!F412</f>
        <v>-5.0000000000007816E-3</v>
      </c>
      <c r="F412">
        <f>'Yield Curves'!G411-'Yield Curves'!G412</f>
        <v>-9.9999999999997868E-3</v>
      </c>
      <c r="G412">
        <f>'Yield Curves'!H411-'Yield Curves'!H412</f>
        <v>-2.000000000000135E-2</v>
      </c>
      <c r="H412">
        <f>'Yield Curves'!I411-'Yield Curves'!I412</f>
        <v>-3.0000000000001137E-2</v>
      </c>
      <c r="I412">
        <f>'Yield Curves'!J411-'Yield Curves'!J412</f>
        <v>-3.0000000000001137E-2</v>
      </c>
      <c r="J412">
        <f>'Yield Curves'!K411-'Yield Curves'!K412</f>
        <v>-2.9999999999999361E-2</v>
      </c>
      <c r="K412">
        <f>'Yield Curves'!L411-'Yield Curves'!L412</f>
        <v>-2.9999999999999361E-2</v>
      </c>
      <c r="L412">
        <f>'Yield Curves'!M411-'Yield Curves'!M412</f>
        <v>-2.9999999999997584E-2</v>
      </c>
      <c r="M412">
        <f>'Yield Curves'!N411-'Yield Curves'!N412</f>
        <v>-2.9999999999999361E-2</v>
      </c>
      <c r="N412">
        <f>'Yield Curves'!O411-'Yield Curves'!O412</f>
        <v>-2.9999999999999361E-2</v>
      </c>
      <c r="O412">
        <f>'Yield Curves'!P411-'Yield Curves'!P412</f>
        <v>-2.9999999999999361E-2</v>
      </c>
      <c r="P412">
        <f>'Yield Curves'!Q411-'Yield Curves'!Q412</f>
        <v>-2.7500000000001634E-2</v>
      </c>
      <c r="Q412">
        <f>'Yield Curves'!R411-'Yield Curves'!R412</f>
        <v>-2.5000000000002132E-2</v>
      </c>
      <c r="R412">
        <f>'Yield Curves'!S411-'Yield Curves'!S412</f>
        <v>-2.2500000000002629E-2</v>
      </c>
      <c r="S412">
        <f>'Yield Curves'!T411-'Yield Curves'!T412</f>
        <v>-2.125000000000199E-2</v>
      </c>
      <c r="T412">
        <f>'Yield Curves'!U411-'Yield Curves'!U412</f>
        <v>-2.000000000000135E-2</v>
      </c>
      <c r="U412">
        <f>'Yield Curves'!V411-'Yield Curves'!V412</f>
        <v>-1.8750000000000711E-2</v>
      </c>
      <c r="V412" s="21">
        <f t="shared" si="141"/>
        <v>0</v>
      </c>
      <c r="AB412" s="53" t="e">
        <f t="shared" si="142"/>
        <v>#DIV/0!</v>
      </c>
      <c r="AF412" s="53"/>
      <c r="AG412" s="53"/>
      <c r="AI412" s="53" t="e">
        <f t="shared" si="143"/>
        <v>#DIV/0!</v>
      </c>
      <c r="AP412" s="53" t="e">
        <f t="shared" si="144"/>
        <v>#DIV/0!</v>
      </c>
      <c r="AT412" s="35">
        <f t="shared" si="145"/>
        <v>0</v>
      </c>
      <c r="AU412" s="36">
        <f t="shared" si="146"/>
        <v>0</v>
      </c>
      <c r="AW412" s="53" t="e">
        <f t="shared" si="147"/>
        <v>#DIV/0!</v>
      </c>
      <c r="BB412" s="36">
        <f t="shared" si="148"/>
        <v>0</v>
      </c>
      <c r="BD412" s="53" t="e">
        <f t="shared" si="149"/>
        <v>#DIV/0!</v>
      </c>
      <c r="BI412" s="36">
        <f t="shared" si="150"/>
        <v>0</v>
      </c>
    </row>
    <row r="413" spans="1:61" x14ac:dyDescent="0.2">
      <c r="A413" s="2">
        <v>42542</v>
      </c>
      <c r="B413">
        <f>'Yield Curves'!C412-'Yield Curves'!C413</f>
        <v>-9.9999999999997868E-3</v>
      </c>
      <c r="C413">
        <f>'Yield Curves'!D412-'Yield Curves'!D413</f>
        <v>1.5000000000000568E-2</v>
      </c>
      <c r="D413">
        <f>'Yield Curves'!E412-'Yield Curves'!E413</f>
        <v>3.9999999999999147E-2</v>
      </c>
      <c r="E413">
        <f>'Yield Curves'!F412-'Yield Curves'!F413</f>
        <v>3.9999999999999147E-2</v>
      </c>
      <c r="F413">
        <f>'Yield Curves'!G412-'Yield Curves'!G413</f>
        <v>3.9999999999999147E-2</v>
      </c>
      <c r="G413">
        <f>'Yield Curves'!H412-'Yield Curves'!H413</f>
        <v>1.9999999999999574E-2</v>
      </c>
      <c r="H413">
        <f>'Yield Curves'!I412-'Yield Curves'!I413</f>
        <v>0</v>
      </c>
      <c r="I413">
        <f>'Yield Curves'!J412-'Yield Curves'!J413</f>
        <v>5.0000000000007816E-3</v>
      </c>
      <c r="J413">
        <f>'Yield Curves'!K412-'Yield Curves'!K413</f>
        <v>9.9999999999997868E-3</v>
      </c>
      <c r="K413">
        <f>'Yield Curves'!L412-'Yield Curves'!L413</f>
        <v>7.5000000000002842E-3</v>
      </c>
      <c r="L413">
        <f>'Yield Curves'!M412-'Yield Curves'!M413</f>
        <v>4.9999999999990052E-3</v>
      </c>
      <c r="M413">
        <f>'Yield Curves'!N412-'Yield Curves'!N413</f>
        <v>2.4999999999995026E-3</v>
      </c>
      <c r="N413">
        <f>'Yield Curves'!O412-'Yield Curves'!O413</f>
        <v>0</v>
      </c>
      <c r="O413">
        <f>'Yield Curves'!P412-'Yield Curves'!P413</f>
        <v>-2.4999999999995026E-3</v>
      </c>
      <c r="P413">
        <f>'Yield Curves'!Q412-'Yield Curves'!Q413</f>
        <v>-1.2499999999988631E-3</v>
      </c>
      <c r="Q413">
        <f>'Yield Curves'!R412-'Yield Curves'!R413</f>
        <v>0</v>
      </c>
      <c r="R413">
        <f>'Yield Curves'!S412-'Yield Curves'!S413</f>
        <v>1.2499999999988631E-3</v>
      </c>
      <c r="S413">
        <f>'Yield Curves'!T412-'Yield Curves'!T413</f>
        <v>6.2499999999943157E-4</v>
      </c>
      <c r="T413">
        <f>'Yield Curves'!U412-'Yield Curves'!U413</f>
        <v>0</v>
      </c>
      <c r="U413">
        <f>'Yield Curves'!V412-'Yield Curves'!V413</f>
        <v>-6.2499999999943157E-4</v>
      </c>
      <c r="V413" s="21">
        <f t="shared" si="141"/>
        <v>3.9999999999999147E-2</v>
      </c>
      <c r="AB413" s="53" t="e">
        <f t="shared" si="142"/>
        <v>#DIV/0!</v>
      </c>
      <c r="AF413" s="53"/>
      <c r="AG413" s="53"/>
      <c r="AI413" s="53" t="e">
        <f t="shared" si="143"/>
        <v>#DIV/0!</v>
      </c>
      <c r="AP413" s="53" t="e">
        <f t="shared" si="144"/>
        <v>#DIV/0!</v>
      </c>
      <c r="AT413" s="35">
        <f t="shared" si="145"/>
        <v>0</v>
      </c>
      <c r="AU413" s="36">
        <f t="shared" si="146"/>
        <v>0</v>
      </c>
      <c r="AW413" s="53" t="e">
        <f t="shared" si="147"/>
        <v>#DIV/0!</v>
      </c>
      <c r="BB413" s="36">
        <f t="shared" si="148"/>
        <v>0</v>
      </c>
      <c r="BD413" s="53" t="e">
        <f t="shared" si="149"/>
        <v>#DIV/0!</v>
      </c>
      <c r="BI413" s="36">
        <f t="shared" si="150"/>
        <v>0</v>
      </c>
    </row>
    <row r="414" spans="1:61" x14ac:dyDescent="0.2">
      <c r="A414" s="2">
        <v>42541</v>
      </c>
      <c r="B414">
        <f>'Yield Curves'!C413-'Yield Curves'!C414</f>
        <v>-7.0000000000000284E-2</v>
      </c>
      <c r="C414">
        <f>'Yield Curves'!D413-'Yield Curves'!D414</f>
        <v>-8.0000000000000071E-2</v>
      </c>
      <c r="D414">
        <f>'Yield Curves'!E413-'Yield Curves'!E414</f>
        <v>-8.9999999999999858E-2</v>
      </c>
      <c r="E414">
        <f>'Yield Curves'!F413-'Yield Curves'!F414</f>
        <v>-9.5000000000000639E-2</v>
      </c>
      <c r="F414">
        <f>'Yield Curves'!G413-'Yield Curves'!G414</f>
        <v>-9.9999999999999645E-2</v>
      </c>
      <c r="G414">
        <f>'Yield Curves'!H413-'Yield Curves'!H414</f>
        <v>-9.4999999999998863E-2</v>
      </c>
      <c r="H414">
        <f>'Yield Curves'!I413-'Yield Curves'!I414</f>
        <v>-8.9999999999999858E-2</v>
      </c>
      <c r="I414">
        <f>'Yield Curves'!J413-'Yield Curves'!J414</f>
        <v>-0.10499999999999865</v>
      </c>
      <c r="J414">
        <f>'Yield Curves'!K413-'Yield Curves'!K414</f>
        <v>-0.11999999999999922</v>
      </c>
      <c r="K414">
        <f>'Yield Curves'!L413-'Yield Curves'!L414</f>
        <v>-0.11749999999999972</v>
      </c>
      <c r="L414">
        <f>'Yield Curves'!M413-'Yield Curves'!M414</f>
        <v>-0.11499999999999844</v>
      </c>
      <c r="M414">
        <f>'Yield Curves'!N413-'Yield Curves'!N414</f>
        <v>-0.11249999999999893</v>
      </c>
      <c r="N414">
        <f>'Yield Curves'!O413-'Yield Curves'!O414</f>
        <v>-0.10999999999999943</v>
      </c>
      <c r="O414">
        <f>'Yield Curves'!P413-'Yield Curves'!P414</f>
        <v>-0.10749999999999993</v>
      </c>
      <c r="P414">
        <f>'Yield Curves'!Q413-'Yield Curves'!Q414</f>
        <v>-0.10125000000000028</v>
      </c>
      <c r="Q414">
        <f>'Yield Curves'!R413-'Yield Curves'!R414</f>
        <v>-9.4999999999998863E-2</v>
      </c>
      <c r="R414">
        <f>'Yield Curves'!S413-'Yield Curves'!S414</f>
        <v>-8.8749999999997442E-2</v>
      </c>
      <c r="S414">
        <f>'Yield Curves'!T413-'Yield Curves'!T414</f>
        <v>-8.4374999999997868E-2</v>
      </c>
      <c r="T414">
        <f>'Yield Curves'!U413-'Yield Curves'!U414</f>
        <v>-8.0000000000000071E-2</v>
      </c>
      <c r="U414">
        <f>'Yield Curves'!V413-'Yield Curves'!V414</f>
        <v>-7.5625000000002274E-2</v>
      </c>
      <c r="V414" s="21">
        <f t="shared" si="141"/>
        <v>-7.0000000000000284E-2</v>
      </c>
      <c r="AB414" s="53" t="e">
        <f t="shared" si="142"/>
        <v>#DIV/0!</v>
      </c>
      <c r="AF414" s="53"/>
      <c r="AG414" s="53"/>
      <c r="AI414" s="53" t="e">
        <f t="shared" si="143"/>
        <v>#DIV/0!</v>
      </c>
      <c r="AP414" s="53" t="e">
        <f t="shared" si="144"/>
        <v>#DIV/0!</v>
      </c>
      <c r="AT414" s="35">
        <f t="shared" si="145"/>
        <v>0</v>
      </c>
      <c r="AU414" s="36">
        <f t="shared" si="146"/>
        <v>0</v>
      </c>
      <c r="AW414" s="53" t="e">
        <f t="shared" si="147"/>
        <v>#DIV/0!</v>
      </c>
      <c r="BB414" s="36">
        <f t="shared" si="148"/>
        <v>0</v>
      </c>
      <c r="BD414" s="53" t="e">
        <f t="shared" si="149"/>
        <v>#DIV/0!</v>
      </c>
      <c r="BI414" s="36">
        <f t="shared" si="150"/>
        <v>0</v>
      </c>
    </row>
    <row r="415" spans="1:61" x14ac:dyDescent="0.2">
      <c r="A415" s="2">
        <v>42538</v>
      </c>
      <c r="B415">
        <f>'Yield Curves'!C414-'Yield Curves'!C415</f>
        <v>7.0000000000000284E-2</v>
      </c>
      <c r="C415">
        <f>'Yield Curves'!D414-'Yield Curves'!D415</f>
        <v>2.9999999999999361E-2</v>
      </c>
      <c r="D415">
        <f>'Yield Curves'!E414-'Yield Curves'!E415</f>
        <v>-9.9999999999997868E-3</v>
      </c>
      <c r="E415">
        <f>'Yield Curves'!F414-'Yield Curves'!F415</f>
        <v>-2.4999999999998579E-2</v>
      </c>
      <c r="F415">
        <f>'Yield Curves'!G414-'Yield Curves'!G415</f>
        <v>-4.0000000000000924E-2</v>
      </c>
      <c r="G415">
        <f>'Yield Curves'!H414-'Yield Curves'!H415</f>
        <v>-5.4999999999999716E-2</v>
      </c>
      <c r="H415">
        <f>'Yield Curves'!I414-'Yield Curves'!I415</f>
        <v>-7.0000000000000284E-2</v>
      </c>
      <c r="I415">
        <f>'Yield Curves'!J414-'Yield Curves'!J415</f>
        <v>-6.0000000000002274E-2</v>
      </c>
      <c r="J415">
        <f>'Yield Curves'!K414-'Yield Curves'!K415</f>
        <v>-5.0000000000000711E-2</v>
      </c>
      <c r="K415">
        <f>'Yield Curves'!L414-'Yield Curves'!L415</f>
        <v>-5.2500000000000213E-2</v>
      </c>
      <c r="L415">
        <f>'Yield Curves'!M414-'Yield Curves'!M415</f>
        <v>-5.5000000000001492E-2</v>
      </c>
      <c r="M415">
        <f>'Yield Curves'!N414-'Yield Curves'!N415</f>
        <v>-5.7500000000000995E-2</v>
      </c>
      <c r="N415">
        <f>'Yield Curves'!O414-'Yield Curves'!O415</f>
        <v>-6.0000000000000497E-2</v>
      </c>
      <c r="O415">
        <f>'Yield Curves'!P414-'Yield Curves'!P415</f>
        <v>-6.25E-2</v>
      </c>
      <c r="P415">
        <f>'Yield Curves'!Q414-'Yield Curves'!Q415</f>
        <v>-6.3749999999998863E-2</v>
      </c>
      <c r="Q415">
        <f>'Yield Curves'!R414-'Yield Curves'!R415</f>
        <v>-6.5000000000001279E-2</v>
      </c>
      <c r="R415">
        <f>'Yield Curves'!S414-'Yield Curves'!S415</f>
        <v>-6.6250000000003695E-2</v>
      </c>
      <c r="S415">
        <f>'Yield Curves'!T414-'Yield Curves'!T415</f>
        <v>-6.812500000000199E-2</v>
      </c>
      <c r="T415">
        <f>'Yield Curves'!U414-'Yield Curves'!U415</f>
        <v>-7.0000000000000284E-2</v>
      </c>
      <c r="U415">
        <f>'Yield Curves'!V414-'Yield Curves'!V415</f>
        <v>-7.1874999999998579E-2</v>
      </c>
      <c r="V415" s="21">
        <f t="shared" si="141"/>
        <v>7.0000000000000284E-2</v>
      </c>
      <c r="AB415" s="53" t="e">
        <f t="shared" si="142"/>
        <v>#DIV/0!</v>
      </c>
      <c r="AF415" s="53"/>
      <c r="AG415" s="53"/>
      <c r="AI415" s="53" t="e">
        <f t="shared" si="143"/>
        <v>#DIV/0!</v>
      </c>
      <c r="AP415" s="53" t="e">
        <f t="shared" si="144"/>
        <v>#DIV/0!</v>
      </c>
      <c r="AT415" s="35">
        <f t="shared" si="145"/>
        <v>0</v>
      </c>
      <c r="AU415" s="36">
        <f t="shared" si="146"/>
        <v>0</v>
      </c>
      <c r="AW415" s="53" t="e">
        <f t="shared" si="147"/>
        <v>#DIV/0!</v>
      </c>
      <c r="BB415" s="36">
        <f t="shared" si="148"/>
        <v>0</v>
      </c>
      <c r="BD415" s="53" t="e">
        <f t="shared" si="149"/>
        <v>#DIV/0!</v>
      </c>
      <c r="BI415" s="36">
        <f t="shared" si="150"/>
        <v>0</v>
      </c>
    </row>
    <row r="416" spans="1:61" x14ac:dyDescent="0.2">
      <c r="A416" s="2">
        <v>42537</v>
      </c>
      <c r="B416">
        <f>'Yield Curves'!C415-'Yield Curves'!C416</f>
        <v>-3.0000000000001137E-2</v>
      </c>
      <c r="C416">
        <f>'Yield Curves'!D415-'Yield Curves'!D416</f>
        <v>-4.9999999999990052E-3</v>
      </c>
      <c r="D416">
        <f>'Yield Curves'!E415-'Yield Curves'!E416</f>
        <v>1.9999999999999574E-2</v>
      </c>
      <c r="E416">
        <f>'Yield Curves'!F415-'Yield Curves'!F416</f>
        <v>2.4999999999998579E-2</v>
      </c>
      <c r="F416">
        <f>'Yield Curves'!G415-'Yield Curves'!G416</f>
        <v>3.0000000000001137E-2</v>
      </c>
      <c r="G416">
        <f>'Yield Curves'!H415-'Yield Curves'!H416</f>
        <v>5.0000000000000711E-2</v>
      </c>
      <c r="H416">
        <f>'Yield Curves'!I415-'Yield Curves'!I416</f>
        <v>7.0000000000000284E-2</v>
      </c>
      <c r="I416">
        <f>'Yield Curves'!J415-'Yield Curves'!J416</f>
        <v>7.0000000000000284E-2</v>
      </c>
      <c r="J416">
        <f>'Yield Curves'!K415-'Yield Curves'!K416</f>
        <v>7.0000000000000284E-2</v>
      </c>
      <c r="K416">
        <f>'Yield Curves'!L415-'Yield Curves'!L416</f>
        <v>7.2499999999999787E-2</v>
      </c>
      <c r="L416">
        <f>'Yield Curves'!M415-'Yield Curves'!M416</f>
        <v>7.5000000000001066E-2</v>
      </c>
      <c r="M416">
        <f>'Yield Curves'!N415-'Yield Curves'!N416</f>
        <v>7.7500000000000568E-2</v>
      </c>
      <c r="N416">
        <f>'Yield Curves'!O415-'Yield Curves'!O416</f>
        <v>8.0000000000000071E-2</v>
      </c>
      <c r="O416">
        <f>'Yield Curves'!P415-'Yield Curves'!P416</f>
        <v>8.2499999999999574E-2</v>
      </c>
      <c r="P416">
        <f>'Yield Curves'!Q415-'Yield Curves'!Q416</f>
        <v>7.6249999999998153E-2</v>
      </c>
      <c r="Q416">
        <f>'Yield Curves'!R415-'Yield Curves'!R416</f>
        <v>7.0000000000000284E-2</v>
      </c>
      <c r="R416">
        <f>'Yield Curves'!S415-'Yield Curves'!S416</f>
        <v>6.3750000000002416E-2</v>
      </c>
      <c r="S416">
        <f>'Yield Curves'!T415-'Yield Curves'!T416</f>
        <v>6.1875000000000568E-2</v>
      </c>
      <c r="T416">
        <f>'Yield Curves'!U415-'Yield Curves'!U416</f>
        <v>6.0000000000000497E-2</v>
      </c>
      <c r="U416">
        <f>'Yield Curves'!V415-'Yield Curves'!V416</f>
        <v>5.8125000000000426E-2</v>
      </c>
      <c r="V416" s="21">
        <f t="shared" si="141"/>
        <v>8.2499999999999574E-2</v>
      </c>
      <c r="AB416" s="53" t="e">
        <f t="shared" si="142"/>
        <v>#DIV/0!</v>
      </c>
      <c r="AF416" s="53"/>
      <c r="AG416" s="53"/>
      <c r="AI416" s="53" t="e">
        <f t="shared" si="143"/>
        <v>#DIV/0!</v>
      </c>
      <c r="AP416" s="53" t="e">
        <f t="shared" si="144"/>
        <v>#DIV/0!</v>
      </c>
      <c r="AT416" s="35">
        <f t="shared" si="145"/>
        <v>0</v>
      </c>
      <c r="AU416" s="36">
        <f t="shared" si="146"/>
        <v>0</v>
      </c>
      <c r="AW416" s="53" t="e">
        <f t="shared" si="147"/>
        <v>#DIV/0!</v>
      </c>
      <c r="BB416" s="36">
        <f t="shared" si="148"/>
        <v>0</v>
      </c>
      <c r="BD416" s="53" t="e">
        <f t="shared" si="149"/>
        <v>#DIV/0!</v>
      </c>
      <c r="BI416" s="36">
        <f t="shared" si="150"/>
        <v>0</v>
      </c>
    </row>
    <row r="417" spans="1:61" x14ac:dyDescent="0.2">
      <c r="A417" s="2">
        <v>42536</v>
      </c>
      <c r="B417">
        <f>'Yield Curves'!C416-'Yield Curves'!C417</f>
        <v>0.12000000000000099</v>
      </c>
      <c r="C417">
        <f>'Yield Curves'!D416-'Yield Curves'!D417</f>
        <v>7.0000000000000284E-2</v>
      </c>
      <c r="D417">
        <f>'Yield Curves'!E416-'Yield Curves'!E417</f>
        <v>1.9999999999999574E-2</v>
      </c>
      <c r="E417">
        <f>'Yield Curves'!F416-'Yield Curves'!F417</f>
        <v>1.5000000000000568E-2</v>
      </c>
      <c r="F417">
        <f>'Yield Curves'!G416-'Yield Curves'!G417</f>
        <v>9.9999999999997868E-3</v>
      </c>
      <c r="G417">
        <f>'Yield Curves'!H416-'Yield Curves'!H417</f>
        <v>1.9999999999999574E-2</v>
      </c>
      <c r="H417">
        <f>'Yield Curves'!I416-'Yield Curves'!I417</f>
        <v>3.0000000000001137E-2</v>
      </c>
      <c r="I417">
        <f>'Yield Curves'!J416-'Yield Curves'!J417</f>
        <v>-4.9999999999990052E-3</v>
      </c>
      <c r="J417">
        <f>'Yield Curves'!K416-'Yield Curves'!K417</f>
        <v>-4.0000000000000924E-2</v>
      </c>
      <c r="K417">
        <f>'Yield Curves'!L416-'Yield Curves'!L417</f>
        <v>-4.4999999999999929E-2</v>
      </c>
      <c r="L417">
        <f>'Yield Curves'!M416-'Yield Curves'!M417</f>
        <v>-5.0000000000000711E-2</v>
      </c>
      <c r="M417">
        <f>'Yield Curves'!N416-'Yield Curves'!N417</f>
        <v>-5.5000000000001492E-2</v>
      </c>
      <c r="N417">
        <f>'Yield Curves'!O416-'Yield Curves'!O417</f>
        <v>-6.0000000000000497E-2</v>
      </c>
      <c r="O417">
        <f>'Yield Curves'!P416-'Yield Curves'!P417</f>
        <v>-6.4999999999999503E-2</v>
      </c>
      <c r="P417">
        <f>'Yield Curves'!Q416-'Yield Curves'!Q417</f>
        <v>-5.2499999999998437E-2</v>
      </c>
      <c r="Q417">
        <f>'Yield Curves'!R416-'Yield Curves'!R417</f>
        <v>-3.9999999999999147E-2</v>
      </c>
      <c r="R417">
        <f>'Yield Curves'!S416-'Yield Curves'!S417</f>
        <v>-2.7499999999999858E-2</v>
      </c>
      <c r="S417">
        <f>'Yield Curves'!T416-'Yield Curves'!T417</f>
        <v>-2.3749999999999716E-2</v>
      </c>
      <c r="T417">
        <f>'Yield Curves'!U416-'Yield Curves'!U417</f>
        <v>-1.9999999999999574E-2</v>
      </c>
      <c r="U417">
        <f>'Yield Curves'!V416-'Yield Curves'!V417</f>
        <v>-1.6249999999999432E-2</v>
      </c>
      <c r="V417" s="21">
        <f t="shared" si="141"/>
        <v>0.12000000000000099</v>
      </c>
      <c r="AB417" s="53" t="e">
        <f t="shared" si="142"/>
        <v>#DIV/0!</v>
      </c>
      <c r="AF417" s="53"/>
      <c r="AG417" s="53"/>
      <c r="AI417" s="53" t="e">
        <f t="shared" si="143"/>
        <v>#DIV/0!</v>
      </c>
      <c r="AP417" s="53" t="e">
        <f t="shared" si="144"/>
        <v>#DIV/0!</v>
      </c>
      <c r="AT417" s="35">
        <f t="shared" si="145"/>
        <v>0</v>
      </c>
      <c r="AU417" s="36">
        <f t="shared" si="146"/>
        <v>0</v>
      </c>
      <c r="AW417" s="53" t="e">
        <f t="shared" si="147"/>
        <v>#DIV/0!</v>
      </c>
      <c r="BB417" s="36">
        <f t="shared" si="148"/>
        <v>0</v>
      </c>
      <c r="BD417" s="53" t="e">
        <f t="shared" si="149"/>
        <v>#DIV/0!</v>
      </c>
      <c r="BI417" s="36">
        <f t="shared" si="150"/>
        <v>0</v>
      </c>
    </row>
    <row r="418" spans="1:61" x14ac:dyDescent="0.2">
      <c r="A418" s="2">
        <v>42535</v>
      </c>
      <c r="B418">
        <f>'Yield Curves'!C417-'Yield Curves'!C418</f>
        <v>2.9999999999999361E-2</v>
      </c>
      <c r="C418">
        <f>'Yield Curves'!D417-'Yield Curves'!D418</f>
        <v>2.4999999999998579E-2</v>
      </c>
      <c r="D418">
        <f>'Yield Curves'!E417-'Yield Curves'!E418</f>
        <v>2.000000000000135E-2</v>
      </c>
      <c r="E418">
        <f>'Yield Curves'!F417-'Yield Curves'!F418</f>
        <v>2.5000000000000355E-2</v>
      </c>
      <c r="F418">
        <f>'Yield Curves'!G417-'Yield Curves'!G418</f>
        <v>2.9999999999999361E-2</v>
      </c>
      <c r="G418">
        <f>'Yield Curves'!H417-'Yield Curves'!H418</f>
        <v>7.9999999999998295E-2</v>
      </c>
      <c r="H418">
        <f>'Yield Curves'!I417-'Yield Curves'!I418</f>
        <v>0.12999999999999901</v>
      </c>
      <c r="I418">
        <f>'Yield Curves'!J417-'Yield Curves'!J418</f>
        <v>9.9999999999999645E-2</v>
      </c>
      <c r="J418">
        <f>'Yield Curves'!K417-'Yield Curves'!K418</f>
        <v>7.0000000000000284E-2</v>
      </c>
      <c r="K418">
        <f>'Yield Curves'!L417-'Yield Curves'!L418</f>
        <v>8.0000000000000071E-2</v>
      </c>
      <c r="L418">
        <f>'Yield Curves'!M417-'Yield Curves'!M418</f>
        <v>8.9999999999999858E-2</v>
      </c>
      <c r="M418">
        <f>'Yield Curves'!N417-'Yield Curves'!N418</f>
        <v>0.10000000000000142</v>
      </c>
      <c r="N418">
        <f>'Yield Curves'!O417-'Yield Curves'!O418</f>
        <v>0.10999999999999943</v>
      </c>
      <c r="O418">
        <f>'Yield Curves'!P417-'Yield Curves'!P418</f>
        <v>0.11999999999999744</v>
      </c>
      <c r="P418">
        <f>'Yield Curves'!Q417-'Yield Curves'!Q418</f>
        <v>0.11749999999999794</v>
      </c>
      <c r="Q418">
        <f>'Yield Curves'!R417-'Yield Curves'!R418</f>
        <v>0.11499999999999844</v>
      </c>
      <c r="R418">
        <f>'Yield Curves'!S417-'Yield Curves'!S418</f>
        <v>0.11249999999999893</v>
      </c>
      <c r="S418">
        <f>'Yield Curves'!T417-'Yield Curves'!T418</f>
        <v>0.11625000000000085</v>
      </c>
      <c r="T418">
        <f>'Yield Curves'!U417-'Yield Curves'!U418</f>
        <v>0.11999999999999922</v>
      </c>
      <c r="U418">
        <f>'Yield Curves'!V417-'Yield Curves'!V418</f>
        <v>0.12374999999999758</v>
      </c>
      <c r="V418" s="21">
        <f t="shared" si="141"/>
        <v>0.12999999999999901</v>
      </c>
      <c r="AB418" s="53" t="e">
        <f t="shared" si="142"/>
        <v>#DIV/0!</v>
      </c>
      <c r="AF418" s="53"/>
      <c r="AG418" s="53"/>
      <c r="AI418" s="53" t="e">
        <f t="shared" si="143"/>
        <v>#DIV/0!</v>
      </c>
      <c r="AP418" s="53" t="e">
        <f t="shared" si="144"/>
        <v>#DIV/0!</v>
      </c>
      <c r="AT418" s="35">
        <f t="shared" si="145"/>
        <v>0</v>
      </c>
      <c r="AU418" s="36">
        <f t="shared" si="146"/>
        <v>0</v>
      </c>
      <c r="AW418" s="53" t="e">
        <f t="shared" si="147"/>
        <v>#DIV/0!</v>
      </c>
      <c r="BB418" s="36">
        <f t="shared" si="148"/>
        <v>0</v>
      </c>
      <c r="BD418" s="53" t="e">
        <f t="shared" si="149"/>
        <v>#DIV/0!</v>
      </c>
      <c r="BI418" s="36">
        <f t="shared" si="150"/>
        <v>0</v>
      </c>
    </row>
    <row r="419" spans="1:61" x14ac:dyDescent="0.2">
      <c r="A419" s="2">
        <v>42531</v>
      </c>
      <c r="B419">
        <f>'Yield Curves'!C418-'Yield Curves'!C419</f>
        <v>-9.9999999999999645E-2</v>
      </c>
      <c r="C419">
        <f>'Yield Curves'!D418-'Yield Curves'!D419</f>
        <v>-7.9999999999998295E-2</v>
      </c>
      <c r="D419">
        <f>'Yield Curves'!E418-'Yield Curves'!E419</f>
        <v>-6.0000000000000497E-2</v>
      </c>
      <c r="E419">
        <f>'Yield Curves'!F418-'Yield Curves'!F419</f>
        <v>-6.4999999999999503E-2</v>
      </c>
      <c r="F419">
        <f>'Yield Curves'!G418-'Yield Curves'!G419</f>
        <v>-7.0000000000000284E-2</v>
      </c>
      <c r="G419">
        <f>'Yield Curves'!H418-'Yield Curves'!H419</f>
        <v>-8.4999999999999076E-2</v>
      </c>
      <c r="H419">
        <f>'Yield Curves'!I418-'Yield Curves'!I419</f>
        <v>-9.9999999999999645E-2</v>
      </c>
      <c r="I419">
        <f>'Yield Curves'!J418-'Yield Curves'!J419</f>
        <v>-7.4999999999999289E-2</v>
      </c>
      <c r="J419">
        <f>'Yield Curves'!K418-'Yield Curves'!K419</f>
        <v>-4.9999999999998934E-2</v>
      </c>
      <c r="K419">
        <f>'Yield Curves'!L418-'Yield Curves'!L419</f>
        <v>-5.2499999999998437E-2</v>
      </c>
      <c r="L419">
        <f>'Yield Curves'!M418-'Yield Curves'!M419</f>
        <v>-5.4999999999999716E-2</v>
      </c>
      <c r="M419">
        <f>'Yield Curves'!N418-'Yield Curves'!N419</f>
        <v>-5.7500000000000995E-2</v>
      </c>
      <c r="N419">
        <f>'Yield Curves'!O418-'Yield Curves'!O419</f>
        <v>-5.9999999999998721E-2</v>
      </c>
      <c r="O419">
        <f>'Yield Curves'!P418-'Yield Curves'!P419</f>
        <v>-6.2499999999996447E-2</v>
      </c>
      <c r="P419">
        <f>'Yield Curves'!Q418-'Yield Curves'!Q419</f>
        <v>-6.3749999999997087E-2</v>
      </c>
      <c r="Q419">
        <f>'Yield Curves'!R418-'Yield Curves'!R419</f>
        <v>-6.4999999999997726E-2</v>
      </c>
      <c r="R419">
        <f>'Yield Curves'!S418-'Yield Curves'!S419</f>
        <v>-6.6249999999998366E-2</v>
      </c>
      <c r="S419">
        <f>'Yield Curves'!T418-'Yield Curves'!T419</f>
        <v>-6.8124999999998437E-2</v>
      </c>
      <c r="T419">
        <f>'Yield Curves'!U418-'Yield Curves'!U419</f>
        <v>-6.9999999999998508E-2</v>
      </c>
      <c r="U419">
        <f>'Yield Curves'!V418-'Yield Curves'!V419</f>
        <v>-7.1874999999998579E-2</v>
      </c>
      <c r="V419" s="21">
        <f t="shared" si="141"/>
        <v>-4.9999999999998934E-2</v>
      </c>
      <c r="AB419" s="53" t="e">
        <f t="shared" si="142"/>
        <v>#DIV/0!</v>
      </c>
      <c r="AF419" s="53"/>
      <c r="AG419" s="53"/>
      <c r="AI419" s="53" t="e">
        <f t="shared" si="143"/>
        <v>#DIV/0!</v>
      </c>
      <c r="AP419" s="53" t="e">
        <f t="shared" si="144"/>
        <v>#DIV/0!</v>
      </c>
      <c r="AT419" s="35">
        <f t="shared" si="145"/>
        <v>0</v>
      </c>
      <c r="AU419" s="36">
        <f t="shared" si="146"/>
        <v>0</v>
      </c>
      <c r="AW419" s="53" t="e">
        <f t="shared" si="147"/>
        <v>#DIV/0!</v>
      </c>
      <c r="BB419" s="36">
        <f t="shared" si="148"/>
        <v>0</v>
      </c>
      <c r="BD419" s="53" t="e">
        <f t="shared" si="149"/>
        <v>#DIV/0!</v>
      </c>
      <c r="BI419" s="36">
        <f t="shared" si="150"/>
        <v>0</v>
      </c>
    </row>
    <row r="420" spans="1:61" x14ac:dyDescent="0.2">
      <c r="A420" s="2">
        <v>42530</v>
      </c>
      <c r="B420">
        <f>'Yield Curves'!C419-'Yield Curves'!C420</f>
        <v>0</v>
      </c>
      <c r="C420">
        <f>'Yield Curves'!D419-'Yield Curves'!D420</f>
        <v>0</v>
      </c>
      <c r="D420">
        <f>'Yield Curves'!E419-'Yield Curves'!E420</f>
        <v>0</v>
      </c>
      <c r="E420">
        <f>'Yield Curves'!F419-'Yield Curves'!F420</f>
        <v>-1.0000000000001563E-2</v>
      </c>
      <c r="F420">
        <f>'Yield Curves'!G419-'Yield Curves'!G420</f>
        <v>-1.9999999999999574E-2</v>
      </c>
      <c r="G420">
        <f>'Yield Curves'!H419-'Yield Curves'!H420</f>
        <v>2.5000000000000355E-2</v>
      </c>
      <c r="H420">
        <f>'Yield Curves'!I419-'Yield Curves'!I420</f>
        <v>7.0000000000000284E-2</v>
      </c>
      <c r="I420">
        <f>'Yield Curves'!J419-'Yield Curves'!J420</f>
        <v>3.5000000000000142E-2</v>
      </c>
      <c r="J420">
        <f>'Yield Curves'!K419-'Yield Curves'!K420</f>
        <v>0</v>
      </c>
      <c r="K420">
        <f>'Yield Curves'!L419-'Yield Curves'!L420</f>
        <v>9.9999999999980105E-3</v>
      </c>
      <c r="L420">
        <f>'Yield Curves'!M419-'Yield Curves'!M420</f>
        <v>1.9999999999999574E-2</v>
      </c>
      <c r="M420">
        <f>'Yield Curves'!N419-'Yield Curves'!N420</f>
        <v>3.0000000000001137E-2</v>
      </c>
      <c r="N420">
        <f>'Yield Curves'!O419-'Yield Curves'!O420</f>
        <v>3.9999999999999147E-2</v>
      </c>
      <c r="O420">
        <f>'Yield Curves'!P419-'Yield Curves'!P420</f>
        <v>4.9999999999997158E-2</v>
      </c>
      <c r="P420">
        <f>'Yield Curves'!Q419-'Yield Curves'!Q420</f>
        <v>4.7499999999997655E-2</v>
      </c>
      <c r="Q420">
        <f>'Yield Curves'!R419-'Yield Curves'!R420</f>
        <v>4.4999999999998153E-2</v>
      </c>
      <c r="R420">
        <f>'Yield Curves'!S419-'Yield Curves'!S420</f>
        <v>4.249999999999865E-2</v>
      </c>
      <c r="S420">
        <f>'Yield Curves'!T419-'Yield Curves'!T420</f>
        <v>4.6249999999997016E-2</v>
      </c>
      <c r="T420">
        <f>'Yield Curves'!U419-'Yield Curves'!U420</f>
        <v>4.9999999999998934E-2</v>
      </c>
      <c r="U420">
        <f>'Yield Curves'!V419-'Yield Curves'!V420</f>
        <v>5.3750000000000853E-2</v>
      </c>
      <c r="V420" s="21">
        <f t="shared" si="141"/>
        <v>7.0000000000000284E-2</v>
      </c>
      <c r="AB420" s="53" t="e">
        <f t="shared" si="142"/>
        <v>#DIV/0!</v>
      </c>
      <c r="AF420" s="53"/>
      <c r="AG420" s="53"/>
      <c r="AI420" s="53" t="e">
        <f t="shared" si="143"/>
        <v>#DIV/0!</v>
      </c>
      <c r="AP420" s="53" t="e">
        <f t="shared" si="144"/>
        <v>#DIV/0!</v>
      </c>
      <c r="AT420" s="35">
        <f t="shared" si="145"/>
        <v>0</v>
      </c>
      <c r="AU420" s="36">
        <f t="shared" si="146"/>
        <v>0</v>
      </c>
      <c r="AW420" s="53" t="e">
        <f t="shared" si="147"/>
        <v>#DIV/0!</v>
      </c>
      <c r="BB420" s="36">
        <f t="shared" si="148"/>
        <v>0</v>
      </c>
      <c r="BD420" s="53" t="e">
        <f t="shared" si="149"/>
        <v>#DIV/0!</v>
      </c>
      <c r="BI420" s="36">
        <f t="shared" si="150"/>
        <v>0</v>
      </c>
    </row>
    <row r="421" spans="1:61" x14ac:dyDescent="0.2">
      <c r="A421" s="2">
        <v>42529</v>
      </c>
      <c r="B421">
        <f>'Yield Curves'!C420-'Yield Curves'!C421</f>
        <v>-9.9999999999997868E-3</v>
      </c>
      <c r="C421">
        <f>'Yield Curves'!D420-'Yield Curves'!D421</f>
        <v>-2.5000000000002132E-2</v>
      </c>
      <c r="D421">
        <f>'Yield Curves'!E420-'Yield Curves'!E421</f>
        <v>-4.0000000000000924E-2</v>
      </c>
      <c r="E421">
        <f>'Yield Curves'!F420-'Yield Curves'!F421</f>
        <v>-3.9999999999999147E-2</v>
      </c>
      <c r="F421">
        <f>'Yield Curves'!G420-'Yield Curves'!G421</f>
        <v>-3.9999999999999147E-2</v>
      </c>
      <c r="G421">
        <f>'Yield Curves'!H420-'Yield Curves'!H421</f>
        <v>-2.4999999999998579E-2</v>
      </c>
      <c r="H421">
        <f>'Yield Curves'!I420-'Yield Curves'!I421</f>
        <v>-9.9999999999997868E-3</v>
      </c>
      <c r="I421">
        <f>'Yield Curves'!J420-'Yield Curves'!J421</f>
        <v>-3.5000000000000142E-2</v>
      </c>
      <c r="J421">
        <f>'Yield Curves'!K420-'Yield Curves'!K421</f>
        <v>-6.0000000000000497E-2</v>
      </c>
      <c r="K421">
        <f>'Yield Curves'!L420-'Yield Curves'!L421</f>
        <v>-5.9999999999998721E-2</v>
      </c>
      <c r="L421">
        <f>'Yield Curves'!M420-'Yield Curves'!M421</f>
        <v>-6.0000000000000497E-2</v>
      </c>
      <c r="M421">
        <f>'Yield Curves'!N420-'Yield Curves'!N421</f>
        <v>-6.0000000000002274E-2</v>
      </c>
      <c r="N421">
        <f>'Yield Curves'!O420-'Yield Curves'!O421</f>
        <v>-6.0000000000000497E-2</v>
      </c>
      <c r="O421">
        <f>'Yield Curves'!P420-'Yield Curves'!P421</f>
        <v>-5.9999999999998721E-2</v>
      </c>
      <c r="P421">
        <f>'Yield Curves'!Q420-'Yield Curves'!Q421</f>
        <v>-5.2499999999998437E-2</v>
      </c>
      <c r="Q421">
        <f>'Yield Curves'!R420-'Yield Curves'!R421</f>
        <v>-4.4999999999998153E-2</v>
      </c>
      <c r="R421">
        <f>'Yield Curves'!S420-'Yield Curves'!S421</f>
        <v>-3.7499999999997868E-2</v>
      </c>
      <c r="S421">
        <f>'Yield Curves'!T420-'Yield Curves'!T421</f>
        <v>-3.3749999999997726E-2</v>
      </c>
      <c r="T421">
        <f>'Yield Curves'!U420-'Yield Curves'!U421</f>
        <v>-2.9999999999999361E-2</v>
      </c>
      <c r="U421">
        <f>'Yield Curves'!V420-'Yield Curves'!V421</f>
        <v>-2.6250000000000995E-2</v>
      </c>
      <c r="V421" s="21">
        <f t="shared" si="141"/>
        <v>-9.9999999999997868E-3</v>
      </c>
      <c r="AB421" s="53" t="e">
        <f t="shared" si="142"/>
        <v>#DIV/0!</v>
      </c>
      <c r="AF421" s="53"/>
      <c r="AG421" s="53"/>
      <c r="AI421" s="53" t="e">
        <f t="shared" si="143"/>
        <v>#DIV/0!</v>
      </c>
      <c r="AP421" s="53" t="e">
        <f t="shared" si="144"/>
        <v>#DIV/0!</v>
      </c>
      <c r="AT421" s="35">
        <f t="shared" si="145"/>
        <v>0</v>
      </c>
      <c r="AU421" s="36">
        <f t="shared" si="146"/>
        <v>0</v>
      </c>
      <c r="AW421" s="53" t="e">
        <f t="shared" si="147"/>
        <v>#DIV/0!</v>
      </c>
      <c r="BB421" s="36">
        <f t="shared" si="148"/>
        <v>0</v>
      </c>
      <c r="BD421" s="53" t="e">
        <f t="shared" si="149"/>
        <v>#DIV/0!</v>
      </c>
      <c r="BI421" s="36">
        <f t="shared" si="150"/>
        <v>0</v>
      </c>
    </row>
    <row r="422" spans="1:61" x14ac:dyDescent="0.2">
      <c r="A422" s="2">
        <v>42528</v>
      </c>
      <c r="B422">
        <f>'Yield Curves'!C421-'Yield Curves'!C422</f>
        <v>1.9999999999999574E-2</v>
      </c>
      <c r="C422">
        <f>'Yield Curves'!D421-'Yield Curves'!D422</f>
        <v>0</v>
      </c>
      <c r="D422">
        <f>'Yield Curves'!E421-'Yield Curves'!E422</f>
        <v>-1.9999999999999574E-2</v>
      </c>
      <c r="E422">
        <f>'Yield Curves'!F421-'Yield Curves'!F422</f>
        <v>-1.9999999999999574E-2</v>
      </c>
      <c r="F422">
        <f>'Yield Curves'!G421-'Yield Curves'!G422</f>
        <v>-2.000000000000135E-2</v>
      </c>
      <c r="G422">
        <f>'Yield Curves'!H421-'Yield Curves'!H422</f>
        <v>-6.0000000000002274E-2</v>
      </c>
      <c r="H422">
        <f>'Yield Curves'!I421-'Yield Curves'!I422</f>
        <v>-0.10000000000000142</v>
      </c>
      <c r="I422">
        <f>'Yield Curves'!J421-'Yield Curves'!J422</f>
        <v>-6.4999999999999503E-2</v>
      </c>
      <c r="J422">
        <f>'Yield Curves'!K421-'Yield Curves'!K422</f>
        <v>-2.9999999999999361E-2</v>
      </c>
      <c r="K422">
        <f>'Yield Curves'!L421-'Yield Curves'!L422</f>
        <v>-3.0000000000001137E-2</v>
      </c>
      <c r="L422">
        <f>'Yield Curves'!M421-'Yield Curves'!M422</f>
        <v>-2.9999999999999361E-2</v>
      </c>
      <c r="M422">
        <f>'Yield Curves'!N421-'Yield Curves'!N422</f>
        <v>-2.9999999999997584E-2</v>
      </c>
      <c r="N422">
        <f>'Yield Curves'!O421-'Yield Curves'!O422</f>
        <v>-2.9999999999999361E-2</v>
      </c>
      <c r="O422">
        <f>'Yield Curves'!P421-'Yield Curves'!P422</f>
        <v>-3.0000000000001137E-2</v>
      </c>
      <c r="P422">
        <f>'Yield Curves'!Q421-'Yield Curves'!Q422</f>
        <v>-3.7500000000001421E-2</v>
      </c>
      <c r="Q422">
        <f>'Yield Curves'!R421-'Yield Curves'!R422</f>
        <v>-4.5000000000001705E-2</v>
      </c>
      <c r="R422">
        <f>'Yield Curves'!S421-'Yield Curves'!S422</f>
        <v>-5.250000000000199E-2</v>
      </c>
      <c r="S422">
        <f>'Yield Curves'!T421-'Yield Curves'!T422</f>
        <v>-5.6250000000002132E-2</v>
      </c>
      <c r="T422">
        <f>'Yield Curves'!U421-'Yield Curves'!U422</f>
        <v>-6.0000000000000497E-2</v>
      </c>
      <c r="U422">
        <f>'Yield Curves'!V421-'Yield Curves'!V422</f>
        <v>-6.3749999999998863E-2</v>
      </c>
      <c r="V422" s="21">
        <f t="shared" si="141"/>
        <v>1.9999999999999574E-2</v>
      </c>
      <c r="AB422" s="53" t="e">
        <f t="shared" si="142"/>
        <v>#DIV/0!</v>
      </c>
      <c r="AF422" s="53"/>
      <c r="AG422" s="53"/>
      <c r="AI422" s="53" t="e">
        <f t="shared" si="143"/>
        <v>#DIV/0!</v>
      </c>
      <c r="AP422" s="53" t="e">
        <f t="shared" si="144"/>
        <v>#DIV/0!</v>
      </c>
      <c r="AT422" s="35">
        <f t="shared" si="145"/>
        <v>0</v>
      </c>
      <c r="AU422" s="36">
        <f t="shared" si="146"/>
        <v>0</v>
      </c>
      <c r="AW422" s="53" t="e">
        <f t="shared" si="147"/>
        <v>#DIV/0!</v>
      </c>
      <c r="BB422" s="36">
        <f t="shared" si="148"/>
        <v>0</v>
      </c>
      <c r="BD422" s="53" t="e">
        <f t="shared" si="149"/>
        <v>#DIV/0!</v>
      </c>
      <c r="BI422" s="36">
        <f t="shared" si="150"/>
        <v>0</v>
      </c>
    </row>
    <row r="423" spans="1:61" x14ac:dyDescent="0.2">
      <c r="A423" s="2">
        <v>42527</v>
      </c>
      <c r="B423">
        <f>'Yield Curves'!C422-'Yield Curves'!C423</f>
        <v>-3.9999999999999147E-2</v>
      </c>
      <c r="C423">
        <f>'Yield Curves'!D422-'Yield Curves'!D423</f>
        <v>-1.9999999999999574E-2</v>
      </c>
      <c r="D423">
        <f>'Yield Curves'!E422-'Yield Curves'!E423</f>
        <v>0</v>
      </c>
      <c r="E423">
        <f>'Yield Curves'!F422-'Yield Curves'!F423</f>
        <v>-3.0000000000001137E-2</v>
      </c>
      <c r="F423">
        <f>'Yield Curves'!G422-'Yield Curves'!G423</f>
        <v>-5.9999999999998721E-2</v>
      </c>
      <c r="G423">
        <f>'Yield Curves'!H422-'Yield Curves'!H423</f>
        <v>-0.11999999999999922</v>
      </c>
      <c r="H423">
        <f>'Yield Curves'!I422-'Yield Curves'!I423</f>
        <v>-0.17999999999999972</v>
      </c>
      <c r="I423">
        <f>'Yield Curves'!J422-'Yield Curves'!J423</f>
        <v>-0.15000000000000213</v>
      </c>
      <c r="J423">
        <f>'Yield Curves'!K422-'Yield Curves'!K423</f>
        <v>-0.12000000000000099</v>
      </c>
      <c r="K423">
        <f>'Yield Curves'!L422-'Yield Curves'!L423</f>
        <v>-0.12750000000000128</v>
      </c>
      <c r="L423">
        <f>'Yield Curves'!M422-'Yield Curves'!M423</f>
        <v>-0.13500000000000156</v>
      </c>
      <c r="M423">
        <f>'Yield Curves'!N422-'Yield Curves'!N423</f>
        <v>-0.14250000000000185</v>
      </c>
      <c r="N423">
        <f>'Yield Curves'!O422-'Yield Curves'!O423</f>
        <v>-0.15000000000000036</v>
      </c>
      <c r="O423">
        <f>'Yield Curves'!P422-'Yield Curves'!P423</f>
        <v>-0.15749999999999886</v>
      </c>
      <c r="P423">
        <f>'Yield Curves'!Q422-'Yield Curves'!Q423</f>
        <v>-0.15624999999999822</v>
      </c>
      <c r="Q423">
        <f>'Yield Curves'!R422-'Yield Curves'!R423</f>
        <v>-0.15499999999999936</v>
      </c>
      <c r="R423">
        <f>'Yield Curves'!S422-'Yield Curves'!S423</f>
        <v>-0.1537500000000005</v>
      </c>
      <c r="S423">
        <f>'Yield Curves'!T422-'Yield Curves'!T423</f>
        <v>-0.15687499999999943</v>
      </c>
      <c r="T423">
        <f>'Yield Curves'!U422-'Yield Curves'!U423</f>
        <v>-0.16000000000000014</v>
      </c>
      <c r="U423">
        <f>'Yield Curves'!V422-'Yield Curves'!V423</f>
        <v>-0.16312500000000085</v>
      </c>
      <c r="V423" s="21">
        <f t="shared" si="141"/>
        <v>0</v>
      </c>
      <c r="AB423" s="53" t="e">
        <f t="shared" si="142"/>
        <v>#DIV/0!</v>
      </c>
      <c r="AF423" s="53"/>
      <c r="AG423" s="53"/>
      <c r="AI423" s="53" t="e">
        <f t="shared" si="143"/>
        <v>#DIV/0!</v>
      </c>
      <c r="AP423" s="53" t="e">
        <f t="shared" si="144"/>
        <v>#DIV/0!</v>
      </c>
      <c r="AT423" s="35">
        <f t="shared" si="145"/>
        <v>0</v>
      </c>
      <c r="AU423" s="36">
        <f t="shared" si="146"/>
        <v>0</v>
      </c>
      <c r="AW423" s="53" t="e">
        <f t="shared" si="147"/>
        <v>#DIV/0!</v>
      </c>
      <c r="BB423" s="36">
        <f t="shared" si="148"/>
        <v>0</v>
      </c>
      <c r="BD423" s="53" t="e">
        <f t="shared" si="149"/>
        <v>#DIV/0!</v>
      </c>
      <c r="BI423" s="36">
        <f t="shared" si="150"/>
        <v>0</v>
      </c>
    </row>
    <row r="424" spans="1:61" x14ac:dyDescent="0.2">
      <c r="A424" s="2">
        <v>42524</v>
      </c>
      <c r="B424">
        <f>'Yield Curves'!C423-'Yield Curves'!C424</f>
        <v>1.9999999999999574E-2</v>
      </c>
      <c r="C424">
        <f>'Yield Curves'!D423-'Yield Curves'!D424</f>
        <v>-1.9999999999999574E-2</v>
      </c>
      <c r="D424">
        <f>'Yield Curves'!E423-'Yield Curves'!E424</f>
        <v>-6.0000000000000497E-2</v>
      </c>
      <c r="E424">
        <f>'Yield Curves'!F423-'Yield Curves'!F424</f>
        <v>-6.4999999999999503E-2</v>
      </c>
      <c r="F424">
        <f>'Yield Curves'!G423-'Yield Curves'!G424</f>
        <v>-7.0000000000000284E-2</v>
      </c>
      <c r="G424">
        <f>'Yield Curves'!H423-'Yield Curves'!H424</f>
        <v>-0.10499999999999865</v>
      </c>
      <c r="H424">
        <f>'Yield Curves'!I423-'Yield Curves'!I424</f>
        <v>-0.13999999999999879</v>
      </c>
      <c r="I424">
        <f>'Yield Curves'!J423-'Yield Curves'!J424</f>
        <v>-9.9999999999997868E-2</v>
      </c>
      <c r="J424">
        <f>'Yield Curves'!K423-'Yield Curves'!K424</f>
        <v>-6.0000000000000497E-2</v>
      </c>
      <c r="K424">
        <f>'Yield Curves'!L423-'Yield Curves'!L424</f>
        <v>-6.25E-2</v>
      </c>
      <c r="L424">
        <f>'Yield Curves'!M423-'Yield Curves'!M424</f>
        <v>-6.4999999999999503E-2</v>
      </c>
      <c r="M424">
        <f>'Yield Curves'!N423-'Yield Curves'!N424</f>
        <v>-6.7499999999999005E-2</v>
      </c>
      <c r="N424">
        <f>'Yield Curves'!O423-'Yield Curves'!O424</f>
        <v>-7.0000000000000284E-2</v>
      </c>
      <c r="O424">
        <f>'Yield Curves'!P423-'Yield Curves'!P424</f>
        <v>-7.2500000000001563E-2</v>
      </c>
      <c r="P424">
        <f>'Yield Curves'!Q423-'Yield Curves'!Q424</f>
        <v>-8.1250000000000711E-2</v>
      </c>
      <c r="Q424">
        <f>'Yield Curves'!R423-'Yield Curves'!R424</f>
        <v>-8.9999999999999858E-2</v>
      </c>
      <c r="R424">
        <f>'Yield Curves'!S423-'Yield Curves'!S424</f>
        <v>-9.8749999999999005E-2</v>
      </c>
      <c r="S424">
        <f>'Yield Curves'!T423-'Yield Curves'!T424</f>
        <v>-0.10437499999999922</v>
      </c>
      <c r="T424">
        <f>'Yield Curves'!U423-'Yield Curves'!U424</f>
        <v>-0.10999999999999943</v>
      </c>
      <c r="U424">
        <f>'Yield Curves'!V423-'Yield Curves'!V424</f>
        <v>-0.11562499999999964</v>
      </c>
      <c r="V424" s="21">
        <f t="shared" si="141"/>
        <v>1.9999999999999574E-2</v>
      </c>
      <c r="AB424" s="53" t="e">
        <f t="shared" si="142"/>
        <v>#DIV/0!</v>
      </c>
      <c r="AF424" s="53"/>
      <c r="AG424" s="53"/>
      <c r="AI424" s="53" t="e">
        <f t="shared" si="143"/>
        <v>#DIV/0!</v>
      </c>
      <c r="AP424" s="53" t="e">
        <f t="shared" si="144"/>
        <v>#DIV/0!</v>
      </c>
      <c r="AT424" s="35">
        <f t="shared" si="145"/>
        <v>0</v>
      </c>
      <c r="AU424" s="36">
        <f t="shared" si="146"/>
        <v>0</v>
      </c>
      <c r="AW424" s="53" t="e">
        <f t="shared" si="147"/>
        <v>#DIV/0!</v>
      </c>
      <c r="BB424" s="36">
        <f t="shared" si="148"/>
        <v>0</v>
      </c>
      <c r="BD424" s="53" t="e">
        <f t="shared" si="149"/>
        <v>#DIV/0!</v>
      </c>
      <c r="BI424" s="36">
        <f t="shared" si="150"/>
        <v>0</v>
      </c>
    </row>
    <row r="425" spans="1:61" x14ac:dyDescent="0.2">
      <c r="A425" s="2">
        <v>42523</v>
      </c>
      <c r="B425">
        <f>'Yield Curves'!C424-'Yield Curves'!C425</f>
        <v>-3.0000000000001137E-2</v>
      </c>
      <c r="C425">
        <f>'Yield Curves'!D424-'Yield Curves'!D425</f>
        <v>-1.5000000000000568E-2</v>
      </c>
      <c r="D425">
        <f>'Yield Curves'!E424-'Yield Curves'!E425</f>
        <v>0</v>
      </c>
      <c r="E425">
        <f>'Yield Curves'!F424-'Yield Curves'!F425</f>
        <v>0</v>
      </c>
      <c r="F425">
        <f>'Yield Curves'!G424-'Yield Curves'!G425</f>
        <v>0</v>
      </c>
      <c r="G425">
        <f>'Yield Curves'!H424-'Yield Curves'!H425</f>
        <v>1.9999999999999574E-2</v>
      </c>
      <c r="H425">
        <f>'Yield Curves'!I424-'Yield Curves'!I425</f>
        <v>3.9999999999999147E-2</v>
      </c>
      <c r="I425">
        <f>'Yield Curves'!J424-'Yield Curves'!J425</f>
        <v>9.9999999999980105E-3</v>
      </c>
      <c r="J425">
        <f>'Yield Curves'!K424-'Yield Curves'!K425</f>
        <v>-1.9999999999999574E-2</v>
      </c>
      <c r="K425">
        <f>'Yield Curves'!L424-'Yield Curves'!L425</f>
        <v>-1.9999999999999574E-2</v>
      </c>
      <c r="L425">
        <f>'Yield Curves'!M424-'Yield Curves'!M425</f>
        <v>-1.9999999999999574E-2</v>
      </c>
      <c r="M425">
        <f>'Yield Curves'!N424-'Yield Curves'!N425</f>
        <v>-1.9999999999999574E-2</v>
      </c>
      <c r="N425">
        <f>'Yield Curves'!O424-'Yield Curves'!O425</f>
        <v>-1.9999999999999574E-2</v>
      </c>
      <c r="O425">
        <f>'Yield Curves'!P424-'Yield Curves'!P425</f>
        <v>-1.9999999999999574E-2</v>
      </c>
      <c r="P425">
        <f>'Yield Curves'!Q424-'Yield Curves'!Q425</f>
        <v>-1.2500000000001066E-2</v>
      </c>
      <c r="Q425">
        <f>'Yield Curves'!R424-'Yield Curves'!R425</f>
        <v>-5.0000000000007816E-3</v>
      </c>
      <c r="R425">
        <f>'Yield Curves'!S424-'Yield Curves'!S425</f>
        <v>2.4999999999995026E-3</v>
      </c>
      <c r="S425">
        <f>'Yield Curves'!T424-'Yield Curves'!T425</f>
        <v>6.2499999999996447E-3</v>
      </c>
      <c r="T425">
        <f>'Yield Curves'!U424-'Yield Curves'!U425</f>
        <v>9.9999999999997868E-3</v>
      </c>
      <c r="U425">
        <f>'Yield Curves'!V424-'Yield Curves'!V425</f>
        <v>1.3749999999999929E-2</v>
      </c>
      <c r="V425" s="21">
        <f t="shared" si="141"/>
        <v>3.9999999999999147E-2</v>
      </c>
      <c r="AB425" s="53" t="e">
        <f t="shared" si="142"/>
        <v>#DIV/0!</v>
      </c>
      <c r="AF425" s="53"/>
      <c r="AG425" s="53"/>
      <c r="AI425" s="53" t="e">
        <f t="shared" si="143"/>
        <v>#DIV/0!</v>
      </c>
      <c r="AP425" s="53" t="e">
        <f t="shared" si="144"/>
        <v>#DIV/0!</v>
      </c>
      <c r="AT425" s="35">
        <f t="shared" si="145"/>
        <v>0</v>
      </c>
      <c r="AU425" s="36">
        <f t="shared" si="146"/>
        <v>0</v>
      </c>
      <c r="AW425" s="53" t="e">
        <f t="shared" si="147"/>
        <v>#DIV/0!</v>
      </c>
      <c r="BB425" s="36">
        <f t="shared" si="148"/>
        <v>0</v>
      </c>
      <c r="BD425" s="53" t="e">
        <f t="shared" si="149"/>
        <v>#DIV/0!</v>
      </c>
      <c r="BI425" s="36">
        <f t="shared" si="150"/>
        <v>0</v>
      </c>
    </row>
    <row r="426" spans="1:61" x14ac:dyDescent="0.2">
      <c r="A426" s="2">
        <v>42522</v>
      </c>
      <c r="B426">
        <f>'Yield Curves'!C425-'Yield Curves'!C426</f>
        <v>8.9999999999999858E-2</v>
      </c>
      <c r="C426">
        <f>'Yield Curves'!D425-'Yield Curves'!D426</f>
        <v>8.5000000000000853E-2</v>
      </c>
      <c r="D426">
        <f>'Yield Curves'!E425-'Yield Curves'!E426</f>
        <v>8.0000000000000071E-2</v>
      </c>
      <c r="E426">
        <f>'Yield Curves'!F425-'Yield Curves'!F426</f>
        <v>8.9999999999999858E-2</v>
      </c>
      <c r="F426">
        <f>'Yield Curves'!G425-'Yield Curves'!G426</f>
        <v>9.9999999999999645E-2</v>
      </c>
      <c r="G426">
        <f>'Yield Curves'!H425-'Yield Curves'!H426</f>
        <v>0.11499999999999844</v>
      </c>
      <c r="H426">
        <f>'Yield Curves'!I425-'Yield Curves'!I426</f>
        <v>0.13000000000000078</v>
      </c>
      <c r="I426">
        <f>'Yield Curves'!J425-'Yield Curves'!J426</f>
        <v>0.11500000000000199</v>
      </c>
      <c r="J426">
        <f>'Yield Curves'!K425-'Yield Curves'!K426</f>
        <v>9.9999999999999645E-2</v>
      </c>
      <c r="K426">
        <f>'Yield Curves'!L425-'Yield Curves'!L426</f>
        <v>9.7500000000000142E-2</v>
      </c>
      <c r="L426">
        <f>'Yield Curves'!M425-'Yield Curves'!M426</f>
        <v>9.5000000000000639E-2</v>
      </c>
      <c r="M426">
        <f>'Yield Curves'!N425-'Yield Curves'!N426</f>
        <v>9.2499999999999361E-2</v>
      </c>
      <c r="N426">
        <f>'Yield Curves'!O425-'Yield Curves'!O426</f>
        <v>8.9999999999999858E-2</v>
      </c>
      <c r="O426">
        <f>'Yield Curves'!P425-'Yield Curves'!P426</f>
        <v>8.7500000000000355E-2</v>
      </c>
      <c r="P426">
        <f>'Yield Curves'!Q425-'Yield Curves'!Q426</f>
        <v>9.3750000000001776E-2</v>
      </c>
      <c r="Q426">
        <f>'Yield Curves'!R425-'Yield Curves'!R426</f>
        <v>0.10000000000000142</v>
      </c>
      <c r="R426">
        <f>'Yield Curves'!S425-'Yield Curves'!S426</f>
        <v>0.10625000000000107</v>
      </c>
      <c r="S426">
        <f>'Yield Curves'!T425-'Yield Curves'!T426</f>
        <v>0.10812500000000114</v>
      </c>
      <c r="T426">
        <f>'Yield Curves'!U425-'Yield Curves'!U426</f>
        <v>0.10999999999999943</v>
      </c>
      <c r="U426">
        <f>'Yield Curves'!V425-'Yield Curves'!V426</f>
        <v>0.11187499999999773</v>
      </c>
      <c r="V426" s="21">
        <f t="shared" si="141"/>
        <v>0.13000000000000078</v>
      </c>
      <c r="AB426" s="53" t="e">
        <f t="shared" si="142"/>
        <v>#DIV/0!</v>
      </c>
      <c r="AF426" s="53"/>
      <c r="AG426" s="53"/>
      <c r="AI426" s="53" t="e">
        <f t="shared" si="143"/>
        <v>#DIV/0!</v>
      </c>
      <c r="AP426" s="53" t="e">
        <f t="shared" si="144"/>
        <v>#DIV/0!</v>
      </c>
      <c r="AT426" s="35">
        <f t="shared" si="145"/>
        <v>0</v>
      </c>
      <c r="AU426" s="36">
        <f t="shared" si="146"/>
        <v>0</v>
      </c>
      <c r="AW426" s="53" t="e">
        <f t="shared" si="147"/>
        <v>#DIV/0!</v>
      </c>
      <c r="BB426" s="36">
        <f t="shared" si="148"/>
        <v>0</v>
      </c>
      <c r="BD426" s="53" t="e">
        <f t="shared" si="149"/>
        <v>#DIV/0!</v>
      </c>
      <c r="BI426" s="36">
        <f t="shared" si="150"/>
        <v>0</v>
      </c>
    </row>
    <row r="427" spans="1:61" x14ac:dyDescent="0.2">
      <c r="A427" s="2">
        <v>42521</v>
      </c>
      <c r="B427">
        <f>'Yield Curves'!C426-'Yield Curves'!C427</f>
        <v>0.11000000000000121</v>
      </c>
      <c r="C427">
        <f>'Yield Curves'!D426-'Yield Curves'!D427</f>
        <v>5.0000000000000711E-2</v>
      </c>
      <c r="D427">
        <f>'Yield Curves'!E426-'Yield Curves'!E427</f>
        <v>-9.9999999999997868E-3</v>
      </c>
      <c r="E427">
        <f>'Yield Curves'!F426-'Yield Curves'!F427</f>
        <v>-1.9999999999999574E-2</v>
      </c>
      <c r="F427">
        <f>'Yield Curves'!G426-'Yield Curves'!G427</f>
        <v>-2.9999999999999361E-2</v>
      </c>
      <c r="G427">
        <f>'Yield Curves'!H426-'Yield Curves'!H427</f>
        <v>-2.9999999999999361E-2</v>
      </c>
      <c r="H427">
        <f>'Yield Curves'!I426-'Yield Curves'!I427</f>
        <v>-3.0000000000001137E-2</v>
      </c>
      <c r="I427">
        <f>'Yield Curves'!J426-'Yield Curves'!J427</f>
        <v>-1.5000000000000568E-2</v>
      </c>
      <c r="J427">
        <f>'Yield Curves'!K426-'Yield Curves'!K427</f>
        <v>0</v>
      </c>
      <c r="K427">
        <f>'Yield Curves'!L426-'Yield Curves'!L427</f>
        <v>2.500000000001279E-3</v>
      </c>
      <c r="L427">
        <f>'Yield Curves'!M426-'Yield Curves'!M427</f>
        <v>4.9999999999990052E-3</v>
      </c>
      <c r="M427">
        <f>'Yield Curves'!N426-'Yield Curves'!N427</f>
        <v>7.4999999999985079E-3</v>
      </c>
      <c r="N427">
        <f>'Yield Curves'!O426-'Yield Curves'!O427</f>
        <v>9.9999999999997868E-3</v>
      </c>
      <c r="O427">
        <f>'Yield Curves'!P426-'Yield Curves'!P427</f>
        <v>1.2500000000001066E-2</v>
      </c>
      <c r="P427">
        <f>'Yield Curves'!Q426-'Yield Curves'!Q427</f>
        <v>3.7500000000001421E-3</v>
      </c>
      <c r="Q427">
        <f>'Yield Curves'!R426-'Yield Curves'!R427</f>
        <v>-5.0000000000007816E-3</v>
      </c>
      <c r="R427">
        <f>'Yield Curves'!S426-'Yield Curves'!S427</f>
        <v>-1.3750000000001705E-2</v>
      </c>
      <c r="S427">
        <f>'Yield Curves'!T426-'Yield Curves'!T427</f>
        <v>-1.6875000000002416E-2</v>
      </c>
      <c r="T427">
        <f>'Yield Curves'!U426-'Yield Curves'!U427</f>
        <v>-1.9999999999999574E-2</v>
      </c>
      <c r="U427">
        <f>'Yield Curves'!V426-'Yield Curves'!V427</f>
        <v>-2.3124999999996732E-2</v>
      </c>
      <c r="V427" s="21">
        <f t="shared" si="141"/>
        <v>0.11000000000000121</v>
      </c>
      <c r="AB427" s="53" t="e">
        <f t="shared" si="142"/>
        <v>#DIV/0!</v>
      </c>
      <c r="AF427" s="53"/>
      <c r="AG427" s="53"/>
      <c r="AI427" s="53" t="e">
        <f t="shared" si="143"/>
        <v>#DIV/0!</v>
      </c>
      <c r="AP427" s="53" t="e">
        <f t="shared" si="144"/>
        <v>#DIV/0!</v>
      </c>
      <c r="AT427" s="35">
        <f t="shared" si="145"/>
        <v>0</v>
      </c>
      <c r="AU427" s="36">
        <f t="shared" si="146"/>
        <v>0</v>
      </c>
      <c r="AW427" s="53" t="e">
        <f t="shared" si="147"/>
        <v>#DIV/0!</v>
      </c>
      <c r="BB427" s="36">
        <f t="shared" si="148"/>
        <v>0</v>
      </c>
      <c r="BD427" s="53" t="e">
        <f t="shared" si="149"/>
        <v>#DIV/0!</v>
      </c>
      <c r="BI427" s="36">
        <f t="shared" si="150"/>
        <v>0</v>
      </c>
    </row>
    <row r="428" spans="1:61" x14ac:dyDescent="0.2">
      <c r="A428" s="2">
        <v>42520</v>
      </c>
      <c r="B428">
        <f>'Yield Curves'!C427-'Yield Curves'!C428</f>
        <v>0</v>
      </c>
      <c r="C428">
        <f>'Yield Curves'!D427-'Yield Curves'!D428</f>
        <v>1.5000000000000568E-2</v>
      </c>
      <c r="D428">
        <f>'Yield Curves'!E427-'Yield Curves'!E428</f>
        <v>3.0000000000001137E-2</v>
      </c>
      <c r="E428">
        <f>'Yield Curves'!F427-'Yield Curves'!F428</f>
        <v>3.5000000000000142E-2</v>
      </c>
      <c r="F428">
        <f>'Yield Curves'!G427-'Yield Curves'!G428</f>
        <v>3.9999999999999147E-2</v>
      </c>
      <c r="G428">
        <f>'Yield Curves'!H427-'Yield Curves'!H428</f>
        <v>3.5000000000000142E-2</v>
      </c>
      <c r="H428">
        <f>'Yield Curves'!I427-'Yield Curves'!I428</f>
        <v>3.0000000000001137E-2</v>
      </c>
      <c r="I428">
        <f>'Yield Curves'!J427-'Yield Curves'!J428</f>
        <v>1.9999999999999574E-2</v>
      </c>
      <c r="J428">
        <f>'Yield Curves'!K427-'Yield Curves'!K428</f>
        <v>1.0000000000001563E-2</v>
      </c>
      <c r="K428">
        <f>'Yield Curves'!L427-'Yield Curves'!L428</f>
        <v>7.5000000000002842E-3</v>
      </c>
      <c r="L428">
        <f>'Yield Curves'!M427-'Yield Curves'!M428</f>
        <v>5.0000000000007816E-3</v>
      </c>
      <c r="M428">
        <f>'Yield Curves'!N427-'Yield Curves'!N428</f>
        <v>2.500000000001279E-3</v>
      </c>
      <c r="N428">
        <f>'Yield Curves'!O427-'Yield Curves'!O428</f>
        <v>0</v>
      </c>
      <c r="O428">
        <f>'Yield Curves'!P427-'Yield Curves'!P428</f>
        <v>-2.500000000001279E-3</v>
      </c>
      <c r="P428">
        <f>'Yield Curves'!Q427-'Yield Curves'!Q428</f>
        <v>-1.2500000000024158E-3</v>
      </c>
      <c r="Q428">
        <f>'Yield Curves'!R427-'Yield Curves'!R428</f>
        <v>0</v>
      </c>
      <c r="R428">
        <f>'Yield Curves'!S427-'Yield Curves'!S428</f>
        <v>1.2500000000024158E-3</v>
      </c>
      <c r="S428">
        <f>'Yield Curves'!T427-'Yield Curves'!T428</f>
        <v>6.2500000000298428E-4</v>
      </c>
      <c r="T428">
        <f>'Yield Curves'!U427-'Yield Curves'!U428</f>
        <v>0</v>
      </c>
      <c r="U428">
        <f>'Yield Curves'!V427-'Yield Curves'!V428</f>
        <v>-6.2500000000298428E-4</v>
      </c>
      <c r="V428" s="21">
        <f t="shared" si="141"/>
        <v>3.9999999999999147E-2</v>
      </c>
      <c r="AB428" s="53" t="e">
        <f t="shared" si="142"/>
        <v>#DIV/0!</v>
      </c>
      <c r="AF428" s="53"/>
      <c r="AG428" s="53"/>
      <c r="AI428" s="53" t="e">
        <f t="shared" si="143"/>
        <v>#DIV/0!</v>
      </c>
      <c r="AP428" s="53" t="e">
        <f t="shared" si="144"/>
        <v>#DIV/0!</v>
      </c>
      <c r="AT428" s="35">
        <f t="shared" si="145"/>
        <v>0</v>
      </c>
      <c r="AU428" s="36">
        <f t="shared" si="146"/>
        <v>0</v>
      </c>
      <c r="AW428" s="53" t="e">
        <f t="shared" si="147"/>
        <v>#DIV/0!</v>
      </c>
      <c r="BB428" s="36">
        <f t="shared" si="148"/>
        <v>0</v>
      </c>
      <c r="BD428" s="53" t="e">
        <f t="shared" si="149"/>
        <v>#DIV/0!</v>
      </c>
      <c r="BI428" s="36">
        <f t="shared" si="150"/>
        <v>0</v>
      </c>
    </row>
    <row r="429" spans="1:61" x14ac:dyDescent="0.2">
      <c r="A429" s="2">
        <v>42517</v>
      </c>
      <c r="B429">
        <f>'Yield Curves'!C428-'Yield Curves'!C429</f>
        <v>7.0000000000000284E-2</v>
      </c>
      <c r="C429">
        <f>'Yield Curves'!D428-'Yield Curves'!D429</f>
        <v>3.9999999999999147E-2</v>
      </c>
      <c r="D429">
        <f>'Yield Curves'!E428-'Yield Curves'!E429</f>
        <v>9.9999999999997868E-3</v>
      </c>
      <c r="E429">
        <f>'Yield Curves'!F428-'Yield Curves'!F429</f>
        <v>5.0000000000007816E-3</v>
      </c>
      <c r="F429">
        <f>'Yield Curves'!G428-'Yield Curves'!G429</f>
        <v>0</v>
      </c>
      <c r="G429">
        <f>'Yield Curves'!H428-'Yield Curves'!H429</f>
        <v>1.9999999999999574E-2</v>
      </c>
      <c r="H429">
        <f>'Yield Curves'!I428-'Yield Curves'!I429</f>
        <v>3.9999999999999147E-2</v>
      </c>
      <c r="I429">
        <f>'Yield Curves'!J428-'Yield Curves'!J429</f>
        <v>2.5000000000000355E-2</v>
      </c>
      <c r="J429">
        <f>'Yield Curves'!K428-'Yield Curves'!K429</f>
        <v>9.9999999999997868E-3</v>
      </c>
      <c r="K429">
        <f>'Yield Curves'!L428-'Yield Curves'!L429</f>
        <v>1.2499999999999289E-2</v>
      </c>
      <c r="L429">
        <f>'Yield Curves'!M428-'Yield Curves'!M429</f>
        <v>1.5000000000000568E-2</v>
      </c>
      <c r="M429">
        <f>'Yield Curves'!N428-'Yield Curves'!N429</f>
        <v>1.7500000000001847E-2</v>
      </c>
      <c r="N429">
        <f>'Yield Curves'!O428-'Yield Curves'!O429</f>
        <v>2.000000000000135E-2</v>
      </c>
      <c r="O429">
        <f>'Yield Curves'!P428-'Yield Curves'!P429</f>
        <v>2.2500000000000853E-2</v>
      </c>
      <c r="P429">
        <f>'Yield Curves'!Q428-'Yield Curves'!Q429</f>
        <v>2.3750000000001492E-2</v>
      </c>
      <c r="Q429">
        <f>'Yield Curves'!R428-'Yield Curves'!R429</f>
        <v>2.5000000000000355E-2</v>
      </c>
      <c r="R429">
        <f>'Yield Curves'!S428-'Yield Curves'!S429</f>
        <v>2.6249999999999218E-2</v>
      </c>
      <c r="S429">
        <f>'Yield Curves'!T428-'Yield Curves'!T429</f>
        <v>2.8124999999999289E-2</v>
      </c>
      <c r="T429">
        <f>'Yield Curves'!U428-'Yield Curves'!U429</f>
        <v>2.9999999999999361E-2</v>
      </c>
      <c r="U429">
        <f>'Yield Curves'!V428-'Yield Curves'!V429</f>
        <v>3.1874999999999432E-2</v>
      </c>
      <c r="V429" s="21">
        <f t="shared" si="141"/>
        <v>7.0000000000000284E-2</v>
      </c>
      <c r="AB429" s="53" t="e">
        <f t="shared" si="142"/>
        <v>#DIV/0!</v>
      </c>
      <c r="AF429" s="53"/>
      <c r="AG429" s="53"/>
      <c r="AI429" s="53" t="e">
        <f t="shared" si="143"/>
        <v>#DIV/0!</v>
      </c>
      <c r="AP429" s="53" t="e">
        <f t="shared" si="144"/>
        <v>#DIV/0!</v>
      </c>
      <c r="AT429" s="35">
        <f t="shared" si="145"/>
        <v>0</v>
      </c>
      <c r="AU429" s="36">
        <f t="shared" si="146"/>
        <v>0</v>
      </c>
      <c r="AW429" s="53" t="e">
        <f t="shared" si="147"/>
        <v>#DIV/0!</v>
      </c>
      <c r="BB429" s="36">
        <f t="shared" si="148"/>
        <v>0</v>
      </c>
      <c r="BD429" s="53" t="e">
        <f t="shared" si="149"/>
        <v>#DIV/0!</v>
      </c>
      <c r="BI429" s="36">
        <f t="shared" si="150"/>
        <v>0</v>
      </c>
    </row>
    <row r="430" spans="1:61" x14ac:dyDescent="0.2">
      <c r="A430" s="2">
        <v>42516</v>
      </c>
      <c r="B430">
        <f>'Yield Curves'!C429-'Yield Curves'!C430</f>
        <v>-9.9999999999997868E-3</v>
      </c>
      <c r="C430">
        <f>'Yield Curves'!D429-'Yield Curves'!D430</f>
        <v>-9.9999999999997868E-3</v>
      </c>
      <c r="D430">
        <f>'Yield Curves'!E429-'Yield Curves'!E430</f>
        <v>-9.9999999999997868E-3</v>
      </c>
      <c r="E430">
        <f>'Yield Curves'!F429-'Yield Curves'!F430</f>
        <v>-1.0000000000001563E-2</v>
      </c>
      <c r="F430">
        <f>'Yield Curves'!G429-'Yield Curves'!G430</f>
        <v>-9.9999999999997868E-3</v>
      </c>
      <c r="G430">
        <f>'Yield Curves'!H429-'Yield Curves'!H430</f>
        <v>0</v>
      </c>
      <c r="H430">
        <f>'Yield Curves'!I429-'Yield Curves'!I430</f>
        <v>9.9999999999997868E-3</v>
      </c>
      <c r="I430">
        <f>'Yield Curves'!J429-'Yield Curves'!J430</f>
        <v>1.9999999999999574E-2</v>
      </c>
      <c r="J430">
        <f>'Yield Curves'!K429-'Yield Curves'!K430</f>
        <v>2.9999999999999361E-2</v>
      </c>
      <c r="K430">
        <f>'Yield Curves'!L429-'Yield Curves'!L430</f>
        <v>3.2499999999998863E-2</v>
      </c>
      <c r="L430">
        <f>'Yield Curves'!M429-'Yield Curves'!M430</f>
        <v>3.4999999999998366E-2</v>
      </c>
      <c r="M430">
        <f>'Yield Curves'!N429-'Yield Curves'!N430</f>
        <v>3.7499999999997868E-2</v>
      </c>
      <c r="N430">
        <f>'Yield Curves'!O429-'Yield Curves'!O430</f>
        <v>3.9999999999999147E-2</v>
      </c>
      <c r="O430">
        <f>'Yield Curves'!P429-'Yield Curves'!P430</f>
        <v>4.2500000000000426E-2</v>
      </c>
      <c r="P430">
        <f>'Yield Curves'!Q429-'Yield Curves'!Q430</f>
        <v>3.8750000000000284E-2</v>
      </c>
      <c r="Q430">
        <f>'Yield Curves'!R429-'Yield Curves'!R430</f>
        <v>3.5000000000000142E-2</v>
      </c>
      <c r="R430">
        <f>'Yield Curves'!S429-'Yield Curves'!S430</f>
        <v>3.125E-2</v>
      </c>
      <c r="S430">
        <f>'Yield Curves'!T429-'Yield Curves'!T430</f>
        <v>3.0625000000000568E-2</v>
      </c>
      <c r="T430">
        <f>'Yield Curves'!U429-'Yield Curves'!U430</f>
        <v>3.0000000000001137E-2</v>
      </c>
      <c r="U430">
        <f>'Yield Curves'!V429-'Yield Curves'!V430</f>
        <v>2.9375000000001705E-2</v>
      </c>
      <c r="V430" s="21">
        <f t="shared" si="141"/>
        <v>4.2500000000000426E-2</v>
      </c>
      <c r="AB430" s="53" t="e">
        <f t="shared" si="142"/>
        <v>#DIV/0!</v>
      </c>
      <c r="AF430" s="53"/>
      <c r="AG430" s="53"/>
      <c r="AI430" s="53" t="e">
        <f t="shared" si="143"/>
        <v>#DIV/0!</v>
      </c>
      <c r="AP430" s="53" t="e">
        <f t="shared" si="144"/>
        <v>#DIV/0!</v>
      </c>
      <c r="AT430" s="35">
        <f t="shared" si="145"/>
        <v>0</v>
      </c>
      <c r="AU430" s="36">
        <f t="shared" si="146"/>
        <v>0</v>
      </c>
      <c r="AW430" s="53" t="e">
        <f t="shared" si="147"/>
        <v>#DIV/0!</v>
      </c>
      <c r="BB430" s="36">
        <f t="shared" si="148"/>
        <v>0</v>
      </c>
      <c r="BD430" s="53" t="e">
        <f t="shared" si="149"/>
        <v>#DIV/0!</v>
      </c>
      <c r="BI430" s="36">
        <f t="shared" si="150"/>
        <v>0</v>
      </c>
    </row>
    <row r="431" spans="1:61" x14ac:dyDescent="0.2">
      <c r="A431" s="2">
        <v>42515</v>
      </c>
      <c r="B431">
        <f>'Yield Curves'!C430-'Yield Curves'!C431</f>
        <v>3.9999999999999147E-2</v>
      </c>
      <c r="C431">
        <f>'Yield Curves'!D430-'Yield Curves'!D431</f>
        <v>3.9999999999999147E-2</v>
      </c>
      <c r="D431">
        <f>'Yield Curves'!E430-'Yield Curves'!E431</f>
        <v>3.9999999999999147E-2</v>
      </c>
      <c r="E431">
        <f>'Yield Curves'!F430-'Yield Curves'!F431</f>
        <v>3.0000000000001137E-2</v>
      </c>
      <c r="F431">
        <f>'Yield Curves'!G430-'Yield Curves'!G431</f>
        <v>1.9999999999999574E-2</v>
      </c>
      <c r="G431">
        <f>'Yield Curves'!H430-'Yield Curves'!H431</f>
        <v>-2.000000000000135E-2</v>
      </c>
      <c r="H431">
        <f>'Yield Curves'!I430-'Yield Curves'!I431</f>
        <v>-6.0000000000000497E-2</v>
      </c>
      <c r="I431">
        <f>'Yield Curves'!J430-'Yield Curves'!J431</f>
        <v>-4.4999999999999929E-2</v>
      </c>
      <c r="J431">
        <f>'Yield Curves'!K430-'Yield Curves'!K431</f>
        <v>-2.9999999999999361E-2</v>
      </c>
      <c r="K431">
        <f>'Yield Curves'!L430-'Yield Curves'!L431</f>
        <v>-3.7499999999997868E-2</v>
      </c>
      <c r="L431">
        <f>'Yield Curves'!M430-'Yield Curves'!M431</f>
        <v>-4.4999999999998153E-2</v>
      </c>
      <c r="M431">
        <f>'Yield Curves'!N430-'Yield Curves'!N431</f>
        <v>-5.2499999999998437E-2</v>
      </c>
      <c r="N431">
        <f>'Yield Curves'!O430-'Yield Curves'!O431</f>
        <v>-6.0000000000000497E-2</v>
      </c>
      <c r="O431">
        <f>'Yield Curves'!P430-'Yield Curves'!P431</f>
        <v>-6.7500000000002558E-2</v>
      </c>
      <c r="P431">
        <f>'Yield Curves'!Q430-'Yield Curves'!Q431</f>
        <v>-6.3750000000000639E-2</v>
      </c>
      <c r="Q431">
        <f>'Yield Curves'!R430-'Yield Curves'!R431</f>
        <v>-6.0000000000000497E-2</v>
      </c>
      <c r="R431">
        <f>'Yield Curves'!S430-'Yield Curves'!S431</f>
        <v>-5.6250000000000355E-2</v>
      </c>
      <c r="S431">
        <f>'Yield Curves'!T430-'Yield Curves'!T431</f>
        <v>-5.8125000000000426E-2</v>
      </c>
      <c r="T431">
        <f>'Yield Curves'!U430-'Yield Curves'!U431</f>
        <v>-6.0000000000000497E-2</v>
      </c>
      <c r="U431">
        <f>'Yield Curves'!V430-'Yield Curves'!V431</f>
        <v>-6.1875000000000568E-2</v>
      </c>
      <c r="V431" s="21">
        <f t="shared" si="141"/>
        <v>3.9999999999999147E-2</v>
      </c>
      <c r="AB431" s="53" t="e">
        <f t="shared" si="142"/>
        <v>#DIV/0!</v>
      </c>
      <c r="AF431" s="53"/>
      <c r="AG431" s="53"/>
      <c r="AI431" s="53" t="e">
        <f t="shared" si="143"/>
        <v>#DIV/0!</v>
      </c>
      <c r="AP431" s="53" t="e">
        <f t="shared" si="144"/>
        <v>#DIV/0!</v>
      </c>
      <c r="AT431" s="35">
        <f t="shared" si="145"/>
        <v>0</v>
      </c>
      <c r="AU431" s="36">
        <f t="shared" si="146"/>
        <v>0</v>
      </c>
      <c r="AW431" s="53" t="e">
        <f t="shared" si="147"/>
        <v>#DIV/0!</v>
      </c>
      <c r="BB431" s="36">
        <f t="shared" si="148"/>
        <v>0</v>
      </c>
      <c r="BD431" s="53" t="e">
        <f t="shared" si="149"/>
        <v>#DIV/0!</v>
      </c>
      <c r="BI431" s="36">
        <f t="shared" si="150"/>
        <v>0</v>
      </c>
    </row>
    <row r="432" spans="1:61" x14ac:dyDescent="0.2">
      <c r="A432" s="2">
        <v>42514</v>
      </c>
      <c r="B432">
        <f>'Yield Curves'!C431-'Yield Curves'!C432</f>
        <v>0</v>
      </c>
      <c r="C432">
        <f>'Yield Curves'!D431-'Yield Curves'!D432</f>
        <v>-1.4999999999998792E-2</v>
      </c>
      <c r="D432">
        <f>'Yield Curves'!E431-'Yield Curves'!E432</f>
        <v>-2.9999999999999361E-2</v>
      </c>
      <c r="E432">
        <f>'Yield Curves'!F431-'Yield Curves'!F432</f>
        <v>-3.0000000000001137E-2</v>
      </c>
      <c r="F432">
        <f>'Yield Curves'!G431-'Yield Curves'!G432</f>
        <v>-2.9999999999999361E-2</v>
      </c>
      <c r="G432">
        <f>'Yield Curves'!H431-'Yield Curves'!H432</f>
        <v>-2.4999999999998579E-2</v>
      </c>
      <c r="H432">
        <f>'Yield Curves'!I431-'Yield Curves'!I432</f>
        <v>-1.9999999999999574E-2</v>
      </c>
      <c r="I432">
        <f>'Yield Curves'!J431-'Yield Curves'!J432</f>
        <v>-1.9999999999999574E-2</v>
      </c>
      <c r="J432">
        <f>'Yield Curves'!K431-'Yield Curves'!K432</f>
        <v>-2.000000000000135E-2</v>
      </c>
      <c r="K432">
        <f>'Yield Curves'!L431-'Yield Curves'!L432</f>
        <v>-1.7500000000001847E-2</v>
      </c>
      <c r="L432">
        <f>'Yield Curves'!M431-'Yield Curves'!M432</f>
        <v>-1.5000000000000568E-2</v>
      </c>
      <c r="M432">
        <f>'Yield Curves'!N431-'Yield Curves'!N432</f>
        <v>-1.2500000000001066E-2</v>
      </c>
      <c r="N432">
        <f>'Yield Curves'!O431-'Yield Curves'!O432</f>
        <v>-9.9999999999997868E-3</v>
      </c>
      <c r="O432">
        <f>'Yield Curves'!P431-'Yield Curves'!P432</f>
        <v>-7.4999999999985079E-3</v>
      </c>
      <c r="P432">
        <f>'Yield Curves'!Q431-'Yield Curves'!Q432</f>
        <v>-1.1250000000000426E-2</v>
      </c>
      <c r="Q432">
        <f>'Yield Curves'!R431-'Yield Curves'!R432</f>
        <v>-1.4999999999998792E-2</v>
      </c>
      <c r="R432">
        <f>'Yield Curves'!S431-'Yield Curves'!S432</f>
        <v>-1.8749999999997158E-2</v>
      </c>
      <c r="S432">
        <f>'Yield Curves'!T431-'Yield Curves'!T432</f>
        <v>-1.9375000000000142E-2</v>
      </c>
      <c r="T432">
        <f>'Yield Curves'!U431-'Yield Curves'!U432</f>
        <v>-1.9999999999999574E-2</v>
      </c>
      <c r="U432">
        <f>'Yield Curves'!V431-'Yield Curves'!V432</f>
        <v>-2.0624999999999005E-2</v>
      </c>
      <c r="V432" s="21">
        <f t="shared" si="141"/>
        <v>0</v>
      </c>
      <c r="AB432" s="53" t="e">
        <f t="shared" si="142"/>
        <v>#DIV/0!</v>
      </c>
      <c r="AF432" s="53"/>
      <c r="AG432" s="53"/>
      <c r="AI432" s="53" t="e">
        <f t="shared" si="143"/>
        <v>#DIV/0!</v>
      </c>
      <c r="AP432" s="53" t="e">
        <f t="shared" si="144"/>
        <v>#DIV/0!</v>
      </c>
      <c r="AT432" s="35">
        <f t="shared" si="145"/>
        <v>0</v>
      </c>
      <c r="AU432" s="36">
        <f t="shared" si="146"/>
        <v>0</v>
      </c>
      <c r="AW432" s="53" t="e">
        <f t="shared" si="147"/>
        <v>#DIV/0!</v>
      </c>
      <c r="BB432" s="36">
        <f t="shared" si="148"/>
        <v>0</v>
      </c>
      <c r="BD432" s="53" t="e">
        <f t="shared" si="149"/>
        <v>#DIV/0!</v>
      </c>
      <c r="BI432" s="36">
        <f t="shared" si="150"/>
        <v>0</v>
      </c>
    </row>
    <row r="433" spans="1:61" x14ac:dyDescent="0.2">
      <c r="A433" s="2">
        <v>42513</v>
      </c>
      <c r="B433">
        <f>'Yield Curves'!C432-'Yield Curves'!C433</f>
        <v>-1.9999999999999574E-2</v>
      </c>
      <c r="C433">
        <f>'Yield Curves'!D432-'Yield Curves'!D433</f>
        <v>0</v>
      </c>
      <c r="D433">
        <f>'Yield Curves'!E432-'Yield Curves'!E433</f>
        <v>1.9999999999999574E-2</v>
      </c>
      <c r="E433">
        <f>'Yield Curves'!F432-'Yield Curves'!F433</f>
        <v>3.0000000000001137E-2</v>
      </c>
      <c r="F433">
        <f>'Yield Curves'!G432-'Yield Curves'!G433</f>
        <v>3.9999999999999147E-2</v>
      </c>
      <c r="G433">
        <f>'Yield Curves'!H432-'Yield Curves'!H433</f>
        <v>2.9999999999999361E-2</v>
      </c>
      <c r="H433">
        <f>'Yield Curves'!I432-'Yield Curves'!I433</f>
        <v>1.9999999999999574E-2</v>
      </c>
      <c r="I433">
        <f>'Yield Curves'!J432-'Yield Curves'!J433</f>
        <v>2.9999999999999361E-2</v>
      </c>
      <c r="J433">
        <f>'Yield Curves'!K432-'Yield Curves'!K433</f>
        <v>4.0000000000000924E-2</v>
      </c>
      <c r="K433">
        <f>'Yield Curves'!L432-'Yield Curves'!L433</f>
        <v>3.7500000000001421E-2</v>
      </c>
      <c r="L433">
        <f>'Yield Curves'!M432-'Yield Curves'!M433</f>
        <v>3.5000000000000142E-2</v>
      </c>
      <c r="M433">
        <f>'Yield Curves'!N432-'Yield Curves'!N433</f>
        <v>3.2500000000000639E-2</v>
      </c>
      <c r="N433">
        <f>'Yield Curves'!O432-'Yield Curves'!O433</f>
        <v>3.0000000000001137E-2</v>
      </c>
      <c r="O433">
        <f>'Yield Curves'!P432-'Yield Curves'!P433</f>
        <v>2.7500000000001634E-2</v>
      </c>
      <c r="P433">
        <f>'Yield Curves'!Q432-'Yield Curves'!Q433</f>
        <v>2.8750000000002274E-2</v>
      </c>
      <c r="Q433">
        <f>'Yield Curves'!R432-'Yield Curves'!R433</f>
        <v>2.9999999999999361E-2</v>
      </c>
      <c r="R433">
        <f>'Yield Curves'!S432-'Yield Curves'!S433</f>
        <v>3.1249999999996447E-2</v>
      </c>
      <c r="S433">
        <f>'Yield Curves'!T432-'Yield Curves'!T433</f>
        <v>3.0624999999998792E-2</v>
      </c>
      <c r="T433">
        <f>'Yield Curves'!U432-'Yield Curves'!U433</f>
        <v>2.9999999999999361E-2</v>
      </c>
      <c r="U433">
        <f>'Yield Curves'!V432-'Yield Curves'!V433</f>
        <v>2.9374999999999929E-2</v>
      </c>
      <c r="V433" s="21">
        <f t="shared" si="141"/>
        <v>4.0000000000000924E-2</v>
      </c>
      <c r="AB433" s="53" t="e">
        <f t="shared" si="142"/>
        <v>#DIV/0!</v>
      </c>
      <c r="AF433" s="53"/>
      <c r="AG433" s="53"/>
      <c r="AI433" s="53" t="e">
        <f t="shared" si="143"/>
        <v>#DIV/0!</v>
      </c>
      <c r="AP433" s="53" t="e">
        <f t="shared" si="144"/>
        <v>#DIV/0!</v>
      </c>
      <c r="AT433" s="35">
        <f t="shared" si="145"/>
        <v>0</v>
      </c>
      <c r="AU433" s="36">
        <f t="shared" si="146"/>
        <v>0</v>
      </c>
      <c r="AW433" s="53" t="e">
        <f t="shared" si="147"/>
        <v>#DIV/0!</v>
      </c>
      <c r="BB433" s="36">
        <f t="shared" si="148"/>
        <v>0</v>
      </c>
      <c r="BD433" s="53" t="e">
        <f t="shared" si="149"/>
        <v>#DIV/0!</v>
      </c>
      <c r="BI433" s="36">
        <f t="shared" si="150"/>
        <v>0</v>
      </c>
    </row>
    <row r="434" spans="1:61" x14ac:dyDescent="0.2">
      <c r="A434" s="2">
        <v>42510</v>
      </c>
      <c r="B434">
        <f>'Yield Curves'!C433-'Yield Curves'!C434</f>
        <v>0</v>
      </c>
      <c r="C434">
        <f>'Yield Curves'!D433-'Yield Curves'!D434</f>
        <v>0</v>
      </c>
      <c r="D434">
        <f>'Yield Curves'!E433-'Yield Curves'!E434</f>
        <v>0</v>
      </c>
      <c r="E434">
        <f>'Yield Curves'!F433-'Yield Curves'!F434</f>
        <v>-5.0000000000007816E-3</v>
      </c>
      <c r="F434">
        <f>'Yield Curves'!G433-'Yield Curves'!G434</f>
        <v>-9.9999999999997868E-3</v>
      </c>
      <c r="G434">
        <f>'Yield Curves'!H433-'Yield Curves'!H434</f>
        <v>-3.9999999999999147E-2</v>
      </c>
      <c r="H434">
        <f>'Yield Curves'!I433-'Yield Curves'!I434</f>
        <v>-6.9999999999998508E-2</v>
      </c>
      <c r="I434">
        <f>'Yield Curves'!J433-'Yield Curves'!J434</f>
        <v>-5.4999999999999716E-2</v>
      </c>
      <c r="J434">
        <f>'Yield Curves'!K433-'Yield Curves'!K434</f>
        <v>-4.0000000000000924E-2</v>
      </c>
      <c r="K434">
        <f>'Yield Curves'!L433-'Yield Curves'!L434</f>
        <v>-4.2500000000000426E-2</v>
      </c>
      <c r="L434">
        <f>'Yield Curves'!M433-'Yield Curves'!M434</f>
        <v>-4.5000000000001705E-2</v>
      </c>
      <c r="M434">
        <f>'Yield Curves'!N433-'Yield Curves'!N434</f>
        <v>-4.7500000000001208E-2</v>
      </c>
      <c r="N434">
        <f>'Yield Curves'!O433-'Yield Curves'!O434</f>
        <v>-5.0000000000000711E-2</v>
      </c>
      <c r="O434">
        <f>'Yield Curves'!P433-'Yield Curves'!P434</f>
        <v>-5.2500000000000213E-2</v>
      </c>
      <c r="P434">
        <f>'Yield Curves'!Q433-'Yield Curves'!Q434</f>
        <v>-5.6250000000002132E-2</v>
      </c>
      <c r="Q434">
        <f>'Yield Curves'!R433-'Yield Curves'!R434</f>
        <v>-6.0000000000000497E-2</v>
      </c>
      <c r="R434">
        <f>'Yield Curves'!S433-'Yield Curves'!S434</f>
        <v>-6.3749999999998863E-2</v>
      </c>
      <c r="S434">
        <f>'Yield Curves'!T433-'Yield Curves'!T434</f>
        <v>-6.6874999999999574E-2</v>
      </c>
      <c r="T434">
        <f>'Yield Curves'!U433-'Yield Curves'!U434</f>
        <v>-7.0000000000000284E-2</v>
      </c>
      <c r="U434">
        <f>'Yield Curves'!V433-'Yield Curves'!V434</f>
        <v>-7.3125000000000995E-2</v>
      </c>
      <c r="V434" s="21">
        <f t="shared" si="141"/>
        <v>0</v>
      </c>
      <c r="AB434" s="53" t="e">
        <f t="shared" si="142"/>
        <v>#DIV/0!</v>
      </c>
      <c r="AF434" s="53"/>
      <c r="AG434" s="53"/>
      <c r="AI434" s="53" t="e">
        <f t="shared" si="143"/>
        <v>#DIV/0!</v>
      </c>
      <c r="AP434" s="53" t="e">
        <f t="shared" si="144"/>
        <v>#DIV/0!</v>
      </c>
      <c r="AT434" s="35">
        <f t="shared" si="145"/>
        <v>0</v>
      </c>
      <c r="AU434" s="36">
        <f t="shared" si="146"/>
        <v>0</v>
      </c>
      <c r="AW434" s="53" t="e">
        <f t="shared" si="147"/>
        <v>#DIV/0!</v>
      </c>
      <c r="BB434" s="36">
        <f t="shared" si="148"/>
        <v>0</v>
      </c>
      <c r="BD434" s="53" t="e">
        <f t="shared" si="149"/>
        <v>#DIV/0!</v>
      </c>
      <c r="BI434" s="36">
        <f t="shared" si="150"/>
        <v>0</v>
      </c>
    </row>
    <row r="435" spans="1:61" x14ac:dyDescent="0.2">
      <c r="A435" s="2">
        <v>42509</v>
      </c>
      <c r="B435">
        <f>'Yield Curves'!C434-'Yield Curves'!C435</f>
        <v>1.9999999999999574E-2</v>
      </c>
      <c r="C435">
        <f>'Yield Curves'!D434-'Yield Curves'!D435</f>
        <v>2.4999999999998579E-2</v>
      </c>
      <c r="D435">
        <f>'Yield Curves'!E434-'Yield Curves'!E435</f>
        <v>2.9999999999999361E-2</v>
      </c>
      <c r="E435">
        <f>'Yield Curves'!F434-'Yield Curves'!F435</f>
        <v>4.4999999999999929E-2</v>
      </c>
      <c r="F435">
        <f>'Yield Curves'!G434-'Yield Curves'!G435</f>
        <v>6.0000000000000497E-2</v>
      </c>
      <c r="G435">
        <f>'Yield Curves'!H434-'Yield Curves'!H435</f>
        <v>7.0000000000000284E-2</v>
      </c>
      <c r="H435">
        <f>'Yield Curves'!I434-'Yield Curves'!I435</f>
        <v>8.0000000000000071E-2</v>
      </c>
      <c r="I435">
        <f>'Yield Curves'!J434-'Yield Curves'!J435</f>
        <v>8.5000000000000853E-2</v>
      </c>
      <c r="J435">
        <f>'Yield Curves'!K434-'Yield Curves'!K435</f>
        <v>9.0000000000001634E-2</v>
      </c>
      <c r="K435">
        <f>'Yield Curves'!L434-'Yield Curves'!L435</f>
        <v>8.9999999999999858E-2</v>
      </c>
      <c r="L435">
        <f>'Yield Curves'!M434-'Yield Curves'!M435</f>
        <v>9.0000000000001634E-2</v>
      </c>
      <c r="M435">
        <f>'Yield Curves'!N434-'Yield Curves'!N435</f>
        <v>9.0000000000001634E-2</v>
      </c>
      <c r="N435">
        <f>'Yield Curves'!O434-'Yield Curves'!O435</f>
        <v>8.9999999999999858E-2</v>
      </c>
      <c r="O435">
        <f>'Yield Curves'!P434-'Yield Curves'!P435</f>
        <v>8.9999999999998082E-2</v>
      </c>
      <c r="P435">
        <f>'Yield Curves'!Q434-'Yield Curves'!Q435</f>
        <v>9.2500000000001137E-2</v>
      </c>
      <c r="Q435">
        <f>'Yield Curves'!R434-'Yield Curves'!R435</f>
        <v>9.5000000000000639E-2</v>
      </c>
      <c r="R435">
        <f>'Yield Curves'!S434-'Yield Curves'!S435</f>
        <v>9.7500000000000142E-2</v>
      </c>
      <c r="S435">
        <f>'Yield Curves'!T434-'Yield Curves'!T435</f>
        <v>9.8750000000000782E-2</v>
      </c>
      <c r="T435">
        <f>'Yield Curves'!U434-'Yield Curves'!U435</f>
        <v>0.10000000000000142</v>
      </c>
      <c r="U435">
        <f>'Yield Curves'!V434-'Yield Curves'!V435</f>
        <v>0.10125000000000206</v>
      </c>
      <c r="V435" s="21">
        <f t="shared" si="141"/>
        <v>0.10125000000000206</v>
      </c>
      <c r="AB435" s="53" t="e">
        <f t="shared" si="142"/>
        <v>#DIV/0!</v>
      </c>
      <c r="AF435" s="53"/>
      <c r="AG435" s="53"/>
      <c r="AI435" s="53" t="e">
        <f t="shared" si="143"/>
        <v>#DIV/0!</v>
      </c>
      <c r="AP435" s="53" t="e">
        <f t="shared" si="144"/>
        <v>#DIV/0!</v>
      </c>
      <c r="AT435" s="35">
        <f t="shared" si="145"/>
        <v>0</v>
      </c>
      <c r="AU435" s="36">
        <f t="shared" si="146"/>
        <v>0</v>
      </c>
      <c r="AW435" s="53" t="e">
        <f t="shared" si="147"/>
        <v>#DIV/0!</v>
      </c>
      <c r="BB435" s="36">
        <f t="shared" si="148"/>
        <v>0</v>
      </c>
      <c r="BD435" s="53" t="e">
        <f t="shared" si="149"/>
        <v>#DIV/0!</v>
      </c>
      <c r="BI435" s="36">
        <f t="shared" si="150"/>
        <v>0</v>
      </c>
    </row>
    <row r="436" spans="1:61" x14ac:dyDescent="0.2">
      <c r="A436" s="2">
        <v>42508</v>
      </c>
      <c r="B436">
        <f>'Yield Curves'!C435-'Yield Curves'!C436</f>
        <v>2.9999999999999361E-2</v>
      </c>
      <c r="C436">
        <f>'Yield Curves'!D435-'Yield Curves'!D436</f>
        <v>3.0000000000001137E-2</v>
      </c>
      <c r="D436">
        <f>'Yield Curves'!E435-'Yield Curves'!E436</f>
        <v>3.0000000000001137E-2</v>
      </c>
      <c r="E436">
        <f>'Yield Curves'!F435-'Yield Curves'!F436</f>
        <v>3.5000000000000142E-2</v>
      </c>
      <c r="F436">
        <f>'Yield Curves'!G435-'Yield Curves'!G436</f>
        <v>3.9999999999999147E-2</v>
      </c>
      <c r="G436">
        <f>'Yield Curves'!H435-'Yield Curves'!H436</f>
        <v>3.4999999999998366E-2</v>
      </c>
      <c r="H436">
        <f>'Yield Curves'!I435-'Yield Curves'!I436</f>
        <v>2.9999999999999361E-2</v>
      </c>
      <c r="I436">
        <f>'Yield Curves'!J435-'Yield Curves'!J436</f>
        <v>3.9999999999999147E-2</v>
      </c>
      <c r="J436">
        <f>'Yield Curves'!K435-'Yield Curves'!K436</f>
        <v>4.9999999999998934E-2</v>
      </c>
      <c r="K436">
        <f>'Yield Curves'!L435-'Yield Curves'!L436</f>
        <v>5.0000000000000711E-2</v>
      </c>
      <c r="L436">
        <f>'Yield Curves'!M435-'Yield Curves'!M436</f>
        <v>4.9999999999998934E-2</v>
      </c>
      <c r="M436">
        <f>'Yield Curves'!N435-'Yield Curves'!N436</f>
        <v>4.9999999999998934E-2</v>
      </c>
      <c r="N436">
        <f>'Yield Curves'!O435-'Yield Curves'!O436</f>
        <v>5.0000000000000711E-2</v>
      </c>
      <c r="O436">
        <f>'Yield Curves'!P435-'Yield Curves'!P436</f>
        <v>5.0000000000002487E-2</v>
      </c>
      <c r="P436">
        <f>'Yield Curves'!Q435-'Yield Curves'!Q436</f>
        <v>4.7499999999999432E-2</v>
      </c>
      <c r="Q436">
        <f>'Yield Curves'!R435-'Yield Curves'!R436</f>
        <v>4.4999999999999929E-2</v>
      </c>
      <c r="R436">
        <f>'Yield Curves'!S435-'Yield Curves'!S436</f>
        <v>4.2500000000000426E-2</v>
      </c>
      <c r="S436">
        <f>'Yield Curves'!T435-'Yield Curves'!T436</f>
        <v>4.1249999999999787E-2</v>
      </c>
      <c r="T436">
        <f>'Yield Curves'!U435-'Yield Curves'!U436</f>
        <v>3.9999999999999147E-2</v>
      </c>
      <c r="U436">
        <f>'Yield Curves'!V435-'Yield Curves'!V436</f>
        <v>3.8749999999998508E-2</v>
      </c>
      <c r="V436" s="21">
        <f t="shared" si="141"/>
        <v>5.0000000000002487E-2</v>
      </c>
      <c r="AB436" s="53" t="e">
        <f t="shared" si="142"/>
        <v>#DIV/0!</v>
      </c>
      <c r="AF436" s="53"/>
      <c r="AG436" s="53"/>
      <c r="AI436" s="53" t="e">
        <f t="shared" si="143"/>
        <v>#DIV/0!</v>
      </c>
      <c r="AP436" s="53" t="e">
        <f t="shared" si="144"/>
        <v>#DIV/0!</v>
      </c>
      <c r="AT436" s="35">
        <f t="shared" si="145"/>
        <v>0</v>
      </c>
      <c r="AU436" s="36">
        <f t="shared" si="146"/>
        <v>0</v>
      </c>
      <c r="AW436" s="53" t="e">
        <f t="shared" si="147"/>
        <v>#DIV/0!</v>
      </c>
      <c r="BB436" s="36">
        <f t="shared" si="148"/>
        <v>0</v>
      </c>
      <c r="BD436" s="53" t="e">
        <f t="shared" si="149"/>
        <v>#DIV/0!</v>
      </c>
      <c r="BI436" s="36">
        <f t="shared" si="150"/>
        <v>0</v>
      </c>
    </row>
    <row r="437" spans="1:61" x14ac:dyDescent="0.2">
      <c r="A437" s="2">
        <v>42507</v>
      </c>
      <c r="B437">
        <f>'Yield Curves'!C436-'Yield Curves'!C437</f>
        <v>9.9999999999997868E-3</v>
      </c>
      <c r="C437">
        <f>'Yield Curves'!D436-'Yield Curves'!D437</f>
        <v>9.9999999999980105E-3</v>
      </c>
      <c r="D437">
        <f>'Yield Curves'!E436-'Yield Curves'!E437</f>
        <v>9.9999999999997868E-3</v>
      </c>
      <c r="E437">
        <f>'Yield Curves'!F436-'Yield Curves'!F437</f>
        <v>1.5000000000000568E-2</v>
      </c>
      <c r="F437">
        <f>'Yield Curves'!G436-'Yield Curves'!G437</f>
        <v>2.000000000000135E-2</v>
      </c>
      <c r="G437">
        <f>'Yield Curves'!H436-'Yield Curves'!H437</f>
        <v>2.000000000000135E-2</v>
      </c>
      <c r="H437">
        <f>'Yield Curves'!I436-'Yield Curves'!I437</f>
        <v>1.9999999999999574E-2</v>
      </c>
      <c r="I437">
        <f>'Yield Curves'!J436-'Yield Curves'!J437</f>
        <v>1.9999999999999574E-2</v>
      </c>
      <c r="J437">
        <f>'Yield Curves'!K436-'Yield Curves'!K437</f>
        <v>1.9999999999999574E-2</v>
      </c>
      <c r="K437">
        <f>'Yield Curves'!L436-'Yield Curves'!L437</f>
        <v>1.7499999999998295E-2</v>
      </c>
      <c r="L437">
        <f>'Yield Curves'!M436-'Yield Curves'!M437</f>
        <v>1.5000000000000568E-2</v>
      </c>
      <c r="M437">
        <f>'Yield Curves'!N436-'Yield Curves'!N437</f>
        <v>1.2500000000001066E-2</v>
      </c>
      <c r="N437">
        <f>'Yield Curves'!O436-'Yield Curves'!O437</f>
        <v>9.9999999999997868E-3</v>
      </c>
      <c r="O437">
        <f>'Yield Curves'!P436-'Yield Curves'!P437</f>
        <v>7.4999999999985079E-3</v>
      </c>
      <c r="P437">
        <f>'Yield Curves'!Q436-'Yield Curves'!Q437</f>
        <v>8.7499999999991473E-3</v>
      </c>
      <c r="Q437">
        <f>'Yield Curves'!R436-'Yield Curves'!R437</f>
        <v>9.9999999999997868E-3</v>
      </c>
      <c r="R437">
        <f>'Yield Curves'!S436-'Yield Curves'!S437</f>
        <v>1.1250000000000426E-2</v>
      </c>
      <c r="S437">
        <f>'Yield Curves'!T436-'Yield Curves'!T437</f>
        <v>1.0624999999999218E-2</v>
      </c>
      <c r="T437">
        <f>'Yield Curves'!U436-'Yield Curves'!U437</f>
        <v>9.9999999999997868E-3</v>
      </c>
      <c r="U437">
        <f>'Yield Curves'!V436-'Yield Curves'!V437</f>
        <v>9.3750000000003553E-3</v>
      </c>
      <c r="V437" s="21">
        <f t="shared" si="141"/>
        <v>2.000000000000135E-2</v>
      </c>
      <c r="AB437" s="53" t="e">
        <f t="shared" si="142"/>
        <v>#DIV/0!</v>
      </c>
      <c r="AF437" s="53"/>
      <c r="AG437" s="53"/>
      <c r="AI437" s="53" t="e">
        <f t="shared" si="143"/>
        <v>#DIV/0!</v>
      </c>
      <c r="AP437" s="53" t="e">
        <f t="shared" si="144"/>
        <v>#DIV/0!</v>
      </c>
      <c r="AT437" s="35">
        <f t="shared" si="145"/>
        <v>0</v>
      </c>
      <c r="AU437" s="36">
        <f t="shared" si="146"/>
        <v>0</v>
      </c>
      <c r="AW437" s="53" t="e">
        <f t="shared" si="147"/>
        <v>#DIV/0!</v>
      </c>
      <c r="BB437" s="36">
        <f t="shared" si="148"/>
        <v>0</v>
      </c>
      <c r="BD437" s="53" t="e">
        <f t="shared" si="149"/>
        <v>#DIV/0!</v>
      </c>
      <c r="BI437" s="36">
        <f t="shared" si="150"/>
        <v>0</v>
      </c>
    </row>
    <row r="438" spans="1:61" x14ac:dyDescent="0.2">
      <c r="A438" s="2">
        <v>42506</v>
      </c>
      <c r="B438">
        <f>'Yield Curves'!C437-'Yield Curves'!C438</f>
        <v>-2.9999999999999361E-2</v>
      </c>
      <c r="C438">
        <f>'Yield Curves'!D437-'Yield Curves'!D438</f>
        <v>-2.4999999999998579E-2</v>
      </c>
      <c r="D438">
        <f>'Yield Curves'!E437-'Yield Curves'!E438</f>
        <v>-1.9999999999999574E-2</v>
      </c>
      <c r="E438">
        <f>'Yield Curves'!F437-'Yield Curves'!F438</f>
        <v>-1.5000000000000568E-2</v>
      </c>
      <c r="F438">
        <f>'Yield Curves'!G437-'Yield Curves'!G438</f>
        <v>-9.9999999999997868E-3</v>
      </c>
      <c r="G438">
        <f>'Yield Curves'!H437-'Yield Curves'!H438</f>
        <v>-1.4999999999998792E-2</v>
      </c>
      <c r="H438">
        <f>'Yield Curves'!I437-'Yield Curves'!I438</f>
        <v>-1.9999999999999574E-2</v>
      </c>
      <c r="I438">
        <f>'Yield Curves'!J437-'Yield Curves'!J438</f>
        <v>-5.0000000000007816E-3</v>
      </c>
      <c r="J438">
        <f>'Yield Curves'!K437-'Yield Curves'!K438</f>
        <v>9.9999999999997868E-3</v>
      </c>
      <c r="K438">
        <f>'Yield Curves'!L437-'Yield Curves'!L438</f>
        <v>1.2500000000001066E-2</v>
      </c>
      <c r="L438">
        <f>'Yield Curves'!M437-'Yield Curves'!M438</f>
        <v>1.5000000000000568E-2</v>
      </c>
      <c r="M438">
        <f>'Yield Curves'!N437-'Yield Curves'!N438</f>
        <v>1.7499999999998295E-2</v>
      </c>
      <c r="N438">
        <f>'Yield Curves'!O437-'Yield Curves'!O438</f>
        <v>1.9999999999999574E-2</v>
      </c>
      <c r="O438">
        <f>'Yield Curves'!P437-'Yield Curves'!P438</f>
        <v>2.2500000000000853E-2</v>
      </c>
      <c r="P438">
        <f>'Yield Curves'!Q437-'Yield Curves'!Q438</f>
        <v>1.6250000000001208E-2</v>
      </c>
      <c r="Q438">
        <f>'Yield Curves'!R437-'Yield Curves'!R438</f>
        <v>9.9999999999997868E-3</v>
      </c>
      <c r="R438">
        <f>'Yield Curves'!S437-'Yield Curves'!S438</f>
        <v>3.7499999999983658E-3</v>
      </c>
      <c r="S438">
        <f>'Yield Curves'!T437-'Yield Curves'!T438</f>
        <v>1.8750000000000711E-3</v>
      </c>
      <c r="T438">
        <f>'Yield Curves'!U437-'Yield Curves'!U438</f>
        <v>0</v>
      </c>
      <c r="U438">
        <f>'Yield Curves'!V437-'Yield Curves'!V438</f>
        <v>-1.8750000000000711E-3</v>
      </c>
      <c r="V438" s="21">
        <f t="shared" si="141"/>
        <v>2.2500000000000853E-2</v>
      </c>
      <c r="AB438" s="53" t="e">
        <f t="shared" si="142"/>
        <v>#DIV/0!</v>
      </c>
      <c r="AF438" s="53"/>
      <c r="AG438" s="53"/>
      <c r="AI438" s="53" t="e">
        <f t="shared" si="143"/>
        <v>#DIV/0!</v>
      </c>
      <c r="AP438" s="53" t="e">
        <f t="shared" si="144"/>
        <v>#DIV/0!</v>
      </c>
      <c r="AT438" s="35">
        <f t="shared" si="145"/>
        <v>0</v>
      </c>
      <c r="AU438" s="36">
        <f t="shared" si="146"/>
        <v>0</v>
      </c>
      <c r="AW438" s="53" t="e">
        <f t="shared" si="147"/>
        <v>#DIV/0!</v>
      </c>
      <c r="BB438" s="36">
        <f t="shared" si="148"/>
        <v>0</v>
      </c>
      <c r="BD438" s="53" t="e">
        <f t="shared" si="149"/>
        <v>#DIV/0!</v>
      </c>
      <c r="BI438" s="36">
        <f t="shared" si="150"/>
        <v>0</v>
      </c>
    </row>
    <row r="439" spans="1:61" x14ac:dyDescent="0.2">
      <c r="A439" s="2">
        <v>42503</v>
      </c>
      <c r="B439">
        <f>'Yield Curves'!C438-'Yield Curves'!C439</f>
        <v>9.9999999999997868E-3</v>
      </c>
      <c r="C439">
        <f>'Yield Curves'!D438-'Yield Curves'!D439</f>
        <v>9.9999999999997868E-3</v>
      </c>
      <c r="D439">
        <f>'Yield Curves'!E438-'Yield Curves'!E439</f>
        <v>9.9999999999997868E-3</v>
      </c>
      <c r="E439">
        <f>'Yield Curves'!F438-'Yield Curves'!F439</f>
        <v>5.0000000000007816E-3</v>
      </c>
      <c r="F439">
        <f>'Yield Curves'!G438-'Yield Curves'!G439</f>
        <v>0</v>
      </c>
      <c r="G439">
        <f>'Yield Curves'!H438-'Yield Curves'!H439</f>
        <v>-1.0000000000001563E-2</v>
      </c>
      <c r="H439">
        <f>'Yield Curves'!I438-'Yield Curves'!I439</f>
        <v>-1.9999999999999574E-2</v>
      </c>
      <c r="I439">
        <f>'Yield Curves'!J438-'Yield Curves'!J439</f>
        <v>-1.9999999999999574E-2</v>
      </c>
      <c r="J439">
        <f>'Yield Curves'!K438-'Yield Curves'!K439</f>
        <v>-1.9999999999999574E-2</v>
      </c>
      <c r="K439">
        <f>'Yield Curves'!L438-'Yield Curves'!L439</f>
        <v>-2.2499999999999076E-2</v>
      </c>
      <c r="L439">
        <f>'Yield Curves'!M438-'Yield Curves'!M439</f>
        <v>-2.5000000000000355E-2</v>
      </c>
      <c r="M439">
        <f>'Yield Curves'!N438-'Yield Curves'!N439</f>
        <v>-2.7499999999999858E-2</v>
      </c>
      <c r="N439">
        <f>'Yield Curves'!O438-'Yield Curves'!O439</f>
        <v>-2.9999999999999361E-2</v>
      </c>
      <c r="O439">
        <f>'Yield Curves'!P438-'Yield Curves'!P439</f>
        <v>-3.2499999999998863E-2</v>
      </c>
      <c r="P439">
        <f>'Yield Curves'!Q438-'Yield Curves'!Q439</f>
        <v>-3.1249999999998224E-2</v>
      </c>
      <c r="Q439">
        <f>'Yield Curves'!R438-'Yield Curves'!R439</f>
        <v>-2.9999999999999361E-2</v>
      </c>
      <c r="R439">
        <f>'Yield Curves'!S438-'Yield Curves'!S439</f>
        <v>-2.8750000000000497E-2</v>
      </c>
      <c r="S439">
        <f>'Yield Curves'!T438-'Yield Curves'!T439</f>
        <v>-2.9374999999999929E-2</v>
      </c>
      <c r="T439">
        <f>'Yield Curves'!U438-'Yield Curves'!U439</f>
        <v>-2.9999999999999361E-2</v>
      </c>
      <c r="U439">
        <f>'Yield Curves'!V438-'Yield Curves'!V439</f>
        <v>-3.0624999999998792E-2</v>
      </c>
      <c r="V439" s="21">
        <f t="shared" si="141"/>
        <v>9.9999999999997868E-3</v>
      </c>
      <c r="AB439" s="53" t="e">
        <f t="shared" si="142"/>
        <v>#DIV/0!</v>
      </c>
      <c r="AF439" s="53"/>
      <c r="AG439" s="53"/>
      <c r="AI439" s="53" t="e">
        <f t="shared" si="143"/>
        <v>#DIV/0!</v>
      </c>
      <c r="AP439" s="53" t="e">
        <f t="shared" si="144"/>
        <v>#DIV/0!</v>
      </c>
      <c r="AT439" s="35">
        <f t="shared" si="145"/>
        <v>0</v>
      </c>
      <c r="AU439" s="36">
        <f t="shared" si="146"/>
        <v>0</v>
      </c>
      <c r="AW439" s="53" t="e">
        <f t="shared" si="147"/>
        <v>#DIV/0!</v>
      </c>
      <c r="BB439" s="36">
        <f t="shared" si="148"/>
        <v>0</v>
      </c>
      <c r="BD439" s="53" t="e">
        <f t="shared" si="149"/>
        <v>#DIV/0!</v>
      </c>
      <c r="BI439" s="36">
        <f t="shared" si="150"/>
        <v>0</v>
      </c>
    </row>
    <row r="440" spans="1:61" x14ac:dyDescent="0.2">
      <c r="A440" s="2">
        <v>42502</v>
      </c>
      <c r="B440">
        <f>'Yield Curves'!C439-'Yield Curves'!C440</f>
        <v>-3.9999999999999147E-2</v>
      </c>
      <c r="C440">
        <f>'Yield Curves'!D439-'Yield Curves'!D440</f>
        <v>-2.5000000000000355E-2</v>
      </c>
      <c r="D440">
        <f>'Yield Curves'!E439-'Yield Curves'!E440</f>
        <v>-9.9999999999997868E-3</v>
      </c>
      <c r="E440">
        <f>'Yield Curves'!F439-'Yield Curves'!F440</f>
        <v>-5.0000000000007816E-3</v>
      </c>
      <c r="F440">
        <f>'Yield Curves'!G439-'Yield Curves'!G440</f>
        <v>0</v>
      </c>
      <c r="G440">
        <f>'Yield Curves'!H439-'Yield Curves'!H440</f>
        <v>-2.4999999999998579E-2</v>
      </c>
      <c r="H440">
        <f>'Yield Curves'!I439-'Yield Curves'!I440</f>
        <v>-5.0000000000000711E-2</v>
      </c>
      <c r="I440">
        <f>'Yield Curves'!J439-'Yield Curves'!J440</f>
        <v>-1.9999999999999574E-2</v>
      </c>
      <c r="J440">
        <f>'Yield Curves'!K439-'Yield Curves'!K440</f>
        <v>9.9999999999997868E-3</v>
      </c>
      <c r="K440">
        <f>'Yield Curves'!L439-'Yield Curves'!L440</f>
        <v>7.5000000000002842E-3</v>
      </c>
      <c r="L440">
        <f>'Yield Curves'!M439-'Yield Curves'!M440</f>
        <v>5.0000000000007816E-3</v>
      </c>
      <c r="M440">
        <f>'Yield Curves'!N439-'Yield Curves'!N440</f>
        <v>2.500000000001279E-3</v>
      </c>
      <c r="N440">
        <f>'Yield Curves'!O439-'Yield Curves'!O440</f>
        <v>0</v>
      </c>
      <c r="O440">
        <f>'Yield Curves'!P439-'Yield Curves'!P440</f>
        <v>-2.500000000001279E-3</v>
      </c>
      <c r="P440">
        <f>'Yield Curves'!Q439-'Yield Curves'!Q440</f>
        <v>-6.2500000000014211E-3</v>
      </c>
      <c r="Q440">
        <f>'Yield Curves'!R439-'Yield Curves'!R440</f>
        <v>-9.9999999999997868E-3</v>
      </c>
      <c r="R440">
        <f>'Yield Curves'!S439-'Yield Curves'!S440</f>
        <v>-1.3749999999998153E-2</v>
      </c>
      <c r="S440">
        <f>'Yield Curves'!T439-'Yield Curves'!T440</f>
        <v>-1.6874999999998863E-2</v>
      </c>
      <c r="T440">
        <f>'Yield Curves'!U439-'Yield Curves'!U440</f>
        <v>-1.9999999999999574E-2</v>
      </c>
      <c r="U440">
        <f>'Yield Curves'!V439-'Yield Curves'!V440</f>
        <v>-2.3125000000000284E-2</v>
      </c>
      <c r="V440" s="21">
        <f t="shared" si="141"/>
        <v>9.9999999999997868E-3</v>
      </c>
      <c r="AB440" s="53" t="e">
        <f t="shared" si="142"/>
        <v>#DIV/0!</v>
      </c>
      <c r="AF440" s="53"/>
      <c r="AG440" s="53"/>
      <c r="AI440" s="53" t="e">
        <f t="shared" si="143"/>
        <v>#DIV/0!</v>
      </c>
      <c r="AP440" s="53" t="e">
        <f t="shared" si="144"/>
        <v>#DIV/0!</v>
      </c>
      <c r="AT440" s="35">
        <f t="shared" si="145"/>
        <v>0</v>
      </c>
      <c r="AU440" s="36">
        <f t="shared" si="146"/>
        <v>0</v>
      </c>
      <c r="AW440" s="53" t="e">
        <f t="shared" si="147"/>
        <v>#DIV/0!</v>
      </c>
      <c r="BB440" s="36">
        <f t="shared" si="148"/>
        <v>0</v>
      </c>
      <c r="BD440" s="53" t="e">
        <f t="shared" si="149"/>
        <v>#DIV/0!</v>
      </c>
      <c r="BI440" s="36">
        <f t="shared" si="150"/>
        <v>0</v>
      </c>
    </row>
    <row r="441" spans="1:61" x14ac:dyDescent="0.2">
      <c r="A441" s="2">
        <v>42501</v>
      </c>
      <c r="B441">
        <f>'Yield Curves'!C440-'Yield Curves'!C441</f>
        <v>-4.0000000000000924E-2</v>
      </c>
      <c r="C441">
        <f>'Yield Curves'!D440-'Yield Curves'!D441</f>
        <v>-4.4999999999999929E-2</v>
      </c>
      <c r="D441">
        <f>'Yield Curves'!E440-'Yield Curves'!E441</f>
        <v>-5.0000000000000711E-2</v>
      </c>
      <c r="E441">
        <f>'Yield Curves'!F440-'Yield Curves'!F441</f>
        <v>-6.4999999999999503E-2</v>
      </c>
      <c r="F441">
        <f>'Yield Curves'!G440-'Yield Curves'!G441</f>
        <v>-8.0000000000000071E-2</v>
      </c>
      <c r="G441">
        <f>'Yield Curves'!H440-'Yield Curves'!H441</f>
        <v>-9.5000000000000639E-2</v>
      </c>
      <c r="H441">
        <f>'Yield Curves'!I440-'Yield Curves'!I441</f>
        <v>-0.10999999999999943</v>
      </c>
      <c r="I441">
        <f>'Yield Curves'!J440-'Yield Curves'!J441</f>
        <v>-0.11499999999999844</v>
      </c>
      <c r="J441">
        <f>'Yield Curves'!K440-'Yield Curves'!K441</f>
        <v>-0.11999999999999922</v>
      </c>
      <c r="K441">
        <f>'Yield Curves'!L440-'Yield Curves'!L441</f>
        <v>-0.1225000000000005</v>
      </c>
      <c r="L441">
        <f>'Yield Curves'!M440-'Yield Curves'!M441</f>
        <v>-0.125</v>
      </c>
      <c r="M441">
        <f>'Yield Curves'!N440-'Yield Curves'!N441</f>
        <v>-0.12750000000000128</v>
      </c>
      <c r="N441">
        <f>'Yield Curves'!O440-'Yield Curves'!O441</f>
        <v>-0.13000000000000078</v>
      </c>
      <c r="O441">
        <f>'Yield Curves'!P440-'Yield Curves'!P441</f>
        <v>-0.13250000000000028</v>
      </c>
      <c r="P441">
        <f>'Yield Curves'!Q440-'Yield Curves'!Q441</f>
        <v>-0.13125000000000142</v>
      </c>
      <c r="Q441">
        <f>'Yield Curves'!R440-'Yield Curves'!R441</f>
        <v>-0.13000000000000078</v>
      </c>
      <c r="R441">
        <f>'Yield Curves'!S440-'Yield Curves'!S441</f>
        <v>-0.12875000000000014</v>
      </c>
      <c r="S441">
        <f>'Yield Curves'!T440-'Yield Curves'!T441</f>
        <v>-0.12937499999999957</v>
      </c>
      <c r="T441">
        <f>'Yield Curves'!U440-'Yield Curves'!U441</f>
        <v>-0.13000000000000078</v>
      </c>
      <c r="U441">
        <f>'Yield Curves'!V440-'Yield Curves'!V441</f>
        <v>-0.13062500000000199</v>
      </c>
      <c r="V441" s="21">
        <f t="shared" si="141"/>
        <v>-4.0000000000000924E-2</v>
      </c>
      <c r="AB441" s="53" t="e">
        <f t="shared" si="142"/>
        <v>#DIV/0!</v>
      </c>
      <c r="AF441" s="53"/>
      <c r="AG441" s="53"/>
      <c r="AI441" s="53" t="e">
        <f t="shared" si="143"/>
        <v>#DIV/0!</v>
      </c>
      <c r="AP441" s="53" t="e">
        <f t="shared" si="144"/>
        <v>#DIV/0!</v>
      </c>
      <c r="AT441" s="35">
        <f t="shared" si="145"/>
        <v>0</v>
      </c>
      <c r="AU441" s="36">
        <f t="shared" si="146"/>
        <v>0</v>
      </c>
      <c r="AW441" s="53" t="e">
        <f t="shared" si="147"/>
        <v>#DIV/0!</v>
      </c>
      <c r="BB441" s="36">
        <f t="shared" si="148"/>
        <v>0</v>
      </c>
      <c r="BD441" s="53" t="e">
        <f t="shared" si="149"/>
        <v>#DIV/0!</v>
      </c>
      <c r="BI441" s="36">
        <f t="shared" si="150"/>
        <v>0</v>
      </c>
    </row>
    <row r="442" spans="1:61" x14ac:dyDescent="0.2">
      <c r="A442" s="2">
        <v>42500</v>
      </c>
      <c r="B442">
        <f>'Yield Curves'!C441-'Yield Curves'!C442</f>
        <v>5.0000000000000711E-2</v>
      </c>
      <c r="C442">
        <f>'Yield Curves'!D441-'Yield Curves'!D442</f>
        <v>5.0000000000000711E-2</v>
      </c>
      <c r="D442">
        <f>'Yield Curves'!E441-'Yield Curves'!E442</f>
        <v>5.0000000000000711E-2</v>
      </c>
      <c r="E442">
        <f>'Yield Curves'!F441-'Yield Curves'!F442</f>
        <v>3.5000000000000142E-2</v>
      </c>
      <c r="F442">
        <f>'Yield Curves'!G441-'Yield Curves'!G442</f>
        <v>1.9999999999999574E-2</v>
      </c>
      <c r="G442">
        <f>'Yield Curves'!H441-'Yield Curves'!H442</f>
        <v>1.9999999999999574E-2</v>
      </c>
      <c r="H442">
        <f>'Yield Curves'!I441-'Yield Curves'!I442</f>
        <v>1.9999999999999574E-2</v>
      </c>
      <c r="I442">
        <f>'Yield Curves'!J441-'Yield Curves'!J442</f>
        <v>1.4999999999998792E-2</v>
      </c>
      <c r="J442">
        <f>'Yield Curves'!K441-'Yield Curves'!K442</f>
        <v>9.9999999999997868E-3</v>
      </c>
      <c r="K442">
        <f>'Yield Curves'!L441-'Yield Curves'!L442</f>
        <v>1.2499999999999289E-2</v>
      </c>
      <c r="L442">
        <f>'Yield Curves'!M441-'Yield Curves'!M442</f>
        <v>1.4999999999998792E-2</v>
      </c>
      <c r="M442">
        <f>'Yield Curves'!N441-'Yield Curves'!N442</f>
        <v>1.7500000000000071E-2</v>
      </c>
      <c r="N442">
        <f>'Yield Curves'!O441-'Yield Curves'!O442</f>
        <v>1.9999999999999574E-2</v>
      </c>
      <c r="O442">
        <f>'Yield Curves'!P441-'Yield Curves'!P442</f>
        <v>2.2499999999999076E-2</v>
      </c>
      <c r="P442">
        <f>'Yield Curves'!Q441-'Yield Curves'!Q442</f>
        <v>2.3749999999999716E-2</v>
      </c>
      <c r="Q442">
        <f>'Yield Curves'!R441-'Yield Curves'!R442</f>
        <v>2.5000000000000355E-2</v>
      </c>
      <c r="R442">
        <f>'Yield Curves'!S441-'Yield Curves'!S442</f>
        <v>2.6250000000000995E-2</v>
      </c>
      <c r="S442">
        <f>'Yield Curves'!T441-'Yield Curves'!T442</f>
        <v>2.8124999999999289E-2</v>
      </c>
      <c r="T442">
        <f>'Yield Curves'!U441-'Yield Curves'!U442</f>
        <v>2.9999999999999361E-2</v>
      </c>
      <c r="U442">
        <f>'Yield Curves'!V441-'Yield Curves'!V442</f>
        <v>3.1874999999999432E-2</v>
      </c>
      <c r="V442" s="21">
        <f t="shared" si="141"/>
        <v>5.0000000000000711E-2</v>
      </c>
      <c r="AB442" s="53" t="e">
        <f t="shared" si="142"/>
        <v>#DIV/0!</v>
      </c>
      <c r="AF442" s="53"/>
      <c r="AG442" s="53"/>
      <c r="AI442" s="53" t="e">
        <f t="shared" si="143"/>
        <v>#DIV/0!</v>
      </c>
      <c r="AP442" s="53" t="e">
        <f t="shared" si="144"/>
        <v>#DIV/0!</v>
      </c>
      <c r="AT442" s="35">
        <f t="shared" si="145"/>
        <v>0</v>
      </c>
      <c r="AU442" s="36">
        <f t="shared" si="146"/>
        <v>0</v>
      </c>
      <c r="AW442" s="53" t="e">
        <f t="shared" si="147"/>
        <v>#DIV/0!</v>
      </c>
      <c r="BB442" s="36">
        <f t="shared" si="148"/>
        <v>0</v>
      </c>
      <c r="BD442" s="53" t="e">
        <f t="shared" si="149"/>
        <v>#DIV/0!</v>
      </c>
      <c r="BI442" s="36">
        <f t="shared" si="150"/>
        <v>0</v>
      </c>
    </row>
    <row r="443" spans="1:61" x14ac:dyDescent="0.2">
      <c r="A443" s="2">
        <v>42496</v>
      </c>
      <c r="B443">
        <f>'Yield Curves'!C442-'Yield Curves'!C443</f>
        <v>-6.0000000000000497E-2</v>
      </c>
      <c r="C443">
        <f>'Yield Curves'!D442-'Yield Curves'!D443</f>
        <v>-5.5000000000001492E-2</v>
      </c>
      <c r="D443">
        <f>'Yield Curves'!E442-'Yield Curves'!E443</f>
        <v>-5.0000000000000711E-2</v>
      </c>
      <c r="E443">
        <f>'Yield Curves'!F442-'Yield Curves'!F443</f>
        <v>-4.0000000000000924E-2</v>
      </c>
      <c r="F443">
        <f>'Yield Curves'!G442-'Yield Curves'!G443</f>
        <v>-2.9999999999999361E-2</v>
      </c>
      <c r="G443">
        <f>'Yield Curves'!H442-'Yield Curves'!H443</f>
        <v>-3.4999999999998366E-2</v>
      </c>
      <c r="H443">
        <f>'Yield Curves'!I442-'Yield Curves'!I443</f>
        <v>-3.9999999999999147E-2</v>
      </c>
      <c r="I443">
        <f>'Yield Curves'!J442-'Yield Curves'!J443</f>
        <v>-1.9999999999999574E-2</v>
      </c>
      <c r="J443">
        <f>'Yield Curves'!K442-'Yield Curves'!K443</f>
        <v>0</v>
      </c>
      <c r="K443">
        <f>'Yield Curves'!L442-'Yield Curves'!L443</f>
        <v>0</v>
      </c>
      <c r="L443">
        <f>'Yield Curves'!M442-'Yield Curves'!M443</f>
        <v>0</v>
      </c>
      <c r="M443">
        <f>'Yield Curves'!N442-'Yield Curves'!N443</f>
        <v>0</v>
      </c>
      <c r="N443">
        <f>'Yield Curves'!O442-'Yield Curves'!O443</f>
        <v>0</v>
      </c>
      <c r="O443">
        <f>'Yield Curves'!P442-'Yield Curves'!P443</f>
        <v>0</v>
      </c>
      <c r="P443">
        <f>'Yield Curves'!Q442-'Yield Curves'!Q443</f>
        <v>-7.5000000000002842E-3</v>
      </c>
      <c r="Q443">
        <f>'Yield Curves'!R442-'Yield Curves'!R443</f>
        <v>-1.5000000000000568E-2</v>
      </c>
      <c r="R443">
        <f>'Yield Curves'!S442-'Yield Curves'!S443</f>
        <v>-2.2500000000000853E-2</v>
      </c>
      <c r="S443">
        <f>'Yield Curves'!T442-'Yield Curves'!T443</f>
        <v>-2.6250000000000995E-2</v>
      </c>
      <c r="T443">
        <f>'Yield Curves'!U442-'Yield Curves'!U443</f>
        <v>-2.9999999999999361E-2</v>
      </c>
      <c r="U443">
        <f>'Yield Curves'!V442-'Yield Curves'!V443</f>
        <v>-3.3749999999997726E-2</v>
      </c>
      <c r="V443" s="21">
        <f t="shared" si="141"/>
        <v>0</v>
      </c>
      <c r="AB443" s="53" t="e">
        <f t="shared" si="142"/>
        <v>#DIV/0!</v>
      </c>
      <c r="AF443" s="53"/>
      <c r="AG443" s="53"/>
      <c r="AI443" s="53" t="e">
        <f t="shared" si="143"/>
        <v>#DIV/0!</v>
      </c>
      <c r="AP443" s="53" t="e">
        <f t="shared" si="144"/>
        <v>#DIV/0!</v>
      </c>
      <c r="AT443" s="35">
        <f t="shared" si="145"/>
        <v>0</v>
      </c>
      <c r="AU443" s="36">
        <f t="shared" si="146"/>
        <v>0</v>
      </c>
      <c r="AW443" s="53" t="e">
        <f t="shared" si="147"/>
        <v>#DIV/0!</v>
      </c>
      <c r="BB443" s="36">
        <f t="shared" si="148"/>
        <v>0</v>
      </c>
      <c r="BD443" s="53" t="e">
        <f t="shared" si="149"/>
        <v>#DIV/0!</v>
      </c>
      <c r="BI443" s="36">
        <f t="shared" si="150"/>
        <v>0</v>
      </c>
    </row>
    <row r="444" spans="1:61" x14ac:dyDescent="0.2">
      <c r="A444" s="2">
        <v>42495</v>
      </c>
      <c r="B444">
        <f>'Yield Curves'!C443-'Yield Curves'!C444</f>
        <v>-8.9999999999999858E-2</v>
      </c>
      <c r="C444">
        <f>'Yield Curves'!D443-'Yield Curves'!D444</f>
        <v>-4.4999999999998153E-2</v>
      </c>
      <c r="D444">
        <f>'Yield Curves'!E443-'Yield Curves'!E444</f>
        <v>0</v>
      </c>
      <c r="E444">
        <f>'Yield Curves'!F443-'Yield Curves'!F444</f>
        <v>0</v>
      </c>
      <c r="F444">
        <f>'Yield Curves'!G443-'Yield Curves'!G444</f>
        <v>0</v>
      </c>
      <c r="G444">
        <f>'Yield Curves'!H443-'Yield Curves'!H444</f>
        <v>-1.0000000000001563E-2</v>
      </c>
      <c r="H444">
        <f>'Yield Curves'!I443-'Yield Curves'!I444</f>
        <v>-2.000000000000135E-2</v>
      </c>
      <c r="I444">
        <f>'Yield Curves'!J443-'Yield Curves'!J444</f>
        <v>-2.9999999999999361E-2</v>
      </c>
      <c r="J444">
        <f>'Yield Curves'!K443-'Yield Curves'!K444</f>
        <v>-3.9999999999999147E-2</v>
      </c>
      <c r="K444">
        <f>'Yield Curves'!L443-'Yield Curves'!L444</f>
        <v>-3.9999999999999147E-2</v>
      </c>
      <c r="L444">
        <f>'Yield Curves'!M443-'Yield Curves'!M444</f>
        <v>-3.9999999999999147E-2</v>
      </c>
      <c r="M444">
        <f>'Yield Curves'!N443-'Yield Curves'!N444</f>
        <v>-3.9999999999999147E-2</v>
      </c>
      <c r="N444">
        <f>'Yield Curves'!O443-'Yield Curves'!O444</f>
        <v>-3.9999999999999147E-2</v>
      </c>
      <c r="O444">
        <f>'Yield Curves'!P443-'Yield Curves'!P444</f>
        <v>-3.9999999999999147E-2</v>
      </c>
      <c r="P444">
        <f>'Yield Curves'!Q443-'Yield Curves'!Q444</f>
        <v>-3.7499999999997868E-2</v>
      </c>
      <c r="Q444">
        <f>'Yield Curves'!R443-'Yield Curves'!R444</f>
        <v>-3.5000000000000142E-2</v>
      </c>
      <c r="R444">
        <f>'Yield Curves'!S443-'Yield Curves'!S444</f>
        <v>-3.2500000000002416E-2</v>
      </c>
      <c r="S444">
        <f>'Yield Curves'!T443-'Yield Curves'!T444</f>
        <v>-3.125E-2</v>
      </c>
      <c r="T444">
        <f>'Yield Curves'!U443-'Yield Curves'!U444</f>
        <v>-2.9999999999999361E-2</v>
      </c>
      <c r="U444">
        <f>'Yield Curves'!V443-'Yield Curves'!V444</f>
        <v>-2.8749999999998721E-2</v>
      </c>
      <c r="V444" s="21">
        <f t="shared" si="141"/>
        <v>0</v>
      </c>
      <c r="AB444" s="53" t="e">
        <f t="shared" si="142"/>
        <v>#DIV/0!</v>
      </c>
      <c r="AF444" s="53"/>
      <c r="AG444" s="53"/>
      <c r="AI444" s="53" t="e">
        <f t="shared" si="143"/>
        <v>#DIV/0!</v>
      </c>
      <c r="AP444" s="53" t="e">
        <f t="shared" si="144"/>
        <v>#DIV/0!</v>
      </c>
      <c r="AT444" s="35">
        <f t="shared" si="145"/>
        <v>0</v>
      </c>
      <c r="AU444" s="36">
        <f t="shared" si="146"/>
        <v>0</v>
      </c>
      <c r="AW444" s="53" t="e">
        <f t="shared" si="147"/>
        <v>#DIV/0!</v>
      </c>
      <c r="BB444" s="36">
        <f t="shared" si="148"/>
        <v>0</v>
      </c>
      <c r="BD444" s="53" t="e">
        <f t="shared" si="149"/>
        <v>#DIV/0!</v>
      </c>
      <c r="BI444" s="36">
        <f t="shared" si="150"/>
        <v>0</v>
      </c>
    </row>
    <row r="445" spans="1:61" x14ac:dyDescent="0.2">
      <c r="A445" s="2">
        <v>42494</v>
      </c>
      <c r="B445">
        <f>'Yield Curves'!C444-'Yield Curves'!C445</f>
        <v>6.0000000000000497E-2</v>
      </c>
      <c r="C445">
        <f>'Yield Curves'!D444-'Yield Curves'!D445</f>
        <v>4.4999999999998153E-2</v>
      </c>
      <c r="D445">
        <f>'Yield Curves'!E444-'Yield Curves'!E445</f>
        <v>2.9999999999999361E-2</v>
      </c>
      <c r="E445">
        <f>'Yield Curves'!F444-'Yield Curves'!F445</f>
        <v>3.9999999999999147E-2</v>
      </c>
      <c r="F445">
        <f>'Yield Curves'!G444-'Yield Curves'!G445</f>
        <v>4.9999999999998934E-2</v>
      </c>
      <c r="G445">
        <f>'Yield Curves'!H444-'Yield Curves'!H445</f>
        <v>8.0000000000000071E-2</v>
      </c>
      <c r="H445">
        <f>'Yield Curves'!I444-'Yield Curves'!I445</f>
        <v>0.11000000000000121</v>
      </c>
      <c r="I445">
        <f>'Yield Curves'!J444-'Yield Curves'!J445</f>
        <v>0.11999999999999922</v>
      </c>
      <c r="J445">
        <f>'Yield Curves'!K444-'Yield Curves'!K445</f>
        <v>0.12999999999999901</v>
      </c>
      <c r="K445">
        <f>'Yield Curves'!L444-'Yield Curves'!L445</f>
        <v>0.13499999999999979</v>
      </c>
      <c r="L445">
        <f>'Yield Curves'!M444-'Yield Curves'!M445</f>
        <v>0.13999999999999879</v>
      </c>
      <c r="M445">
        <f>'Yield Curves'!N444-'Yield Curves'!N445</f>
        <v>0.14499999999999957</v>
      </c>
      <c r="N445">
        <f>'Yield Curves'!O444-'Yield Curves'!O445</f>
        <v>0.15000000000000036</v>
      </c>
      <c r="O445">
        <f>'Yield Curves'!P444-'Yield Curves'!P445</f>
        <v>0.15500000000000114</v>
      </c>
      <c r="P445">
        <f>'Yield Curves'!Q444-'Yield Curves'!Q445</f>
        <v>0.14750000000000085</v>
      </c>
      <c r="Q445">
        <f>'Yield Curves'!R444-'Yield Curves'!R445</f>
        <v>0.14000000000000057</v>
      </c>
      <c r="R445">
        <f>'Yield Curves'!S444-'Yield Curves'!S445</f>
        <v>0.13250000000000028</v>
      </c>
      <c r="S445">
        <f>'Yield Curves'!T444-'Yield Curves'!T445</f>
        <v>0.13124999999999964</v>
      </c>
      <c r="T445">
        <f>'Yield Curves'!U444-'Yield Curves'!U445</f>
        <v>0.12999999999999901</v>
      </c>
      <c r="U445">
        <f>'Yield Curves'!V444-'Yield Curves'!V445</f>
        <v>0.12874999999999837</v>
      </c>
      <c r="V445" s="21">
        <f t="shared" si="141"/>
        <v>0.15500000000000114</v>
      </c>
      <c r="AB445" s="53" t="e">
        <f t="shared" si="142"/>
        <v>#DIV/0!</v>
      </c>
      <c r="AF445" s="53"/>
      <c r="AG445" s="53"/>
      <c r="AI445" s="53" t="e">
        <f t="shared" si="143"/>
        <v>#DIV/0!</v>
      </c>
      <c r="AP445" s="53" t="e">
        <f t="shared" si="144"/>
        <v>#DIV/0!</v>
      </c>
      <c r="AT445" s="35">
        <f t="shared" si="145"/>
        <v>0</v>
      </c>
      <c r="AU445" s="36">
        <f t="shared" si="146"/>
        <v>0</v>
      </c>
      <c r="AW445" s="53" t="e">
        <f t="shared" si="147"/>
        <v>#DIV/0!</v>
      </c>
      <c r="BB445" s="36">
        <f t="shared" si="148"/>
        <v>0</v>
      </c>
      <c r="BD445" s="53" t="e">
        <f t="shared" si="149"/>
        <v>#DIV/0!</v>
      </c>
      <c r="BI445" s="36">
        <f t="shared" si="150"/>
        <v>0</v>
      </c>
    </row>
    <row r="446" spans="1:61" x14ac:dyDescent="0.2">
      <c r="A446" s="2">
        <v>42489</v>
      </c>
      <c r="B446">
        <f>'Yield Curves'!C445-'Yield Curves'!C446</f>
        <v>-4.0000000000000924E-2</v>
      </c>
      <c r="C446">
        <f>'Yield Curves'!D445-'Yield Curves'!D446</f>
        <v>-3.5000000000000142E-2</v>
      </c>
      <c r="D446">
        <f>'Yield Curves'!E445-'Yield Curves'!E446</f>
        <v>-2.9999999999999361E-2</v>
      </c>
      <c r="E446">
        <f>'Yield Curves'!F445-'Yield Curves'!F446</f>
        <v>-3.9999999999999147E-2</v>
      </c>
      <c r="F446">
        <f>'Yield Curves'!G445-'Yield Curves'!G446</f>
        <v>-4.9999999999998934E-2</v>
      </c>
      <c r="G446">
        <f>'Yield Curves'!H445-'Yield Curves'!H446</f>
        <v>-0.125</v>
      </c>
      <c r="H446">
        <f>'Yield Curves'!I445-'Yield Curves'!I446</f>
        <v>-0.20000000000000107</v>
      </c>
      <c r="I446">
        <f>'Yield Curves'!J445-'Yield Curves'!J446</f>
        <v>-0.16500000000000092</v>
      </c>
      <c r="J446">
        <f>'Yield Curves'!K445-'Yield Curves'!K446</f>
        <v>-0.12999999999999901</v>
      </c>
      <c r="K446">
        <f>'Yield Curves'!L445-'Yield Curves'!L446</f>
        <v>-0.14000000000000057</v>
      </c>
      <c r="L446">
        <f>'Yield Curves'!M445-'Yield Curves'!M446</f>
        <v>-0.14999999999999858</v>
      </c>
      <c r="M446">
        <f>'Yield Curves'!N445-'Yield Curves'!N446</f>
        <v>-0.15999999999999837</v>
      </c>
      <c r="N446">
        <f>'Yield Curves'!O445-'Yield Curves'!O446</f>
        <v>-0.16999999999999993</v>
      </c>
      <c r="O446">
        <f>'Yield Curves'!P445-'Yield Curves'!P446</f>
        <v>-0.18000000000000149</v>
      </c>
      <c r="P446">
        <f>'Yield Curves'!Q445-'Yield Curves'!Q446</f>
        <v>-0.17750000000000199</v>
      </c>
      <c r="Q446">
        <f>'Yield Curves'!R445-'Yield Curves'!R446</f>
        <v>-0.17500000000000071</v>
      </c>
      <c r="R446">
        <f>'Yield Curves'!S445-'Yield Curves'!S446</f>
        <v>-0.17249999999999943</v>
      </c>
      <c r="S446">
        <f>'Yield Curves'!T445-'Yield Curves'!T446</f>
        <v>-0.17624999999999957</v>
      </c>
      <c r="T446">
        <f>'Yield Curves'!U445-'Yield Curves'!U446</f>
        <v>-0.17999999999999972</v>
      </c>
      <c r="U446">
        <f>'Yield Curves'!V445-'Yield Curves'!V446</f>
        <v>-0.18374999999999986</v>
      </c>
      <c r="V446" s="21">
        <f t="shared" si="141"/>
        <v>-2.9999999999999361E-2</v>
      </c>
      <c r="AB446" s="53" t="e">
        <f t="shared" si="142"/>
        <v>#DIV/0!</v>
      </c>
      <c r="AF446" s="53"/>
      <c r="AG446" s="53"/>
      <c r="AI446" s="53" t="e">
        <f t="shared" si="143"/>
        <v>#DIV/0!</v>
      </c>
      <c r="AP446" s="53" t="e">
        <f t="shared" si="144"/>
        <v>#DIV/0!</v>
      </c>
      <c r="AT446" s="35">
        <f t="shared" si="145"/>
        <v>0</v>
      </c>
      <c r="AU446" s="36">
        <f t="shared" si="146"/>
        <v>0</v>
      </c>
      <c r="AW446" s="53" t="e">
        <f t="shared" si="147"/>
        <v>#DIV/0!</v>
      </c>
      <c r="BB446" s="36">
        <f t="shared" si="148"/>
        <v>0</v>
      </c>
      <c r="BD446" s="53" t="e">
        <f t="shared" si="149"/>
        <v>#DIV/0!</v>
      </c>
      <c r="BI446" s="36">
        <f t="shared" si="150"/>
        <v>0</v>
      </c>
    </row>
    <row r="447" spans="1:61" x14ac:dyDescent="0.2">
      <c r="A447" s="2">
        <v>42488</v>
      </c>
      <c r="B447">
        <f>'Yield Curves'!C446-'Yield Curves'!C447</f>
        <v>-1.9999999999999574E-2</v>
      </c>
      <c r="C447">
        <f>'Yield Curves'!D446-'Yield Curves'!D447</f>
        <v>-3.5000000000000142E-2</v>
      </c>
      <c r="D447">
        <f>'Yield Curves'!E446-'Yield Curves'!E447</f>
        <v>-5.0000000000000711E-2</v>
      </c>
      <c r="E447">
        <f>'Yield Curves'!F446-'Yield Curves'!F447</f>
        <v>-6.4999999999999503E-2</v>
      </c>
      <c r="F447">
        <f>'Yield Curves'!G446-'Yield Curves'!G447</f>
        <v>-8.0000000000000071E-2</v>
      </c>
      <c r="G447">
        <f>'Yield Curves'!H446-'Yield Curves'!H447</f>
        <v>-0.13000000000000078</v>
      </c>
      <c r="H447">
        <f>'Yield Curves'!I446-'Yield Curves'!I447</f>
        <v>-0.17999999999999972</v>
      </c>
      <c r="I447">
        <f>'Yield Curves'!J446-'Yield Curves'!J447</f>
        <v>-0.16000000000000014</v>
      </c>
      <c r="J447">
        <f>'Yield Curves'!K446-'Yield Curves'!K447</f>
        <v>-0.14000000000000057</v>
      </c>
      <c r="K447">
        <f>'Yield Curves'!L446-'Yield Curves'!L447</f>
        <v>-0.14750000000000085</v>
      </c>
      <c r="L447">
        <f>'Yield Curves'!M446-'Yield Curves'!M447</f>
        <v>-0.15500000000000114</v>
      </c>
      <c r="M447">
        <f>'Yield Curves'!N446-'Yield Curves'!N447</f>
        <v>-0.16250000000000142</v>
      </c>
      <c r="N447">
        <f>'Yield Curves'!O446-'Yield Curves'!O447</f>
        <v>-0.16999999999999993</v>
      </c>
      <c r="O447">
        <f>'Yield Curves'!P446-'Yield Curves'!P447</f>
        <v>-0.17749999999999844</v>
      </c>
      <c r="P447">
        <f>'Yield Curves'!Q446-'Yield Curves'!Q447</f>
        <v>-0.17374999999999829</v>
      </c>
      <c r="Q447">
        <f>'Yield Curves'!R446-'Yield Curves'!R447</f>
        <v>-0.16999999999999815</v>
      </c>
      <c r="R447">
        <f>'Yield Curves'!S446-'Yield Curves'!S447</f>
        <v>-0.16624999999999801</v>
      </c>
      <c r="S447">
        <f>'Yield Curves'!T446-'Yield Curves'!T447</f>
        <v>-0.16812499999999808</v>
      </c>
      <c r="T447">
        <f>'Yield Curves'!U446-'Yield Curves'!U447</f>
        <v>-0.16999999999999993</v>
      </c>
      <c r="U447">
        <f>'Yield Curves'!V446-'Yield Curves'!V447</f>
        <v>-0.17187500000000178</v>
      </c>
      <c r="V447" s="21">
        <f t="shared" si="141"/>
        <v>-1.9999999999999574E-2</v>
      </c>
      <c r="AB447" s="53" t="e">
        <f t="shared" si="142"/>
        <v>#DIV/0!</v>
      </c>
      <c r="AF447" s="53"/>
      <c r="AG447" s="53"/>
      <c r="AI447" s="53" t="e">
        <f t="shared" si="143"/>
        <v>#DIV/0!</v>
      </c>
      <c r="AP447" s="53" t="e">
        <f t="shared" si="144"/>
        <v>#DIV/0!</v>
      </c>
      <c r="AT447" s="35">
        <f t="shared" si="145"/>
        <v>0</v>
      </c>
      <c r="AU447" s="36">
        <f t="shared" si="146"/>
        <v>0</v>
      </c>
      <c r="AW447" s="53" t="e">
        <f t="shared" si="147"/>
        <v>#DIV/0!</v>
      </c>
      <c r="BB447" s="36">
        <f t="shared" si="148"/>
        <v>0</v>
      </c>
      <c r="BD447" s="53" t="e">
        <f t="shared" si="149"/>
        <v>#DIV/0!</v>
      </c>
      <c r="BI447" s="36">
        <f t="shared" si="150"/>
        <v>0</v>
      </c>
    </row>
    <row r="448" spans="1:61" x14ac:dyDescent="0.2">
      <c r="A448" s="2">
        <v>42487</v>
      </c>
      <c r="B448">
        <f>'Yield Curves'!C447-'Yield Curves'!C448</f>
        <v>-2.9999999999999361E-2</v>
      </c>
      <c r="C448">
        <f>'Yield Curves'!D447-'Yield Curves'!D448</f>
        <v>-1.4999999999998792E-2</v>
      </c>
      <c r="D448">
        <f>'Yield Curves'!E447-'Yield Curves'!E448</f>
        <v>0</v>
      </c>
      <c r="E448">
        <f>'Yield Curves'!F447-'Yield Curves'!F448</f>
        <v>0</v>
      </c>
      <c r="F448">
        <f>'Yield Curves'!G447-'Yield Curves'!G448</f>
        <v>0</v>
      </c>
      <c r="G448">
        <f>'Yield Curves'!H447-'Yield Curves'!H448</f>
        <v>-1.9999999999999574E-2</v>
      </c>
      <c r="H448">
        <f>'Yield Curves'!I447-'Yield Curves'!I448</f>
        <v>-3.9999999999999147E-2</v>
      </c>
      <c r="I448">
        <f>'Yield Curves'!J447-'Yield Curves'!J448</f>
        <v>-2.9999999999997584E-2</v>
      </c>
      <c r="J448">
        <f>'Yield Curves'!K447-'Yield Curves'!K448</f>
        <v>-1.9999999999999574E-2</v>
      </c>
      <c r="K448">
        <f>'Yield Curves'!L447-'Yield Curves'!L448</f>
        <v>-2.4999999999998579E-2</v>
      </c>
      <c r="L448">
        <f>'Yield Curves'!M447-'Yield Curves'!M448</f>
        <v>-2.9999999999999361E-2</v>
      </c>
      <c r="M448">
        <f>'Yield Curves'!N447-'Yield Curves'!N448</f>
        <v>-3.5000000000000142E-2</v>
      </c>
      <c r="N448">
        <f>'Yield Curves'!O447-'Yield Curves'!O448</f>
        <v>-4.0000000000000924E-2</v>
      </c>
      <c r="O448">
        <f>'Yield Curves'!P447-'Yield Curves'!P448</f>
        <v>-4.5000000000001705E-2</v>
      </c>
      <c r="P448">
        <f>'Yield Curves'!Q447-'Yield Curves'!Q448</f>
        <v>-4.5000000000001705E-2</v>
      </c>
      <c r="Q448">
        <f>'Yield Curves'!R447-'Yield Curves'!R448</f>
        <v>-4.5000000000001705E-2</v>
      </c>
      <c r="R448">
        <f>'Yield Curves'!S447-'Yield Curves'!S448</f>
        <v>-4.5000000000001705E-2</v>
      </c>
      <c r="S448">
        <f>'Yield Curves'!T447-'Yield Curves'!T448</f>
        <v>-4.7500000000002984E-2</v>
      </c>
      <c r="T448">
        <f>'Yield Curves'!U447-'Yield Curves'!U448</f>
        <v>-5.0000000000000711E-2</v>
      </c>
      <c r="U448">
        <f>'Yield Curves'!V447-'Yield Curves'!V448</f>
        <v>-5.2499999999998437E-2</v>
      </c>
      <c r="V448" s="21">
        <f t="shared" si="141"/>
        <v>0</v>
      </c>
      <c r="AB448" s="53" t="e">
        <f t="shared" si="142"/>
        <v>#DIV/0!</v>
      </c>
      <c r="AF448" s="53"/>
      <c r="AG448" s="53"/>
      <c r="AI448" s="53" t="e">
        <f t="shared" si="143"/>
        <v>#DIV/0!</v>
      </c>
      <c r="AP448" s="53" t="e">
        <f t="shared" si="144"/>
        <v>#DIV/0!</v>
      </c>
      <c r="AT448" s="35">
        <f t="shared" si="145"/>
        <v>0</v>
      </c>
      <c r="AU448" s="36">
        <f t="shared" si="146"/>
        <v>0</v>
      </c>
      <c r="AW448" s="53" t="e">
        <f t="shared" si="147"/>
        <v>#DIV/0!</v>
      </c>
      <c r="BB448" s="36">
        <f t="shared" si="148"/>
        <v>0</v>
      </c>
      <c r="BD448" s="53" t="e">
        <f t="shared" si="149"/>
        <v>#DIV/0!</v>
      </c>
      <c r="BI448" s="36">
        <f t="shared" si="150"/>
        <v>0</v>
      </c>
    </row>
    <row r="449" spans="1:61" x14ac:dyDescent="0.2">
      <c r="A449" s="2">
        <v>42486</v>
      </c>
      <c r="B449">
        <f>'Yield Curves'!C448-'Yield Curves'!C449</f>
        <v>2.9999999999999361E-2</v>
      </c>
      <c r="C449">
        <f>'Yield Curves'!D448-'Yield Curves'!D449</f>
        <v>1.4999999999998792E-2</v>
      </c>
      <c r="D449">
        <f>'Yield Curves'!E448-'Yield Curves'!E449</f>
        <v>0</v>
      </c>
      <c r="E449">
        <f>'Yield Curves'!F448-'Yield Curves'!F449</f>
        <v>-5.0000000000007816E-3</v>
      </c>
      <c r="F449">
        <f>'Yield Curves'!G448-'Yield Curves'!G449</f>
        <v>-1.0000000000001563E-2</v>
      </c>
      <c r="G449">
        <f>'Yield Curves'!H448-'Yield Curves'!H449</f>
        <v>-4.9999999999990052E-3</v>
      </c>
      <c r="H449">
        <f>'Yield Curves'!I448-'Yield Curves'!I449</f>
        <v>0</v>
      </c>
      <c r="I449">
        <f>'Yield Curves'!J448-'Yield Curves'!J449</f>
        <v>0</v>
      </c>
      <c r="J449">
        <f>'Yield Curves'!K448-'Yield Curves'!K449</f>
        <v>0</v>
      </c>
      <c r="K449">
        <f>'Yield Curves'!L448-'Yield Curves'!L449</f>
        <v>2.500000000001279E-3</v>
      </c>
      <c r="L449">
        <f>'Yield Curves'!M448-'Yield Curves'!M449</f>
        <v>5.0000000000007816E-3</v>
      </c>
      <c r="M449">
        <f>'Yield Curves'!N448-'Yield Curves'!N449</f>
        <v>7.5000000000002842E-3</v>
      </c>
      <c r="N449">
        <f>'Yield Curves'!O448-'Yield Curves'!O449</f>
        <v>9.9999999999997868E-3</v>
      </c>
      <c r="O449">
        <f>'Yield Curves'!P448-'Yield Curves'!P449</f>
        <v>1.2499999999999289E-2</v>
      </c>
      <c r="P449">
        <f>'Yield Curves'!Q448-'Yield Curves'!Q449</f>
        <v>1.1250000000000426E-2</v>
      </c>
      <c r="Q449">
        <f>'Yield Curves'!R448-'Yield Curves'!R449</f>
        <v>9.9999999999997868E-3</v>
      </c>
      <c r="R449">
        <f>'Yield Curves'!S448-'Yield Curves'!S449</f>
        <v>8.7499999999991473E-3</v>
      </c>
      <c r="S449">
        <f>'Yield Curves'!T448-'Yield Curves'!T449</f>
        <v>9.3750000000003553E-3</v>
      </c>
      <c r="T449">
        <f>'Yield Curves'!U448-'Yield Curves'!U449</f>
        <v>9.9999999999997868E-3</v>
      </c>
      <c r="U449">
        <f>'Yield Curves'!V448-'Yield Curves'!V449</f>
        <v>1.0624999999999218E-2</v>
      </c>
      <c r="V449" s="21">
        <f t="shared" si="141"/>
        <v>2.9999999999999361E-2</v>
      </c>
      <c r="AB449" s="53" t="e">
        <f t="shared" si="142"/>
        <v>#DIV/0!</v>
      </c>
      <c r="AF449" s="53"/>
      <c r="AG449" s="53"/>
      <c r="AI449" s="53" t="e">
        <f t="shared" si="143"/>
        <v>#DIV/0!</v>
      </c>
      <c r="AP449" s="53" t="e">
        <f t="shared" si="144"/>
        <v>#DIV/0!</v>
      </c>
      <c r="AT449" s="35">
        <f t="shared" si="145"/>
        <v>0</v>
      </c>
      <c r="AU449" s="36">
        <f t="shared" si="146"/>
        <v>0</v>
      </c>
      <c r="AW449" s="53" t="e">
        <f t="shared" si="147"/>
        <v>#DIV/0!</v>
      </c>
      <c r="BB449" s="36">
        <f t="shared" si="148"/>
        <v>0</v>
      </c>
      <c r="BD449" s="53" t="e">
        <f t="shared" si="149"/>
        <v>#DIV/0!</v>
      </c>
      <c r="BI449" s="36">
        <f t="shared" si="150"/>
        <v>0</v>
      </c>
    </row>
    <row r="450" spans="1:61" x14ac:dyDescent="0.2">
      <c r="A450" s="2">
        <v>42485</v>
      </c>
      <c r="B450">
        <f>'Yield Curves'!C449-'Yield Curves'!C450</f>
        <v>5.0000000000000711E-2</v>
      </c>
      <c r="C450">
        <f>'Yield Curves'!D449-'Yield Curves'!D450</f>
        <v>4.5000000000001705E-2</v>
      </c>
      <c r="D450">
        <f>'Yield Curves'!E449-'Yield Curves'!E450</f>
        <v>4.0000000000000924E-2</v>
      </c>
      <c r="E450">
        <f>'Yield Curves'!F449-'Yield Curves'!F450</f>
        <v>3.5000000000000142E-2</v>
      </c>
      <c r="F450">
        <f>'Yield Curves'!G449-'Yield Curves'!G450</f>
        <v>3.0000000000001137E-2</v>
      </c>
      <c r="G450">
        <f>'Yield Curves'!H449-'Yield Curves'!H450</f>
        <v>3.5000000000000142E-2</v>
      </c>
      <c r="H450">
        <f>'Yield Curves'!I449-'Yield Curves'!I450</f>
        <v>3.9999999999999147E-2</v>
      </c>
      <c r="I450">
        <f>'Yield Curves'!J449-'Yield Curves'!J450</f>
        <v>2.9999999999997584E-2</v>
      </c>
      <c r="J450">
        <f>'Yield Curves'!K449-'Yield Curves'!K450</f>
        <v>1.9999999999999574E-2</v>
      </c>
      <c r="K450">
        <f>'Yield Curves'!L449-'Yield Curves'!L450</f>
        <v>2.24999999999973E-2</v>
      </c>
      <c r="L450">
        <f>'Yield Curves'!M449-'Yield Curves'!M450</f>
        <v>2.4999999999998579E-2</v>
      </c>
      <c r="M450">
        <f>'Yield Curves'!N449-'Yield Curves'!N450</f>
        <v>2.7499999999999858E-2</v>
      </c>
      <c r="N450">
        <f>'Yield Curves'!O449-'Yield Curves'!O450</f>
        <v>3.0000000000001137E-2</v>
      </c>
      <c r="O450">
        <f>'Yield Curves'!P449-'Yield Curves'!P450</f>
        <v>3.2500000000002416E-2</v>
      </c>
      <c r="P450">
        <f>'Yield Curves'!Q449-'Yield Curves'!Q450</f>
        <v>3.3750000000001279E-2</v>
      </c>
      <c r="Q450">
        <f>'Yield Curves'!R449-'Yield Curves'!R450</f>
        <v>3.5000000000001918E-2</v>
      </c>
      <c r="R450">
        <f>'Yield Curves'!S449-'Yield Curves'!S450</f>
        <v>3.6250000000002558E-2</v>
      </c>
      <c r="S450">
        <f>'Yield Curves'!T449-'Yield Curves'!T450</f>
        <v>3.8125000000002629E-2</v>
      </c>
      <c r="T450">
        <f>'Yield Curves'!U449-'Yield Curves'!U450</f>
        <v>4.0000000000000924E-2</v>
      </c>
      <c r="U450">
        <f>'Yield Curves'!V449-'Yield Curves'!V450</f>
        <v>4.1874999999999218E-2</v>
      </c>
      <c r="V450" s="21">
        <f t="shared" si="141"/>
        <v>5.0000000000000711E-2</v>
      </c>
      <c r="AB450" s="53" t="e">
        <f t="shared" si="142"/>
        <v>#DIV/0!</v>
      </c>
      <c r="AF450" s="53"/>
      <c r="AG450" s="53"/>
      <c r="AI450" s="53" t="e">
        <f t="shared" si="143"/>
        <v>#DIV/0!</v>
      </c>
      <c r="AP450" s="53" t="e">
        <f t="shared" si="144"/>
        <v>#DIV/0!</v>
      </c>
      <c r="AT450" s="35">
        <f t="shared" si="145"/>
        <v>0</v>
      </c>
      <c r="AU450" s="36">
        <f t="shared" si="146"/>
        <v>0</v>
      </c>
      <c r="AW450" s="53" t="e">
        <f t="shared" si="147"/>
        <v>#DIV/0!</v>
      </c>
      <c r="BB450" s="36">
        <f t="shared" si="148"/>
        <v>0</v>
      </c>
      <c r="BD450" s="53" t="e">
        <f t="shared" si="149"/>
        <v>#DIV/0!</v>
      </c>
      <c r="BI450" s="36">
        <f t="shared" si="150"/>
        <v>0</v>
      </c>
    </row>
    <row r="451" spans="1:61" x14ac:dyDescent="0.2">
      <c r="A451" s="2">
        <v>42482</v>
      </c>
      <c r="B451">
        <f>'Yield Curves'!C450-'Yield Curves'!C451</f>
        <v>2.9999999999999361E-2</v>
      </c>
      <c r="C451">
        <f>'Yield Curves'!D450-'Yield Curves'!D451</f>
        <v>1.5000000000000568E-2</v>
      </c>
      <c r="D451">
        <f>'Yield Curves'!E450-'Yield Curves'!E451</f>
        <v>0</v>
      </c>
      <c r="E451">
        <f>'Yield Curves'!F450-'Yield Curves'!F451</f>
        <v>-4.9999999999990052E-3</v>
      </c>
      <c r="F451">
        <f>'Yield Curves'!G450-'Yield Curves'!G451</f>
        <v>-9.9999999999997868E-3</v>
      </c>
      <c r="G451">
        <f>'Yield Curves'!H450-'Yield Curves'!H451</f>
        <v>1.9999999999999574E-2</v>
      </c>
      <c r="H451">
        <f>'Yield Curves'!I450-'Yield Curves'!I451</f>
        <v>5.0000000000000711E-2</v>
      </c>
      <c r="I451">
        <f>'Yield Curves'!J450-'Yield Curves'!J451</f>
        <v>4.0000000000000924E-2</v>
      </c>
      <c r="J451">
        <f>'Yield Curves'!K450-'Yield Curves'!K451</f>
        <v>2.9999999999999361E-2</v>
      </c>
      <c r="K451">
        <f>'Yield Curves'!L450-'Yield Curves'!L451</f>
        <v>3.2500000000000639E-2</v>
      </c>
      <c r="L451">
        <f>'Yield Curves'!M450-'Yield Curves'!M451</f>
        <v>3.5000000000000142E-2</v>
      </c>
      <c r="M451">
        <f>'Yield Curves'!N450-'Yield Curves'!N451</f>
        <v>3.7499999999999645E-2</v>
      </c>
      <c r="N451">
        <f>'Yield Curves'!O450-'Yield Curves'!O451</f>
        <v>3.9999999999999147E-2</v>
      </c>
      <c r="O451">
        <f>'Yield Curves'!P450-'Yield Curves'!P451</f>
        <v>4.249999999999865E-2</v>
      </c>
      <c r="P451">
        <f>'Yield Curves'!Q450-'Yield Curves'!Q451</f>
        <v>4.124999999999801E-2</v>
      </c>
      <c r="Q451">
        <f>'Yield Curves'!R450-'Yield Curves'!R451</f>
        <v>3.9999999999999147E-2</v>
      </c>
      <c r="R451">
        <f>'Yield Curves'!S450-'Yield Curves'!S451</f>
        <v>3.8750000000000284E-2</v>
      </c>
      <c r="S451">
        <f>'Yield Curves'!T450-'Yield Curves'!T451</f>
        <v>3.9374999999999716E-2</v>
      </c>
      <c r="T451">
        <f>'Yield Curves'!U450-'Yield Curves'!U451</f>
        <v>3.9999999999999147E-2</v>
      </c>
      <c r="U451">
        <f>'Yield Curves'!V450-'Yield Curves'!V451</f>
        <v>4.0624999999998579E-2</v>
      </c>
      <c r="V451" s="21">
        <f t="shared" si="141"/>
        <v>5.0000000000000711E-2</v>
      </c>
      <c r="AB451" s="53" t="e">
        <f t="shared" si="142"/>
        <v>#DIV/0!</v>
      </c>
      <c r="AF451" s="53"/>
      <c r="AG451" s="53"/>
      <c r="AI451" s="53" t="e">
        <f t="shared" si="143"/>
        <v>#DIV/0!</v>
      </c>
      <c r="AP451" s="53" t="e">
        <f t="shared" si="144"/>
        <v>#DIV/0!</v>
      </c>
      <c r="AT451" s="35">
        <f t="shared" si="145"/>
        <v>0</v>
      </c>
      <c r="AU451" s="36">
        <f t="shared" si="146"/>
        <v>0</v>
      </c>
      <c r="AW451" s="53" t="e">
        <f t="shared" si="147"/>
        <v>#DIV/0!</v>
      </c>
      <c r="BB451" s="36">
        <f t="shared" si="148"/>
        <v>0</v>
      </c>
      <c r="BD451" s="53" t="e">
        <f t="shared" si="149"/>
        <v>#DIV/0!</v>
      </c>
      <c r="BI451" s="36">
        <f t="shared" si="150"/>
        <v>0</v>
      </c>
    </row>
    <row r="452" spans="1:61" x14ac:dyDescent="0.2">
      <c r="A452" s="2">
        <v>42481</v>
      </c>
      <c r="B452">
        <f>'Yield Curves'!C451-'Yield Curves'!C452</f>
        <v>1.9999999999999574E-2</v>
      </c>
      <c r="C452">
        <f>'Yield Curves'!D451-'Yield Curves'!D452</f>
        <v>4.4999999999998153E-2</v>
      </c>
      <c r="D452">
        <f>'Yield Curves'!E451-'Yield Curves'!E452</f>
        <v>7.0000000000000284E-2</v>
      </c>
      <c r="E452">
        <f>'Yield Curves'!F451-'Yield Curves'!F452</f>
        <v>7.4999999999999289E-2</v>
      </c>
      <c r="F452">
        <f>'Yield Curves'!G451-'Yield Curves'!G452</f>
        <v>8.0000000000000071E-2</v>
      </c>
      <c r="G452">
        <f>'Yield Curves'!H451-'Yield Curves'!H452</f>
        <v>5.9999999999998721E-2</v>
      </c>
      <c r="H452">
        <f>'Yield Curves'!I451-'Yield Curves'!I452</f>
        <v>3.9999999999999147E-2</v>
      </c>
      <c r="I452">
        <f>'Yield Curves'!J451-'Yield Curves'!J452</f>
        <v>4.9999999999998934E-2</v>
      </c>
      <c r="J452">
        <f>'Yield Curves'!K451-'Yield Curves'!K452</f>
        <v>6.0000000000000497E-2</v>
      </c>
      <c r="K452">
        <f>'Yield Curves'!L451-'Yield Curves'!L452</f>
        <v>5.7499999999999218E-2</v>
      </c>
      <c r="L452">
        <f>'Yield Curves'!M451-'Yield Curves'!M452</f>
        <v>5.4999999999999716E-2</v>
      </c>
      <c r="M452">
        <f>'Yield Curves'!N451-'Yield Curves'!N452</f>
        <v>5.2500000000000213E-2</v>
      </c>
      <c r="N452">
        <f>'Yield Curves'!O451-'Yield Curves'!O452</f>
        <v>5.0000000000000711E-2</v>
      </c>
      <c r="O452">
        <f>'Yield Curves'!P451-'Yield Curves'!P452</f>
        <v>4.7500000000001208E-2</v>
      </c>
      <c r="P452">
        <f>'Yield Curves'!Q451-'Yield Curves'!Q452</f>
        <v>4.8750000000001847E-2</v>
      </c>
      <c r="Q452">
        <f>'Yield Curves'!R451-'Yield Curves'!R452</f>
        <v>5.0000000000000711E-2</v>
      </c>
      <c r="R452">
        <f>'Yield Curves'!S451-'Yield Curves'!S452</f>
        <v>5.1249999999999574E-2</v>
      </c>
      <c r="S452">
        <f>'Yield Curves'!T451-'Yield Curves'!T452</f>
        <v>5.0625000000000142E-2</v>
      </c>
      <c r="T452">
        <f>'Yield Curves'!U451-'Yield Curves'!U452</f>
        <v>5.0000000000000711E-2</v>
      </c>
      <c r="U452">
        <f>'Yield Curves'!V451-'Yield Curves'!V452</f>
        <v>4.9375000000001279E-2</v>
      </c>
      <c r="V452" s="21">
        <f t="shared" ref="V452:V508" si="151">MAX(B452:U452)</f>
        <v>8.0000000000000071E-2</v>
      </c>
      <c r="AB452" s="53" t="e">
        <f t="shared" si="142"/>
        <v>#DIV/0!</v>
      </c>
      <c r="AF452" s="53"/>
      <c r="AG452" s="53"/>
      <c r="AI452" s="53" t="e">
        <f t="shared" si="143"/>
        <v>#DIV/0!</v>
      </c>
      <c r="AP452" s="53" t="e">
        <f t="shared" si="144"/>
        <v>#DIV/0!</v>
      </c>
      <c r="AT452" s="35">
        <f t="shared" si="145"/>
        <v>0</v>
      </c>
      <c r="AU452" s="36">
        <f t="shared" si="146"/>
        <v>0</v>
      </c>
      <c r="AW452" s="53" t="e">
        <f t="shared" si="147"/>
        <v>#DIV/0!</v>
      </c>
      <c r="BB452" s="36">
        <f t="shared" si="148"/>
        <v>0</v>
      </c>
      <c r="BD452" s="53" t="e">
        <f t="shared" si="149"/>
        <v>#DIV/0!</v>
      </c>
      <c r="BI452" s="36">
        <f t="shared" si="150"/>
        <v>0</v>
      </c>
    </row>
    <row r="453" spans="1:61" x14ac:dyDescent="0.2">
      <c r="A453" s="2">
        <v>42480</v>
      </c>
      <c r="B453">
        <f>'Yield Curves'!C452-'Yield Curves'!C453</f>
        <v>-0.10999999999999943</v>
      </c>
      <c r="C453">
        <f>'Yield Curves'!D452-'Yield Curves'!D453</f>
        <v>-0.10500000000000043</v>
      </c>
      <c r="D453">
        <f>'Yield Curves'!E452-'Yield Curves'!E453</f>
        <v>-0.10000000000000142</v>
      </c>
      <c r="E453">
        <f>'Yield Curves'!F452-'Yield Curves'!F453</f>
        <v>-8.5000000000000853E-2</v>
      </c>
      <c r="F453">
        <f>'Yield Curves'!G452-'Yield Curves'!G453</f>
        <v>-7.0000000000000284E-2</v>
      </c>
      <c r="G453">
        <f>'Yield Curves'!H452-'Yield Curves'!H453</f>
        <v>-7.0000000000000284E-2</v>
      </c>
      <c r="H453">
        <f>'Yield Curves'!I452-'Yield Curves'!I453</f>
        <v>-7.0000000000000284E-2</v>
      </c>
      <c r="I453">
        <f>'Yield Curves'!J452-'Yield Curves'!J453</f>
        <v>-7.0000000000000284E-2</v>
      </c>
      <c r="J453">
        <f>'Yield Curves'!K452-'Yield Curves'!K453</f>
        <v>-7.0000000000000284E-2</v>
      </c>
      <c r="K453">
        <f>'Yield Curves'!L452-'Yield Curves'!L453</f>
        <v>-7.4999999999999289E-2</v>
      </c>
      <c r="L453">
        <f>'Yield Curves'!M452-'Yield Curves'!M453</f>
        <v>-7.9999999999998295E-2</v>
      </c>
      <c r="M453">
        <f>'Yield Curves'!N452-'Yield Curves'!N453</f>
        <v>-8.4999999999999076E-2</v>
      </c>
      <c r="N453">
        <f>'Yield Curves'!O452-'Yield Curves'!O453</f>
        <v>-8.9999999999999858E-2</v>
      </c>
      <c r="O453">
        <f>'Yield Curves'!P452-'Yield Curves'!P453</f>
        <v>-9.5000000000000639E-2</v>
      </c>
      <c r="P453">
        <f>'Yield Curves'!Q452-'Yield Curves'!Q453</f>
        <v>-8.9999999999999858E-2</v>
      </c>
      <c r="Q453">
        <f>'Yield Curves'!R452-'Yield Curves'!R453</f>
        <v>-8.5000000000000853E-2</v>
      </c>
      <c r="R453">
        <f>'Yield Curves'!S452-'Yield Curves'!S453</f>
        <v>-8.0000000000001847E-2</v>
      </c>
      <c r="S453">
        <f>'Yield Curves'!T452-'Yield Curves'!T453</f>
        <v>-8.0000000000001847E-2</v>
      </c>
      <c r="T453">
        <f>'Yield Curves'!U452-'Yield Curves'!U453</f>
        <v>-8.0000000000000071E-2</v>
      </c>
      <c r="U453">
        <f>'Yield Curves'!V452-'Yield Curves'!V453</f>
        <v>-7.9999999999998295E-2</v>
      </c>
      <c r="V453" s="21">
        <f t="shared" si="151"/>
        <v>-7.0000000000000284E-2</v>
      </c>
      <c r="AB453" s="53" t="e">
        <f t="shared" si="142"/>
        <v>#DIV/0!</v>
      </c>
      <c r="AF453" s="53"/>
      <c r="AG453" s="53"/>
      <c r="AI453" s="53" t="e">
        <f t="shared" si="143"/>
        <v>#DIV/0!</v>
      </c>
      <c r="AP453" s="53" t="e">
        <f t="shared" si="144"/>
        <v>#DIV/0!</v>
      </c>
      <c r="AT453" s="35">
        <f t="shared" si="145"/>
        <v>0</v>
      </c>
      <c r="AU453" s="36">
        <f t="shared" si="146"/>
        <v>0</v>
      </c>
      <c r="AW453" s="53" t="e">
        <f t="shared" si="147"/>
        <v>#DIV/0!</v>
      </c>
      <c r="BB453" s="36">
        <f t="shared" si="148"/>
        <v>0</v>
      </c>
      <c r="BD453" s="53" t="e">
        <f t="shared" si="149"/>
        <v>#DIV/0!</v>
      </c>
      <c r="BI453" s="36">
        <f t="shared" si="150"/>
        <v>0</v>
      </c>
    </row>
    <row r="454" spans="1:61" x14ac:dyDescent="0.2">
      <c r="A454" s="2">
        <v>42479</v>
      </c>
      <c r="B454">
        <f>'Yield Curves'!C453-'Yield Curves'!C454</f>
        <v>-4.0000000000000924E-2</v>
      </c>
      <c r="C454">
        <f>'Yield Curves'!D453-'Yield Curves'!D454</f>
        <v>-3.5000000000000142E-2</v>
      </c>
      <c r="D454">
        <f>'Yield Curves'!E453-'Yield Curves'!E454</f>
        <v>-2.9999999999999361E-2</v>
      </c>
      <c r="E454">
        <f>'Yield Curves'!F453-'Yield Curves'!F454</f>
        <v>-3.9999999999999147E-2</v>
      </c>
      <c r="F454">
        <f>'Yield Curves'!G453-'Yield Curves'!G454</f>
        <v>-5.0000000000000711E-2</v>
      </c>
      <c r="G454">
        <f>'Yield Curves'!H453-'Yield Curves'!H454</f>
        <v>-4.9999999999998934E-2</v>
      </c>
      <c r="H454">
        <f>'Yield Curves'!I453-'Yield Curves'!I454</f>
        <v>-4.9999999999998934E-2</v>
      </c>
      <c r="I454">
        <f>'Yield Curves'!J453-'Yield Curves'!J454</f>
        <v>-5.4999999999999716E-2</v>
      </c>
      <c r="J454">
        <f>'Yield Curves'!K453-'Yield Curves'!K454</f>
        <v>-6.0000000000000497E-2</v>
      </c>
      <c r="K454">
        <f>'Yield Curves'!L453-'Yield Curves'!L454</f>
        <v>-5.4999999999999716E-2</v>
      </c>
      <c r="L454">
        <f>'Yield Curves'!M453-'Yield Curves'!M454</f>
        <v>-5.0000000000000711E-2</v>
      </c>
      <c r="M454">
        <f>'Yield Curves'!N453-'Yield Curves'!N454</f>
        <v>-4.4999999999999929E-2</v>
      </c>
      <c r="N454">
        <f>'Yield Curves'!O453-'Yield Curves'!O454</f>
        <v>-4.0000000000000924E-2</v>
      </c>
      <c r="O454">
        <f>'Yield Curves'!P453-'Yield Curves'!P454</f>
        <v>-3.5000000000001918E-2</v>
      </c>
      <c r="P454">
        <f>'Yield Curves'!Q453-'Yield Curves'!Q454</f>
        <v>-3.7500000000001421E-2</v>
      </c>
      <c r="Q454">
        <f>'Yield Curves'!R453-'Yield Curves'!R454</f>
        <v>-3.9999999999999147E-2</v>
      </c>
      <c r="R454">
        <f>'Yield Curves'!S453-'Yield Curves'!S454</f>
        <v>-4.2499999999996874E-2</v>
      </c>
      <c r="S454">
        <f>'Yield Curves'!T453-'Yield Curves'!T454</f>
        <v>-4.124999999999801E-2</v>
      </c>
      <c r="T454">
        <f>'Yield Curves'!U453-'Yield Curves'!U454</f>
        <v>-3.9999999999999147E-2</v>
      </c>
      <c r="U454">
        <f>'Yield Curves'!V453-'Yield Curves'!V454</f>
        <v>-3.8750000000000284E-2</v>
      </c>
      <c r="V454" s="21">
        <f t="shared" si="151"/>
        <v>-2.9999999999999361E-2</v>
      </c>
      <c r="AB454" s="53" t="e">
        <f t="shared" ref="AB454:AB508" si="152">AA454/AA455-1</f>
        <v>#DIV/0!</v>
      </c>
      <c r="AF454" s="53"/>
      <c r="AG454" s="53"/>
      <c r="AI454" s="53" t="e">
        <f t="shared" ref="AI454:AI508" si="153">AH454/AH455-1</f>
        <v>#DIV/0!</v>
      </c>
      <c r="AP454" s="53" t="e">
        <f t="shared" ref="AP454:AP508" si="154">AO454/AO455-1</f>
        <v>#DIV/0!</v>
      </c>
      <c r="AT454" s="35">
        <f t="shared" ref="AT454:AT508" si="155">$AC$1*X453/100</f>
        <v>0</v>
      </c>
      <c r="AU454" s="36">
        <f t="shared" ref="AU454:AU508" si="156">AT454*SQRT(10)</f>
        <v>0</v>
      </c>
      <c r="AW454" s="53" t="e">
        <f t="shared" ref="AW454:AW508" si="157">AV454/AV455-1</f>
        <v>#DIV/0!</v>
      </c>
      <c r="BB454" s="36">
        <f t="shared" ref="BB454:BB508" si="158">BA454*SQRT(10)</f>
        <v>0</v>
      </c>
      <c r="BD454" s="53" t="e">
        <f t="shared" ref="BD454:BD508" si="159">BC454/BC455-1</f>
        <v>#DIV/0!</v>
      </c>
      <c r="BI454" s="36">
        <f t="shared" ref="BI454:BI508" si="160">BH454*SQRT(10)</f>
        <v>0</v>
      </c>
    </row>
    <row r="455" spans="1:61" x14ac:dyDescent="0.2">
      <c r="A455" s="2">
        <v>42478</v>
      </c>
      <c r="B455">
        <f>'Yield Curves'!C454-'Yield Curves'!C455</f>
        <v>-3.9999999999999147E-2</v>
      </c>
      <c r="C455">
        <f>'Yield Curves'!D454-'Yield Curves'!D455</f>
        <v>-3.9999999999999147E-2</v>
      </c>
      <c r="D455">
        <f>'Yield Curves'!E454-'Yield Curves'!E455</f>
        <v>-3.9999999999999147E-2</v>
      </c>
      <c r="E455">
        <f>'Yield Curves'!F454-'Yield Curves'!F455</f>
        <v>-1.9999999999999574E-2</v>
      </c>
      <c r="F455">
        <f>'Yield Curves'!G454-'Yield Curves'!G455</f>
        <v>0</v>
      </c>
      <c r="G455">
        <f>'Yield Curves'!H454-'Yield Curves'!H455</f>
        <v>0</v>
      </c>
      <c r="H455">
        <f>'Yield Curves'!I454-'Yield Curves'!I455</f>
        <v>0</v>
      </c>
      <c r="I455">
        <f>'Yield Curves'!J454-'Yield Curves'!J455</f>
        <v>1.5000000000000568E-2</v>
      </c>
      <c r="J455">
        <f>'Yield Curves'!K454-'Yield Curves'!K455</f>
        <v>3.0000000000001137E-2</v>
      </c>
      <c r="K455">
        <f>'Yield Curves'!L454-'Yield Curves'!L455</f>
        <v>2.7499999999999858E-2</v>
      </c>
      <c r="L455">
        <f>'Yield Curves'!M454-'Yield Curves'!M455</f>
        <v>2.4999999999998579E-2</v>
      </c>
      <c r="M455">
        <f>'Yield Curves'!N454-'Yield Curves'!N455</f>
        <v>2.24999999999973E-2</v>
      </c>
      <c r="N455">
        <f>'Yield Curves'!O454-'Yield Curves'!O455</f>
        <v>1.9999999999999574E-2</v>
      </c>
      <c r="O455">
        <f>'Yield Curves'!P454-'Yield Curves'!P455</f>
        <v>1.7500000000001847E-2</v>
      </c>
      <c r="P455">
        <f>'Yield Curves'!Q454-'Yield Curves'!Q455</f>
        <v>1.3749999999999929E-2</v>
      </c>
      <c r="Q455">
        <f>'Yield Curves'!R454-'Yield Curves'!R455</f>
        <v>9.9999999999980105E-3</v>
      </c>
      <c r="R455">
        <f>'Yield Curves'!S454-'Yield Curves'!S455</f>
        <v>6.249999999996092E-3</v>
      </c>
      <c r="S455">
        <f>'Yield Curves'!T454-'Yield Curves'!T455</f>
        <v>3.1249999999971578E-3</v>
      </c>
      <c r="T455">
        <f>'Yield Curves'!U454-'Yield Curves'!U455</f>
        <v>0</v>
      </c>
      <c r="U455">
        <f>'Yield Curves'!V454-'Yield Curves'!V455</f>
        <v>-3.1249999999971578E-3</v>
      </c>
      <c r="V455" s="21">
        <f t="shared" si="151"/>
        <v>3.0000000000001137E-2</v>
      </c>
      <c r="AB455" s="53" t="e">
        <f t="shared" si="152"/>
        <v>#DIV/0!</v>
      </c>
      <c r="AF455" s="53"/>
      <c r="AG455" s="53"/>
      <c r="AI455" s="53" t="e">
        <f t="shared" si="153"/>
        <v>#DIV/0!</v>
      </c>
      <c r="AP455" s="53" t="e">
        <f t="shared" si="154"/>
        <v>#DIV/0!</v>
      </c>
      <c r="AT455" s="35">
        <f t="shared" si="155"/>
        <v>0</v>
      </c>
      <c r="AU455" s="36">
        <f t="shared" si="156"/>
        <v>0</v>
      </c>
      <c r="AW455" s="53" t="e">
        <f t="shared" si="157"/>
        <v>#DIV/0!</v>
      </c>
      <c r="BB455" s="36">
        <f t="shared" si="158"/>
        <v>0</v>
      </c>
      <c r="BD455" s="53" t="e">
        <f t="shared" si="159"/>
        <v>#DIV/0!</v>
      </c>
      <c r="BI455" s="36">
        <f t="shared" si="160"/>
        <v>0</v>
      </c>
    </row>
    <row r="456" spans="1:61" x14ac:dyDescent="0.2">
      <c r="A456" s="2">
        <v>42475</v>
      </c>
      <c r="B456">
        <f>'Yield Curves'!C455-'Yield Curves'!C456</f>
        <v>5.0000000000000711E-2</v>
      </c>
      <c r="C456">
        <f>'Yield Curves'!D455-'Yield Curves'!D456</f>
        <v>5.0000000000000711E-2</v>
      </c>
      <c r="D456">
        <f>'Yield Curves'!E455-'Yield Curves'!E456</f>
        <v>4.9999999999998934E-2</v>
      </c>
      <c r="E456">
        <f>'Yield Curves'!F455-'Yield Curves'!F456</f>
        <v>2.9999999999999361E-2</v>
      </c>
      <c r="F456">
        <f>'Yield Curves'!G455-'Yield Curves'!G456</f>
        <v>9.9999999999997868E-3</v>
      </c>
      <c r="G456">
        <f>'Yield Curves'!H455-'Yield Curves'!H456</f>
        <v>9.9999999999997868E-3</v>
      </c>
      <c r="H456">
        <f>'Yield Curves'!I455-'Yield Curves'!I456</f>
        <v>9.9999999999997868E-3</v>
      </c>
      <c r="I456">
        <f>'Yield Curves'!J455-'Yield Curves'!J456</f>
        <v>-4.9999999999990052E-3</v>
      </c>
      <c r="J456">
        <f>'Yield Curves'!K455-'Yield Curves'!K456</f>
        <v>-1.9999999999999574E-2</v>
      </c>
      <c r="K456">
        <f>'Yield Curves'!L455-'Yield Curves'!L456</f>
        <v>-1.7499999999998295E-2</v>
      </c>
      <c r="L456">
        <f>'Yield Curves'!M455-'Yield Curves'!M456</f>
        <v>-1.4999999999998792E-2</v>
      </c>
      <c r="M456">
        <f>'Yield Curves'!N455-'Yield Curves'!N456</f>
        <v>-1.2499999999999289E-2</v>
      </c>
      <c r="N456">
        <f>'Yield Curves'!O455-'Yield Curves'!O456</f>
        <v>-9.9999999999997868E-3</v>
      </c>
      <c r="O456">
        <f>'Yield Curves'!P455-'Yield Curves'!P456</f>
        <v>-7.5000000000002842E-3</v>
      </c>
      <c r="P456">
        <f>'Yield Curves'!Q455-'Yield Curves'!Q456</f>
        <v>-6.2499999999996447E-3</v>
      </c>
      <c r="Q456">
        <f>'Yield Curves'!R455-'Yield Curves'!R456</f>
        <v>-4.9999999999990052E-3</v>
      </c>
      <c r="R456">
        <f>'Yield Curves'!S455-'Yield Curves'!S456</f>
        <v>-3.7499999999983658E-3</v>
      </c>
      <c r="S456">
        <f>'Yield Curves'!T455-'Yield Curves'!T456</f>
        <v>-1.8749999999982947E-3</v>
      </c>
      <c r="T456">
        <f>'Yield Curves'!U455-'Yield Curves'!U456</f>
        <v>0</v>
      </c>
      <c r="U456">
        <f>'Yield Curves'!V455-'Yield Curves'!V456</f>
        <v>1.8749999999982947E-3</v>
      </c>
      <c r="V456" s="21">
        <f t="shared" si="151"/>
        <v>5.0000000000000711E-2</v>
      </c>
      <c r="AB456" s="53" t="e">
        <f t="shared" si="152"/>
        <v>#DIV/0!</v>
      </c>
      <c r="AF456" s="53"/>
      <c r="AG456" s="53"/>
      <c r="AI456" s="53" t="e">
        <f t="shared" si="153"/>
        <v>#DIV/0!</v>
      </c>
      <c r="AP456" s="53" t="e">
        <f t="shared" si="154"/>
        <v>#DIV/0!</v>
      </c>
      <c r="AT456" s="35">
        <f t="shared" si="155"/>
        <v>0</v>
      </c>
      <c r="AU456" s="36">
        <f t="shared" si="156"/>
        <v>0</v>
      </c>
      <c r="AW456" s="53" t="e">
        <f t="shared" si="157"/>
        <v>#DIV/0!</v>
      </c>
      <c r="BB456" s="36">
        <f t="shared" si="158"/>
        <v>0</v>
      </c>
      <c r="BD456" s="53" t="e">
        <f t="shared" si="159"/>
        <v>#DIV/0!</v>
      </c>
      <c r="BI456" s="36">
        <f t="shared" si="160"/>
        <v>0</v>
      </c>
    </row>
    <row r="457" spans="1:61" x14ac:dyDescent="0.2">
      <c r="A457" s="2">
        <v>42474</v>
      </c>
      <c r="B457">
        <f>'Yield Curves'!C456-'Yield Curves'!C457</f>
        <v>0</v>
      </c>
      <c r="C457">
        <f>'Yield Curves'!D456-'Yield Curves'!D457</f>
        <v>-1.5000000000000568E-2</v>
      </c>
      <c r="D457">
        <f>'Yield Curves'!E456-'Yield Curves'!E457</f>
        <v>-2.9999999999999361E-2</v>
      </c>
      <c r="E457">
        <f>'Yield Curves'!F456-'Yield Curves'!F457</f>
        <v>-1.9999999999999574E-2</v>
      </c>
      <c r="F457">
        <f>'Yield Curves'!G456-'Yield Curves'!G457</f>
        <v>-9.9999999999997868E-3</v>
      </c>
      <c r="G457">
        <f>'Yield Curves'!H456-'Yield Curves'!H457</f>
        <v>0</v>
      </c>
      <c r="H457">
        <f>'Yield Curves'!I456-'Yield Curves'!I457</f>
        <v>9.9999999999997868E-3</v>
      </c>
      <c r="I457">
        <f>'Yield Curves'!J456-'Yield Curves'!J457</f>
        <v>9.9999999999997868E-3</v>
      </c>
      <c r="J457">
        <f>'Yield Curves'!K456-'Yield Curves'!K457</f>
        <v>9.9999999999997868E-3</v>
      </c>
      <c r="K457">
        <f>'Yield Curves'!L456-'Yield Curves'!L457</f>
        <v>9.9999999999980105E-3</v>
      </c>
      <c r="L457">
        <f>'Yield Curves'!M456-'Yield Curves'!M457</f>
        <v>9.9999999999997868E-3</v>
      </c>
      <c r="M457">
        <f>'Yield Curves'!N456-'Yield Curves'!N457</f>
        <v>1.0000000000001563E-2</v>
      </c>
      <c r="N457">
        <f>'Yield Curves'!O456-'Yield Curves'!O457</f>
        <v>9.9999999999997868E-3</v>
      </c>
      <c r="O457">
        <f>'Yield Curves'!P456-'Yield Curves'!P457</f>
        <v>9.9999999999980105E-3</v>
      </c>
      <c r="P457">
        <f>'Yield Curves'!Q456-'Yield Curves'!Q457</f>
        <v>9.9999999999980105E-3</v>
      </c>
      <c r="Q457">
        <f>'Yield Curves'!R456-'Yield Curves'!R457</f>
        <v>9.9999999999997868E-3</v>
      </c>
      <c r="R457">
        <f>'Yield Curves'!S456-'Yield Curves'!S457</f>
        <v>1.0000000000001563E-2</v>
      </c>
      <c r="S457">
        <f>'Yield Curves'!T456-'Yield Curves'!T457</f>
        <v>1.0000000000001563E-2</v>
      </c>
      <c r="T457">
        <f>'Yield Curves'!U456-'Yield Curves'!U457</f>
        <v>9.9999999999997868E-3</v>
      </c>
      <c r="U457">
        <f>'Yield Curves'!V456-'Yield Curves'!V457</f>
        <v>9.9999999999980105E-3</v>
      </c>
      <c r="V457" s="21">
        <f t="shared" si="151"/>
        <v>1.0000000000001563E-2</v>
      </c>
      <c r="AB457" s="53" t="e">
        <f t="shared" si="152"/>
        <v>#DIV/0!</v>
      </c>
      <c r="AF457" s="53"/>
      <c r="AG457" s="53"/>
      <c r="AI457" s="53" t="e">
        <f t="shared" si="153"/>
        <v>#DIV/0!</v>
      </c>
      <c r="AP457" s="53" t="e">
        <f t="shared" si="154"/>
        <v>#DIV/0!</v>
      </c>
      <c r="AT457" s="35">
        <f t="shared" si="155"/>
        <v>0</v>
      </c>
      <c r="AU457" s="36">
        <f t="shared" si="156"/>
        <v>0</v>
      </c>
      <c r="AW457" s="53" t="e">
        <f t="shared" si="157"/>
        <v>#DIV/0!</v>
      </c>
      <c r="BB457" s="36">
        <f t="shared" si="158"/>
        <v>0</v>
      </c>
      <c r="BD457" s="53" t="e">
        <f t="shared" si="159"/>
        <v>#DIV/0!</v>
      </c>
      <c r="BI457" s="36">
        <f t="shared" si="160"/>
        <v>0</v>
      </c>
    </row>
    <row r="458" spans="1:61" x14ac:dyDescent="0.2">
      <c r="A458" s="2">
        <v>42473</v>
      </c>
      <c r="B458">
        <f>'Yield Curves'!C457-'Yield Curves'!C458</f>
        <v>9.9999999999997868E-3</v>
      </c>
      <c r="C458">
        <f>'Yield Curves'!D457-'Yield Curves'!D458</f>
        <v>1.9999999999999574E-2</v>
      </c>
      <c r="D458">
        <f>'Yield Curves'!E457-'Yield Curves'!E458</f>
        <v>2.9999999999999361E-2</v>
      </c>
      <c r="E458">
        <f>'Yield Curves'!F457-'Yield Curves'!F458</f>
        <v>4.0000000000000924E-2</v>
      </c>
      <c r="F458">
        <f>'Yield Curves'!G457-'Yield Curves'!G458</f>
        <v>5.0000000000000711E-2</v>
      </c>
      <c r="G458">
        <f>'Yield Curves'!H457-'Yield Curves'!H458</f>
        <v>5.4999999999999716E-2</v>
      </c>
      <c r="H458">
        <f>'Yield Curves'!I457-'Yield Curves'!I458</f>
        <v>6.0000000000000497E-2</v>
      </c>
      <c r="I458">
        <f>'Yield Curves'!J457-'Yield Curves'!J458</f>
        <v>4.9999999999998934E-2</v>
      </c>
      <c r="J458">
        <f>'Yield Curves'!K457-'Yield Curves'!K458</f>
        <v>3.9999999999999147E-2</v>
      </c>
      <c r="K458">
        <f>'Yield Curves'!L457-'Yield Curves'!L458</f>
        <v>3.7500000000001421E-2</v>
      </c>
      <c r="L458">
        <f>'Yield Curves'!M457-'Yield Curves'!M458</f>
        <v>3.5000000000000142E-2</v>
      </c>
      <c r="M458">
        <f>'Yield Curves'!N457-'Yield Curves'!N458</f>
        <v>3.2499999999998863E-2</v>
      </c>
      <c r="N458">
        <f>'Yield Curves'!O457-'Yield Curves'!O458</f>
        <v>3.0000000000001137E-2</v>
      </c>
      <c r="O458">
        <f>'Yield Curves'!P457-'Yield Curves'!P458</f>
        <v>2.7500000000003411E-2</v>
      </c>
      <c r="P458">
        <f>'Yield Curves'!Q457-'Yield Curves'!Q458</f>
        <v>3.1250000000003553E-2</v>
      </c>
      <c r="Q458">
        <f>'Yield Curves'!R457-'Yield Curves'!R458</f>
        <v>3.5000000000000142E-2</v>
      </c>
      <c r="R458">
        <f>'Yield Curves'!S457-'Yield Curves'!S458</f>
        <v>3.8749999999996732E-2</v>
      </c>
      <c r="S458">
        <f>'Yield Curves'!T457-'Yield Curves'!T458</f>
        <v>3.9374999999996163E-2</v>
      </c>
      <c r="T458">
        <f>'Yield Curves'!U457-'Yield Curves'!U458</f>
        <v>3.9999999999999147E-2</v>
      </c>
      <c r="U458">
        <f>'Yield Curves'!V457-'Yield Curves'!V458</f>
        <v>4.0625000000002132E-2</v>
      </c>
      <c r="V458" s="21">
        <f t="shared" si="151"/>
        <v>6.0000000000000497E-2</v>
      </c>
      <c r="AB458" s="53" t="e">
        <f t="shared" si="152"/>
        <v>#DIV/0!</v>
      </c>
      <c r="AF458" s="53"/>
      <c r="AG458" s="53"/>
      <c r="AI458" s="53" t="e">
        <f t="shared" si="153"/>
        <v>#DIV/0!</v>
      </c>
      <c r="AP458" s="53" t="e">
        <f t="shared" si="154"/>
        <v>#DIV/0!</v>
      </c>
      <c r="AT458" s="35">
        <f t="shared" si="155"/>
        <v>0</v>
      </c>
      <c r="AU458" s="36">
        <f t="shared" si="156"/>
        <v>0</v>
      </c>
      <c r="AW458" s="53" t="e">
        <f t="shared" si="157"/>
        <v>#DIV/0!</v>
      </c>
      <c r="BB458" s="36">
        <f t="shared" si="158"/>
        <v>0</v>
      </c>
      <c r="BD458" s="53" t="e">
        <f t="shared" si="159"/>
        <v>#DIV/0!</v>
      </c>
      <c r="BI458" s="36">
        <f t="shared" si="160"/>
        <v>0</v>
      </c>
    </row>
    <row r="459" spans="1:61" x14ac:dyDescent="0.2">
      <c r="A459" s="2">
        <v>42472</v>
      </c>
      <c r="B459">
        <f>'Yield Curves'!C458-'Yield Curves'!C459</f>
        <v>2.9999999999999361E-2</v>
      </c>
      <c r="C459">
        <f>'Yield Curves'!D458-'Yield Curves'!D459</f>
        <v>1.9999999999999574E-2</v>
      </c>
      <c r="D459">
        <f>'Yield Curves'!E458-'Yield Curves'!E459</f>
        <v>9.9999999999997868E-3</v>
      </c>
      <c r="E459">
        <f>'Yield Curves'!F458-'Yield Curves'!F459</f>
        <v>-1.0000000000001563E-2</v>
      </c>
      <c r="F459">
        <f>'Yield Curves'!G458-'Yield Curves'!G459</f>
        <v>-3.0000000000001137E-2</v>
      </c>
      <c r="G459">
        <f>'Yield Curves'!H458-'Yield Curves'!H459</f>
        <v>-2.5000000000000355E-2</v>
      </c>
      <c r="H459">
        <f>'Yield Curves'!I458-'Yield Curves'!I459</f>
        <v>-2.000000000000135E-2</v>
      </c>
      <c r="I459">
        <f>'Yield Curves'!J458-'Yield Curves'!J459</f>
        <v>-1.9999999999999574E-2</v>
      </c>
      <c r="J459">
        <f>'Yield Curves'!K458-'Yield Curves'!K459</f>
        <v>-1.9999999999999574E-2</v>
      </c>
      <c r="K459">
        <f>'Yield Curves'!L458-'Yield Curves'!L459</f>
        <v>-1.5000000000000568E-2</v>
      </c>
      <c r="L459">
        <f>'Yield Curves'!M458-'Yield Curves'!M459</f>
        <v>-9.9999999999997868E-3</v>
      </c>
      <c r="M459">
        <f>'Yield Curves'!N458-'Yield Curves'!N459</f>
        <v>-4.9999999999990052E-3</v>
      </c>
      <c r="N459">
        <f>'Yield Curves'!O458-'Yield Curves'!O459</f>
        <v>0</v>
      </c>
      <c r="O459">
        <f>'Yield Curves'!P458-'Yield Curves'!P459</f>
        <v>4.9999999999990052E-3</v>
      </c>
      <c r="P459">
        <f>'Yield Curves'!Q458-'Yield Curves'!Q459</f>
        <v>2.4999999999977263E-3</v>
      </c>
      <c r="Q459">
        <f>'Yield Curves'!R458-'Yield Curves'!R459</f>
        <v>0</v>
      </c>
      <c r="R459">
        <f>'Yield Curves'!S458-'Yield Curves'!S459</f>
        <v>-2.4999999999977263E-3</v>
      </c>
      <c r="S459">
        <f>'Yield Curves'!T458-'Yield Curves'!T459</f>
        <v>-1.2499999999988631E-3</v>
      </c>
      <c r="T459">
        <f>'Yield Curves'!U458-'Yield Curves'!U459</f>
        <v>0</v>
      </c>
      <c r="U459">
        <f>'Yield Curves'!V458-'Yield Curves'!V459</f>
        <v>1.2499999999988631E-3</v>
      </c>
      <c r="V459" s="21">
        <f t="shared" si="151"/>
        <v>2.9999999999999361E-2</v>
      </c>
      <c r="AB459" s="53" t="e">
        <f t="shared" si="152"/>
        <v>#DIV/0!</v>
      </c>
      <c r="AF459" s="53"/>
      <c r="AG459" s="53"/>
      <c r="AI459" s="53" t="e">
        <f t="shared" si="153"/>
        <v>#DIV/0!</v>
      </c>
      <c r="AP459" s="53" t="e">
        <f t="shared" si="154"/>
        <v>#DIV/0!</v>
      </c>
      <c r="AT459" s="35">
        <f t="shared" si="155"/>
        <v>0</v>
      </c>
      <c r="AU459" s="36">
        <f t="shared" si="156"/>
        <v>0</v>
      </c>
      <c r="AW459" s="53" t="e">
        <f t="shared" si="157"/>
        <v>#DIV/0!</v>
      </c>
      <c r="BB459" s="36">
        <f t="shared" si="158"/>
        <v>0</v>
      </c>
      <c r="BD459" s="53" t="e">
        <f t="shared" si="159"/>
        <v>#DIV/0!</v>
      </c>
      <c r="BI459" s="36">
        <f t="shared" si="160"/>
        <v>0</v>
      </c>
    </row>
    <row r="460" spans="1:61" x14ac:dyDescent="0.2">
      <c r="A460" s="2">
        <v>42471</v>
      </c>
      <c r="B460">
        <f>'Yield Curves'!C459-'Yield Curves'!C460</f>
        <v>-0.10999999999999943</v>
      </c>
      <c r="C460">
        <f>'Yield Curves'!D459-'Yield Curves'!D460</f>
        <v>-8.9999999999998082E-2</v>
      </c>
      <c r="D460">
        <f>'Yield Curves'!E459-'Yield Curves'!E460</f>
        <v>-6.9999999999998508E-2</v>
      </c>
      <c r="E460">
        <f>'Yield Curves'!F459-'Yield Curves'!F460</f>
        <v>-5.4999999999999716E-2</v>
      </c>
      <c r="F460">
        <f>'Yield Curves'!G459-'Yield Curves'!G460</f>
        <v>-3.9999999999999147E-2</v>
      </c>
      <c r="G460">
        <f>'Yield Curves'!H459-'Yield Curves'!H460</f>
        <v>-3.9999999999999147E-2</v>
      </c>
      <c r="H460">
        <f>'Yield Curves'!I459-'Yield Curves'!I460</f>
        <v>-3.9999999999999147E-2</v>
      </c>
      <c r="I460">
        <f>'Yield Curves'!J459-'Yield Curves'!J460</f>
        <v>-3.9999999999999147E-2</v>
      </c>
      <c r="J460">
        <f>'Yield Curves'!K459-'Yield Curves'!K460</f>
        <v>-4.0000000000000924E-2</v>
      </c>
      <c r="K460">
        <f>'Yield Curves'!L459-'Yield Curves'!L460</f>
        <v>-4.0000000000000924E-2</v>
      </c>
      <c r="L460">
        <f>'Yield Curves'!M459-'Yield Curves'!M460</f>
        <v>-4.0000000000000924E-2</v>
      </c>
      <c r="M460">
        <f>'Yield Curves'!N459-'Yield Curves'!N460</f>
        <v>-4.0000000000000924E-2</v>
      </c>
      <c r="N460">
        <f>'Yield Curves'!O459-'Yield Curves'!O460</f>
        <v>-4.0000000000000924E-2</v>
      </c>
      <c r="O460">
        <f>'Yield Curves'!P459-'Yield Curves'!P460</f>
        <v>-4.0000000000000924E-2</v>
      </c>
      <c r="P460">
        <f>'Yield Curves'!Q459-'Yield Curves'!Q460</f>
        <v>-4.2500000000000426E-2</v>
      </c>
      <c r="Q460">
        <f>'Yield Curves'!R459-'Yield Curves'!R460</f>
        <v>-4.4999999999999929E-2</v>
      </c>
      <c r="R460">
        <f>'Yield Curves'!S459-'Yield Curves'!S460</f>
        <v>-4.7499999999999432E-2</v>
      </c>
      <c r="S460">
        <f>'Yield Curves'!T459-'Yield Curves'!T460</f>
        <v>-4.8749999999998295E-2</v>
      </c>
      <c r="T460">
        <f>'Yield Curves'!U459-'Yield Curves'!U460</f>
        <v>-4.9999999999998934E-2</v>
      </c>
      <c r="U460">
        <f>'Yield Curves'!V459-'Yield Curves'!V460</f>
        <v>-5.1249999999999574E-2</v>
      </c>
      <c r="V460" s="21">
        <f t="shared" si="151"/>
        <v>-3.9999999999999147E-2</v>
      </c>
      <c r="AB460" s="53" t="e">
        <f t="shared" si="152"/>
        <v>#DIV/0!</v>
      </c>
      <c r="AF460" s="53"/>
      <c r="AG460" s="53"/>
      <c r="AI460" s="53" t="e">
        <f t="shared" si="153"/>
        <v>#DIV/0!</v>
      </c>
      <c r="AP460" s="53" t="e">
        <f t="shared" si="154"/>
        <v>#DIV/0!</v>
      </c>
      <c r="AT460" s="35">
        <f t="shared" si="155"/>
        <v>0</v>
      </c>
      <c r="AU460" s="36">
        <f t="shared" si="156"/>
        <v>0</v>
      </c>
      <c r="AW460" s="53" t="e">
        <f t="shared" si="157"/>
        <v>#DIV/0!</v>
      </c>
      <c r="BB460" s="36">
        <f t="shared" si="158"/>
        <v>0</v>
      </c>
      <c r="BD460" s="53" t="e">
        <f t="shared" si="159"/>
        <v>#DIV/0!</v>
      </c>
      <c r="BI460" s="36">
        <f t="shared" si="160"/>
        <v>0</v>
      </c>
    </row>
    <row r="461" spans="1:61" x14ac:dyDescent="0.2">
      <c r="A461" s="2">
        <v>42468</v>
      </c>
      <c r="B461">
        <f>'Yield Curves'!C460-'Yield Curves'!C461</f>
        <v>0</v>
      </c>
      <c r="C461">
        <f>'Yield Curves'!D460-'Yield Curves'!D461</f>
        <v>0</v>
      </c>
      <c r="D461">
        <f>'Yield Curves'!E460-'Yield Curves'!E461</f>
        <v>0</v>
      </c>
      <c r="E461">
        <f>'Yield Curves'!F460-'Yield Curves'!F461</f>
        <v>-4.9999999999990052E-3</v>
      </c>
      <c r="F461">
        <f>'Yield Curves'!G460-'Yield Curves'!G461</f>
        <v>-9.9999999999997868E-3</v>
      </c>
      <c r="G461">
        <f>'Yield Curves'!H460-'Yield Curves'!H461</f>
        <v>-6.0000000000000497E-2</v>
      </c>
      <c r="H461">
        <f>'Yield Curves'!I460-'Yield Curves'!I461</f>
        <v>-0.10999999999999943</v>
      </c>
      <c r="I461">
        <f>'Yield Curves'!J460-'Yield Curves'!J461</f>
        <v>-8.0000000000000071E-2</v>
      </c>
      <c r="J461">
        <f>'Yield Curves'!K460-'Yield Curves'!K461</f>
        <v>-4.9999999999998934E-2</v>
      </c>
      <c r="K461">
        <f>'Yield Curves'!L460-'Yield Curves'!L461</f>
        <v>-6.0000000000000497E-2</v>
      </c>
      <c r="L461">
        <f>'Yield Curves'!M460-'Yield Curves'!M461</f>
        <v>-7.0000000000000284E-2</v>
      </c>
      <c r="M461">
        <f>'Yield Curves'!N460-'Yield Curves'!N461</f>
        <v>-8.0000000000000071E-2</v>
      </c>
      <c r="N461">
        <f>'Yield Curves'!O460-'Yield Curves'!O461</f>
        <v>-8.9999999999999858E-2</v>
      </c>
      <c r="O461">
        <f>'Yield Curves'!P460-'Yield Curves'!P461</f>
        <v>-9.9999999999999645E-2</v>
      </c>
      <c r="P461">
        <f>'Yield Curves'!Q460-'Yield Curves'!Q461</f>
        <v>-9.9999999999999645E-2</v>
      </c>
      <c r="Q461">
        <f>'Yield Curves'!R460-'Yield Curves'!R461</f>
        <v>-0.10000000000000142</v>
      </c>
      <c r="R461">
        <f>'Yield Curves'!S460-'Yield Curves'!S461</f>
        <v>-0.1000000000000032</v>
      </c>
      <c r="S461">
        <f>'Yield Curves'!T460-'Yield Curves'!T461</f>
        <v>-0.1050000000000022</v>
      </c>
      <c r="T461">
        <f>'Yield Curves'!U460-'Yield Curves'!U461</f>
        <v>-0.11000000000000121</v>
      </c>
      <c r="U461">
        <f>'Yield Curves'!V460-'Yield Curves'!V461</f>
        <v>-0.11500000000000021</v>
      </c>
      <c r="V461" s="21">
        <f t="shared" si="151"/>
        <v>0</v>
      </c>
      <c r="AB461" s="53" t="e">
        <f t="shared" si="152"/>
        <v>#DIV/0!</v>
      </c>
      <c r="AF461" s="53"/>
      <c r="AG461" s="53"/>
      <c r="AI461" s="53" t="e">
        <f t="shared" si="153"/>
        <v>#DIV/0!</v>
      </c>
      <c r="AP461" s="53" t="e">
        <f t="shared" si="154"/>
        <v>#DIV/0!</v>
      </c>
      <c r="AT461" s="35">
        <f t="shared" si="155"/>
        <v>0</v>
      </c>
      <c r="AU461" s="36">
        <f t="shared" si="156"/>
        <v>0</v>
      </c>
      <c r="AW461" s="53" t="e">
        <f t="shared" si="157"/>
        <v>#DIV/0!</v>
      </c>
      <c r="BB461" s="36">
        <f t="shared" si="158"/>
        <v>0</v>
      </c>
      <c r="BD461" s="53" t="e">
        <f t="shared" si="159"/>
        <v>#DIV/0!</v>
      </c>
      <c r="BI461" s="36">
        <f t="shared" si="160"/>
        <v>0</v>
      </c>
    </row>
    <row r="462" spans="1:61" x14ac:dyDescent="0.2">
      <c r="A462" s="2">
        <v>42467</v>
      </c>
      <c r="B462">
        <f>'Yield Curves'!C461-'Yield Curves'!C462</f>
        <v>-3.0000000000001137E-2</v>
      </c>
      <c r="C462">
        <f>'Yield Curves'!D461-'Yield Curves'!D462</f>
        <v>9.9999999999997868E-3</v>
      </c>
      <c r="D462">
        <f>'Yield Curves'!E461-'Yield Curves'!E462</f>
        <v>4.9999999999998934E-2</v>
      </c>
      <c r="E462">
        <f>'Yield Curves'!F461-'Yield Curves'!F462</f>
        <v>5.9999999999998721E-2</v>
      </c>
      <c r="F462">
        <f>'Yield Curves'!G461-'Yield Curves'!G462</f>
        <v>7.0000000000000284E-2</v>
      </c>
      <c r="G462">
        <f>'Yield Curves'!H461-'Yield Curves'!H462</f>
        <v>0.10999999999999943</v>
      </c>
      <c r="H462">
        <f>'Yield Curves'!I461-'Yield Curves'!I462</f>
        <v>0.14999999999999858</v>
      </c>
      <c r="I462">
        <f>'Yield Curves'!J461-'Yield Curves'!J462</f>
        <v>0.12499999999999822</v>
      </c>
      <c r="J462">
        <f>'Yield Curves'!K461-'Yield Curves'!K462</f>
        <v>9.9999999999999645E-2</v>
      </c>
      <c r="K462">
        <f>'Yield Curves'!L461-'Yield Curves'!L462</f>
        <v>0.10750000000000171</v>
      </c>
      <c r="L462">
        <f>'Yield Curves'!M461-'Yield Curves'!M462</f>
        <v>0.11500000000000199</v>
      </c>
      <c r="M462">
        <f>'Yield Curves'!N461-'Yield Curves'!N462</f>
        <v>0.12250000000000227</v>
      </c>
      <c r="N462">
        <f>'Yield Curves'!O461-'Yield Curves'!O462</f>
        <v>0.13000000000000078</v>
      </c>
      <c r="O462">
        <f>'Yield Curves'!P461-'Yield Curves'!P462</f>
        <v>0.13749999999999929</v>
      </c>
      <c r="P462">
        <f>'Yield Curves'!Q461-'Yield Curves'!Q462</f>
        <v>0.14125000000000121</v>
      </c>
      <c r="Q462">
        <f>'Yield Curves'!R461-'Yield Curves'!R462</f>
        <v>0.14500000000000135</v>
      </c>
      <c r="R462">
        <f>'Yield Curves'!S461-'Yield Curves'!S462</f>
        <v>0.14875000000000149</v>
      </c>
      <c r="S462">
        <f>'Yield Curves'!T461-'Yield Curves'!T462</f>
        <v>0.15437499999999993</v>
      </c>
      <c r="T462">
        <f>'Yield Curves'!U461-'Yield Curves'!U462</f>
        <v>0.16000000000000014</v>
      </c>
      <c r="U462">
        <f>'Yield Curves'!V461-'Yield Curves'!V462</f>
        <v>0.16562500000000036</v>
      </c>
      <c r="V462" s="21">
        <f t="shared" si="151"/>
        <v>0.16562500000000036</v>
      </c>
      <c r="AB462" s="53" t="e">
        <f t="shared" si="152"/>
        <v>#DIV/0!</v>
      </c>
      <c r="AF462" s="53"/>
      <c r="AG462" s="53"/>
      <c r="AI462" s="53" t="e">
        <f t="shared" si="153"/>
        <v>#DIV/0!</v>
      </c>
      <c r="AP462" s="53" t="e">
        <f t="shared" si="154"/>
        <v>#DIV/0!</v>
      </c>
      <c r="AT462" s="35">
        <f t="shared" si="155"/>
        <v>0</v>
      </c>
      <c r="AU462" s="36">
        <f t="shared" si="156"/>
        <v>0</v>
      </c>
      <c r="AW462" s="53" t="e">
        <f t="shared" si="157"/>
        <v>#DIV/0!</v>
      </c>
      <c r="BB462" s="36">
        <f t="shared" si="158"/>
        <v>0</v>
      </c>
      <c r="BD462" s="53" t="e">
        <f t="shared" si="159"/>
        <v>#DIV/0!</v>
      </c>
      <c r="BI462" s="36">
        <f t="shared" si="160"/>
        <v>0</v>
      </c>
    </row>
    <row r="463" spans="1:61" x14ac:dyDescent="0.2">
      <c r="A463" s="2">
        <v>42466</v>
      </c>
      <c r="B463">
        <f>'Yield Curves'!C462-'Yield Curves'!C463</f>
        <v>-2.9999999999999361E-2</v>
      </c>
      <c r="C463">
        <f>'Yield Curves'!D462-'Yield Curves'!D463</f>
        <v>-1.9999999999999574E-2</v>
      </c>
      <c r="D463">
        <f>'Yield Curves'!E462-'Yield Curves'!E463</f>
        <v>-9.9999999999997868E-3</v>
      </c>
      <c r="E463">
        <f>'Yield Curves'!F462-'Yield Curves'!F463</f>
        <v>-9.9999999999980105E-3</v>
      </c>
      <c r="F463">
        <f>'Yield Curves'!G462-'Yield Curves'!G463</f>
        <v>-9.9999999999997868E-3</v>
      </c>
      <c r="G463">
        <f>'Yield Curves'!H462-'Yield Curves'!H463</f>
        <v>-1.9999999999999574E-2</v>
      </c>
      <c r="H463">
        <f>'Yield Curves'!I462-'Yield Curves'!I463</f>
        <v>-2.9999999999999361E-2</v>
      </c>
      <c r="I463">
        <f>'Yield Curves'!J462-'Yield Curves'!J463</f>
        <v>-2.4999999999998579E-2</v>
      </c>
      <c r="J463">
        <f>'Yield Curves'!K462-'Yield Curves'!K463</f>
        <v>-1.9999999999999574E-2</v>
      </c>
      <c r="K463">
        <f>'Yield Curves'!L462-'Yield Curves'!L463</f>
        <v>-2.5000000000000355E-2</v>
      </c>
      <c r="L463">
        <f>'Yield Curves'!M462-'Yield Curves'!M463</f>
        <v>-3.0000000000001137E-2</v>
      </c>
      <c r="M463">
        <f>'Yield Curves'!N462-'Yield Curves'!N463</f>
        <v>-3.5000000000001918E-2</v>
      </c>
      <c r="N463">
        <f>'Yield Curves'!O462-'Yield Curves'!O463</f>
        <v>-4.0000000000000924E-2</v>
      </c>
      <c r="O463">
        <f>'Yield Curves'!P462-'Yield Curves'!P463</f>
        <v>-4.4999999999999929E-2</v>
      </c>
      <c r="P463">
        <f>'Yield Curves'!Q462-'Yield Curves'!Q463</f>
        <v>-4.5000000000001705E-2</v>
      </c>
      <c r="Q463">
        <f>'Yield Curves'!R462-'Yield Curves'!R463</f>
        <v>-4.4999999999999929E-2</v>
      </c>
      <c r="R463">
        <f>'Yield Curves'!S462-'Yield Curves'!S463</f>
        <v>-4.4999999999998153E-2</v>
      </c>
      <c r="S463">
        <f>'Yield Curves'!T462-'Yield Curves'!T463</f>
        <v>-4.7499999999997655E-2</v>
      </c>
      <c r="T463">
        <f>'Yield Curves'!U462-'Yield Curves'!U463</f>
        <v>-4.9999999999998934E-2</v>
      </c>
      <c r="U463">
        <f>'Yield Curves'!V462-'Yield Curves'!V463</f>
        <v>-5.2500000000000213E-2</v>
      </c>
      <c r="V463" s="21">
        <f t="shared" si="151"/>
        <v>-9.9999999999980105E-3</v>
      </c>
      <c r="AB463" s="53" t="e">
        <f t="shared" si="152"/>
        <v>#DIV/0!</v>
      </c>
      <c r="AF463" s="53"/>
      <c r="AG463" s="53"/>
      <c r="AI463" s="53" t="e">
        <f t="shared" si="153"/>
        <v>#DIV/0!</v>
      </c>
      <c r="AP463" s="53" t="e">
        <f t="shared" si="154"/>
        <v>#DIV/0!</v>
      </c>
      <c r="AT463" s="35">
        <f t="shared" si="155"/>
        <v>0</v>
      </c>
      <c r="AU463" s="36">
        <f t="shared" si="156"/>
        <v>0</v>
      </c>
      <c r="AW463" s="53" t="e">
        <f t="shared" si="157"/>
        <v>#DIV/0!</v>
      </c>
      <c r="BB463" s="36">
        <f t="shared" si="158"/>
        <v>0</v>
      </c>
      <c r="BD463" s="53" t="e">
        <f t="shared" si="159"/>
        <v>#DIV/0!</v>
      </c>
      <c r="BI463" s="36">
        <f t="shared" si="160"/>
        <v>0</v>
      </c>
    </row>
    <row r="464" spans="1:61" x14ac:dyDescent="0.2">
      <c r="A464" s="2">
        <v>42465</v>
      </c>
      <c r="B464">
        <f>'Yield Curves'!C463-'Yield Curves'!C464</f>
        <v>-1.9999999999999574E-2</v>
      </c>
      <c r="C464">
        <f>'Yield Curves'!D463-'Yield Curves'!D464</f>
        <v>-3.0000000000001137E-2</v>
      </c>
      <c r="D464">
        <f>'Yield Curves'!E463-'Yield Curves'!E464</f>
        <v>-3.9999999999999147E-2</v>
      </c>
      <c r="E464">
        <f>'Yield Curves'!F463-'Yield Curves'!F464</f>
        <v>-1.5000000000000568E-2</v>
      </c>
      <c r="F464">
        <f>'Yield Curves'!G463-'Yield Curves'!G464</f>
        <v>9.9999999999997868E-3</v>
      </c>
      <c r="G464">
        <f>'Yield Curves'!H463-'Yield Curves'!H464</f>
        <v>5.4999999999999716E-2</v>
      </c>
      <c r="H464">
        <f>'Yield Curves'!I463-'Yield Curves'!I464</f>
        <v>9.9999999999999645E-2</v>
      </c>
      <c r="I464">
        <f>'Yield Curves'!J463-'Yield Curves'!J464</f>
        <v>8.5000000000000853E-2</v>
      </c>
      <c r="J464">
        <f>'Yield Curves'!K463-'Yield Curves'!K464</f>
        <v>7.0000000000000284E-2</v>
      </c>
      <c r="K464">
        <f>'Yield Curves'!L463-'Yield Curves'!L464</f>
        <v>7.2499999999999787E-2</v>
      </c>
      <c r="L464">
        <f>'Yield Curves'!M463-'Yield Curves'!M464</f>
        <v>7.4999999999999289E-2</v>
      </c>
      <c r="M464">
        <f>'Yield Curves'!N463-'Yield Curves'!N464</f>
        <v>7.7499999999998792E-2</v>
      </c>
      <c r="N464">
        <f>'Yield Curves'!O463-'Yield Curves'!O464</f>
        <v>8.0000000000000071E-2</v>
      </c>
      <c r="O464">
        <f>'Yield Curves'!P463-'Yield Curves'!P464</f>
        <v>8.250000000000135E-2</v>
      </c>
      <c r="P464">
        <f>'Yield Curves'!Q463-'Yield Curves'!Q464</f>
        <v>8.375000000000199E-2</v>
      </c>
      <c r="Q464">
        <f>'Yield Curves'!R463-'Yield Curves'!R464</f>
        <v>8.5000000000000853E-2</v>
      </c>
      <c r="R464">
        <f>'Yield Curves'!S463-'Yield Curves'!S464</f>
        <v>8.6249999999999716E-2</v>
      </c>
      <c r="S464">
        <f>'Yield Curves'!T463-'Yield Curves'!T464</f>
        <v>8.8124999999999787E-2</v>
      </c>
      <c r="T464">
        <f>'Yield Curves'!U463-'Yield Curves'!U464</f>
        <v>8.9999999999999858E-2</v>
      </c>
      <c r="U464">
        <f>'Yield Curves'!V463-'Yield Curves'!V464</f>
        <v>9.1874999999999929E-2</v>
      </c>
      <c r="V464" s="21">
        <f t="shared" si="151"/>
        <v>9.9999999999999645E-2</v>
      </c>
      <c r="AB464" s="53" t="e">
        <f t="shared" si="152"/>
        <v>#DIV/0!</v>
      </c>
      <c r="AF464" s="53"/>
      <c r="AG464" s="53"/>
      <c r="AI464" s="53" t="e">
        <f t="shared" si="153"/>
        <v>#DIV/0!</v>
      </c>
      <c r="AP464" s="53" t="e">
        <f t="shared" si="154"/>
        <v>#DIV/0!</v>
      </c>
      <c r="AT464" s="35">
        <f t="shared" si="155"/>
        <v>0</v>
      </c>
      <c r="AU464" s="36">
        <f t="shared" si="156"/>
        <v>0</v>
      </c>
      <c r="AW464" s="53" t="e">
        <f t="shared" si="157"/>
        <v>#DIV/0!</v>
      </c>
      <c r="BB464" s="36">
        <f t="shared" si="158"/>
        <v>0</v>
      </c>
      <c r="BD464" s="53" t="e">
        <f t="shared" si="159"/>
        <v>#DIV/0!</v>
      </c>
      <c r="BI464" s="36">
        <f t="shared" si="160"/>
        <v>0</v>
      </c>
    </row>
    <row r="465" spans="1:61" x14ac:dyDescent="0.2">
      <c r="A465" s="2">
        <v>42464</v>
      </c>
      <c r="B465">
        <f>'Yield Curves'!C464-'Yield Curves'!C465</f>
        <v>9.9999999999997868E-3</v>
      </c>
      <c r="C465">
        <f>'Yield Curves'!D464-'Yield Curves'!D465</f>
        <v>3.9999999999999147E-2</v>
      </c>
      <c r="D465">
        <f>'Yield Curves'!E464-'Yield Curves'!E465</f>
        <v>6.9999999999998508E-2</v>
      </c>
      <c r="E465">
        <f>'Yield Curves'!F464-'Yield Curves'!F465</f>
        <v>6.4999999999997726E-2</v>
      </c>
      <c r="F465">
        <f>'Yield Curves'!G464-'Yield Curves'!G465</f>
        <v>5.9999999999998721E-2</v>
      </c>
      <c r="G465">
        <f>'Yield Curves'!H464-'Yield Curves'!H465</f>
        <v>3.0000000000001137E-2</v>
      </c>
      <c r="H465">
        <f>'Yield Curves'!I464-'Yield Curves'!I465</f>
        <v>0</v>
      </c>
      <c r="I465">
        <f>'Yield Curves'!J464-'Yield Curves'!J465</f>
        <v>4.9999999999990052E-3</v>
      </c>
      <c r="J465">
        <f>'Yield Curves'!K464-'Yield Curves'!K465</f>
        <v>9.9999999999997868E-3</v>
      </c>
      <c r="K465">
        <f>'Yield Curves'!L464-'Yield Curves'!L465</f>
        <v>7.5000000000002842E-3</v>
      </c>
      <c r="L465">
        <f>'Yield Curves'!M464-'Yield Curves'!M465</f>
        <v>5.0000000000007816E-3</v>
      </c>
      <c r="M465">
        <f>'Yield Curves'!N464-'Yield Curves'!N465</f>
        <v>2.500000000001279E-3</v>
      </c>
      <c r="N465">
        <f>'Yield Curves'!O464-'Yield Curves'!O465</f>
        <v>0</v>
      </c>
      <c r="O465">
        <f>'Yield Curves'!P464-'Yield Curves'!P465</f>
        <v>-2.500000000001279E-3</v>
      </c>
      <c r="P465">
        <f>'Yield Curves'!Q464-'Yield Curves'!Q465</f>
        <v>-1.2500000000006395E-3</v>
      </c>
      <c r="Q465">
        <f>'Yield Curves'!R464-'Yield Curves'!R465</f>
        <v>0</v>
      </c>
      <c r="R465">
        <f>'Yield Curves'!S464-'Yield Curves'!S465</f>
        <v>1.2500000000006395E-3</v>
      </c>
      <c r="S465">
        <f>'Yield Curves'!T464-'Yield Curves'!T465</f>
        <v>6.2499999999943157E-4</v>
      </c>
      <c r="T465">
        <f>'Yield Curves'!U464-'Yield Curves'!U465</f>
        <v>0</v>
      </c>
      <c r="U465">
        <f>'Yield Curves'!V464-'Yield Curves'!V465</f>
        <v>-6.2499999999943157E-4</v>
      </c>
      <c r="V465" s="21">
        <f t="shared" si="151"/>
        <v>6.9999999999998508E-2</v>
      </c>
      <c r="AB465" s="53" t="e">
        <f t="shared" si="152"/>
        <v>#DIV/0!</v>
      </c>
      <c r="AF465" s="53"/>
      <c r="AG465" s="53"/>
      <c r="AI465" s="53" t="e">
        <f t="shared" si="153"/>
        <v>#DIV/0!</v>
      </c>
      <c r="AP465" s="53" t="e">
        <f t="shared" si="154"/>
        <v>#DIV/0!</v>
      </c>
      <c r="AT465" s="35">
        <f t="shared" si="155"/>
        <v>0</v>
      </c>
      <c r="AU465" s="36">
        <f t="shared" si="156"/>
        <v>0</v>
      </c>
      <c r="AW465" s="53" t="e">
        <f t="shared" si="157"/>
        <v>#DIV/0!</v>
      </c>
      <c r="BB465" s="36">
        <f t="shared" si="158"/>
        <v>0</v>
      </c>
      <c r="BD465" s="53" t="e">
        <f t="shared" si="159"/>
        <v>#DIV/0!</v>
      </c>
      <c r="BI465" s="36">
        <f t="shared" si="160"/>
        <v>0</v>
      </c>
    </row>
    <row r="466" spans="1:61" x14ac:dyDescent="0.2">
      <c r="A466" s="2">
        <v>42461</v>
      </c>
      <c r="B466">
        <f>'Yield Curves'!C465-'Yield Curves'!C466</f>
        <v>-4.0000000000000924E-2</v>
      </c>
      <c r="C466">
        <f>'Yield Curves'!D465-'Yield Curves'!D466</f>
        <v>-2.4999999999998579E-2</v>
      </c>
      <c r="D466">
        <f>'Yield Curves'!E465-'Yield Curves'!E466</f>
        <v>-9.9999999999997868E-3</v>
      </c>
      <c r="E466">
        <f>'Yield Curves'!F465-'Yield Curves'!F466</f>
        <v>5.000000000002558E-3</v>
      </c>
      <c r="F466">
        <f>'Yield Curves'!G465-'Yield Curves'!G466</f>
        <v>2.000000000000135E-2</v>
      </c>
      <c r="G466">
        <f>'Yield Curves'!H465-'Yield Curves'!H466</f>
        <v>3.5000000000000142E-2</v>
      </c>
      <c r="H466">
        <f>'Yield Curves'!I465-'Yield Curves'!I466</f>
        <v>5.0000000000000711E-2</v>
      </c>
      <c r="I466">
        <f>'Yield Curves'!J465-'Yield Curves'!J466</f>
        <v>5.4999999999999716E-2</v>
      </c>
      <c r="J466">
        <f>'Yield Curves'!K465-'Yield Curves'!K466</f>
        <v>5.9999999999998721E-2</v>
      </c>
      <c r="K466">
        <f>'Yield Curves'!L465-'Yield Curves'!L466</f>
        <v>6.25E-2</v>
      </c>
      <c r="L466">
        <f>'Yield Curves'!M465-'Yield Curves'!M466</f>
        <v>6.4999999999999503E-2</v>
      </c>
      <c r="M466">
        <f>'Yield Curves'!N465-'Yield Curves'!N466</f>
        <v>6.7499999999999005E-2</v>
      </c>
      <c r="N466">
        <f>'Yield Curves'!O465-'Yield Curves'!O466</f>
        <v>7.0000000000000284E-2</v>
      </c>
      <c r="O466">
        <f>'Yield Curves'!P465-'Yield Curves'!P466</f>
        <v>7.2500000000001563E-2</v>
      </c>
      <c r="P466">
        <f>'Yield Curves'!Q465-'Yield Curves'!Q466</f>
        <v>7.1250000000000924E-2</v>
      </c>
      <c r="Q466">
        <f>'Yield Curves'!R465-'Yield Curves'!R466</f>
        <v>7.0000000000000284E-2</v>
      </c>
      <c r="R466">
        <f>'Yield Curves'!S465-'Yield Curves'!S466</f>
        <v>6.8749999999999645E-2</v>
      </c>
      <c r="S466">
        <f>'Yield Curves'!T465-'Yield Curves'!T466</f>
        <v>6.9375000000000853E-2</v>
      </c>
      <c r="T466">
        <f>'Yield Curves'!U465-'Yield Curves'!U466</f>
        <v>7.0000000000000284E-2</v>
      </c>
      <c r="U466">
        <f>'Yield Curves'!V465-'Yield Curves'!V466</f>
        <v>7.0624999999999716E-2</v>
      </c>
      <c r="V466" s="21">
        <f t="shared" si="151"/>
        <v>7.2500000000001563E-2</v>
      </c>
      <c r="AB466" s="53" t="e">
        <f t="shared" si="152"/>
        <v>#DIV/0!</v>
      </c>
      <c r="AF466" s="53"/>
      <c r="AG466" s="53"/>
      <c r="AI466" s="53" t="e">
        <f t="shared" si="153"/>
        <v>#DIV/0!</v>
      </c>
      <c r="AP466" s="53" t="e">
        <f t="shared" si="154"/>
        <v>#DIV/0!</v>
      </c>
      <c r="AT466" s="35">
        <f t="shared" si="155"/>
        <v>0</v>
      </c>
      <c r="AU466" s="36">
        <f t="shared" si="156"/>
        <v>0</v>
      </c>
      <c r="AW466" s="53" t="e">
        <f t="shared" si="157"/>
        <v>#DIV/0!</v>
      </c>
      <c r="BB466" s="36">
        <f t="shared" si="158"/>
        <v>0</v>
      </c>
      <c r="BD466" s="53" t="e">
        <f t="shared" si="159"/>
        <v>#DIV/0!</v>
      </c>
      <c r="BI466" s="36">
        <f t="shared" si="160"/>
        <v>0</v>
      </c>
    </row>
    <row r="467" spans="1:61" x14ac:dyDescent="0.2">
      <c r="A467" s="2">
        <v>42460</v>
      </c>
      <c r="B467">
        <f>'Yield Curves'!C466-'Yield Curves'!C467</f>
        <v>0.21000000000000085</v>
      </c>
      <c r="C467">
        <f>'Yield Curves'!D466-'Yield Curves'!D467</f>
        <v>0.14999999999999858</v>
      </c>
      <c r="D467">
        <f>'Yield Curves'!E466-'Yield Curves'!E467</f>
        <v>8.9999999999999858E-2</v>
      </c>
      <c r="E467">
        <f>'Yield Curves'!F466-'Yield Curves'!F467</f>
        <v>4.9999999999998934E-2</v>
      </c>
      <c r="F467">
        <f>'Yield Curves'!G466-'Yield Curves'!G467</f>
        <v>9.9999999999997868E-3</v>
      </c>
      <c r="G467">
        <f>'Yield Curves'!H466-'Yield Curves'!H467</f>
        <v>-1.5000000000000568E-2</v>
      </c>
      <c r="H467">
        <f>'Yield Curves'!I466-'Yield Curves'!I467</f>
        <v>-4.0000000000000924E-2</v>
      </c>
      <c r="I467">
        <f>'Yield Curves'!J466-'Yield Curves'!J467</f>
        <v>-3.9999999999999147E-2</v>
      </c>
      <c r="J467">
        <f>'Yield Curves'!K466-'Yield Curves'!K467</f>
        <v>-3.9999999999999147E-2</v>
      </c>
      <c r="K467">
        <f>'Yield Curves'!L466-'Yield Curves'!L467</f>
        <v>-4.2500000000000426E-2</v>
      </c>
      <c r="L467">
        <f>'Yield Curves'!M466-'Yield Curves'!M467</f>
        <v>-4.4999999999999929E-2</v>
      </c>
      <c r="M467">
        <f>'Yield Curves'!N466-'Yield Curves'!N467</f>
        <v>-4.7499999999999432E-2</v>
      </c>
      <c r="N467">
        <f>'Yield Curves'!O466-'Yield Curves'!O467</f>
        <v>-5.0000000000000711E-2</v>
      </c>
      <c r="O467">
        <f>'Yield Curves'!P466-'Yield Curves'!P467</f>
        <v>-5.250000000000199E-2</v>
      </c>
      <c r="P467">
        <f>'Yield Curves'!Q466-'Yield Curves'!Q467</f>
        <v>-4.8750000000001847E-2</v>
      </c>
      <c r="Q467">
        <f>'Yield Curves'!R466-'Yield Curves'!R467</f>
        <v>-4.5000000000001705E-2</v>
      </c>
      <c r="R467">
        <f>'Yield Curves'!S466-'Yield Curves'!S467</f>
        <v>-4.1250000000001563E-2</v>
      </c>
      <c r="S467">
        <f>'Yield Curves'!T466-'Yield Curves'!T467</f>
        <v>-4.0625000000002132E-2</v>
      </c>
      <c r="T467">
        <f>'Yield Curves'!U466-'Yield Curves'!U467</f>
        <v>-4.0000000000000924E-2</v>
      </c>
      <c r="U467">
        <f>'Yield Curves'!V466-'Yield Curves'!V467</f>
        <v>-3.9374999999999716E-2</v>
      </c>
      <c r="V467" s="21">
        <f t="shared" si="151"/>
        <v>0.21000000000000085</v>
      </c>
      <c r="AB467" s="53" t="e">
        <f t="shared" si="152"/>
        <v>#DIV/0!</v>
      </c>
      <c r="AF467" s="53"/>
      <c r="AG467" s="53"/>
      <c r="AI467" s="53" t="e">
        <f t="shared" si="153"/>
        <v>#DIV/0!</v>
      </c>
      <c r="AP467" s="53" t="e">
        <f t="shared" si="154"/>
        <v>#DIV/0!</v>
      </c>
      <c r="AT467" s="35">
        <f t="shared" si="155"/>
        <v>0</v>
      </c>
      <c r="AU467" s="36">
        <f t="shared" si="156"/>
        <v>0</v>
      </c>
      <c r="AW467" s="53" t="e">
        <f t="shared" si="157"/>
        <v>#DIV/0!</v>
      </c>
      <c r="BB467" s="36">
        <f t="shared" si="158"/>
        <v>0</v>
      </c>
      <c r="BD467" s="53" t="e">
        <f t="shared" si="159"/>
        <v>#DIV/0!</v>
      </c>
      <c r="BI467" s="36">
        <f t="shared" si="160"/>
        <v>0</v>
      </c>
    </row>
    <row r="468" spans="1:61" x14ac:dyDescent="0.2">
      <c r="A468" s="2">
        <v>42459</v>
      </c>
      <c r="B468">
        <f>'Yield Curves'!C467-'Yield Curves'!C468</f>
        <v>9.9999999999997868E-3</v>
      </c>
      <c r="C468">
        <f>'Yield Curves'!D467-'Yield Curves'!D468</f>
        <v>-1.4999999999998792E-2</v>
      </c>
      <c r="D468">
        <f>'Yield Curves'!E467-'Yield Curves'!E468</f>
        <v>-3.9999999999999147E-2</v>
      </c>
      <c r="E468">
        <f>'Yield Curves'!F467-'Yield Curves'!F468</f>
        <v>-6.0000000000000497E-2</v>
      </c>
      <c r="F468">
        <f>'Yield Curves'!G467-'Yield Curves'!G468</f>
        <v>-8.0000000000000071E-2</v>
      </c>
      <c r="G468">
        <f>'Yield Curves'!H467-'Yield Curves'!H468</f>
        <v>-0.10999999999999943</v>
      </c>
      <c r="H468">
        <f>'Yield Curves'!I467-'Yield Curves'!I468</f>
        <v>-0.13999999999999879</v>
      </c>
      <c r="I468">
        <f>'Yield Curves'!J467-'Yield Curves'!J468</f>
        <v>-0.12999999999999901</v>
      </c>
      <c r="J468">
        <f>'Yield Curves'!K467-'Yield Curves'!K468</f>
        <v>-0.11999999999999922</v>
      </c>
      <c r="K468">
        <f>'Yield Curves'!L467-'Yield Curves'!L468</f>
        <v>-0.11749999999999972</v>
      </c>
      <c r="L468">
        <f>'Yield Curves'!M467-'Yield Curves'!M468</f>
        <v>-0.11500000000000021</v>
      </c>
      <c r="M468">
        <f>'Yield Curves'!N467-'Yield Curves'!N468</f>
        <v>-0.11250000000000071</v>
      </c>
      <c r="N468">
        <f>'Yield Curves'!O467-'Yield Curves'!O468</f>
        <v>-0.10999999999999943</v>
      </c>
      <c r="O468">
        <f>'Yield Curves'!P467-'Yield Curves'!P468</f>
        <v>-0.10749999999999815</v>
      </c>
      <c r="P468">
        <f>'Yield Curves'!Q467-'Yield Curves'!Q468</f>
        <v>-0.11624999999999908</v>
      </c>
      <c r="Q468">
        <f>'Yield Curves'!R467-'Yield Curves'!R468</f>
        <v>-0.125</v>
      </c>
      <c r="R468">
        <f>'Yield Curves'!S467-'Yield Curves'!S468</f>
        <v>-0.13375000000000092</v>
      </c>
      <c r="S468">
        <f>'Yield Curves'!T467-'Yield Curves'!T468</f>
        <v>-0.13687499999999986</v>
      </c>
      <c r="T468">
        <f>'Yield Curves'!U467-'Yield Curves'!U468</f>
        <v>-0.14000000000000057</v>
      </c>
      <c r="U468">
        <f>'Yield Curves'!V467-'Yield Curves'!V468</f>
        <v>-0.14312500000000128</v>
      </c>
      <c r="V468" s="21">
        <f t="shared" si="151"/>
        <v>9.9999999999997868E-3</v>
      </c>
      <c r="AB468" s="53" t="e">
        <f t="shared" si="152"/>
        <v>#DIV/0!</v>
      </c>
      <c r="AF468" s="53"/>
      <c r="AG468" s="53"/>
      <c r="AI468" s="53" t="e">
        <f t="shared" si="153"/>
        <v>#DIV/0!</v>
      </c>
      <c r="AP468" s="53" t="e">
        <f t="shared" si="154"/>
        <v>#DIV/0!</v>
      </c>
      <c r="AT468" s="35">
        <f t="shared" si="155"/>
        <v>0</v>
      </c>
      <c r="AU468" s="36">
        <f t="shared" si="156"/>
        <v>0</v>
      </c>
      <c r="AW468" s="53" t="e">
        <f t="shared" si="157"/>
        <v>#DIV/0!</v>
      </c>
      <c r="BB468" s="36">
        <f t="shared" si="158"/>
        <v>0</v>
      </c>
      <c r="BD468" s="53" t="e">
        <f t="shared" si="159"/>
        <v>#DIV/0!</v>
      </c>
      <c r="BI468" s="36">
        <f t="shared" si="160"/>
        <v>0</v>
      </c>
    </row>
    <row r="469" spans="1:61" x14ac:dyDescent="0.2">
      <c r="A469" s="2">
        <v>42458</v>
      </c>
      <c r="B469">
        <f>'Yield Curves'!C468-'Yield Curves'!C469</f>
        <v>2.9999999999999361E-2</v>
      </c>
      <c r="C469">
        <f>'Yield Curves'!D468-'Yield Curves'!D469</f>
        <v>2.9999999999999361E-2</v>
      </c>
      <c r="D469">
        <f>'Yield Curves'!E468-'Yield Curves'!E469</f>
        <v>2.9999999999999361E-2</v>
      </c>
      <c r="E469">
        <f>'Yield Curves'!F468-'Yield Curves'!F469</f>
        <v>3.0000000000001137E-2</v>
      </c>
      <c r="F469">
        <f>'Yield Curves'!G468-'Yield Curves'!G469</f>
        <v>2.9999999999999361E-2</v>
      </c>
      <c r="G469">
        <f>'Yield Curves'!H468-'Yield Curves'!H469</f>
        <v>3.9999999999999147E-2</v>
      </c>
      <c r="H469">
        <f>'Yield Curves'!I468-'Yield Curves'!I469</f>
        <v>4.9999999999998934E-2</v>
      </c>
      <c r="I469">
        <f>'Yield Curves'!J468-'Yield Curves'!J469</f>
        <v>3.9999999999999147E-2</v>
      </c>
      <c r="J469">
        <f>'Yield Curves'!K468-'Yield Curves'!K469</f>
        <v>2.9999999999999361E-2</v>
      </c>
      <c r="K469">
        <f>'Yield Curves'!L468-'Yield Curves'!L469</f>
        <v>2.7499999999999858E-2</v>
      </c>
      <c r="L469">
        <f>'Yield Curves'!M468-'Yield Curves'!M469</f>
        <v>2.5000000000000355E-2</v>
      </c>
      <c r="M469">
        <f>'Yield Curves'!N468-'Yield Curves'!N469</f>
        <v>2.2500000000000853E-2</v>
      </c>
      <c r="N469">
        <f>'Yield Curves'!O468-'Yield Curves'!O469</f>
        <v>1.9999999999999574E-2</v>
      </c>
      <c r="O469">
        <f>'Yield Curves'!P468-'Yield Curves'!P469</f>
        <v>1.7499999999998295E-2</v>
      </c>
      <c r="P469">
        <f>'Yield Curves'!Q468-'Yield Curves'!Q469</f>
        <v>2.3749999999999716E-2</v>
      </c>
      <c r="Q469">
        <f>'Yield Curves'!R468-'Yield Curves'!R469</f>
        <v>3.0000000000001137E-2</v>
      </c>
      <c r="R469">
        <f>'Yield Curves'!S468-'Yield Curves'!S469</f>
        <v>3.6250000000002558E-2</v>
      </c>
      <c r="S469">
        <f>'Yield Curves'!T468-'Yield Curves'!T469</f>
        <v>3.8125000000000853E-2</v>
      </c>
      <c r="T469">
        <f>'Yield Curves'!U468-'Yield Curves'!U469</f>
        <v>4.0000000000000924E-2</v>
      </c>
      <c r="U469">
        <f>'Yield Curves'!V468-'Yield Curves'!V469</f>
        <v>4.1875000000000995E-2</v>
      </c>
      <c r="V469" s="21">
        <f t="shared" si="151"/>
        <v>4.9999999999998934E-2</v>
      </c>
      <c r="AB469" s="53" t="e">
        <f t="shared" si="152"/>
        <v>#DIV/0!</v>
      </c>
      <c r="AF469" s="53"/>
      <c r="AG469" s="53"/>
      <c r="AI469" s="53" t="e">
        <f t="shared" si="153"/>
        <v>#DIV/0!</v>
      </c>
      <c r="AP469" s="53" t="e">
        <f t="shared" si="154"/>
        <v>#DIV/0!</v>
      </c>
      <c r="AT469" s="35">
        <f t="shared" si="155"/>
        <v>0</v>
      </c>
      <c r="AU469" s="36">
        <f t="shared" si="156"/>
        <v>0</v>
      </c>
      <c r="AW469" s="53" t="e">
        <f t="shared" si="157"/>
        <v>#DIV/0!</v>
      </c>
      <c r="BB469" s="36">
        <f t="shared" si="158"/>
        <v>0</v>
      </c>
      <c r="BD469" s="53" t="e">
        <f t="shared" si="159"/>
        <v>#DIV/0!</v>
      </c>
      <c r="BI469" s="36">
        <f t="shared" si="160"/>
        <v>0</v>
      </c>
    </row>
    <row r="470" spans="1:61" x14ac:dyDescent="0.2">
      <c r="A470" s="2">
        <v>42457</v>
      </c>
      <c r="B470">
        <f>'Yield Curves'!C469-'Yield Curves'!C470</f>
        <v>-9.9999999999997868E-3</v>
      </c>
      <c r="C470">
        <f>'Yield Curves'!D469-'Yield Curves'!D470</f>
        <v>-1.9999999999999574E-2</v>
      </c>
      <c r="D470">
        <f>'Yield Curves'!E469-'Yield Curves'!E470</f>
        <v>-2.9999999999999361E-2</v>
      </c>
      <c r="E470">
        <f>'Yield Curves'!F469-'Yield Curves'!F470</f>
        <v>-1.5000000000000568E-2</v>
      </c>
      <c r="F470">
        <f>'Yield Curves'!G469-'Yield Curves'!G470</f>
        <v>0</v>
      </c>
      <c r="G470">
        <f>'Yield Curves'!H469-'Yield Curves'!H470</f>
        <v>0</v>
      </c>
      <c r="H470">
        <f>'Yield Curves'!I469-'Yield Curves'!I470</f>
        <v>0</v>
      </c>
      <c r="I470">
        <f>'Yield Curves'!J469-'Yield Curves'!J470</f>
        <v>1.9999999999999574E-2</v>
      </c>
      <c r="J470">
        <f>'Yield Curves'!K469-'Yield Curves'!K470</f>
        <v>3.9999999999999147E-2</v>
      </c>
      <c r="K470">
        <f>'Yield Curves'!L469-'Yield Curves'!L470</f>
        <v>3.7499999999999645E-2</v>
      </c>
      <c r="L470">
        <f>'Yield Curves'!M469-'Yield Curves'!M470</f>
        <v>3.5000000000000142E-2</v>
      </c>
      <c r="M470">
        <f>'Yield Curves'!N469-'Yield Curves'!N470</f>
        <v>3.2500000000000639E-2</v>
      </c>
      <c r="N470">
        <f>'Yield Curves'!O469-'Yield Curves'!O470</f>
        <v>3.0000000000001137E-2</v>
      </c>
      <c r="O470">
        <f>'Yield Curves'!P469-'Yield Curves'!P470</f>
        <v>2.7500000000001634E-2</v>
      </c>
      <c r="P470">
        <f>'Yield Curves'!Q469-'Yield Curves'!Q470</f>
        <v>2.6249999999999218E-2</v>
      </c>
      <c r="Q470">
        <f>'Yield Curves'!R469-'Yield Curves'!R470</f>
        <v>2.4999999999998579E-2</v>
      </c>
      <c r="R470">
        <f>'Yield Curves'!S469-'Yield Curves'!S470</f>
        <v>2.3749999999997939E-2</v>
      </c>
      <c r="S470">
        <f>'Yield Curves'!T469-'Yield Curves'!T470</f>
        <v>2.1874999999999645E-2</v>
      </c>
      <c r="T470">
        <f>'Yield Curves'!U469-'Yield Curves'!U470</f>
        <v>1.9999999999999574E-2</v>
      </c>
      <c r="U470">
        <f>'Yield Curves'!V469-'Yield Curves'!V470</f>
        <v>1.8124999999999503E-2</v>
      </c>
      <c r="V470" s="21">
        <f t="shared" si="151"/>
        <v>3.9999999999999147E-2</v>
      </c>
      <c r="AB470" s="53" t="e">
        <f t="shared" si="152"/>
        <v>#DIV/0!</v>
      </c>
      <c r="AF470" s="53"/>
      <c r="AG470" s="53"/>
      <c r="AI470" s="53" t="e">
        <f t="shared" si="153"/>
        <v>#DIV/0!</v>
      </c>
      <c r="AP470" s="53" t="e">
        <f t="shared" si="154"/>
        <v>#DIV/0!</v>
      </c>
      <c r="AT470" s="35">
        <f t="shared" si="155"/>
        <v>0</v>
      </c>
      <c r="AU470" s="36">
        <f t="shared" si="156"/>
        <v>0</v>
      </c>
      <c r="AW470" s="53" t="e">
        <f t="shared" si="157"/>
        <v>#DIV/0!</v>
      </c>
      <c r="BB470" s="36">
        <f t="shared" si="158"/>
        <v>0</v>
      </c>
      <c r="BD470" s="53" t="e">
        <f t="shared" si="159"/>
        <v>#DIV/0!</v>
      </c>
      <c r="BI470" s="36">
        <f t="shared" si="160"/>
        <v>0</v>
      </c>
    </row>
    <row r="471" spans="1:61" x14ac:dyDescent="0.2">
      <c r="A471" s="2">
        <v>42454</v>
      </c>
      <c r="B471">
        <f>'Yield Curves'!C470-'Yield Curves'!C471</f>
        <v>9.9999999999997868E-3</v>
      </c>
      <c r="C471">
        <f>'Yield Curves'!D470-'Yield Curves'!D471</f>
        <v>-1.0000000000001563E-2</v>
      </c>
      <c r="D471">
        <f>'Yield Curves'!E470-'Yield Curves'!E471</f>
        <v>-3.0000000000001137E-2</v>
      </c>
      <c r="E471">
        <f>'Yield Curves'!F470-'Yield Curves'!F471</f>
        <v>-3.0000000000001137E-2</v>
      </c>
      <c r="F471">
        <f>'Yield Curves'!G470-'Yield Curves'!G471</f>
        <v>-2.9999999999999361E-2</v>
      </c>
      <c r="G471">
        <f>'Yield Curves'!H470-'Yield Curves'!H471</f>
        <v>-5.9999999999998721E-2</v>
      </c>
      <c r="H471">
        <f>'Yield Curves'!I470-'Yield Curves'!I471</f>
        <v>-8.9999999999999858E-2</v>
      </c>
      <c r="I471">
        <f>'Yield Curves'!J470-'Yield Curves'!J471</f>
        <v>-7.0000000000000284E-2</v>
      </c>
      <c r="J471">
        <f>'Yield Curves'!K470-'Yield Curves'!K471</f>
        <v>-4.9999999999998934E-2</v>
      </c>
      <c r="K471">
        <f>'Yield Curves'!L470-'Yield Curves'!L471</f>
        <v>-5.2500000000000213E-2</v>
      </c>
      <c r="L471">
        <f>'Yield Curves'!M470-'Yield Curves'!M471</f>
        <v>-5.4999999999999716E-2</v>
      </c>
      <c r="M471">
        <f>'Yield Curves'!N470-'Yield Curves'!N471</f>
        <v>-5.7499999999999218E-2</v>
      </c>
      <c r="N471">
        <f>'Yield Curves'!O470-'Yield Curves'!O471</f>
        <v>-6.0000000000000497E-2</v>
      </c>
      <c r="O471">
        <f>'Yield Curves'!P470-'Yield Curves'!P471</f>
        <v>-6.2500000000001776E-2</v>
      </c>
      <c r="P471">
        <f>'Yield Curves'!Q470-'Yield Curves'!Q471</f>
        <v>-6.8749999999999645E-2</v>
      </c>
      <c r="Q471">
        <f>'Yield Curves'!R470-'Yield Curves'!R471</f>
        <v>-7.4999999999999289E-2</v>
      </c>
      <c r="R471">
        <f>'Yield Curves'!S470-'Yield Curves'!S471</f>
        <v>-8.1249999999998934E-2</v>
      </c>
      <c r="S471">
        <f>'Yield Curves'!T470-'Yield Curves'!T471</f>
        <v>-8.5624999999998508E-2</v>
      </c>
      <c r="T471">
        <f>'Yield Curves'!U470-'Yield Curves'!U471</f>
        <v>-8.9999999999999858E-2</v>
      </c>
      <c r="U471">
        <f>'Yield Curves'!V470-'Yield Curves'!V471</f>
        <v>-9.4375000000001208E-2</v>
      </c>
      <c r="V471" s="21">
        <f t="shared" si="151"/>
        <v>9.9999999999997868E-3</v>
      </c>
      <c r="AB471" s="53" t="e">
        <f t="shared" si="152"/>
        <v>#DIV/0!</v>
      </c>
      <c r="AF471" s="53"/>
      <c r="AG471" s="53"/>
      <c r="AI471" s="53" t="e">
        <f t="shared" si="153"/>
        <v>#DIV/0!</v>
      </c>
      <c r="AP471" s="53" t="e">
        <f t="shared" si="154"/>
        <v>#DIV/0!</v>
      </c>
      <c r="AT471" s="35">
        <f t="shared" si="155"/>
        <v>0</v>
      </c>
      <c r="AU471" s="36">
        <f t="shared" si="156"/>
        <v>0</v>
      </c>
      <c r="AW471" s="53" t="e">
        <f t="shared" si="157"/>
        <v>#DIV/0!</v>
      </c>
      <c r="BB471" s="36">
        <f t="shared" si="158"/>
        <v>0</v>
      </c>
      <c r="BD471" s="53" t="e">
        <f t="shared" si="159"/>
        <v>#DIV/0!</v>
      </c>
      <c r="BI471" s="36">
        <f t="shared" si="160"/>
        <v>0</v>
      </c>
    </row>
    <row r="472" spans="1:61" x14ac:dyDescent="0.2">
      <c r="A472" s="2">
        <v>42453</v>
      </c>
      <c r="B472">
        <f>'Yield Curves'!C471-'Yield Curves'!C472</f>
        <v>2.000000000000135E-2</v>
      </c>
      <c r="C472">
        <f>'Yield Curves'!D471-'Yield Curves'!D472</f>
        <v>4.00000000000027E-2</v>
      </c>
      <c r="D472">
        <f>'Yield Curves'!E471-'Yield Curves'!E472</f>
        <v>6.0000000000000497E-2</v>
      </c>
      <c r="E472">
        <f>'Yield Curves'!F471-'Yield Curves'!F472</f>
        <v>6.5000000000001279E-2</v>
      </c>
      <c r="F472">
        <f>'Yield Curves'!G471-'Yield Curves'!G472</f>
        <v>7.0000000000000284E-2</v>
      </c>
      <c r="G472">
        <f>'Yield Curves'!H471-'Yield Curves'!H472</f>
        <v>6.4999999999999503E-2</v>
      </c>
      <c r="H472">
        <f>'Yield Curves'!I471-'Yield Curves'!I472</f>
        <v>6.0000000000000497E-2</v>
      </c>
      <c r="I472">
        <f>'Yield Curves'!J471-'Yield Curves'!J472</f>
        <v>5.9999999999998721E-2</v>
      </c>
      <c r="J472">
        <f>'Yield Curves'!K471-'Yield Curves'!K472</f>
        <v>5.9999999999998721E-2</v>
      </c>
      <c r="K472">
        <f>'Yield Curves'!L471-'Yield Curves'!L472</f>
        <v>5.4999999999999716E-2</v>
      </c>
      <c r="L472">
        <f>'Yield Curves'!M471-'Yield Curves'!M472</f>
        <v>4.9999999999998934E-2</v>
      </c>
      <c r="M472">
        <f>'Yield Curves'!N471-'Yield Curves'!N472</f>
        <v>4.4999999999998153E-2</v>
      </c>
      <c r="N472">
        <f>'Yield Curves'!O471-'Yield Curves'!O472</f>
        <v>3.9999999999999147E-2</v>
      </c>
      <c r="O472">
        <f>'Yield Curves'!P471-'Yield Curves'!P472</f>
        <v>3.5000000000000142E-2</v>
      </c>
      <c r="P472">
        <f>'Yield Curves'!Q471-'Yield Curves'!Q472</f>
        <v>4.0000000000000924E-2</v>
      </c>
      <c r="Q472">
        <f>'Yield Curves'!R471-'Yield Curves'!R472</f>
        <v>4.4999999999999929E-2</v>
      </c>
      <c r="R472">
        <f>'Yield Curves'!S471-'Yield Curves'!S472</f>
        <v>4.9999999999998934E-2</v>
      </c>
      <c r="S472">
        <f>'Yield Curves'!T471-'Yield Curves'!T472</f>
        <v>4.9999999999998934E-2</v>
      </c>
      <c r="T472">
        <f>'Yield Curves'!U471-'Yield Curves'!U472</f>
        <v>5.0000000000000711E-2</v>
      </c>
      <c r="U472">
        <f>'Yield Curves'!V471-'Yield Curves'!V472</f>
        <v>5.0000000000002487E-2</v>
      </c>
      <c r="V472" s="21">
        <f t="shared" si="151"/>
        <v>7.0000000000000284E-2</v>
      </c>
      <c r="AB472" s="53" t="e">
        <f t="shared" si="152"/>
        <v>#DIV/0!</v>
      </c>
      <c r="AF472" s="53"/>
      <c r="AG472" s="53"/>
      <c r="AI472" s="53" t="e">
        <f t="shared" si="153"/>
        <v>#DIV/0!</v>
      </c>
      <c r="AP472" s="53" t="e">
        <f t="shared" si="154"/>
        <v>#DIV/0!</v>
      </c>
      <c r="AT472" s="35">
        <f t="shared" si="155"/>
        <v>0</v>
      </c>
      <c r="AU472" s="36">
        <f t="shared" si="156"/>
        <v>0</v>
      </c>
      <c r="AW472" s="53" t="e">
        <f t="shared" si="157"/>
        <v>#DIV/0!</v>
      </c>
      <c r="BB472" s="36">
        <f t="shared" si="158"/>
        <v>0</v>
      </c>
      <c r="BD472" s="53" t="e">
        <f t="shared" si="159"/>
        <v>#DIV/0!</v>
      </c>
      <c r="BI472" s="36">
        <f t="shared" si="160"/>
        <v>0</v>
      </c>
    </row>
    <row r="473" spans="1:61" x14ac:dyDescent="0.2">
      <c r="A473" s="2">
        <v>42452</v>
      </c>
      <c r="B473">
        <f>'Yield Curves'!C472-'Yield Curves'!C473</f>
        <v>0.12999999999999901</v>
      </c>
      <c r="C473">
        <f>'Yield Curves'!D472-'Yield Curves'!D473</f>
        <v>0.11499999999999844</v>
      </c>
      <c r="D473">
        <f>'Yield Curves'!E472-'Yield Curves'!E473</f>
        <v>9.9999999999999645E-2</v>
      </c>
      <c r="E473">
        <f>'Yield Curves'!F472-'Yield Curves'!F473</f>
        <v>9.4999999999998863E-2</v>
      </c>
      <c r="F473">
        <f>'Yield Curves'!G472-'Yield Curves'!G473</f>
        <v>8.9999999999999858E-2</v>
      </c>
      <c r="G473">
        <f>'Yield Curves'!H472-'Yield Curves'!H473</f>
        <v>0.13999999999999879</v>
      </c>
      <c r="H473">
        <f>'Yield Curves'!I472-'Yield Curves'!I473</f>
        <v>0.1899999999999995</v>
      </c>
      <c r="I473">
        <f>'Yield Curves'!J472-'Yield Curves'!J473</f>
        <v>0.16500000000000092</v>
      </c>
      <c r="J473">
        <f>'Yield Curves'!K472-'Yield Curves'!K473</f>
        <v>0.14000000000000057</v>
      </c>
      <c r="K473">
        <f>'Yield Curves'!L472-'Yield Curves'!L473</f>
        <v>0.15000000000000036</v>
      </c>
      <c r="L473">
        <f>'Yield Curves'!M472-'Yield Curves'!M473</f>
        <v>0.16000000000000014</v>
      </c>
      <c r="M473">
        <f>'Yield Curves'!N472-'Yield Curves'!N473</f>
        <v>0.17000000000000171</v>
      </c>
      <c r="N473">
        <f>'Yield Curves'!O472-'Yield Curves'!O473</f>
        <v>0.18000000000000149</v>
      </c>
      <c r="O473">
        <f>'Yield Curves'!P472-'Yield Curves'!P473</f>
        <v>0.19000000000000128</v>
      </c>
      <c r="P473">
        <f>'Yield Curves'!Q472-'Yield Curves'!Q473</f>
        <v>0.1875</v>
      </c>
      <c r="Q473">
        <f>'Yield Curves'!R472-'Yield Curves'!R473</f>
        <v>0.1850000000000005</v>
      </c>
      <c r="R473">
        <f>'Yield Curves'!S472-'Yield Curves'!S473</f>
        <v>0.18250000000000099</v>
      </c>
      <c r="S473">
        <f>'Yield Curves'!T472-'Yield Curves'!T473</f>
        <v>0.18624999999999936</v>
      </c>
      <c r="T473">
        <f>'Yield Curves'!U472-'Yield Curves'!U473</f>
        <v>0.1899999999999995</v>
      </c>
      <c r="U473">
        <f>'Yield Curves'!V472-'Yield Curves'!V473</f>
        <v>0.19374999999999964</v>
      </c>
      <c r="V473" s="21">
        <f t="shared" si="151"/>
        <v>0.19374999999999964</v>
      </c>
      <c r="AB473" s="53" t="e">
        <f t="shared" si="152"/>
        <v>#DIV/0!</v>
      </c>
      <c r="AF473" s="53"/>
      <c r="AG473" s="53"/>
      <c r="AI473" s="53" t="e">
        <f t="shared" si="153"/>
        <v>#DIV/0!</v>
      </c>
      <c r="AP473" s="53" t="e">
        <f t="shared" si="154"/>
        <v>#DIV/0!</v>
      </c>
      <c r="AT473" s="35">
        <f t="shared" si="155"/>
        <v>0</v>
      </c>
      <c r="AU473" s="36">
        <f t="shared" si="156"/>
        <v>0</v>
      </c>
      <c r="AW473" s="53" t="e">
        <f t="shared" si="157"/>
        <v>#DIV/0!</v>
      </c>
      <c r="BB473" s="36">
        <f t="shared" si="158"/>
        <v>0</v>
      </c>
      <c r="BD473" s="53" t="e">
        <f t="shared" si="159"/>
        <v>#DIV/0!</v>
      </c>
      <c r="BI473" s="36">
        <f t="shared" si="160"/>
        <v>0</v>
      </c>
    </row>
    <row r="474" spans="1:61" x14ac:dyDescent="0.2">
      <c r="A474" s="2">
        <v>42451</v>
      </c>
      <c r="B474">
        <f>'Yield Curves'!C473-'Yield Curves'!C474</f>
        <v>3.0000000000001137E-2</v>
      </c>
      <c r="C474">
        <f>'Yield Curves'!D473-'Yield Curves'!D474</f>
        <v>2.000000000000135E-2</v>
      </c>
      <c r="D474">
        <f>'Yield Curves'!E473-'Yield Curves'!E474</f>
        <v>1.0000000000001563E-2</v>
      </c>
      <c r="E474">
        <f>'Yield Curves'!F473-'Yield Curves'!F474</f>
        <v>1.5000000000000568E-2</v>
      </c>
      <c r="F474">
        <f>'Yield Curves'!G473-'Yield Curves'!G474</f>
        <v>1.9999999999999574E-2</v>
      </c>
      <c r="G474">
        <f>'Yield Curves'!H473-'Yield Curves'!H474</f>
        <v>0</v>
      </c>
      <c r="H474">
        <f>'Yield Curves'!I473-'Yield Curves'!I474</f>
        <v>-1.9999999999999574E-2</v>
      </c>
      <c r="I474">
        <f>'Yield Curves'!J473-'Yield Curves'!J474</f>
        <v>-5.0000000000007816E-3</v>
      </c>
      <c r="J474">
        <f>'Yield Curves'!K473-'Yield Curves'!K474</f>
        <v>9.9999999999997868E-3</v>
      </c>
      <c r="K474">
        <f>'Yield Curves'!L473-'Yield Curves'!L474</f>
        <v>1.2500000000001066E-2</v>
      </c>
      <c r="L474">
        <f>'Yield Curves'!M473-'Yield Curves'!M474</f>
        <v>1.5000000000000568E-2</v>
      </c>
      <c r="M474">
        <f>'Yield Curves'!N473-'Yield Curves'!N474</f>
        <v>1.7499999999998295E-2</v>
      </c>
      <c r="N474">
        <f>'Yield Curves'!O473-'Yield Curves'!O474</f>
        <v>1.9999999999999574E-2</v>
      </c>
      <c r="O474">
        <f>'Yield Curves'!P473-'Yield Curves'!P474</f>
        <v>2.2500000000000853E-2</v>
      </c>
      <c r="P474">
        <f>'Yield Curves'!Q473-'Yield Curves'!Q474</f>
        <v>1.6249999999999432E-2</v>
      </c>
      <c r="Q474">
        <f>'Yield Curves'!R473-'Yield Curves'!R474</f>
        <v>9.9999999999997868E-3</v>
      </c>
      <c r="R474">
        <f>'Yield Curves'!S473-'Yield Curves'!S474</f>
        <v>3.7500000000001421E-3</v>
      </c>
      <c r="S474">
        <f>'Yield Curves'!T473-'Yield Curves'!T474</f>
        <v>1.8750000000018474E-3</v>
      </c>
      <c r="T474">
        <f>'Yield Curves'!U473-'Yield Curves'!U474</f>
        <v>0</v>
      </c>
      <c r="U474">
        <f>'Yield Curves'!V473-'Yield Curves'!V474</f>
        <v>-1.8750000000018474E-3</v>
      </c>
      <c r="V474" s="21">
        <f t="shared" si="151"/>
        <v>3.0000000000001137E-2</v>
      </c>
      <c r="AB474" s="53" t="e">
        <f t="shared" si="152"/>
        <v>#DIV/0!</v>
      </c>
      <c r="AF474" s="53"/>
      <c r="AG474" s="53"/>
      <c r="AI474" s="53" t="e">
        <f t="shared" si="153"/>
        <v>#DIV/0!</v>
      </c>
      <c r="AP474" s="53" t="e">
        <f t="shared" si="154"/>
        <v>#DIV/0!</v>
      </c>
      <c r="AT474" s="35">
        <f t="shared" si="155"/>
        <v>0</v>
      </c>
      <c r="AU474" s="36">
        <f t="shared" si="156"/>
        <v>0</v>
      </c>
      <c r="AW474" s="53" t="e">
        <f t="shared" si="157"/>
        <v>#DIV/0!</v>
      </c>
      <c r="BB474" s="36">
        <f t="shared" si="158"/>
        <v>0</v>
      </c>
      <c r="BD474" s="53" t="e">
        <f t="shared" si="159"/>
        <v>#DIV/0!</v>
      </c>
      <c r="BI474" s="36">
        <f t="shared" si="160"/>
        <v>0</v>
      </c>
    </row>
    <row r="475" spans="1:61" x14ac:dyDescent="0.2">
      <c r="A475" s="2">
        <v>42450</v>
      </c>
      <c r="B475">
        <f>'Yield Curves'!C474-'Yield Curves'!C475</f>
        <v>8.0000000000000071E-2</v>
      </c>
      <c r="C475">
        <f>'Yield Curves'!D474-'Yield Curves'!D475</f>
        <v>6.4999999999999503E-2</v>
      </c>
      <c r="D475">
        <f>'Yield Curves'!E474-'Yield Curves'!E475</f>
        <v>4.9999999999998934E-2</v>
      </c>
      <c r="E475">
        <f>'Yield Curves'!F474-'Yield Curves'!F475</f>
        <v>4.4999999999999929E-2</v>
      </c>
      <c r="F475">
        <f>'Yield Curves'!G474-'Yield Curves'!G475</f>
        <v>3.9999999999999147E-2</v>
      </c>
      <c r="G475">
        <f>'Yield Curves'!H474-'Yield Curves'!H475</f>
        <v>4.5000000000001705E-2</v>
      </c>
      <c r="H475">
        <f>'Yield Curves'!I474-'Yield Curves'!I475</f>
        <v>5.0000000000000711E-2</v>
      </c>
      <c r="I475">
        <f>'Yield Curves'!J474-'Yield Curves'!J475</f>
        <v>4.00000000000027E-2</v>
      </c>
      <c r="J475">
        <f>'Yield Curves'!K474-'Yield Curves'!K475</f>
        <v>3.0000000000001137E-2</v>
      </c>
      <c r="K475">
        <f>'Yield Curves'!L474-'Yield Curves'!L475</f>
        <v>2.2500000000000853E-2</v>
      </c>
      <c r="L475">
        <f>'Yield Curves'!M474-'Yield Curves'!M475</f>
        <v>1.5000000000000568E-2</v>
      </c>
      <c r="M475">
        <f>'Yield Curves'!N474-'Yield Curves'!N475</f>
        <v>7.5000000000002842E-3</v>
      </c>
      <c r="N475">
        <f>'Yield Curves'!O474-'Yield Curves'!O475</f>
        <v>0</v>
      </c>
      <c r="O475">
        <f>'Yield Curves'!P474-'Yield Curves'!P475</f>
        <v>-7.5000000000002842E-3</v>
      </c>
      <c r="P475">
        <f>'Yield Curves'!Q474-'Yield Curves'!Q475</f>
        <v>1.2500000000006395E-3</v>
      </c>
      <c r="Q475">
        <f>'Yield Curves'!R474-'Yield Curves'!R475</f>
        <v>9.9999999999997868E-3</v>
      </c>
      <c r="R475">
        <f>'Yield Curves'!S474-'Yield Curves'!S475</f>
        <v>1.8749999999998934E-2</v>
      </c>
      <c r="S475">
        <f>'Yield Curves'!T474-'Yield Curves'!T475</f>
        <v>1.9374999999998366E-2</v>
      </c>
      <c r="T475">
        <f>'Yield Curves'!U474-'Yield Curves'!U475</f>
        <v>1.9999999999999574E-2</v>
      </c>
      <c r="U475">
        <f>'Yield Curves'!V474-'Yield Curves'!V475</f>
        <v>2.0625000000000782E-2</v>
      </c>
      <c r="V475" s="21">
        <f t="shared" si="151"/>
        <v>8.0000000000000071E-2</v>
      </c>
      <c r="AB475" s="53" t="e">
        <f t="shared" si="152"/>
        <v>#DIV/0!</v>
      </c>
      <c r="AF475" s="53"/>
      <c r="AG475" s="53"/>
      <c r="AI475" s="53" t="e">
        <f t="shared" si="153"/>
        <v>#DIV/0!</v>
      </c>
      <c r="AP475" s="53" t="e">
        <f t="shared" si="154"/>
        <v>#DIV/0!</v>
      </c>
      <c r="AT475" s="35">
        <f t="shared" si="155"/>
        <v>0</v>
      </c>
      <c r="AU475" s="36">
        <f t="shared" si="156"/>
        <v>0</v>
      </c>
      <c r="AW475" s="53" t="e">
        <f t="shared" si="157"/>
        <v>#DIV/0!</v>
      </c>
      <c r="BB475" s="36">
        <f t="shared" si="158"/>
        <v>0</v>
      </c>
      <c r="BD475" s="53" t="e">
        <f t="shared" si="159"/>
        <v>#DIV/0!</v>
      </c>
      <c r="BI475" s="36">
        <f t="shared" si="160"/>
        <v>0</v>
      </c>
    </row>
    <row r="476" spans="1:61" x14ac:dyDescent="0.2">
      <c r="A476" s="2">
        <v>42447</v>
      </c>
      <c r="B476">
        <f>'Yield Curves'!C475-'Yield Curves'!C476</f>
        <v>-4.0000000000000924E-2</v>
      </c>
      <c r="C476">
        <f>'Yield Curves'!D475-'Yield Curves'!D476</f>
        <v>-1.5000000000000568E-2</v>
      </c>
      <c r="D476">
        <f>'Yield Curves'!E475-'Yield Curves'!E476</f>
        <v>9.9999999999997868E-3</v>
      </c>
      <c r="E476">
        <f>'Yield Curves'!F475-'Yield Curves'!F476</f>
        <v>-1.4999999999998792E-2</v>
      </c>
      <c r="F476">
        <f>'Yield Curves'!G475-'Yield Curves'!G476</f>
        <v>-3.9999999999999147E-2</v>
      </c>
      <c r="G476">
        <f>'Yield Curves'!H475-'Yield Curves'!H476</f>
        <v>-9.5000000000000639E-2</v>
      </c>
      <c r="H476">
        <f>'Yield Curves'!I475-'Yield Curves'!I476</f>
        <v>-0.15000000000000036</v>
      </c>
      <c r="I476">
        <f>'Yield Curves'!J475-'Yield Curves'!J476</f>
        <v>-0.13000000000000256</v>
      </c>
      <c r="J476">
        <f>'Yield Curves'!K475-'Yield Curves'!K476</f>
        <v>-0.11000000000000121</v>
      </c>
      <c r="K476">
        <f>'Yield Curves'!L475-'Yield Curves'!L476</f>
        <v>-0.11000000000000121</v>
      </c>
      <c r="L476">
        <f>'Yield Curves'!M475-'Yield Curves'!M476</f>
        <v>-0.10999999999999943</v>
      </c>
      <c r="M476">
        <f>'Yield Curves'!N475-'Yield Curves'!N476</f>
        <v>-0.10999999999999943</v>
      </c>
      <c r="N476">
        <f>'Yield Curves'!O475-'Yield Curves'!O476</f>
        <v>-0.10999999999999943</v>
      </c>
      <c r="O476">
        <f>'Yield Curves'!P475-'Yield Curves'!P476</f>
        <v>-0.10999999999999943</v>
      </c>
      <c r="P476">
        <f>'Yield Curves'!Q475-'Yield Curves'!Q476</f>
        <v>-0.10999999999999943</v>
      </c>
      <c r="Q476">
        <f>'Yield Curves'!R475-'Yield Curves'!R476</f>
        <v>-0.10999999999999943</v>
      </c>
      <c r="R476">
        <f>'Yield Curves'!S475-'Yield Curves'!S476</f>
        <v>-0.10999999999999943</v>
      </c>
      <c r="S476">
        <f>'Yield Curves'!T475-'Yield Curves'!T476</f>
        <v>-0.10999999999999943</v>
      </c>
      <c r="T476">
        <f>'Yield Curves'!U475-'Yield Curves'!U476</f>
        <v>-0.10999999999999943</v>
      </c>
      <c r="U476">
        <f>'Yield Curves'!V475-'Yield Curves'!V476</f>
        <v>-0.10999999999999943</v>
      </c>
      <c r="V476" s="21">
        <f t="shared" si="151"/>
        <v>9.9999999999997868E-3</v>
      </c>
      <c r="AB476" s="53" t="e">
        <f t="shared" si="152"/>
        <v>#DIV/0!</v>
      </c>
      <c r="AF476" s="53"/>
      <c r="AG476" s="53"/>
      <c r="AI476" s="53" t="e">
        <f t="shared" si="153"/>
        <v>#DIV/0!</v>
      </c>
      <c r="AP476" s="53" t="e">
        <f t="shared" si="154"/>
        <v>#DIV/0!</v>
      </c>
      <c r="AT476" s="35">
        <f t="shared" si="155"/>
        <v>0</v>
      </c>
      <c r="AU476" s="36">
        <f t="shared" si="156"/>
        <v>0</v>
      </c>
      <c r="AW476" s="53" t="e">
        <f t="shared" si="157"/>
        <v>#DIV/0!</v>
      </c>
      <c r="BB476" s="36">
        <f t="shared" si="158"/>
        <v>0</v>
      </c>
      <c r="BD476" s="53" t="e">
        <f t="shared" si="159"/>
        <v>#DIV/0!</v>
      </c>
      <c r="BI476" s="36">
        <f t="shared" si="160"/>
        <v>0</v>
      </c>
    </row>
    <row r="477" spans="1:61" x14ac:dyDescent="0.2">
      <c r="A477" s="2">
        <v>42446</v>
      </c>
      <c r="B477">
        <f>'Yield Curves'!C476-'Yield Curves'!C477</f>
        <v>-0.11999999999999922</v>
      </c>
      <c r="C477">
        <f>'Yield Curves'!D476-'Yield Curves'!D477</f>
        <v>-0.1899999999999995</v>
      </c>
      <c r="D477">
        <f>'Yield Curves'!E476-'Yield Curves'!E477</f>
        <v>-0.25999999999999979</v>
      </c>
      <c r="E477">
        <f>'Yield Curves'!F476-'Yield Curves'!F477</f>
        <v>-0.28500000000000014</v>
      </c>
      <c r="F477">
        <f>'Yield Curves'!G476-'Yield Curves'!G477</f>
        <v>-0.3100000000000005</v>
      </c>
      <c r="G477">
        <f>'Yield Curves'!H476-'Yield Curves'!H477</f>
        <v>-0.29499999999999993</v>
      </c>
      <c r="H477">
        <f>'Yield Curves'!I476-'Yield Curves'!I477</f>
        <v>-0.28000000000000114</v>
      </c>
      <c r="I477">
        <f>'Yield Curves'!J476-'Yield Curves'!J477</f>
        <v>-0.30000000000000071</v>
      </c>
      <c r="J477">
        <f>'Yield Curves'!K476-'Yield Curves'!K477</f>
        <v>-0.32000000000000028</v>
      </c>
      <c r="K477">
        <f>'Yield Curves'!L476-'Yield Curves'!L477</f>
        <v>-0.31750000000000078</v>
      </c>
      <c r="L477">
        <f>'Yield Curves'!M476-'Yield Curves'!M477</f>
        <v>-0.31500000000000128</v>
      </c>
      <c r="M477">
        <f>'Yield Curves'!N476-'Yield Curves'!N477</f>
        <v>-0.3125</v>
      </c>
      <c r="N477">
        <f>'Yield Curves'!O476-'Yield Curves'!O477</f>
        <v>-0.3100000000000005</v>
      </c>
      <c r="O477">
        <f>'Yield Curves'!P476-'Yield Curves'!P477</f>
        <v>-0.30750000000000099</v>
      </c>
      <c r="P477">
        <f>'Yield Curves'!Q476-'Yield Curves'!Q477</f>
        <v>-0.30625000000000036</v>
      </c>
      <c r="Q477">
        <f>'Yield Curves'!R476-'Yield Curves'!R477</f>
        <v>-0.30499999999999972</v>
      </c>
      <c r="R477">
        <f>'Yield Curves'!S476-'Yield Curves'!S477</f>
        <v>-0.30374999999999908</v>
      </c>
      <c r="S477">
        <f>'Yield Curves'!T476-'Yield Curves'!T477</f>
        <v>-0.30187500000000078</v>
      </c>
      <c r="T477">
        <f>'Yield Curves'!U476-'Yield Curves'!U477</f>
        <v>-0.30000000000000071</v>
      </c>
      <c r="U477">
        <f>'Yield Curves'!V476-'Yield Curves'!V477</f>
        <v>-0.29812500000000064</v>
      </c>
      <c r="V477" s="21">
        <f t="shared" si="151"/>
        <v>-0.11999999999999922</v>
      </c>
      <c r="AB477" s="53" t="e">
        <f t="shared" si="152"/>
        <v>#DIV/0!</v>
      </c>
      <c r="AF477" s="53"/>
      <c r="AG477" s="53"/>
      <c r="AI477" s="53" t="e">
        <f t="shared" si="153"/>
        <v>#DIV/0!</v>
      </c>
      <c r="AP477" s="53" t="e">
        <f t="shared" si="154"/>
        <v>#DIV/0!</v>
      </c>
      <c r="AT477" s="35">
        <f t="shared" si="155"/>
        <v>0</v>
      </c>
      <c r="AU477" s="36">
        <f t="shared" si="156"/>
        <v>0</v>
      </c>
      <c r="AW477" s="53" t="e">
        <f t="shared" si="157"/>
        <v>#DIV/0!</v>
      </c>
      <c r="BB477" s="36">
        <f t="shared" si="158"/>
        <v>0</v>
      </c>
      <c r="BD477" s="53" t="e">
        <f t="shared" si="159"/>
        <v>#DIV/0!</v>
      </c>
      <c r="BI477" s="36">
        <f t="shared" si="160"/>
        <v>0</v>
      </c>
    </row>
    <row r="478" spans="1:61" x14ac:dyDescent="0.2">
      <c r="A478" s="2">
        <v>42445</v>
      </c>
      <c r="B478">
        <f>'Yield Curves'!C477-'Yield Curves'!C478</f>
        <v>-9.9999999999997868E-3</v>
      </c>
      <c r="C478">
        <f>'Yield Curves'!D477-'Yield Curves'!D478</f>
        <v>-1.9999999999999574E-2</v>
      </c>
      <c r="D478">
        <f>'Yield Curves'!E477-'Yield Curves'!E478</f>
        <v>-2.9999999999999361E-2</v>
      </c>
      <c r="E478">
        <f>'Yield Curves'!F477-'Yield Curves'!F478</f>
        <v>-3.9999999999999147E-2</v>
      </c>
      <c r="F478">
        <f>'Yield Curves'!G477-'Yield Curves'!G478</f>
        <v>-4.9999999999998934E-2</v>
      </c>
      <c r="G478">
        <f>'Yield Curves'!H477-'Yield Curves'!H478</f>
        <v>-5.4999999999999716E-2</v>
      </c>
      <c r="H478">
        <f>'Yield Curves'!I477-'Yield Curves'!I478</f>
        <v>-5.9999999999998721E-2</v>
      </c>
      <c r="I478">
        <f>'Yield Curves'!J477-'Yield Curves'!J478</f>
        <v>-7.9999999999998295E-2</v>
      </c>
      <c r="J478">
        <f>'Yield Curves'!K477-'Yield Curves'!K478</f>
        <v>-9.9999999999999645E-2</v>
      </c>
      <c r="K478">
        <f>'Yield Curves'!L477-'Yield Curves'!L478</f>
        <v>-0.10500000000000043</v>
      </c>
      <c r="L478">
        <f>'Yield Curves'!M477-'Yield Curves'!M478</f>
        <v>-0.10999999999999943</v>
      </c>
      <c r="M478">
        <f>'Yield Curves'!N477-'Yield Curves'!N478</f>
        <v>-0.11500000000000021</v>
      </c>
      <c r="N478">
        <f>'Yield Curves'!O477-'Yield Curves'!O478</f>
        <v>-0.12000000000000099</v>
      </c>
      <c r="O478">
        <f>'Yield Curves'!P477-'Yield Curves'!P478</f>
        <v>-0.12500000000000178</v>
      </c>
      <c r="P478">
        <f>'Yield Curves'!Q477-'Yield Curves'!Q478</f>
        <v>-0.11750000000000149</v>
      </c>
      <c r="Q478">
        <f>'Yield Curves'!R477-'Yield Curves'!R478</f>
        <v>-0.11000000000000121</v>
      </c>
      <c r="R478">
        <f>'Yield Curves'!S477-'Yield Curves'!S478</f>
        <v>-0.10250000000000092</v>
      </c>
      <c r="S478">
        <f>'Yield Curves'!T477-'Yield Curves'!T478</f>
        <v>-0.10125000000000028</v>
      </c>
      <c r="T478">
        <f>'Yield Curves'!U477-'Yield Curves'!U478</f>
        <v>-9.9999999999999645E-2</v>
      </c>
      <c r="U478">
        <f>'Yield Curves'!V477-'Yield Curves'!V478</f>
        <v>-9.8749999999999005E-2</v>
      </c>
      <c r="V478" s="21">
        <f t="shared" si="151"/>
        <v>-9.9999999999997868E-3</v>
      </c>
      <c r="AB478" s="53" t="e">
        <f t="shared" si="152"/>
        <v>#DIV/0!</v>
      </c>
      <c r="AF478" s="53"/>
      <c r="AG478" s="53"/>
      <c r="AI478" s="53" t="e">
        <f t="shared" si="153"/>
        <v>#DIV/0!</v>
      </c>
      <c r="AP478" s="53" t="e">
        <f t="shared" si="154"/>
        <v>#DIV/0!</v>
      </c>
      <c r="AT478" s="35">
        <f t="shared" si="155"/>
        <v>0</v>
      </c>
      <c r="AU478" s="36">
        <f t="shared" si="156"/>
        <v>0</v>
      </c>
      <c r="AW478" s="53" t="e">
        <f t="shared" si="157"/>
        <v>#DIV/0!</v>
      </c>
      <c r="BB478" s="36">
        <f t="shared" si="158"/>
        <v>0</v>
      </c>
      <c r="BD478" s="53" t="e">
        <f t="shared" si="159"/>
        <v>#DIV/0!</v>
      </c>
      <c r="BI478" s="36">
        <f t="shared" si="160"/>
        <v>0</v>
      </c>
    </row>
    <row r="479" spans="1:61" x14ac:dyDescent="0.2">
      <c r="A479" s="2">
        <v>42444</v>
      </c>
      <c r="B479">
        <f>'Yield Curves'!C478-'Yield Curves'!C479</f>
        <v>7.9999999999998295E-2</v>
      </c>
      <c r="C479">
        <f>'Yield Curves'!D478-'Yield Curves'!D479</f>
        <v>9.4999999999998863E-2</v>
      </c>
      <c r="D479">
        <f>'Yield Curves'!E478-'Yield Curves'!E479</f>
        <v>0.10999999999999943</v>
      </c>
      <c r="E479">
        <f>'Yield Curves'!F478-'Yield Curves'!F479</f>
        <v>0.10999999999999943</v>
      </c>
      <c r="F479">
        <f>'Yield Curves'!G478-'Yield Curves'!G479</f>
        <v>0.10999999999999943</v>
      </c>
      <c r="G479">
        <f>'Yield Curves'!H478-'Yield Curves'!H479</f>
        <v>0.10500000000000043</v>
      </c>
      <c r="H479">
        <f>'Yield Curves'!I478-'Yield Curves'!I479</f>
        <v>9.9999999999999645E-2</v>
      </c>
      <c r="I479">
        <f>'Yield Curves'!J478-'Yield Curves'!J479</f>
        <v>9.4999999999998863E-2</v>
      </c>
      <c r="J479">
        <f>'Yield Curves'!K478-'Yield Curves'!K479</f>
        <v>8.9999999999999858E-2</v>
      </c>
      <c r="K479">
        <f>'Yield Curves'!L478-'Yield Curves'!L479</f>
        <v>8.7500000000000355E-2</v>
      </c>
      <c r="L479">
        <f>'Yield Curves'!M478-'Yield Curves'!M479</f>
        <v>8.4999999999999076E-2</v>
      </c>
      <c r="M479">
        <f>'Yield Curves'!N478-'Yield Curves'!N479</f>
        <v>8.2499999999999574E-2</v>
      </c>
      <c r="N479">
        <f>'Yield Curves'!O478-'Yield Curves'!O479</f>
        <v>8.0000000000000071E-2</v>
      </c>
      <c r="O479">
        <f>'Yield Curves'!P478-'Yield Curves'!P479</f>
        <v>7.7500000000000568E-2</v>
      </c>
      <c r="P479">
        <f>'Yield Curves'!Q478-'Yield Curves'!Q479</f>
        <v>8.1249999999998934E-2</v>
      </c>
      <c r="Q479">
        <f>'Yield Curves'!R478-'Yield Curves'!R479</f>
        <v>8.4999999999999076E-2</v>
      </c>
      <c r="R479">
        <f>'Yield Curves'!S478-'Yield Curves'!S479</f>
        <v>8.8749999999999218E-2</v>
      </c>
      <c r="S479">
        <f>'Yield Curves'!T478-'Yield Curves'!T479</f>
        <v>8.9375000000000426E-2</v>
      </c>
      <c r="T479">
        <f>'Yield Curves'!U478-'Yield Curves'!U479</f>
        <v>8.9999999999999858E-2</v>
      </c>
      <c r="U479">
        <f>'Yield Curves'!V478-'Yield Curves'!V479</f>
        <v>9.0624999999999289E-2</v>
      </c>
      <c r="V479" s="21">
        <f t="shared" si="151"/>
        <v>0.10999999999999943</v>
      </c>
      <c r="AB479" s="53" t="e">
        <f t="shared" si="152"/>
        <v>#DIV/0!</v>
      </c>
      <c r="AF479" s="53"/>
      <c r="AG479" s="53"/>
      <c r="AI479" s="53" t="e">
        <f t="shared" si="153"/>
        <v>#DIV/0!</v>
      </c>
      <c r="AP479" s="53" t="e">
        <f t="shared" si="154"/>
        <v>#DIV/0!</v>
      </c>
      <c r="AT479" s="35">
        <f t="shared" si="155"/>
        <v>0</v>
      </c>
      <c r="AU479" s="36">
        <f t="shared" si="156"/>
        <v>0</v>
      </c>
      <c r="AW479" s="53" t="e">
        <f t="shared" si="157"/>
        <v>#DIV/0!</v>
      </c>
      <c r="BB479" s="36">
        <f t="shared" si="158"/>
        <v>0</v>
      </c>
      <c r="BD479" s="53" t="e">
        <f t="shared" si="159"/>
        <v>#DIV/0!</v>
      </c>
      <c r="BI479" s="36">
        <f t="shared" si="160"/>
        <v>0</v>
      </c>
    </row>
    <row r="480" spans="1:61" x14ac:dyDescent="0.2">
      <c r="A480" s="2">
        <v>42443</v>
      </c>
      <c r="B480">
        <f>'Yield Curves'!C479-'Yield Curves'!C480</f>
        <v>0.10000000000000142</v>
      </c>
      <c r="C480">
        <f>'Yield Curves'!D479-'Yield Curves'!D480</f>
        <v>0.12500000000000178</v>
      </c>
      <c r="D480">
        <f>'Yield Curves'!E479-'Yield Curves'!E480</f>
        <v>0.15000000000000036</v>
      </c>
      <c r="E480">
        <f>'Yield Curves'!F479-'Yield Curves'!F480</f>
        <v>0.14000000000000057</v>
      </c>
      <c r="F480">
        <f>'Yield Curves'!G479-'Yield Curves'!G480</f>
        <v>0.13000000000000078</v>
      </c>
      <c r="G480">
        <f>'Yield Curves'!H479-'Yield Curves'!H480</f>
        <v>0.10999999999999943</v>
      </c>
      <c r="H480">
        <f>'Yield Curves'!I479-'Yield Curves'!I480</f>
        <v>8.9999999999999858E-2</v>
      </c>
      <c r="I480">
        <f>'Yield Curves'!J479-'Yield Curves'!J480</f>
        <v>8.9999999999999858E-2</v>
      </c>
      <c r="J480">
        <f>'Yield Curves'!K479-'Yield Curves'!K480</f>
        <v>8.9999999999999858E-2</v>
      </c>
      <c r="K480">
        <f>'Yield Curves'!L479-'Yield Curves'!L480</f>
        <v>8.7500000000000355E-2</v>
      </c>
      <c r="L480">
        <f>'Yield Curves'!M479-'Yield Curves'!M480</f>
        <v>8.4999999999999076E-2</v>
      </c>
      <c r="M480">
        <f>'Yield Curves'!N479-'Yield Curves'!N480</f>
        <v>8.2499999999999574E-2</v>
      </c>
      <c r="N480">
        <f>'Yield Curves'!O479-'Yield Curves'!O480</f>
        <v>8.0000000000000071E-2</v>
      </c>
      <c r="O480">
        <f>'Yield Curves'!P479-'Yield Curves'!P480</f>
        <v>7.7500000000000568E-2</v>
      </c>
      <c r="P480">
        <f>'Yield Curves'!Q479-'Yield Curves'!Q480</f>
        <v>7.8750000000002984E-2</v>
      </c>
      <c r="Q480">
        <f>'Yield Curves'!R479-'Yield Curves'!R480</f>
        <v>8.0000000000001847E-2</v>
      </c>
      <c r="R480">
        <f>'Yield Curves'!S479-'Yield Curves'!S480</f>
        <v>8.1250000000000711E-2</v>
      </c>
      <c r="S480">
        <f>'Yield Curves'!T479-'Yield Curves'!T480</f>
        <v>8.0625000000001279E-2</v>
      </c>
      <c r="T480">
        <f>'Yield Curves'!U479-'Yield Curves'!U480</f>
        <v>8.0000000000000071E-2</v>
      </c>
      <c r="U480">
        <f>'Yield Curves'!V479-'Yield Curves'!V480</f>
        <v>7.9374999999998863E-2</v>
      </c>
      <c r="V480" s="21">
        <f t="shared" si="151"/>
        <v>0.15000000000000036</v>
      </c>
      <c r="AB480" s="53" t="e">
        <f t="shared" si="152"/>
        <v>#DIV/0!</v>
      </c>
      <c r="AF480" s="53"/>
      <c r="AG480" s="53"/>
      <c r="AI480" s="53" t="e">
        <f t="shared" si="153"/>
        <v>#DIV/0!</v>
      </c>
      <c r="AP480" s="53" t="e">
        <f t="shared" si="154"/>
        <v>#DIV/0!</v>
      </c>
      <c r="AT480" s="35">
        <f t="shared" si="155"/>
        <v>0</v>
      </c>
      <c r="AU480" s="36">
        <f t="shared" si="156"/>
        <v>0</v>
      </c>
      <c r="AW480" s="53" t="e">
        <f t="shared" si="157"/>
        <v>#DIV/0!</v>
      </c>
      <c r="BB480" s="36">
        <f t="shared" si="158"/>
        <v>0</v>
      </c>
      <c r="BD480" s="53" t="e">
        <f t="shared" si="159"/>
        <v>#DIV/0!</v>
      </c>
      <c r="BI480" s="36">
        <f t="shared" si="160"/>
        <v>0</v>
      </c>
    </row>
    <row r="481" spans="1:61" x14ac:dyDescent="0.2">
      <c r="A481" s="2">
        <v>42440</v>
      </c>
      <c r="B481">
        <f>'Yield Curves'!C480-'Yield Curves'!C481</f>
        <v>-6.0000000000000497E-2</v>
      </c>
      <c r="C481">
        <f>'Yield Curves'!D480-'Yield Curves'!D481</f>
        <v>-7.0000000000000284E-2</v>
      </c>
      <c r="D481">
        <f>'Yield Curves'!E480-'Yield Curves'!E481</f>
        <v>-8.0000000000000071E-2</v>
      </c>
      <c r="E481">
        <f>'Yield Curves'!F480-'Yield Curves'!F481</f>
        <v>-5.5000000000001492E-2</v>
      </c>
      <c r="F481">
        <f>'Yield Curves'!G480-'Yield Curves'!G481</f>
        <v>-3.0000000000001137E-2</v>
      </c>
      <c r="G481">
        <f>'Yield Curves'!H480-'Yield Curves'!H481</f>
        <v>9.9999999999997868E-3</v>
      </c>
      <c r="H481">
        <f>'Yield Curves'!I480-'Yield Curves'!I481</f>
        <v>5.0000000000000711E-2</v>
      </c>
      <c r="I481">
        <f>'Yield Curves'!J480-'Yield Curves'!J481</f>
        <v>5.0000000000000711E-2</v>
      </c>
      <c r="J481">
        <f>'Yield Curves'!K480-'Yield Curves'!K481</f>
        <v>5.0000000000000711E-2</v>
      </c>
      <c r="K481">
        <f>'Yield Curves'!L480-'Yield Curves'!L481</f>
        <v>5.4999999999999716E-2</v>
      </c>
      <c r="L481">
        <f>'Yield Curves'!M480-'Yield Curves'!M481</f>
        <v>6.0000000000002274E-2</v>
      </c>
      <c r="M481">
        <f>'Yield Curves'!N480-'Yield Curves'!N481</f>
        <v>6.5000000000001279E-2</v>
      </c>
      <c r="N481">
        <f>'Yield Curves'!O480-'Yield Curves'!O481</f>
        <v>7.0000000000000284E-2</v>
      </c>
      <c r="O481">
        <f>'Yield Curves'!P480-'Yield Curves'!P481</f>
        <v>7.4999999999999289E-2</v>
      </c>
      <c r="P481">
        <f>'Yield Curves'!Q480-'Yield Curves'!Q481</f>
        <v>7.249999999999801E-2</v>
      </c>
      <c r="Q481">
        <f>'Yield Curves'!R480-'Yield Curves'!R481</f>
        <v>7.0000000000000284E-2</v>
      </c>
      <c r="R481">
        <f>'Yield Curves'!S480-'Yield Curves'!S481</f>
        <v>6.7500000000002558E-2</v>
      </c>
      <c r="S481">
        <f>'Yield Curves'!T480-'Yield Curves'!T481</f>
        <v>6.8750000000001421E-2</v>
      </c>
      <c r="T481">
        <f>'Yield Curves'!U480-'Yield Curves'!U481</f>
        <v>7.0000000000000284E-2</v>
      </c>
      <c r="U481">
        <f>'Yield Curves'!V480-'Yield Curves'!V481</f>
        <v>7.1249999999999147E-2</v>
      </c>
      <c r="V481" s="21">
        <f t="shared" si="151"/>
        <v>7.4999999999999289E-2</v>
      </c>
      <c r="AB481" s="53" t="e">
        <f t="shared" si="152"/>
        <v>#DIV/0!</v>
      </c>
      <c r="AF481" s="53"/>
      <c r="AG481" s="53"/>
      <c r="AI481" s="53" t="e">
        <f t="shared" si="153"/>
        <v>#DIV/0!</v>
      </c>
      <c r="AP481" s="53" t="e">
        <f t="shared" si="154"/>
        <v>#DIV/0!</v>
      </c>
      <c r="AT481" s="35">
        <f t="shared" si="155"/>
        <v>0</v>
      </c>
      <c r="AU481" s="36">
        <f t="shared" si="156"/>
        <v>0</v>
      </c>
      <c r="AW481" s="53" t="e">
        <f t="shared" si="157"/>
        <v>#DIV/0!</v>
      </c>
      <c r="BB481" s="36">
        <f t="shared" si="158"/>
        <v>0</v>
      </c>
      <c r="BD481" s="53" t="e">
        <f t="shared" si="159"/>
        <v>#DIV/0!</v>
      </c>
      <c r="BI481" s="36">
        <f t="shared" si="160"/>
        <v>0</v>
      </c>
    </row>
    <row r="482" spans="1:61" x14ac:dyDescent="0.2">
      <c r="A482" s="2">
        <v>42439</v>
      </c>
      <c r="B482">
        <f>'Yield Curves'!C481-'Yield Curves'!C482</f>
        <v>1.9999999999999574E-2</v>
      </c>
      <c r="C482">
        <f>'Yield Curves'!D481-'Yield Curves'!D482</f>
        <v>2.9999999999997584E-2</v>
      </c>
      <c r="D482">
        <f>'Yield Curves'!E481-'Yield Curves'!E482</f>
        <v>3.9999999999999147E-2</v>
      </c>
      <c r="E482">
        <f>'Yield Curves'!F481-'Yield Curves'!F482</f>
        <v>3.5000000000000142E-2</v>
      </c>
      <c r="F482">
        <f>'Yield Curves'!G481-'Yield Curves'!G482</f>
        <v>3.0000000000001137E-2</v>
      </c>
      <c r="G482">
        <f>'Yield Curves'!H481-'Yield Curves'!H482</f>
        <v>4.4999999999999929E-2</v>
      </c>
      <c r="H482">
        <f>'Yield Curves'!I481-'Yield Curves'!I482</f>
        <v>5.9999999999998721E-2</v>
      </c>
      <c r="I482">
        <f>'Yield Curves'!J481-'Yield Curves'!J482</f>
        <v>5.4999999999999716E-2</v>
      </c>
      <c r="J482">
        <f>'Yield Curves'!K481-'Yield Curves'!K482</f>
        <v>5.0000000000000711E-2</v>
      </c>
      <c r="K482">
        <f>'Yield Curves'!L481-'Yield Curves'!L482</f>
        <v>5.7500000000000995E-2</v>
      </c>
      <c r="L482">
        <f>'Yield Curves'!M481-'Yield Curves'!M482</f>
        <v>6.4999999999999503E-2</v>
      </c>
      <c r="M482">
        <f>'Yield Curves'!N481-'Yield Curves'!N482</f>
        <v>7.2499999999999787E-2</v>
      </c>
      <c r="N482">
        <f>'Yield Curves'!O481-'Yield Curves'!O482</f>
        <v>8.0000000000000071E-2</v>
      </c>
      <c r="O482">
        <f>'Yield Curves'!P481-'Yield Curves'!P482</f>
        <v>8.7500000000000355E-2</v>
      </c>
      <c r="P482">
        <f>'Yield Curves'!Q481-'Yield Curves'!Q482</f>
        <v>8.3750000000000213E-2</v>
      </c>
      <c r="Q482">
        <f>'Yield Curves'!R481-'Yield Curves'!R482</f>
        <v>7.9999999999998295E-2</v>
      </c>
      <c r="R482">
        <f>'Yield Curves'!S481-'Yield Curves'!S482</f>
        <v>7.6249999999996376E-2</v>
      </c>
      <c r="S482">
        <f>'Yield Curves'!T481-'Yield Curves'!T482</f>
        <v>7.8124999999996447E-2</v>
      </c>
      <c r="T482">
        <f>'Yield Curves'!U481-'Yield Curves'!U482</f>
        <v>8.0000000000000071E-2</v>
      </c>
      <c r="U482">
        <f>'Yield Curves'!V481-'Yield Curves'!V482</f>
        <v>8.1875000000003695E-2</v>
      </c>
      <c r="V482" s="21">
        <f t="shared" si="151"/>
        <v>8.7500000000000355E-2</v>
      </c>
      <c r="AB482" s="53" t="e">
        <f t="shared" si="152"/>
        <v>#DIV/0!</v>
      </c>
      <c r="AF482" s="53"/>
      <c r="AG482" s="53"/>
      <c r="AI482" s="53" t="e">
        <f t="shared" si="153"/>
        <v>#DIV/0!</v>
      </c>
      <c r="AP482" s="53" t="e">
        <f t="shared" si="154"/>
        <v>#DIV/0!</v>
      </c>
      <c r="AT482" s="35">
        <f t="shared" si="155"/>
        <v>0</v>
      </c>
      <c r="AU482" s="36">
        <f t="shared" si="156"/>
        <v>0</v>
      </c>
      <c r="AW482" s="53" t="e">
        <f t="shared" si="157"/>
        <v>#DIV/0!</v>
      </c>
      <c r="BB482" s="36">
        <f t="shared" si="158"/>
        <v>0</v>
      </c>
      <c r="BD482" s="53" t="e">
        <f t="shared" si="159"/>
        <v>#DIV/0!</v>
      </c>
      <c r="BI482" s="36">
        <f t="shared" si="160"/>
        <v>0</v>
      </c>
    </row>
    <row r="483" spans="1:61" x14ac:dyDescent="0.2">
      <c r="A483" s="2">
        <v>42438</v>
      </c>
      <c r="B483">
        <f>'Yield Curves'!C482-'Yield Curves'!C483</f>
        <v>9.9999999999997868E-3</v>
      </c>
      <c r="C483">
        <f>'Yield Curves'!D482-'Yield Curves'!D483</f>
        <v>3.0000000000001137E-2</v>
      </c>
      <c r="D483">
        <f>'Yield Curves'!E482-'Yield Curves'!E483</f>
        <v>5.0000000000000711E-2</v>
      </c>
      <c r="E483">
        <f>'Yield Curves'!F482-'Yield Curves'!F483</f>
        <v>4.4999999999999929E-2</v>
      </c>
      <c r="F483">
        <f>'Yield Curves'!G482-'Yield Curves'!G483</f>
        <v>3.9999999999999147E-2</v>
      </c>
      <c r="G483">
        <f>'Yield Curves'!H482-'Yield Curves'!H483</f>
        <v>3.0000000000001137E-2</v>
      </c>
      <c r="H483">
        <f>'Yield Curves'!I482-'Yield Curves'!I483</f>
        <v>2.000000000000135E-2</v>
      </c>
      <c r="I483">
        <f>'Yield Curves'!J482-'Yield Curves'!J483</f>
        <v>2.000000000000135E-2</v>
      </c>
      <c r="J483">
        <f>'Yield Curves'!K482-'Yield Curves'!K483</f>
        <v>1.9999999999999574E-2</v>
      </c>
      <c r="K483">
        <f>'Yield Curves'!L482-'Yield Curves'!L483</f>
        <v>1.9999999999999574E-2</v>
      </c>
      <c r="L483">
        <f>'Yield Curves'!M482-'Yield Curves'!M483</f>
        <v>1.9999999999999574E-2</v>
      </c>
      <c r="M483">
        <f>'Yield Curves'!N482-'Yield Curves'!N483</f>
        <v>1.9999999999999574E-2</v>
      </c>
      <c r="N483">
        <f>'Yield Curves'!O482-'Yield Curves'!O483</f>
        <v>1.9999999999999574E-2</v>
      </c>
      <c r="O483">
        <f>'Yield Curves'!P482-'Yield Curves'!P483</f>
        <v>1.9999999999999574E-2</v>
      </c>
      <c r="P483">
        <f>'Yield Curves'!Q482-'Yield Curves'!Q483</f>
        <v>1.9999999999999574E-2</v>
      </c>
      <c r="Q483">
        <f>'Yield Curves'!R482-'Yield Curves'!R483</f>
        <v>1.9999999999999574E-2</v>
      </c>
      <c r="R483">
        <f>'Yield Curves'!S482-'Yield Curves'!S483</f>
        <v>1.9999999999999574E-2</v>
      </c>
      <c r="S483">
        <f>'Yield Curves'!T482-'Yield Curves'!T483</f>
        <v>1.9999999999999574E-2</v>
      </c>
      <c r="T483">
        <f>'Yield Curves'!U482-'Yield Curves'!U483</f>
        <v>1.9999999999999574E-2</v>
      </c>
      <c r="U483">
        <f>'Yield Curves'!V482-'Yield Curves'!V483</f>
        <v>1.9999999999999574E-2</v>
      </c>
      <c r="V483" s="21">
        <f t="shared" si="151"/>
        <v>5.0000000000000711E-2</v>
      </c>
      <c r="AB483" s="53" t="e">
        <f t="shared" si="152"/>
        <v>#DIV/0!</v>
      </c>
      <c r="AF483" s="53"/>
      <c r="AG483" s="53"/>
      <c r="AI483" s="53" t="e">
        <f t="shared" si="153"/>
        <v>#DIV/0!</v>
      </c>
      <c r="AP483" s="53" t="e">
        <f t="shared" si="154"/>
        <v>#DIV/0!</v>
      </c>
      <c r="AT483" s="35">
        <f t="shared" si="155"/>
        <v>0</v>
      </c>
      <c r="AU483" s="36">
        <f t="shared" si="156"/>
        <v>0</v>
      </c>
      <c r="AW483" s="53" t="e">
        <f t="shared" si="157"/>
        <v>#DIV/0!</v>
      </c>
      <c r="BB483" s="36">
        <f t="shared" si="158"/>
        <v>0</v>
      </c>
      <c r="BD483" s="53" t="e">
        <f t="shared" si="159"/>
        <v>#DIV/0!</v>
      </c>
      <c r="BI483" s="36">
        <f t="shared" si="160"/>
        <v>0</v>
      </c>
    </row>
    <row r="484" spans="1:61" x14ac:dyDescent="0.2">
      <c r="A484" s="2">
        <v>42436</v>
      </c>
      <c r="B484">
        <f>'Yield Curves'!C483-'Yield Curves'!C484</f>
        <v>0.10000000000000142</v>
      </c>
      <c r="C484">
        <f>'Yield Curves'!D483-'Yield Curves'!D484</f>
        <v>4.5000000000001705E-2</v>
      </c>
      <c r="D484">
        <f>'Yield Curves'!E483-'Yield Curves'!E484</f>
        <v>-9.9999999999997868E-3</v>
      </c>
      <c r="E484">
        <f>'Yield Curves'!F483-'Yield Curves'!F484</f>
        <v>-1.9999999999999574E-2</v>
      </c>
      <c r="F484">
        <f>'Yield Curves'!G483-'Yield Curves'!G484</f>
        <v>-2.9999999999999361E-2</v>
      </c>
      <c r="G484">
        <f>'Yield Curves'!H483-'Yield Curves'!H484</f>
        <v>-2.5000000000002132E-2</v>
      </c>
      <c r="H484">
        <f>'Yield Curves'!I483-'Yield Curves'!I484</f>
        <v>-2.000000000000135E-2</v>
      </c>
      <c r="I484">
        <f>'Yield Curves'!J483-'Yield Curves'!J484</f>
        <v>-3.0000000000001137E-2</v>
      </c>
      <c r="J484">
        <f>'Yield Curves'!K483-'Yield Curves'!K484</f>
        <v>-4.0000000000000924E-2</v>
      </c>
      <c r="K484">
        <f>'Yield Curves'!L483-'Yield Curves'!L484</f>
        <v>-4.2500000000000426E-2</v>
      </c>
      <c r="L484">
        <f>'Yield Curves'!M483-'Yield Curves'!M484</f>
        <v>-4.4999999999999929E-2</v>
      </c>
      <c r="M484">
        <f>'Yield Curves'!N483-'Yield Curves'!N484</f>
        <v>-4.7499999999999432E-2</v>
      </c>
      <c r="N484">
        <f>'Yield Curves'!O483-'Yield Curves'!O484</f>
        <v>-4.9999999999998934E-2</v>
      </c>
      <c r="O484">
        <f>'Yield Curves'!P483-'Yield Curves'!P484</f>
        <v>-5.2499999999998437E-2</v>
      </c>
      <c r="P484">
        <f>'Yield Curves'!Q483-'Yield Curves'!Q484</f>
        <v>-4.6249999999998792E-2</v>
      </c>
      <c r="Q484">
        <f>'Yield Curves'!R483-'Yield Curves'!R484</f>
        <v>-3.9999999999999147E-2</v>
      </c>
      <c r="R484">
        <f>'Yield Curves'!S483-'Yield Curves'!S484</f>
        <v>-3.3749999999999503E-2</v>
      </c>
      <c r="S484">
        <f>'Yield Curves'!T483-'Yield Curves'!T484</f>
        <v>-3.1874999999999432E-2</v>
      </c>
      <c r="T484">
        <f>'Yield Curves'!U483-'Yield Curves'!U484</f>
        <v>-2.9999999999999361E-2</v>
      </c>
      <c r="U484">
        <f>'Yield Curves'!V483-'Yield Curves'!V484</f>
        <v>-2.8124999999999289E-2</v>
      </c>
      <c r="V484" s="21">
        <f t="shared" si="151"/>
        <v>0.10000000000000142</v>
      </c>
      <c r="AB484" s="53" t="e">
        <f t="shared" si="152"/>
        <v>#DIV/0!</v>
      </c>
      <c r="AF484" s="53"/>
      <c r="AG484" s="53"/>
      <c r="AI484" s="53" t="e">
        <f t="shared" si="153"/>
        <v>#DIV/0!</v>
      </c>
      <c r="AP484" s="53" t="e">
        <f t="shared" si="154"/>
        <v>#DIV/0!</v>
      </c>
      <c r="AT484" s="35">
        <f t="shared" si="155"/>
        <v>0</v>
      </c>
      <c r="AU484" s="36">
        <f t="shared" si="156"/>
        <v>0</v>
      </c>
      <c r="AW484" s="53" t="e">
        <f t="shared" si="157"/>
        <v>#DIV/0!</v>
      </c>
      <c r="BB484" s="36">
        <f t="shared" si="158"/>
        <v>0</v>
      </c>
      <c r="BD484" s="53" t="e">
        <f t="shared" si="159"/>
        <v>#DIV/0!</v>
      </c>
      <c r="BI484" s="36">
        <f t="shared" si="160"/>
        <v>0</v>
      </c>
    </row>
    <row r="485" spans="1:61" x14ac:dyDescent="0.2">
      <c r="A485" s="2">
        <v>42433</v>
      </c>
      <c r="B485">
        <f>'Yield Curves'!C484-'Yield Curves'!C485</f>
        <v>-8.0000000000000071E-2</v>
      </c>
      <c r="C485">
        <f>'Yield Curves'!D484-'Yield Curves'!D485</f>
        <v>-8.5000000000000853E-2</v>
      </c>
      <c r="D485">
        <f>'Yield Curves'!E484-'Yield Curves'!E485</f>
        <v>-8.9999999999999858E-2</v>
      </c>
      <c r="E485">
        <f>'Yield Curves'!F484-'Yield Curves'!F485</f>
        <v>-8.5000000000000853E-2</v>
      </c>
      <c r="F485">
        <f>'Yield Curves'!G484-'Yield Curves'!G485</f>
        <v>-8.0000000000000071E-2</v>
      </c>
      <c r="G485">
        <f>'Yield Curves'!H484-'Yield Curves'!H485</f>
        <v>-8.4999999999999076E-2</v>
      </c>
      <c r="H485">
        <f>'Yield Curves'!I484-'Yield Curves'!I485</f>
        <v>-8.9999999999999858E-2</v>
      </c>
      <c r="I485">
        <f>'Yield Curves'!J484-'Yield Curves'!J485</f>
        <v>-7.4999999999999289E-2</v>
      </c>
      <c r="J485">
        <f>'Yield Curves'!K484-'Yield Curves'!K485</f>
        <v>-5.9999999999998721E-2</v>
      </c>
      <c r="K485">
        <f>'Yield Curves'!L484-'Yield Curves'!L485</f>
        <v>-6.25E-2</v>
      </c>
      <c r="L485">
        <f>'Yield Curves'!M484-'Yield Curves'!M485</f>
        <v>-6.4999999999999503E-2</v>
      </c>
      <c r="M485">
        <f>'Yield Curves'!N484-'Yield Curves'!N485</f>
        <v>-6.7499999999999005E-2</v>
      </c>
      <c r="N485">
        <f>'Yield Curves'!O484-'Yield Curves'!O485</f>
        <v>-7.0000000000000284E-2</v>
      </c>
      <c r="O485">
        <f>'Yield Curves'!P484-'Yield Curves'!P485</f>
        <v>-7.2500000000001563E-2</v>
      </c>
      <c r="P485">
        <f>'Yield Curves'!Q484-'Yield Curves'!Q485</f>
        <v>-7.6249999999999929E-2</v>
      </c>
      <c r="Q485">
        <f>'Yield Curves'!R484-'Yield Curves'!R485</f>
        <v>-7.9999999999998295E-2</v>
      </c>
      <c r="R485">
        <f>'Yield Curves'!S484-'Yield Curves'!S485</f>
        <v>-8.374999999999666E-2</v>
      </c>
      <c r="S485">
        <f>'Yield Curves'!T484-'Yield Curves'!T485</f>
        <v>-8.6874999999997371E-2</v>
      </c>
      <c r="T485">
        <f>'Yield Curves'!U484-'Yield Curves'!U485</f>
        <v>-8.9999999999999858E-2</v>
      </c>
      <c r="U485">
        <f>'Yield Curves'!V484-'Yield Curves'!V485</f>
        <v>-9.3125000000002345E-2</v>
      </c>
      <c r="V485" s="21">
        <f t="shared" si="151"/>
        <v>-5.9999999999998721E-2</v>
      </c>
      <c r="AB485" s="53" t="e">
        <f t="shared" si="152"/>
        <v>#DIV/0!</v>
      </c>
      <c r="AF485" s="53"/>
      <c r="AG485" s="53"/>
      <c r="AI485" s="53" t="e">
        <f t="shared" si="153"/>
        <v>#DIV/0!</v>
      </c>
      <c r="AP485" s="53" t="e">
        <f t="shared" si="154"/>
        <v>#DIV/0!</v>
      </c>
      <c r="AT485" s="35">
        <f t="shared" si="155"/>
        <v>0</v>
      </c>
      <c r="AU485" s="36">
        <f t="shared" si="156"/>
        <v>0</v>
      </c>
      <c r="AW485" s="53" t="e">
        <f t="shared" si="157"/>
        <v>#DIV/0!</v>
      </c>
      <c r="BB485" s="36">
        <f t="shared" si="158"/>
        <v>0</v>
      </c>
      <c r="BD485" s="53" t="e">
        <f t="shared" si="159"/>
        <v>#DIV/0!</v>
      </c>
      <c r="BI485" s="36">
        <f t="shared" si="160"/>
        <v>0</v>
      </c>
    </row>
    <row r="486" spans="1:61" x14ac:dyDescent="0.2">
      <c r="A486" s="2">
        <v>42432</v>
      </c>
      <c r="B486">
        <f>'Yield Curves'!C485-'Yield Curves'!C486</f>
        <v>-0.10000000000000142</v>
      </c>
      <c r="C486">
        <f>'Yield Curves'!D485-'Yield Curves'!D486</f>
        <v>-9.5000000000000639E-2</v>
      </c>
      <c r="D486">
        <f>'Yield Curves'!E485-'Yield Curves'!E486</f>
        <v>-8.9999999999999858E-2</v>
      </c>
      <c r="E486">
        <f>'Yield Curves'!F485-'Yield Curves'!F486</f>
        <v>-8.9999999999999858E-2</v>
      </c>
      <c r="F486">
        <f>'Yield Curves'!G485-'Yield Curves'!G486</f>
        <v>-8.9999999999999858E-2</v>
      </c>
      <c r="G486">
        <f>'Yield Curves'!H485-'Yield Curves'!H486</f>
        <v>-6.4999999999999503E-2</v>
      </c>
      <c r="H486">
        <f>'Yield Curves'!I485-'Yield Curves'!I486</f>
        <v>-3.9999999999999147E-2</v>
      </c>
      <c r="I486">
        <f>'Yield Curves'!J485-'Yield Curves'!J486</f>
        <v>-6.0000000000000497E-2</v>
      </c>
      <c r="J486">
        <f>'Yield Curves'!K485-'Yield Curves'!K486</f>
        <v>-8.0000000000000071E-2</v>
      </c>
      <c r="K486">
        <f>'Yield Curves'!L485-'Yield Curves'!L486</f>
        <v>-7.249999999999801E-2</v>
      </c>
      <c r="L486">
        <f>'Yield Curves'!M485-'Yield Curves'!M486</f>
        <v>-6.4999999999999503E-2</v>
      </c>
      <c r="M486">
        <f>'Yield Curves'!N485-'Yield Curves'!N486</f>
        <v>-5.7500000000000995E-2</v>
      </c>
      <c r="N486">
        <f>'Yield Curves'!O485-'Yield Curves'!O486</f>
        <v>-5.0000000000000711E-2</v>
      </c>
      <c r="O486">
        <f>'Yield Curves'!P485-'Yield Curves'!P486</f>
        <v>-4.2500000000000426E-2</v>
      </c>
      <c r="P486">
        <f>'Yield Curves'!Q485-'Yield Curves'!Q486</f>
        <v>-4.1250000000001563E-2</v>
      </c>
      <c r="Q486">
        <f>'Yield Curves'!R485-'Yield Curves'!R486</f>
        <v>-4.00000000000027E-2</v>
      </c>
      <c r="R486">
        <f>'Yield Curves'!S485-'Yield Curves'!S486</f>
        <v>-3.8750000000003837E-2</v>
      </c>
      <c r="S486">
        <f>'Yield Curves'!T485-'Yield Curves'!T486</f>
        <v>-3.4375000000002487E-2</v>
      </c>
      <c r="T486">
        <f>'Yield Curves'!U485-'Yield Curves'!U486</f>
        <v>-3.0000000000001137E-2</v>
      </c>
      <c r="U486">
        <f>'Yield Curves'!V485-'Yield Curves'!V486</f>
        <v>-2.5624999999999787E-2</v>
      </c>
      <c r="V486" s="21">
        <f t="shared" si="151"/>
        <v>-2.5624999999999787E-2</v>
      </c>
      <c r="AB486" s="53" t="e">
        <f t="shared" si="152"/>
        <v>#DIV/0!</v>
      </c>
      <c r="AF486" s="53"/>
      <c r="AG486" s="53"/>
      <c r="AI486" s="53" t="e">
        <f t="shared" si="153"/>
        <v>#DIV/0!</v>
      </c>
      <c r="AP486" s="53" t="e">
        <f t="shared" si="154"/>
        <v>#DIV/0!</v>
      </c>
      <c r="AT486" s="35">
        <f t="shared" si="155"/>
        <v>0</v>
      </c>
      <c r="AU486" s="36">
        <f t="shared" si="156"/>
        <v>0</v>
      </c>
      <c r="AW486" s="53" t="e">
        <f t="shared" si="157"/>
        <v>#DIV/0!</v>
      </c>
      <c r="BB486" s="36">
        <f t="shared" si="158"/>
        <v>0</v>
      </c>
      <c r="BD486" s="53" t="e">
        <f t="shared" si="159"/>
        <v>#DIV/0!</v>
      </c>
      <c r="BI486" s="36">
        <f t="shared" si="160"/>
        <v>0</v>
      </c>
    </row>
    <row r="487" spans="1:61" x14ac:dyDescent="0.2">
      <c r="A487" s="2">
        <v>42431</v>
      </c>
      <c r="B487">
        <f>'Yield Curves'!C486-'Yield Curves'!C487</f>
        <v>0</v>
      </c>
      <c r="C487">
        <f>'Yield Curves'!D486-'Yield Curves'!D487</f>
        <v>-2.000000000000135E-2</v>
      </c>
      <c r="D487">
        <f>'Yield Curves'!E486-'Yield Curves'!E487</f>
        <v>-4.0000000000000924E-2</v>
      </c>
      <c r="E487">
        <f>'Yield Curves'!F486-'Yield Curves'!F487</f>
        <v>-3.9999999999999147E-2</v>
      </c>
      <c r="F487">
        <f>'Yield Curves'!G486-'Yield Curves'!G487</f>
        <v>-4.0000000000000924E-2</v>
      </c>
      <c r="G487">
        <f>'Yield Curves'!H486-'Yield Curves'!H487</f>
        <v>-1.5000000000000568E-2</v>
      </c>
      <c r="H487">
        <f>'Yield Curves'!I486-'Yield Curves'!I487</f>
        <v>9.9999999999997868E-3</v>
      </c>
      <c r="I487">
        <f>'Yield Curves'!J486-'Yield Curves'!J487</f>
        <v>0</v>
      </c>
      <c r="J487">
        <f>'Yield Curves'!K486-'Yield Curves'!K487</f>
        <v>-9.9999999999997868E-3</v>
      </c>
      <c r="K487">
        <f>'Yield Curves'!L486-'Yield Curves'!L487</f>
        <v>-5.0000000000007816E-3</v>
      </c>
      <c r="L487">
        <f>'Yield Curves'!M486-'Yield Curves'!M487</f>
        <v>0</v>
      </c>
      <c r="M487">
        <f>'Yield Curves'!N486-'Yield Curves'!N487</f>
        <v>4.9999999999990052E-3</v>
      </c>
      <c r="N487">
        <f>'Yield Curves'!O486-'Yield Curves'!O487</f>
        <v>9.9999999999997868E-3</v>
      </c>
      <c r="O487">
        <f>'Yield Curves'!P486-'Yield Curves'!P487</f>
        <v>1.5000000000000568E-2</v>
      </c>
      <c r="P487">
        <f>'Yield Curves'!Q486-'Yield Curves'!Q487</f>
        <v>1.5000000000000568E-2</v>
      </c>
      <c r="Q487">
        <f>'Yield Curves'!R486-'Yield Curves'!R487</f>
        <v>1.5000000000000568E-2</v>
      </c>
      <c r="R487">
        <f>'Yield Curves'!S486-'Yield Curves'!S487</f>
        <v>1.5000000000000568E-2</v>
      </c>
      <c r="S487">
        <f>'Yield Curves'!T486-'Yield Curves'!T487</f>
        <v>1.7500000000001847E-2</v>
      </c>
      <c r="T487">
        <f>'Yield Curves'!U486-'Yield Curves'!U487</f>
        <v>2.000000000000135E-2</v>
      </c>
      <c r="U487">
        <f>'Yield Curves'!V486-'Yield Curves'!V487</f>
        <v>2.2500000000000853E-2</v>
      </c>
      <c r="V487" s="21">
        <f t="shared" si="151"/>
        <v>2.2500000000000853E-2</v>
      </c>
      <c r="AB487" s="53" t="e">
        <f t="shared" si="152"/>
        <v>#DIV/0!</v>
      </c>
      <c r="AF487" s="53"/>
      <c r="AG487" s="53"/>
      <c r="AI487" s="53" t="e">
        <f t="shared" si="153"/>
        <v>#DIV/0!</v>
      </c>
      <c r="AP487" s="53" t="e">
        <f t="shared" si="154"/>
        <v>#DIV/0!</v>
      </c>
      <c r="AT487" s="35">
        <f t="shared" si="155"/>
        <v>0</v>
      </c>
      <c r="AU487" s="36">
        <f t="shared" si="156"/>
        <v>0</v>
      </c>
      <c r="AW487" s="53" t="e">
        <f t="shared" si="157"/>
        <v>#DIV/0!</v>
      </c>
      <c r="BB487" s="36">
        <f t="shared" si="158"/>
        <v>0</v>
      </c>
      <c r="BD487" s="53" t="e">
        <f t="shared" si="159"/>
        <v>#DIV/0!</v>
      </c>
      <c r="BI487" s="36">
        <f t="shared" si="160"/>
        <v>0</v>
      </c>
    </row>
    <row r="488" spans="1:61" x14ac:dyDescent="0.2">
      <c r="A488" s="2">
        <v>42430</v>
      </c>
      <c r="B488">
        <f>'Yield Curves'!C487-'Yield Curves'!C488</f>
        <v>-0.16999999999999993</v>
      </c>
      <c r="C488">
        <f>'Yield Curves'!D487-'Yield Curves'!D488</f>
        <v>-0.16999999999999815</v>
      </c>
      <c r="D488">
        <f>'Yield Curves'!E487-'Yield Curves'!E488</f>
        <v>-0.16999999999999993</v>
      </c>
      <c r="E488">
        <f>'Yield Curves'!F487-'Yield Curves'!F488</f>
        <v>-0.17999999999999972</v>
      </c>
      <c r="F488">
        <f>'Yield Curves'!G487-'Yield Curves'!G488</f>
        <v>-0.1899999999999995</v>
      </c>
      <c r="G488">
        <f>'Yield Curves'!H487-'Yield Curves'!H488</f>
        <v>-0.21999999999999886</v>
      </c>
      <c r="H488">
        <f>'Yield Curves'!I487-'Yield Curves'!I488</f>
        <v>-0.25</v>
      </c>
      <c r="I488">
        <f>'Yield Curves'!J487-'Yield Curves'!J488</f>
        <v>-0.26500000000000057</v>
      </c>
      <c r="J488">
        <f>'Yield Curves'!K487-'Yield Curves'!K488</f>
        <v>-0.28000000000000114</v>
      </c>
      <c r="K488">
        <f>'Yield Curves'!L487-'Yield Curves'!L488</f>
        <v>-0.29000000000000092</v>
      </c>
      <c r="L488">
        <f>'Yield Curves'!M487-'Yield Curves'!M488</f>
        <v>-0.30000000000000071</v>
      </c>
      <c r="M488">
        <f>'Yield Curves'!N487-'Yield Curves'!N488</f>
        <v>-0.30999999999999872</v>
      </c>
      <c r="N488">
        <f>'Yield Curves'!O487-'Yield Curves'!O488</f>
        <v>-0.31999999999999851</v>
      </c>
      <c r="O488">
        <f>'Yield Curves'!P487-'Yield Curves'!P488</f>
        <v>-0.32999999999999829</v>
      </c>
      <c r="P488">
        <f>'Yield Curves'!Q487-'Yield Curves'!Q488</f>
        <v>-0.31999999999999851</v>
      </c>
      <c r="Q488">
        <f>'Yield Curves'!R487-'Yield Curves'!R488</f>
        <v>-0.30999999999999872</v>
      </c>
      <c r="R488">
        <f>'Yield Curves'!S487-'Yield Curves'!S488</f>
        <v>-0.29999999999999893</v>
      </c>
      <c r="S488">
        <f>'Yield Curves'!T487-'Yield Curves'!T488</f>
        <v>-0.30000000000000071</v>
      </c>
      <c r="T488">
        <f>'Yield Curves'!U487-'Yield Curves'!U488</f>
        <v>-0.30000000000000071</v>
      </c>
      <c r="U488">
        <f>'Yield Curves'!V487-'Yield Curves'!V488</f>
        <v>-0.30000000000000071</v>
      </c>
      <c r="V488" s="21">
        <f t="shared" si="151"/>
        <v>-0.16999999999999815</v>
      </c>
      <c r="AB488" s="53" t="e">
        <f t="shared" si="152"/>
        <v>#DIV/0!</v>
      </c>
      <c r="AF488" s="53"/>
      <c r="AG488" s="53"/>
      <c r="AI488" s="53" t="e">
        <f t="shared" si="153"/>
        <v>#DIV/0!</v>
      </c>
      <c r="AP488" s="53" t="e">
        <f t="shared" si="154"/>
        <v>#DIV/0!</v>
      </c>
      <c r="AT488" s="35">
        <f t="shared" si="155"/>
        <v>0</v>
      </c>
      <c r="AU488" s="36">
        <f t="shared" si="156"/>
        <v>0</v>
      </c>
      <c r="AW488" s="53" t="e">
        <f t="shared" si="157"/>
        <v>#DIV/0!</v>
      </c>
      <c r="BB488" s="36">
        <f t="shared" si="158"/>
        <v>0</v>
      </c>
      <c r="BD488" s="53" t="e">
        <f t="shared" si="159"/>
        <v>#DIV/0!</v>
      </c>
      <c r="BI488" s="36">
        <f t="shared" si="160"/>
        <v>0</v>
      </c>
    </row>
    <row r="489" spans="1:61" x14ac:dyDescent="0.2">
      <c r="A489" s="2">
        <v>42429</v>
      </c>
      <c r="B489">
        <f>'Yield Curves'!C488-'Yield Curves'!C489</f>
        <v>-0.10999999999999943</v>
      </c>
      <c r="C489">
        <f>'Yield Curves'!D488-'Yield Curves'!D489</f>
        <v>-6.5000000000001279E-2</v>
      </c>
      <c r="D489">
        <f>'Yield Curves'!E488-'Yield Curves'!E489</f>
        <v>-1.9999999999999574E-2</v>
      </c>
      <c r="E489">
        <f>'Yield Curves'!F488-'Yield Curves'!F489</f>
        <v>-1.5000000000000568E-2</v>
      </c>
      <c r="F489">
        <f>'Yield Curves'!G488-'Yield Curves'!G489</f>
        <v>-9.9999999999997868E-3</v>
      </c>
      <c r="G489">
        <f>'Yield Curves'!H488-'Yield Curves'!H489</f>
        <v>0</v>
      </c>
      <c r="H489">
        <f>'Yield Curves'!I488-'Yield Curves'!I489</f>
        <v>9.9999999999997868E-3</v>
      </c>
      <c r="I489">
        <f>'Yield Curves'!J488-'Yield Curves'!J489</f>
        <v>1.5000000000000568E-2</v>
      </c>
      <c r="J489">
        <f>'Yield Curves'!K488-'Yield Curves'!K489</f>
        <v>1.9999999999999574E-2</v>
      </c>
      <c r="K489">
        <f>'Yield Curves'!L488-'Yield Curves'!L489</f>
        <v>2.2499999999999076E-2</v>
      </c>
      <c r="L489">
        <f>'Yield Curves'!M488-'Yield Curves'!M489</f>
        <v>2.4999999999998579E-2</v>
      </c>
      <c r="M489">
        <f>'Yield Curves'!N488-'Yield Curves'!N489</f>
        <v>2.7499999999999858E-2</v>
      </c>
      <c r="N489">
        <f>'Yield Curves'!O488-'Yield Curves'!O489</f>
        <v>2.9999999999999361E-2</v>
      </c>
      <c r="O489">
        <f>'Yield Curves'!P488-'Yield Curves'!P489</f>
        <v>3.2499999999998863E-2</v>
      </c>
      <c r="P489">
        <f>'Yield Curves'!Q488-'Yield Curves'!Q489</f>
        <v>2.8749999999998721E-2</v>
      </c>
      <c r="Q489">
        <f>'Yield Curves'!R488-'Yield Curves'!R489</f>
        <v>2.4999999999998579E-2</v>
      </c>
      <c r="R489">
        <f>'Yield Curves'!S488-'Yield Curves'!S489</f>
        <v>2.1249999999998437E-2</v>
      </c>
      <c r="S489">
        <f>'Yield Curves'!T488-'Yield Curves'!T489</f>
        <v>2.0624999999999005E-2</v>
      </c>
      <c r="T489">
        <f>'Yield Curves'!U488-'Yield Curves'!U489</f>
        <v>1.9999999999999574E-2</v>
      </c>
      <c r="U489">
        <f>'Yield Curves'!V488-'Yield Curves'!V489</f>
        <v>1.9375000000000142E-2</v>
      </c>
      <c r="V489" s="21">
        <f t="shared" si="151"/>
        <v>3.2499999999998863E-2</v>
      </c>
      <c r="AB489" s="53" t="e">
        <f t="shared" si="152"/>
        <v>#DIV/0!</v>
      </c>
      <c r="AF489" s="53"/>
      <c r="AG489" s="53"/>
      <c r="AI489" s="53" t="e">
        <f t="shared" si="153"/>
        <v>#DIV/0!</v>
      </c>
      <c r="AP489" s="53" t="e">
        <f t="shared" si="154"/>
        <v>#DIV/0!</v>
      </c>
      <c r="AT489" s="35">
        <f t="shared" si="155"/>
        <v>0</v>
      </c>
      <c r="AU489" s="36">
        <f t="shared" si="156"/>
        <v>0</v>
      </c>
      <c r="AW489" s="53" t="e">
        <f t="shared" si="157"/>
        <v>#DIV/0!</v>
      </c>
      <c r="BB489" s="36">
        <f t="shared" si="158"/>
        <v>0</v>
      </c>
      <c r="BD489" s="53" t="e">
        <f t="shared" si="159"/>
        <v>#DIV/0!</v>
      </c>
      <c r="BI489" s="36">
        <f t="shared" si="160"/>
        <v>0</v>
      </c>
    </row>
    <row r="490" spans="1:61" x14ac:dyDescent="0.2">
      <c r="A490" s="2">
        <v>42426</v>
      </c>
      <c r="B490">
        <f>'Yield Curves'!C489-'Yield Curves'!C490</f>
        <v>-8.9999999999999858E-2</v>
      </c>
      <c r="C490">
        <f>'Yield Curves'!D489-'Yield Curves'!D490</f>
        <v>-9.9999999999997868E-2</v>
      </c>
      <c r="D490">
        <f>'Yield Curves'!E489-'Yield Curves'!E490</f>
        <v>-0.10999999999999943</v>
      </c>
      <c r="E490">
        <f>'Yield Curves'!F489-'Yield Curves'!F490</f>
        <v>-0.10999999999999943</v>
      </c>
      <c r="F490">
        <f>'Yield Curves'!G489-'Yield Curves'!G490</f>
        <v>-0.11000000000000121</v>
      </c>
      <c r="G490">
        <f>'Yield Curves'!H489-'Yield Curves'!H490</f>
        <v>-0.10000000000000142</v>
      </c>
      <c r="H490">
        <f>'Yield Curves'!I489-'Yield Curves'!I490</f>
        <v>-8.9999999999999858E-2</v>
      </c>
      <c r="I490">
        <f>'Yield Curves'!J489-'Yield Curves'!J490</f>
        <v>-9.4999999999998863E-2</v>
      </c>
      <c r="J490">
        <f>'Yield Curves'!K489-'Yield Curves'!K490</f>
        <v>-9.9999999999999645E-2</v>
      </c>
      <c r="K490">
        <f>'Yield Curves'!L489-'Yield Curves'!L490</f>
        <v>-9.5000000000000639E-2</v>
      </c>
      <c r="L490">
        <f>'Yield Curves'!M489-'Yield Curves'!M490</f>
        <v>-8.9999999999999858E-2</v>
      </c>
      <c r="M490">
        <f>'Yield Curves'!N489-'Yield Curves'!N490</f>
        <v>-8.5000000000000853E-2</v>
      </c>
      <c r="N490">
        <f>'Yield Curves'!O489-'Yield Curves'!O490</f>
        <v>-8.0000000000000071E-2</v>
      </c>
      <c r="O490">
        <f>'Yield Curves'!P489-'Yield Curves'!P490</f>
        <v>-7.4999999999999289E-2</v>
      </c>
      <c r="P490">
        <f>'Yield Curves'!Q489-'Yield Curves'!Q490</f>
        <v>-7.4999999999999289E-2</v>
      </c>
      <c r="Q490">
        <f>'Yield Curves'!R489-'Yield Curves'!R490</f>
        <v>-7.4999999999999289E-2</v>
      </c>
      <c r="R490">
        <f>'Yield Curves'!S489-'Yield Curves'!S490</f>
        <v>-7.4999999999999289E-2</v>
      </c>
      <c r="S490">
        <f>'Yield Curves'!T489-'Yield Curves'!T490</f>
        <v>-7.2499999999999787E-2</v>
      </c>
      <c r="T490">
        <f>'Yield Curves'!U489-'Yield Curves'!U490</f>
        <v>-7.0000000000000284E-2</v>
      </c>
      <c r="U490">
        <f>'Yield Curves'!V489-'Yield Curves'!V490</f>
        <v>-6.7500000000000782E-2</v>
      </c>
      <c r="V490" s="21">
        <f t="shared" si="151"/>
        <v>-6.7500000000000782E-2</v>
      </c>
      <c r="AB490" s="53" t="e">
        <f t="shared" si="152"/>
        <v>#DIV/0!</v>
      </c>
      <c r="AF490" s="53"/>
      <c r="AG490" s="53"/>
      <c r="AI490" s="53" t="e">
        <f t="shared" si="153"/>
        <v>#DIV/0!</v>
      </c>
      <c r="AP490" s="53" t="e">
        <f t="shared" si="154"/>
        <v>#DIV/0!</v>
      </c>
      <c r="AT490" s="35">
        <f t="shared" si="155"/>
        <v>0</v>
      </c>
      <c r="AU490" s="36">
        <f t="shared" si="156"/>
        <v>0</v>
      </c>
      <c r="AW490" s="53" t="e">
        <f t="shared" si="157"/>
        <v>#DIV/0!</v>
      </c>
      <c r="BB490" s="36">
        <f t="shared" si="158"/>
        <v>0</v>
      </c>
      <c r="BD490" s="53" t="e">
        <f t="shared" si="159"/>
        <v>#DIV/0!</v>
      </c>
      <c r="BI490" s="36">
        <f t="shared" si="160"/>
        <v>0</v>
      </c>
    </row>
    <row r="491" spans="1:61" x14ac:dyDescent="0.2">
      <c r="A491" s="2">
        <v>42425</v>
      </c>
      <c r="B491">
        <f>'Yield Curves'!C490-'Yield Curves'!C491</f>
        <v>-6.0000000000000497E-2</v>
      </c>
      <c r="C491">
        <f>'Yield Curves'!D490-'Yield Curves'!D491</f>
        <v>-0.10500000000000043</v>
      </c>
      <c r="D491">
        <f>'Yield Curves'!E490-'Yield Curves'!E491</f>
        <v>-0.15000000000000036</v>
      </c>
      <c r="E491">
        <f>'Yield Curves'!F490-'Yield Curves'!F491</f>
        <v>-0.16500000000000092</v>
      </c>
      <c r="F491">
        <f>'Yield Curves'!G490-'Yield Curves'!G491</f>
        <v>-0.17999999999999972</v>
      </c>
      <c r="G491">
        <f>'Yield Curves'!H490-'Yield Curves'!H491</f>
        <v>-0.1899999999999995</v>
      </c>
      <c r="H491">
        <f>'Yield Curves'!I490-'Yield Curves'!I491</f>
        <v>-0.19999999999999929</v>
      </c>
      <c r="I491">
        <f>'Yield Curves'!J490-'Yield Curves'!J491</f>
        <v>-0.19500000000000028</v>
      </c>
      <c r="J491">
        <f>'Yield Curves'!K490-'Yield Curves'!K491</f>
        <v>-0.1899999999999995</v>
      </c>
      <c r="K491">
        <f>'Yield Curves'!L490-'Yield Curves'!L491</f>
        <v>-0.18999999999999773</v>
      </c>
      <c r="L491">
        <f>'Yield Curves'!M490-'Yield Curves'!M491</f>
        <v>-0.18999999999999773</v>
      </c>
      <c r="M491">
        <f>'Yield Curves'!N490-'Yield Curves'!N491</f>
        <v>-0.18999999999999773</v>
      </c>
      <c r="N491">
        <f>'Yield Curves'!O490-'Yield Curves'!O491</f>
        <v>-0.1899999999999995</v>
      </c>
      <c r="O491">
        <f>'Yield Curves'!P490-'Yield Curves'!P491</f>
        <v>-0.19000000000000128</v>
      </c>
      <c r="P491">
        <f>'Yield Curves'!Q490-'Yield Curves'!Q491</f>
        <v>-0.19250000000000078</v>
      </c>
      <c r="Q491">
        <f>'Yield Curves'!R490-'Yield Curves'!R491</f>
        <v>-0.19500000000000028</v>
      </c>
      <c r="R491">
        <f>'Yield Curves'!S490-'Yield Curves'!S491</f>
        <v>-0.19749999999999979</v>
      </c>
      <c r="S491">
        <f>'Yield Curves'!T490-'Yield Curves'!T491</f>
        <v>-0.19874999999999865</v>
      </c>
      <c r="T491">
        <f>'Yield Curves'!U490-'Yield Curves'!U491</f>
        <v>-0.19999999999999929</v>
      </c>
      <c r="U491">
        <f>'Yield Curves'!V490-'Yield Curves'!V491</f>
        <v>-0.20124999999999993</v>
      </c>
      <c r="V491" s="21">
        <f t="shared" si="151"/>
        <v>-6.0000000000000497E-2</v>
      </c>
      <c r="AB491" s="53" t="e">
        <f t="shared" si="152"/>
        <v>#DIV/0!</v>
      </c>
      <c r="AF491" s="53"/>
      <c r="AG491" s="53"/>
      <c r="AI491" s="53" t="e">
        <f t="shared" si="153"/>
        <v>#DIV/0!</v>
      </c>
      <c r="AP491" s="53" t="e">
        <f t="shared" si="154"/>
        <v>#DIV/0!</v>
      </c>
      <c r="AT491" s="35">
        <f t="shared" si="155"/>
        <v>0</v>
      </c>
      <c r="AU491" s="36">
        <f t="shared" si="156"/>
        <v>0</v>
      </c>
      <c r="AW491" s="53" t="e">
        <f t="shared" si="157"/>
        <v>#DIV/0!</v>
      </c>
      <c r="BB491" s="36">
        <f t="shared" si="158"/>
        <v>0</v>
      </c>
      <c r="BD491" s="53" t="e">
        <f t="shared" si="159"/>
        <v>#DIV/0!</v>
      </c>
      <c r="BI491" s="36">
        <f t="shared" si="160"/>
        <v>0</v>
      </c>
    </row>
    <row r="492" spans="1:61" x14ac:dyDescent="0.2">
      <c r="A492" s="2">
        <v>42424</v>
      </c>
      <c r="B492">
        <f>'Yield Curves'!C491-'Yield Curves'!C492</f>
        <v>0.21000000000000085</v>
      </c>
      <c r="C492">
        <f>'Yield Curves'!D491-'Yield Curves'!D492</f>
        <v>0.10999999999999943</v>
      </c>
      <c r="D492">
        <f>'Yield Curves'!E491-'Yield Curves'!E492</f>
        <v>9.9999999999997868E-3</v>
      </c>
      <c r="E492">
        <f>'Yield Curves'!F491-'Yield Curves'!F492</f>
        <v>0</v>
      </c>
      <c r="F492">
        <f>'Yield Curves'!G491-'Yield Curves'!G492</f>
        <v>-9.9999999999997868E-3</v>
      </c>
      <c r="G492">
        <f>'Yield Curves'!H491-'Yield Curves'!H492</f>
        <v>-5.0000000000007816E-3</v>
      </c>
      <c r="H492">
        <f>'Yield Curves'!I491-'Yield Curves'!I492</f>
        <v>0</v>
      </c>
      <c r="I492">
        <f>'Yield Curves'!J491-'Yield Curves'!J492</f>
        <v>-4.9999999999990052E-3</v>
      </c>
      <c r="J492">
        <f>'Yield Curves'!K491-'Yield Curves'!K492</f>
        <v>-9.9999999999997868E-3</v>
      </c>
      <c r="K492">
        <f>'Yield Curves'!L491-'Yield Curves'!L492</f>
        <v>-1.2499999999999289E-2</v>
      </c>
      <c r="L492">
        <f>'Yield Curves'!M491-'Yield Curves'!M492</f>
        <v>-1.5000000000000568E-2</v>
      </c>
      <c r="M492">
        <f>'Yield Curves'!N491-'Yield Curves'!N492</f>
        <v>-1.7500000000001847E-2</v>
      </c>
      <c r="N492">
        <f>'Yield Curves'!O491-'Yield Curves'!O492</f>
        <v>-2.000000000000135E-2</v>
      </c>
      <c r="O492">
        <f>'Yield Curves'!P491-'Yield Curves'!P492</f>
        <v>-2.2500000000000853E-2</v>
      </c>
      <c r="P492">
        <f>'Yield Curves'!Q491-'Yield Curves'!Q492</f>
        <v>-1.8750000000000711E-2</v>
      </c>
      <c r="Q492">
        <f>'Yield Curves'!R491-'Yield Curves'!R492</f>
        <v>-1.5000000000000568E-2</v>
      </c>
      <c r="R492">
        <f>'Yield Curves'!S491-'Yield Curves'!S492</f>
        <v>-1.1250000000000426E-2</v>
      </c>
      <c r="S492">
        <f>'Yield Curves'!T491-'Yield Curves'!T492</f>
        <v>-1.0625000000000995E-2</v>
      </c>
      <c r="T492">
        <f>'Yield Curves'!U491-'Yield Curves'!U492</f>
        <v>-9.9999999999997868E-3</v>
      </c>
      <c r="U492">
        <f>'Yield Curves'!V491-'Yield Curves'!V492</f>
        <v>-9.3749999999985789E-3</v>
      </c>
      <c r="V492" s="21">
        <f t="shared" si="151"/>
        <v>0.21000000000000085</v>
      </c>
      <c r="AB492" s="53" t="e">
        <f t="shared" si="152"/>
        <v>#DIV/0!</v>
      </c>
      <c r="AF492" s="53"/>
      <c r="AG492" s="53"/>
      <c r="AI492" s="53" t="e">
        <f t="shared" si="153"/>
        <v>#DIV/0!</v>
      </c>
      <c r="AP492" s="53" t="e">
        <f t="shared" si="154"/>
        <v>#DIV/0!</v>
      </c>
      <c r="AT492" s="35">
        <f t="shared" si="155"/>
        <v>0</v>
      </c>
      <c r="AU492" s="36">
        <f t="shared" si="156"/>
        <v>0</v>
      </c>
      <c r="AW492" s="53" t="e">
        <f t="shared" si="157"/>
        <v>#DIV/0!</v>
      </c>
      <c r="BB492" s="36">
        <f t="shared" si="158"/>
        <v>0</v>
      </c>
      <c r="BD492" s="53" t="e">
        <f t="shared" si="159"/>
        <v>#DIV/0!</v>
      </c>
      <c r="BI492" s="36">
        <f t="shared" si="160"/>
        <v>0</v>
      </c>
    </row>
    <row r="493" spans="1:61" x14ac:dyDescent="0.2">
      <c r="A493" s="2">
        <v>42422</v>
      </c>
      <c r="B493">
        <f>'Yield Curves'!C492-'Yield Curves'!C493</f>
        <v>-0.12000000000000099</v>
      </c>
      <c r="C493">
        <f>'Yield Curves'!D492-'Yield Curves'!D493</f>
        <v>-0.11500000000000021</v>
      </c>
      <c r="D493">
        <f>'Yield Curves'!E492-'Yield Curves'!E493</f>
        <v>-0.10999999999999943</v>
      </c>
      <c r="E493">
        <f>'Yield Curves'!F492-'Yield Curves'!F493</f>
        <v>-7.4999999999999289E-2</v>
      </c>
      <c r="F493">
        <f>'Yield Curves'!G492-'Yield Curves'!G493</f>
        <v>-3.9999999999999147E-2</v>
      </c>
      <c r="G493">
        <f>'Yield Curves'!H492-'Yield Curves'!H493</f>
        <v>-7.0000000000000284E-2</v>
      </c>
      <c r="H493">
        <f>'Yield Curves'!I492-'Yield Curves'!I493</f>
        <v>-0.10000000000000142</v>
      </c>
      <c r="I493">
        <f>'Yield Curves'!J492-'Yield Curves'!J493</f>
        <v>-4.5000000000001705E-2</v>
      </c>
      <c r="J493">
        <f>'Yield Curves'!K492-'Yield Curves'!K493</f>
        <v>9.9999999999997868E-3</v>
      </c>
      <c r="K493">
        <f>'Yield Curves'!L492-'Yield Curves'!L493</f>
        <v>7.4999999999985079E-3</v>
      </c>
      <c r="L493">
        <f>'Yield Curves'!M492-'Yield Curves'!M493</f>
        <v>4.9999999999990052E-3</v>
      </c>
      <c r="M493">
        <f>'Yield Curves'!N492-'Yield Curves'!N493</f>
        <v>2.4999999999995026E-3</v>
      </c>
      <c r="N493">
        <f>'Yield Curves'!O492-'Yield Curves'!O493</f>
        <v>0</v>
      </c>
      <c r="O493">
        <f>'Yield Curves'!P492-'Yield Curves'!P493</f>
        <v>-2.4999999999995026E-3</v>
      </c>
      <c r="P493">
        <f>'Yield Curves'!Q492-'Yield Curves'!Q493</f>
        <v>-1.6249999999999432E-2</v>
      </c>
      <c r="Q493">
        <f>'Yield Curves'!R492-'Yield Curves'!R493</f>
        <v>-2.9999999999999361E-2</v>
      </c>
      <c r="R493">
        <f>'Yield Curves'!S492-'Yield Curves'!S493</f>
        <v>-4.3749999999999289E-2</v>
      </c>
      <c r="S493">
        <f>'Yield Curves'!T492-'Yield Curves'!T493</f>
        <v>-5.1874999999999005E-2</v>
      </c>
      <c r="T493">
        <f>'Yield Curves'!U492-'Yield Curves'!U493</f>
        <v>-6.0000000000000497E-2</v>
      </c>
      <c r="U493">
        <f>'Yield Curves'!V492-'Yield Curves'!V493</f>
        <v>-6.812500000000199E-2</v>
      </c>
      <c r="V493" s="21">
        <f t="shared" si="151"/>
        <v>9.9999999999997868E-3</v>
      </c>
      <c r="AB493" s="53" t="e">
        <f t="shared" si="152"/>
        <v>#DIV/0!</v>
      </c>
      <c r="AF493" s="53"/>
      <c r="AG493" s="53"/>
      <c r="AI493" s="53" t="e">
        <f t="shared" si="153"/>
        <v>#DIV/0!</v>
      </c>
      <c r="AP493" s="53" t="e">
        <f t="shared" si="154"/>
        <v>#DIV/0!</v>
      </c>
      <c r="AT493" s="35">
        <f t="shared" si="155"/>
        <v>0</v>
      </c>
      <c r="AU493" s="36">
        <f t="shared" si="156"/>
        <v>0</v>
      </c>
      <c r="AW493" s="53" t="e">
        <f t="shared" si="157"/>
        <v>#DIV/0!</v>
      </c>
      <c r="BB493" s="36">
        <f t="shared" si="158"/>
        <v>0</v>
      </c>
      <c r="BD493" s="53" t="e">
        <f t="shared" si="159"/>
        <v>#DIV/0!</v>
      </c>
      <c r="BI493" s="36">
        <f t="shared" si="160"/>
        <v>0</v>
      </c>
    </row>
    <row r="494" spans="1:61" x14ac:dyDescent="0.2">
      <c r="A494" s="2">
        <v>42420</v>
      </c>
      <c r="B494">
        <f>'Yield Curves'!C493-'Yield Curves'!C494</f>
        <v>-7.0000000000000284E-2</v>
      </c>
      <c r="C494">
        <f>'Yield Curves'!D493-'Yield Curves'!D494</f>
        <v>-2.5000000000000355E-2</v>
      </c>
      <c r="D494">
        <f>'Yield Curves'!E493-'Yield Curves'!E494</f>
        <v>1.9999999999999574E-2</v>
      </c>
      <c r="E494">
        <f>'Yield Curves'!F493-'Yield Curves'!F494</f>
        <v>0</v>
      </c>
      <c r="F494">
        <f>'Yield Curves'!G493-'Yield Curves'!G494</f>
        <v>-2.000000000000135E-2</v>
      </c>
      <c r="G494">
        <f>'Yield Curves'!H493-'Yield Curves'!H494</f>
        <v>-1.9999999999999574E-2</v>
      </c>
      <c r="H494">
        <f>'Yield Curves'!I493-'Yield Curves'!I494</f>
        <v>-1.9999999999999574E-2</v>
      </c>
      <c r="I494">
        <f>'Yield Curves'!J493-'Yield Curves'!J494</f>
        <v>-4.4999999999999929E-2</v>
      </c>
      <c r="J494">
        <f>'Yield Curves'!K493-'Yield Curves'!K494</f>
        <v>-7.0000000000000284E-2</v>
      </c>
      <c r="K494">
        <f>'Yield Curves'!L493-'Yield Curves'!L494</f>
        <v>-7.0000000000000284E-2</v>
      </c>
      <c r="L494">
        <f>'Yield Curves'!M493-'Yield Curves'!M494</f>
        <v>-7.0000000000000284E-2</v>
      </c>
      <c r="M494">
        <f>'Yield Curves'!N493-'Yield Curves'!N494</f>
        <v>-6.9999999999998508E-2</v>
      </c>
      <c r="N494">
        <f>'Yield Curves'!O493-'Yield Curves'!O494</f>
        <v>-6.9999999999998508E-2</v>
      </c>
      <c r="O494">
        <f>'Yield Curves'!P493-'Yield Curves'!P494</f>
        <v>-6.9999999999998508E-2</v>
      </c>
      <c r="P494">
        <f>'Yield Curves'!Q493-'Yield Curves'!Q494</f>
        <v>-6.4999999999999503E-2</v>
      </c>
      <c r="Q494">
        <f>'Yield Curves'!R493-'Yield Curves'!R494</f>
        <v>-6.0000000000000497E-2</v>
      </c>
      <c r="R494">
        <f>'Yield Curves'!S493-'Yield Curves'!S494</f>
        <v>-5.5000000000001492E-2</v>
      </c>
      <c r="S494">
        <f>'Yield Curves'!T493-'Yield Curves'!T494</f>
        <v>-5.250000000000199E-2</v>
      </c>
      <c r="T494">
        <f>'Yield Curves'!U493-'Yield Curves'!U494</f>
        <v>-5.0000000000000711E-2</v>
      </c>
      <c r="U494">
        <f>'Yield Curves'!V493-'Yield Curves'!V494</f>
        <v>-4.7499999999999432E-2</v>
      </c>
      <c r="V494" s="21">
        <f t="shared" si="151"/>
        <v>1.9999999999999574E-2</v>
      </c>
      <c r="AB494" s="53" t="e">
        <f t="shared" si="152"/>
        <v>#DIV/0!</v>
      </c>
      <c r="AF494" s="53"/>
      <c r="AG494" s="53"/>
      <c r="AI494" s="53" t="e">
        <f t="shared" si="153"/>
        <v>#DIV/0!</v>
      </c>
      <c r="AP494" s="53" t="e">
        <f t="shared" si="154"/>
        <v>#DIV/0!</v>
      </c>
      <c r="AT494" s="35">
        <f t="shared" si="155"/>
        <v>0</v>
      </c>
      <c r="AU494" s="36">
        <f t="shared" si="156"/>
        <v>0</v>
      </c>
      <c r="AW494" s="53" t="e">
        <f t="shared" si="157"/>
        <v>#DIV/0!</v>
      </c>
      <c r="BB494" s="36">
        <f t="shared" si="158"/>
        <v>0</v>
      </c>
      <c r="BD494" s="53" t="e">
        <f t="shared" si="159"/>
        <v>#DIV/0!</v>
      </c>
      <c r="BI494" s="36">
        <f t="shared" si="160"/>
        <v>0</v>
      </c>
    </row>
    <row r="495" spans="1:61" x14ac:dyDescent="0.2">
      <c r="A495" s="2">
        <v>42419</v>
      </c>
      <c r="B495">
        <f>'Yield Curves'!C494-'Yield Curves'!C495</f>
        <v>-1.9999999999999574E-2</v>
      </c>
      <c r="C495">
        <f>'Yield Curves'!D494-'Yield Curves'!D495</f>
        <v>-3.5000000000000142E-2</v>
      </c>
      <c r="D495">
        <f>'Yield Curves'!E494-'Yield Curves'!E495</f>
        <v>-5.0000000000000711E-2</v>
      </c>
      <c r="E495">
        <f>'Yield Curves'!F494-'Yield Curves'!F495</f>
        <v>-4.9999999999998934E-2</v>
      </c>
      <c r="F495">
        <f>'Yield Curves'!G494-'Yield Curves'!G495</f>
        <v>-4.9999999999998934E-2</v>
      </c>
      <c r="G495">
        <f>'Yield Curves'!H494-'Yield Curves'!H495</f>
        <v>5.0000000000007816E-3</v>
      </c>
      <c r="H495">
        <f>'Yield Curves'!I494-'Yield Curves'!I495</f>
        <v>6.0000000000000497E-2</v>
      </c>
      <c r="I495">
        <f>'Yield Curves'!J494-'Yield Curves'!J495</f>
        <v>2.5000000000000355E-2</v>
      </c>
      <c r="J495">
        <f>'Yield Curves'!K494-'Yield Curves'!K495</f>
        <v>-9.9999999999997868E-3</v>
      </c>
      <c r="K495">
        <f>'Yield Curves'!L494-'Yield Curves'!L495</f>
        <v>0</v>
      </c>
      <c r="L495">
        <f>'Yield Curves'!M494-'Yield Curves'!M495</f>
        <v>1.0000000000001563E-2</v>
      </c>
      <c r="M495">
        <f>'Yield Curves'!N494-'Yield Curves'!N495</f>
        <v>1.9999999999999574E-2</v>
      </c>
      <c r="N495">
        <f>'Yield Curves'!O494-'Yield Curves'!O495</f>
        <v>2.9999999999999361E-2</v>
      </c>
      <c r="O495">
        <f>'Yield Curves'!P494-'Yield Curves'!P495</f>
        <v>3.9999999999999147E-2</v>
      </c>
      <c r="P495">
        <f>'Yield Curves'!Q494-'Yield Curves'!Q495</f>
        <v>4.2500000000000426E-2</v>
      </c>
      <c r="Q495">
        <f>'Yield Curves'!R494-'Yield Curves'!R495</f>
        <v>4.5000000000001705E-2</v>
      </c>
      <c r="R495">
        <f>'Yield Curves'!S494-'Yield Curves'!S495</f>
        <v>4.7500000000002984E-2</v>
      </c>
      <c r="S495">
        <f>'Yield Curves'!T494-'Yield Curves'!T495</f>
        <v>5.3750000000000853E-2</v>
      </c>
      <c r="T495">
        <f>'Yield Curves'!U494-'Yield Curves'!U495</f>
        <v>6.0000000000000497E-2</v>
      </c>
      <c r="U495">
        <f>'Yield Curves'!V494-'Yield Curves'!V495</f>
        <v>6.6250000000000142E-2</v>
      </c>
      <c r="V495" s="21">
        <f t="shared" si="151"/>
        <v>6.6250000000000142E-2</v>
      </c>
      <c r="AB495" s="53" t="e">
        <f t="shared" si="152"/>
        <v>#DIV/0!</v>
      </c>
      <c r="AF495" s="53"/>
      <c r="AG495" s="53"/>
      <c r="AI495" s="53" t="e">
        <f t="shared" si="153"/>
        <v>#DIV/0!</v>
      </c>
      <c r="AP495" s="53" t="e">
        <f t="shared" si="154"/>
        <v>#DIV/0!</v>
      </c>
      <c r="AT495" s="35">
        <f t="shared" si="155"/>
        <v>0</v>
      </c>
      <c r="AU495" s="36">
        <f t="shared" si="156"/>
        <v>0</v>
      </c>
      <c r="AW495" s="53" t="e">
        <f t="shared" si="157"/>
        <v>#DIV/0!</v>
      </c>
      <c r="BB495" s="36">
        <f t="shared" si="158"/>
        <v>0</v>
      </c>
      <c r="BD495" s="53" t="e">
        <f t="shared" si="159"/>
        <v>#DIV/0!</v>
      </c>
      <c r="BI495" s="36">
        <f t="shared" si="160"/>
        <v>0</v>
      </c>
    </row>
    <row r="496" spans="1:61" x14ac:dyDescent="0.2">
      <c r="A496" s="2">
        <v>42418</v>
      </c>
      <c r="B496">
        <f>'Yield Curves'!C495-'Yield Curves'!C496</f>
        <v>-0.12999999999999901</v>
      </c>
      <c r="C496">
        <f>'Yield Curves'!D495-'Yield Curves'!D496</f>
        <v>-9.4999999999998863E-2</v>
      </c>
      <c r="D496">
        <f>'Yield Curves'!E495-'Yield Curves'!E496</f>
        <v>-5.9999999999998721E-2</v>
      </c>
      <c r="E496">
        <f>'Yield Curves'!F495-'Yield Curves'!F496</f>
        <v>-8.0000000000000071E-2</v>
      </c>
      <c r="F496">
        <f>'Yield Curves'!G495-'Yield Curves'!G496</f>
        <v>-9.9999999999999645E-2</v>
      </c>
      <c r="G496">
        <f>'Yield Curves'!H495-'Yield Curves'!H496</f>
        <v>-0.13999999999999879</v>
      </c>
      <c r="H496">
        <f>'Yield Curves'!I495-'Yield Curves'!I496</f>
        <v>-0.17999999999999972</v>
      </c>
      <c r="I496">
        <f>'Yield Curves'!J495-'Yield Curves'!J496</f>
        <v>-0.16999999999999993</v>
      </c>
      <c r="J496">
        <f>'Yield Curves'!K495-'Yield Curves'!K496</f>
        <v>-0.16000000000000014</v>
      </c>
      <c r="K496">
        <f>'Yield Curves'!L495-'Yield Curves'!L496</f>
        <v>-0.16750000000000043</v>
      </c>
      <c r="L496">
        <f>'Yield Curves'!M495-'Yield Curves'!M496</f>
        <v>-0.17500000000000071</v>
      </c>
      <c r="M496">
        <f>'Yield Curves'!N495-'Yield Curves'!N496</f>
        <v>-0.18250000000000099</v>
      </c>
      <c r="N496">
        <f>'Yield Curves'!O495-'Yield Curves'!O496</f>
        <v>-0.1899999999999995</v>
      </c>
      <c r="O496">
        <f>'Yield Curves'!P495-'Yield Curves'!P496</f>
        <v>-0.19749999999999801</v>
      </c>
      <c r="P496">
        <f>'Yield Curves'!Q495-'Yield Curves'!Q496</f>
        <v>-0.19374999999999964</v>
      </c>
      <c r="Q496">
        <f>'Yield Curves'!R495-'Yield Curves'!R496</f>
        <v>-0.19000000000000128</v>
      </c>
      <c r="R496">
        <f>'Yield Curves'!S495-'Yield Curves'!S496</f>
        <v>-0.18625000000000291</v>
      </c>
      <c r="S496">
        <f>'Yield Curves'!T495-'Yield Curves'!T496</f>
        <v>-0.18812499999999943</v>
      </c>
      <c r="T496">
        <f>'Yield Curves'!U495-'Yield Curves'!U496</f>
        <v>-0.1899999999999995</v>
      </c>
      <c r="U496">
        <f>'Yield Curves'!V495-'Yield Curves'!V496</f>
        <v>-0.19187499999999957</v>
      </c>
      <c r="V496" s="21">
        <f t="shared" si="151"/>
        <v>-5.9999999999998721E-2</v>
      </c>
      <c r="AB496" s="53" t="e">
        <f t="shared" si="152"/>
        <v>#DIV/0!</v>
      </c>
      <c r="AF496" s="53"/>
      <c r="AG496" s="53"/>
      <c r="AI496" s="53" t="e">
        <f t="shared" si="153"/>
        <v>#DIV/0!</v>
      </c>
      <c r="AP496" s="53" t="e">
        <f t="shared" si="154"/>
        <v>#DIV/0!</v>
      </c>
      <c r="AT496" s="35">
        <f t="shared" si="155"/>
        <v>0</v>
      </c>
      <c r="AU496" s="36">
        <f t="shared" si="156"/>
        <v>0</v>
      </c>
      <c r="AW496" s="53" t="e">
        <f t="shared" si="157"/>
        <v>#DIV/0!</v>
      </c>
      <c r="BB496" s="36">
        <f t="shared" si="158"/>
        <v>0</v>
      </c>
      <c r="BD496" s="53" t="e">
        <f t="shared" si="159"/>
        <v>#DIV/0!</v>
      </c>
      <c r="BI496" s="36">
        <f t="shared" si="160"/>
        <v>0</v>
      </c>
    </row>
    <row r="497" spans="1:61" x14ac:dyDescent="0.2">
      <c r="A497" s="2">
        <v>42417</v>
      </c>
      <c r="B497">
        <f>'Yield Curves'!C496-'Yield Curves'!C497</f>
        <v>3.9999999999999147E-2</v>
      </c>
      <c r="C497">
        <f>'Yield Curves'!D496-'Yield Curves'!D497</f>
        <v>-5.0000000000007816E-3</v>
      </c>
      <c r="D497">
        <f>'Yield Curves'!E496-'Yield Curves'!E497</f>
        <v>-5.0000000000000711E-2</v>
      </c>
      <c r="E497">
        <f>'Yield Curves'!F496-'Yield Curves'!F497</f>
        <v>-5.4999999999999716E-2</v>
      </c>
      <c r="F497">
        <f>'Yield Curves'!G496-'Yield Curves'!G497</f>
        <v>-6.0000000000000497E-2</v>
      </c>
      <c r="G497">
        <f>'Yield Curves'!H496-'Yield Curves'!H497</f>
        <v>-6.5000000000001279E-2</v>
      </c>
      <c r="H497">
        <f>'Yield Curves'!I496-'Yield Curves'!I497</f>
        <v>-7.0000000000000284E-2</v>
      </c>
      <c r="I497">
        <f>'Yield Curves'!J496-'Yield Curves'!J497</f>
        <v>-8.0000000000000071E-2</v>
      </c>
      <c r="J497">
        <f>'Yield Curves'!K496-'Yield Curves'!K497</f>
        <v>-8.9999999999999858E-2</v>
      </c>
      <c r="K497">
        <f>'Yield Curves'!L496-'Yield Curves'!L497</f>
        <v>-9.2500000000001137E-2</v>
      </c>
      <c r="L497">
        <f>'Yield Curves'!M496-'Yield Curves'!M497</f>
        <v>-9.4999999999998863E-2</v>
      </c>
      <c r="M497">
        <f>'Yield Curves'!N496-'Yield Curves'!N497</f>
        <v>-9.7499999999998366E-2</v>
      </c>
      <c r="N497">
        <f>'Yield Curves'!O496-'Yield Curves'!O497</f>
        <v>-9.9999999999999645E-2</v>
      </c>
      <c r="O497">
        <f>'Yield Curves'!P496-'Yield Curves'!P497</f>
        <v>-0.10250000000000092</v>
      </c>
      <c r="P497">
        <f>'Yield Curves'!Q496-'Yield Curves'!Q497</f>
        <v>-9.8750000000000782E-2</v>
      </c>
      <c r="Q497">
        <f>'Yield Curves'!R496-'Yield Curves'!R497</f>
        <v>-9.4999999999998863E-2</v>
      </c>
      <c r="R497">
        <f>'Yield Curves'!S496-'Yield Curves'!S497</f>
        <v>-9.1249999999996945E-2</v>
      </c>
      <c r="S497">
        <f>'Yield Curves'!T496-'Yield Curves'!T497</f>
        <v>-9.0624999999999289E-2</v>
      </c>
      <c r="T497">
        <f>'Yield Curves'!U496-'Yield Curves'!U497</f>
        <v>-8.9999999999999858E-2</v>
      </c>
      <c r="U497">
        <f>'Yield Curves'!V496-'Yield Curves'!V497</f>
        <v>-8.9375000000000426E-2</v>
      </c>
      <c r="V497" s="21">
        <f t="shared" si="151"/>
        <v>3.9999999999999147E-2</v>
      </c>
      <c r="AB497" s="53" t="e">
        <f t="shared" si="152"/>
        <v>#DIV/0!</v>
      </c>
      <c r="AF497" s="53"/>
      <c r="AG497" s="53"/>
      <c r="AI497" s="53" t="e">
        <f t="shared" si="153"/>
        <v>#DIV/0!</v>
      </c>
      <c r="AP497" s="53" t="e">
        <f t="shared" si="154"/>
        <v>#DIV/0!</v>
      </c>
      <c r="AT497" s="35">
        <f t="shared" si="155"/>
        <v>0</v>
      </c>
      <c r="AU497" s="36">
        <f t="shared" si="156"/>
        <v>0</v>
      </c>
      <c r="AW497" s="53" t="e">
        <f t="shared" si="157"/>
        <v>#DIV/0!</v>
      </c>
      <c r="BB497" s="36">
        <f t="shared" si="158"/>
        <v>0</v>
      </c>
      <c r="BD497" s="53" t="e">
        <f t="shared" si="159"/>
        <v>#DIV/0!</v>
      </c>
      <c r="BI497" s="36">
        <f t="shared" si="160"/>
        <v>0</v>
      </c>
    </row>
    <row r="498" spans="1:61" x14ac:dyDescent="0.2">
      <c r="A498" s="2">
        <v>42416</v>
      </c>
      <c r="B498">
        <f>'Yield Curves'!C497-'Yield Curves'!C498</f>
        <v>1.9999999999999574E-2</v>
      </c>
      <c r="C498">
        <f>'Yield Curves'!D497-'Yield Curves'!D498</f>
        <v>-2.9999999999999361E-2</v>
      </c>
      <c r="D498">
        <f>'Yield Curves'!E497-'Yield Curves'!E498</f>
        <v>-8.0000000000000071E-2</v>
      </c>
      <c r="E498">
        <f>'Yield Curves'!F497-'Yield Curves'!F498</f>
        <v>-6.0000000000000497E-2</v>
      </c>
      <c r="F498">
        <f>'Yield Curves'!G497-'Yield Curves'!G498</f>
        <v>-4.0000000000000924E-2</v>
      </c>
      <c r="G498">
        <f>'Yield Curves'!H497-'Yield Curves'!H498</f>
        <v>1.5000000000000568E-2</v>
      </c>
      <c r="H498">
        <f>'Yield Curves'!I497-'Yield Curves'!I498</f>
        <v>7.0000000000000284E-2</v>
      </c>
      <c r="I498">
        <f>'Yield Curves'!J497-'Yield Curves'!J498</f>
        <v>4.4999999999999929E-2</v>
      </c>
      <c r="J498">
        <f>'Yield Curves'!K497-'Yield Curves'!K498</f>
        <v>1.9999999999999574E-2</v>
      </c>
      <c r="K498">
        <f>'Yield Curves'!L497-'Yield Curves'!L498</f>
        <v>2.4999999999998579E-2</v>
      </c>
      <c r="L498">
        <f>'Yield Curves'!M497-'Yield Curves'!M498</f>
        <v>2.9999999999997584E-2</v>
      </c>
      <c r="M498">
        <f>'Yield Curves'!N497-'Yield Curves'!N498</f>
        <v>3.4999999999998366E-2</v>
      </c>
      <c r="N498">
        <f>'Yield Curves'!O497-'Yield Curves'!O498</f>
        <v>3.9999999999999147E-2</v>
      </c>
      <c r="O498">
        <f>'Yield Curves'!P497-'Yield Curves'!P498</f>
        <v>4.4999999999999929E-2</v>
      </c>
      <c r="P498">
        <f>'Yield Curves'!Q497-'Yield Curves'!Q498</f>
        <v>5.0000000000000711E-2</v>
      </c>
      <c r="Q498">
        <f>'Yield Curves'!R497-'Yield Curves'!R498</f>
        <v>5.4999999999999716E-2</v>
      </c>
      <c r="R498">
        <f>'Yield Curves'!S497-'Yield Curves'!S498</f>
        <v>5.9999999999998721E-2</v>
      </c>
      <c r="S498">
        <f>'Yield Curves'!T497-'Yield Curves'!T498</f>
        <v>6.4999999999999503E-2</v>
      </c>
      <c r="T498">
        <f>'Yield Curves'!U497-'Yield Curves'!U498</f>
        <v>7.0000000000000284E-2</v>
      </c>
      <c r="U498">
        <f>'Yield Curves'!V497-'Yield Curves'!V498</f>
        <v>7.5000000000001066E-2</v>
      </c>
      <c r="V498" s="21">
        <f t="shared" si="151"/>
        <v>7.5000000000001066E-2</v>
      </c>
      <c r="AB498" s="53" t="e">
        <f t="shared" si="152"/>
        <v>#DIV/0!</v>
      </c>
      <c r="AF498" s="53"/>
      <c r="AG498" s="53"/>
      <c r="AI498" s="53" t="e">
        <f t="shared" si="153"/>
        <v>#DIV/0!</v>
      </c>
      <c r="AP498" s="53" t="e">
        <f t="shared" si="154"/>
        <v>#DIV/0!</v>
      </c>
      <c r="AT498" s="35">
        <f t="shared" si="155"/>
        <v>0</v>
      </c>
      <c r="AU498" s="36">
        <f t="shared" si="156"/>
        <v>0</v>
      </c>
      <c r="AW498" s="53" t="e">
        <f t="shared" si="157"/>
        <v>#DIV/0!</v>
      </c>
      <c r="BB498" s="36">
        <f t="shared" si="158"/>
        <v>0</v>
      </c>
      <c r="BD498" s="53" t="e">
        <f t="shared" si="159"/>
        <v>#DIV/0!</v>
      </c>
      <c r="BI498" s="36">
        <f t="shared" si="160"/>
        <v>0</v>
      </c>
    </row>
    <row r="499" spans="1:61" x14ac:dyDescent="0.2">
      <c r="A499" s="2">
        <v>42415</v>
      </c>
      <c r="B499">
        <f>'Yield Curves'!C498-'Yield Curves'!C499</f>
        <v>-6.9999999999998508E-2</v>
      </c>
      <c r="C499">
        <f>'Yield Curves'!D498-'Yield Curves'!D499</f>
        <v>-3.5000000000000142E-2</v>
      </c>
      <c r="D499">
        <f>'Yield Curves'!E498-'Yield Curves'!E499</f>
        <v>0</v>
      </c>
      <c r="E499">
        <f>'Yield Curves'!F498-'Yield Curves'!F499</f>
        <v>-9.9999999999997868E-3</v>
      </c>
      <c r="F499">
        <f>'Yield Curves'!G498-'Yield Curves'!G499</f>
        <v>-1.9999999999999574E-2</v>
      </c>
      <c r="G499">
        <f>'Yield Curves'!H498-'Yield Curves'!H499</f>
        <v>-8.0000000000001847E-2</v>
      </c>
      <c r="H499">
        <f>'Yield Curves'!I498-'Yield Curves'!I499</f>
        <v>-0.14000000000000057</v>
      </c>
      <c r="I499">
        <f>'Yield Curves'!J498-'Yield Curves'!J499</f>
        <v>-9.9999999999999645E-2</v>
      </c>
      <c r="J499">
        <f>'Yield Curves'!K498-'Yield Curves'!K499</f>
        <v>-5.9999999999998721E-2</v>
      </c>
      <c r="K499">
        <f>'Yield Curves'!L498-'Yield Curves'!L499</f>
        <v>-6.7499999999999005E-2</v>
      </c>
      <c r="L499">
        <f>'Yield Curves'!M498-'Yield Curves'!M499</f>
        <v>-7.4999999999999289E-2</v>
      </c>
      <c r="M499">
        <f>'Yield Curves'!N498-'Yield Curves'!N499</f>
        <v>-8.2499999999999574E-2</v>
      </c>
      <c r="N499">
        <f>'Yield Curves'!O498-'Yield Curves'!O499</f>
        <v>-8.9999999999999858E-2</v>
      </c>
      <c r="O499">
        <f>'Yield Curves'!P498-'Yield Curves'!P499</f>
        <v>-9.7500000000000142E-2</v>
      </c>
      <c r="P499">
        <f>'Yield Curves'!Q498-'Yield Curves'!Q499</f>
        <v>-0.10374999999999979</v>
      </c>
      <c r="Q499">
        <f>'Yield Curves'!R498-'Yield Curves'!R499</f>
        <v>-0.10999999999999943</v>
      </c>
      <c r="R499">
        <f>'Yield Curves'!S498-'Yield Curves'!S499</f>
        <v>-0.11624999999999908</v>
      </c>
      <c r="S499">
        <f>'Yield Curves'!T498-'Yield Curves'!T499</f>
        <v>-0.12312499999999993</v>
      </c>
      <c r="T499">
        <f>'Yield Curves'!U498-'Yield Curves'!U499</f>
        <v>-0.13000000000000078</v>
      </c>
      <c r="U499">
        <f>'Yield Curves'!V498-'Yield Curves'!V499</f>
        <v>-0.13687500000000163</v>
      </c>
      <c r="V499" s="21">
        <f t="shared" si="151"/>
        <v>0</v>
      </c>
      <c r="AB499" s="53" t="e">
        <f t="shared" si="152"/>
        <v>#DIV/0!</v>
      </c>
      <c r="AF499" s="53"/>
      <c r="AG499" s="53"/>
      <c r="AI499" s="53" t="e">
        <f t="shared" si="153"/>
        <v>#DIV/0!</v>
      </c>
      <c r="AP499" s="53" t="e">
        <f t="shared" si="154"/>
        <v>#DIV/0!</v>
      </c>
      <c r="AT499" s="35">
        <f t="shared" si="155"/>
        <v>0</v>
      </c>
      <c r="AU499" s="36">
        <f t="shared" si="156"/>
        <v>0</v>
      </c>
      <c r="AW499" s="53" t="e">
        <f t="shared" si="157"/>
        <v>#DIV/0!</v>
      </c>
      <c r="BB499" s="36">
        <f t="shared" si="158"/>
        <v>0</v>
      </c>
      <c r="BD499" s="53" t="e">
        <f t="shared" si="159"/>
        <v>#DIV/0!</v>
      </c>
      <c r="BI499" s="36">
        <f t="shared" si="160"/>
        <v>0</v>
      </c>
    </row>
    <row r="500" spans="1:61" x14ac:dyDescent="0.2">
      <c r="A500" s="2">
        <v>42412</v>
      </c>
      <c r="B500">
        <f>'Yield Curves'!C499-'Yield Curves'!C500</f>
        <v>4.9999999999998934E-2</v>
      </c>
      <c r="C500">
        <f>'Yield Curves'!D499-'Yield Curves'!D500</f>
        <v>0</v>
      </c>
      <c r="D500">
        <f>'Yield Curves'!E499-'Yield Curves'!E500</f>
        <v>-5.0000000000000711E-2</v>
      </c>
      <c r="E500">
        <f>'Yield Curves'!F499-'Yield Curves'!F500</f>
        <v>-6.5000000000001279E-2</v>
      </c>
      <c r="F500">
        <f>'Yield Curves'!G499-'Yield Curves'!G500</f>
        <v>-8.0000000000000071E-2</v>
      </c>
      <c r="G500">
        <f>'Yield Curves'!H499-'Yield Curves'!H500</f>
        <v>-4.9999999999998934E-2</v>
      </c>
      <c r="H500">
        <f>'Yield Curves'!I499-'Yield Curves'!I500</f>
        <v>-1.9999999999999574E-2</v>
      </c>
      <c r="I500">
        <f>'Yield Curves'!J499-'Yield Curves'!J500</f>
        <v>-5.0000000000000711E-2</v>
      </c>
      <c r="J500">
        <f>'Yield Curves'!K499-'Yield Curves'!K500</f>
        <v>-8.0000000000000071E-2</v>
      </c>
      <c r="K500">
        <f>'Yield Curves'!L499-'Yield Curves'!L500</f>
        <v>-7.4999999999999289E-2</v>
      </c>
      <c r="L500">
        <f>'Yield Curves'!M499-'Yield Curves'!M500</f>
        <v>-7.0000000000000284E-2</v>
      </c>
      <c r="M500">
        <f>'Yield Curves'!N499-'Yield Curves'!N500</f>
        <v>-6.5000000000001279E-2</v>
      </c>
      <c r="N500">
        <f>'Yield Curves'!O499-'Yield Curves'!O500</f>
        <v>-6.0000000000000497E-2</v>
      </c>
      <c r="O500">
        <f>'Yield Curves'!P499-'Yield Curves'!P500</f>
        <v>-5.4999999999999716E-2</v>
      </c>
      <c r="P500">
        <f>'Yield Curves'!Q499-'Yield Curves'!Q500</f>
        <v>-5.0000000000000711E-2</v>
      </c>
      <c r="Q500">
        <f>'Yield Curves'!R499-'Yield Curves'!R500</f>
        <v>-4.5000000000001705E-2</v>
      </c>
      <c r="R500">
        <f>'Yield Curves'!S499-'Yield Curves'!S500</f>
        <v>-4.00000000000027E-2</v>
      </c>
      <c r="S500">
        <f>'Yield Curves'!T499-'Yield Curves'!T500</f>
        <v>-3.5000000000000142E-2</v>
      </c>
      <c r="T500">
        <f>'Yield Curves'!U499-'Yield Curves'!U500</f>
        <v>-2.9999999999999361E-2</v>
      </c>
      <c r="U500">
        <f>'Yield Curves'!V499-'Yield Curves'!V500</f>
        <v>-2.4999999999998579E-2</v>
      </c>
      <c r="V500" s="21">
        <f t="shared" si="151"/>
        <v>4.9999999999998934E-2</v>
      </c>
      <c r="AB500" s="53" t="e">
        <f t="shared" si="152"/>
        <v>#DIV/0!</v>
      </c>
      <c r="AF500" s="53"/>
      <c r="AG500" s="53"/>
      <c r="AI500" s="53" t="e">
        <f t="shared" si="153"/>
        <v>#DIV/0!</v>
      </c>
      <c r="AP500" s="53" t="e">
        <f t="shared" si="154"/>
        <v>#DIV/0!</v>
      </c>
      <c r="AT500" s="35">
        <f t="shared" si="155"/>
        <v>0</v>
      </c>
      <c r="AU500" s="36">
        <f t="shared" si="156"/>
        <v>0</v>
      </c>
      <c r="AW500" s="53" t="e">
        <f t="shared" si="157"/>
        <v>#DIV/0!</v>
      </c>
      <c r="BB500" s="36">
        <f t="shared" si="158"/>
        <v>0</v>
      </c>
      <c r="BD500" s="53" t="e">
        <f t="shared" si="159"/>
        <v>#DIV/0!</v>
      </c>
      <c r="BI500" s="36">
        <f t="shared" si="160"/>
        <v>0</v>
      </c>
    </row>
    <row r="501" spans="1:61" x14ac:dyDescent="0.2">
      <c r="A501" s="2">
        <v>42411</v>
      </c>
      <c r="B501">
        <f>'Yield Curves'!C500-'Yield Curves'!C501</f>
        <v>-2.9999999999999361E-2</v>
      </c>
      <c r="C501">
        <f>'Yield Curves'!D500-'Yield Curves'!D501</f>
        <v>9.9999999999997868E-3</v>
      </c>
      <c r="D501">
        <f>'Yield Curves'!E500-'Yield Curves'!E501</f>
        <v>5.0000000000000711E-2</v>
      </c>
      <c r="E501">
        <f>'Yield Curves'!F500-'Yield Curves'!F501</f>
        <v>8.0000000000001847E-2</v>
      </c>
      <c r="F501">
        <f>'Yield Curves'!G500-'Yield Curves'!G501</f>
        <v>0.11000000000000121</v>
      </c>
      <c r="G501">
        <f>'Yield Curves'!H500-'Yield Curves'!H501</f>
        <v>9.0000000000001634E-2</v>
      </c>
      <c r="H501">
        <f>'Yield Curves'!I500-'Yield Curves'!I501</f>
        <v>7.0000000000000284E-2</v>
      </c>
      <c r="I501">
        <f>'Yield Curves'!J500-'Yield Curves'!J501</f>
        <v>9.5000000000000639E-2</v>
      </c>
      <c r="J501">
        <f>'Yield Curves'!K500-'Yield Curves'!K501</f>
        <v>0.11999999999999922</v>
      </c>
      <c r="K501">
        <f>'Yield Curves'!L500-'Yield Curves'!L501</f>
        <v>0.11499999999999844</v>
      </c>
      <c r="L501">
        <f>'Yield Curves'!M500-'Yield Curves'!M501</f>
        <v>0.10999999999999943</v>
      </c>
      <c r="M501">
        <f>'Yield Curves'!N500-'Yield Curves'!N501</f>
        <v>0.10500000000000043</v>
      </c>
      <c r="N501">
        <f>'Yield Curves'!O500-'Yield Curves'!O501</f>
        <v>9.9999999999999645E-2</v>
      </c>
      <c r="O501">
        <f>'Yield Curves'!P500-'Yield Curves'!P501</f>
        <v>9.4999999999998863E-2</v>
      </c>
      <c r="P501">
        <f>'Yield Curves'!Q500-'Yield Curves'!Q501</f>
        <v>9.5000000000000639E-2</v>
      </c>
      <c r="Q501">
        <f>'Yield Curves'!R500-'Yield Curves'!R501</f>
        <v>9.5000000000000639E-2</v>
      </c>
      <c r="R501">
        <f>'Yield Curves'!S500-'Yield Curves'!S501</f>
        <v>9.5000000000000639E-2</v>
      </c>
      <c r="S501">
        <f>'Yield Curves'!T500-'Yield Curves'!T501</f>
        <v>9.2499999999999361E-2</v>
      </c>
      <c r="T501">
        <f>'Yield Curves'!U500-'Yield Curves'!U501</f>
        <v>8.9999999999999858E-2</v>
      </c>
      <c r="U501">
        <f>'Yield Curves'!V500-'Yield Curves'!V501</f>
        <v>8.7500000000000355E-2</v>
      </c>
      <c r="V501" s="21">
        <f t="shared" si="151"/>
        <v>0.11999999999999922</v>
      </c>
      <c r="AB501" s="53" t="e">
        <f t="shared" si="152"/>
        <v>#DIV/0!</v>
      </c>
      <c r="AF501" s="53"/>
      <c r="AG501" s="53"/>
      <c r="AI501" s="53" t="e">
        <f t="shared" si="153"/>
        <v>#DIV/0!</v>
      </c>
      <c r="AP501" s="53" t="e">
        <f t="shared" si="154"/>
        <v>#DIV/0!</v>
      </c>
      <c r="AT501" s="35">
        <f t="shared" si="155"/>
        <v>0</v>
      </c>
      <c r="AU501" s="36">
        <f t="shared" si="156"/>
        <v>0</v>
      </c>
      <c r="AW501" s="53" t="e">
        <f t="shared" si="157"/>
        <v>#DIV/0!</v>
      </c>
      <c r="BB501" s="36">
        <f t="shared" si="158"/>
        <v>0</v>
      </c>
      <c r="BD501" s="53" t="e">
        <f t="shared" si="159"/>
        <v>#DIV/0!</v>
      </c>
      <c r="BI501" s="36">
        <f t="shared" si="160"/>
        <v>0</v>
      </c>
    </row>
    <row r="502" spans="1:61" x14ac:dyDescent="0.2">
      <c r="A502" s="2">
        <v>42410</v>
      </c>
      <c r="B502">
        <f>'Yield Curves'!C501-'Yield Curves'!C502</f>
        <v>9.9999999999997868E-3</v>
      </c>
      <c r="C502">
        <f>'Yield Curves'!D501-'Yield Curves'!D502</f>
        <v>-1.4999999999998792E-2</v>
      </c>
      <c r="D502">
        <f>'Yield Curves'!E501-'Yield Curves'!E502</f>
        <v>-3.9999999999999147E-2</v>
      </c>
      <c r="E502">
        <f>'Yield Curves'!F501-'Yield Curves'!F502</f>
        <v>-5.9999999999998721E-2</v>
      </c>
      <c r="F502">
        <f>'Yield Curves'!G501-'Yield Curves'!G502</f>
        <v>-8.0000000000000071E-2</v>
      </c>
      <c r="G502">
        <f>'Yield Curves'!H501-'Yield Curves'!H502</f>
        <v>-0.11500000000000199</v>
      </c>
      <c r="H502">
        <f>'Yield Curves'!I501-'Yield Curves'!I502</f>
        <v>-0.15000000000000036</v>
      </c>
      <c r="I502">
        <f>'Yield Curves'!J501-'Yield Curves'!J502</f>
        <v>-0.13499999999999979</v>
      </c>
      <c r="J502">
        <f>'Yield Curves'!K501-'Yield Curves'!K502</f>
        <v>-0.11999999999999922</v>
      </c>
      <c r="K502">
        <f>'Yield Curves'!L501-'Yield Curves'!L502</f>
        <v>-0.12499999999999822</v>
      </c>
      <c r="L502">
        <f>'Yield Curves'!M501-'Yield Curves'!M502</f>
        <v>-0.12999999999999901</v>
      </c>
      <c r="M502">
        <f>'Yield Curves'!N501-'Yield Curves'!N502</f>
        <v>-0.13499999999999801</v>
      </c>
      <c r="N502">
        <f>'Yield Curves'!O501-'Yield Curves'!O502</f>
        <v>-0.13999999999999879</v>
      </c>
      <c r="O502">
        <f>'Yield Curves'!P501-'Yield Curves'!P502</f>
        <v>-0.14499999999999957</v>
      </c>
      <c r="P502">
        <f>'Yield Curves'!Q501-'Yield Curves'!Q502</f>
        <v>-0.14750000000000085</v>
      </c>
      <c r="Q502">
        <f>'Yield Curves'!R501-'Yield Curves'!R502</f>
        <v>-0.15000000000000036</v>
      </c>
      <c r="R502">
        <f>'Yield Curves'!S501-'Yield Curves'!S502</f>
        <v>-0.15249999999999986</v>
      </c>
      <c r="S502">
        <f>'Yield Curves'!T501-'Yield Curves'!T502</f>
        <v>-0.15625</v>
      </c>
      <c r="T502">
        <f>'Yield Curves'!U501-'Yield Curves'!U502</f>
        <v>-0.16000000000000014</v>
      </c>
      <c r="U502">
        <f>'Yield Curves'!V501-'Yield Curves'!V502</f>
        <v>-0.16375000000000028</v>
      </c>
      <c r="V502" s="21">
        <f t="shared" si="151"/>
        <v>9.9999999999997868E-3</v>
      </c>
      <c r="AB502" s="53" t="e">
        <f t="shared" si="152"/>
        <v>#DIV/0!</v>
      </c>
      <c r="AF502" s="53"/>
      <c r="AG502" s="53"/>
      <c r="AI502" s="53" t="e">
        <f t="shared" si="153"/>
        <v>#DIV/0!</v>
      </c>
      <c r="AP502" s="53" t="e">
        <f t="shared" si="154"/>
        <v>#DIV/0!</v>
      </c>
      <c r="AT502" s="35">
        <f t="shared" si="155"/>
        <v>0</v>
      </c>
      <c r="AU502" s="36">
        <f t="shared" si="156"/>
        <v>0</v>
      </c>
      <c r="AW502" s="53" t="e">
        <f t="shared" si="157"/>
        <v>#DIV/0!</v>
      </c>
      <c r="BB502" s="36">
        <f t="shared" si="158"/>
        <v>0</v>
      </c>
      <c r="BD502" s="53" t="e">
        <f t="shared" si="159"/>
        <v>#DIV/0!</v>
      </c>
      <c r="BI502" s="36">
        <f t="shared" si="160"/>
        <v>0</v>
      </c>
    </row>
    <row r="503" spans="1:61" x14ac:dyDescent="0.2">
      <c r="A503" s="2">
        <v>42409</v>
      </c>
      <c r="B503">
        <f>'Yield Curves'!C502-'Yield Curves'!C503</f>
        <v>1.9999999999999574E-2</v>
      </c>
      <c r="C503">
        <f>'Yield Curves'!D502-'Yield Curves'!D503</f>
        <v>9.9999999999980105E-3</v>
      </c>
      <c r="D503">
        <f>'Yield Curves'!E502-'Yield Curves'!E503</f>
        <v>0</v>
      </c>
      <c r="E503">
        <f>'Yield Curves'!F502-'Yield Curves'!F503</f>
        <v>9.9999999999980105E-3</v>
      </c>
      <c r="F503">
        <f>'Yield Curves'!G502-'Yield Curves'!G503</f>
        <v>1.9999999999999574E-2</v>
      </c>
      <c r="G503">
        <f>'Yield Curves'!H502-'Yield Curves'!H503</f>
        <v>5.4999999999999716E-2</v>
      </c>
      <c r="H503">
        <f>'Yield Curves'!I502-'Yield Curves'!I503</f>
        <v>8.9999999999999858E-2</v>
      </c>
      <c r="I503">
        <f>'Yield Curves'!J502-'Yield Curves'!J503</f>
        <v>7.4999999999999289E-2</v>
      </c>
      <c r="J503">
        <f>'Yield Curves'!K502-'Yield Curves'!K503</f>
        <v>5.9999999999998721E-2</v>
      </c>
      <c r="K503">
        <f>'Yield Curves'!L502-'Yield Curves'!L503</f>
        <v>6.4999999999999503E-2</v>
      </c>
      <c r="L503">
        <f>'Yield Curves'!M502-'Yield Curves'!M503</f>
        <v>7.0000000000000284E-2</v>
      </c>
      <c r="M503">
        <f>'Yield Curves'!N502-'Yield Curves'!N503</f>
        <v>7.4999999999999289E-2</v>
      </c>
      <c r="N503">
        <f>'Yield Curves'!O502-'Yield Curves'!O503</f>
        <v>8.0000000000000071E-2</v>
      </c>
      <c r="O503">
        <f>'Yield Curves'!P502-'Yield Curves'!P503</f>
        <v>8.5000000000000853E-2</v>
      </c>
      <c r="P503">
        <f>'Yield Curves'!Q502-'Yield Curves'!Q503</f>
        <v>8.5000000000000853E-2</v>
      </c>
      <c r="Q503">
        <f>'Yield Curves'!R502-'Yield Curves'!R503</f>
        <v>8.5000000000000853E-2</v>
      </c>
      <c r="R503">
        <f>'Yield Curves'!S502-'Yield Curves'!S503</f>
        <v>8.5000000000000853E-2</v>
      </c>
      <c r="S503">
        <f>'Yield Curves'!T502-'Yield Curves'!T503</f>
        <v>8.7500000000000355E-2</v>
      </c>
      <c r="T503">
        <f>'Yield Curves'!U502-'Yield Curves'!U503</f>
        <v>8.9999999999999858E-2</v>
      </c>
      <c r="U503">
        <f>'Yield Curves'!V502-'Yield Curves'!V503</f>
        <v>9.2499999999999361E-2</v>
      </c>
      <c r="V503" s="21">
        <f t="shared" si="151"/>
        <v>9.2499999999999361E-2</v>
      </c>
      <c r="AB503" s="53" t="e">
        <f t="shared" si="152"/>
        <v>#DIV/0!</v>
      </c>
      <c r="AF503" s="53"/>
      <c r="AG503" s="53"/>
      <c r="AI503" s="53" t="e">
        <f t="shared" si="153"/>
        <v>#DIV/0!</v>
      </c>
      <c r="AP503" s="53" t="e">
        <f t="shared" si="154"/>
        <v>#DIV/0!</v>
      </c>
      <c r="AT503" s="35">
        <f t="shared" si="155"/>
        <v>0</v>
      </c>
      <c r="AU503" s="36">
        <f t="shared" si="156"/>
        <v>0</v>
      </c>
      <c r="AW503" s="53" t="e">
        <f t="shared" si="157"/>
        <v>#DIV/0!</v>
      </c>
      <c r="BB503" s="36">
        <f t="shared" si="158"/>
        <v>0</v>
      </c>
      <c r="BD503" s="53" t="e">
        <f t="shared" si="159"/>
        <v>#DIV/0!</v>
      </c>
      <c r="BI503" s="36">
        <f t="shared" si="160"/>
        <v>0</v>
      </c>
    </row>
    <row r="504" spans="1:61" x14ac:dyDescent="0.2">
      <c r="A504" s="2">
        <v>42408</v>
      </c>
      <c r="B504">
        <f>'Yield Curves'!C503-'Yield Curves'!C504</f>
        <v>0</v>
      </c>
      <c r="C504">
        <f>'Yield Curves'!D503-'Yield Curves'!D504</f>
        <v>3.5000000000000142E-2</v>
      </c>
      <c r="D504">
        <f>'Yield Curves'!E503-'Yield Curves'!E504</f>
        <v>6.9999999999998508E-2</v>
      </c>
      <c r="E504">
        <f>'Yield Curves'!F503-'Yield Curves'!F504</f>
        <v>7.4999999999999289E-2</v>
      </c>
      <c r="F504">
        <f>'Yield Curves'!G503-'Yield Curves'!G504</f>
        <v>8.0000000000000071E-2</v>
      </c>
      <c r="G504">
        <f>'Yield Curves'!H503-'Yield Curves'!H504</f>
        <v>8.5000000000000853E-2</v>
      </c>
      <c r="H504">
        <f>'Yield Curves'!I503-'Yield Curves'!I504</f>
        <v>8.9999999999999858E-2</v>
      </c>
      <c r="I504">
        <f>'Yield Curves'!J503-'Yield Curves'!J504</f>
        <v>8.9999999999999858E-2</v>
      </c>
      <c r="J504">
        <f>'Yield Curves'!K503-'Yield Curves'!K504</f>
        <v>8.9999999999999858E-2</v>
      </c>
      <c r="K504">
        <f>'Yield Curves'!L503-'Yield Curves'!L504</f>
        <v>8.9999999999999858E-2</v>
      </c>
      <c r="L504">
        <f>'Yield Curves'!M503-'Yield Curves'!M504</f>
        <v>8.9999999999999858E-2</v>
      </c>
      <c r="M504">
        <f>'Yield Curves'!N503-'Yield Curves'!N504</f>
        <v>8.9999999999999858E-2</v>
      </c>
      <c r="N504">
        <f>'Yield Curves'!O503-'Yield Curves'!O504</f>
        <v>8.9999999999999858E-2</v>
      </c>
      <c r="O504">
        <f>'Yield Curves'!P503-'Yield Curves'!P504</f>
        <v>8.9999999999999858E-2</v>
      </c>
      <c r="P504">
        <f>'Yield Curves'!Q503-'Yield Curves'!Q504</f>
        <v>8.9999999999999858E-2</v>
      </c>
      <c r="Q504">
        <f>'Yield Curves'!R503-'Yield Curves'!R504</f>
        <v>8.9999999999999858E-2</v>
      </c>
      <c r="R504">
        <f>'Yield Curves'!S503-'Yield Curves'!S504</f>
        <v>8.9999999999999858E-2</v>
      </c>
      <c r="S504">
        <f>'Yield Curves'!T503-'Yield Curves'!T504</f>
        <v>8.9999999999999858E-2</v>
      </c>
      <c r="T504">
        <f>'Yield Curves'!U503-'Yield Curves'!U504</f>
        <v>8.9999999999999858E-2</v>
      </c>
      <c r="U504">
        <f>'Yield Curves'!V503-'Yield Curves'!V504</f>
        <v>8.9999999999999858E-2</v>
      </c>
      <c r="V504" s="21">
        <f t="shared" si="151"/>
        <v>8.9999999999999858E-2</v>
      </c>
      <c r="AB504" s="53" t="e">
        <f t="shared" si="152"/>
        <v>#DIV/0!</v>
      </c>
      <c r="AF504" s="53"/>
      <c r="AG504" s="53"/>
      <c r="AI504" s="53" t="e">
        <f t="shared" si="153"/>
        <v>#DIV/0!</v>
      </c>
      <c r="AP504" s="53" t="e">
        <f t="shared" si="154"/>
        <v>#DIV/0!</v>
      </c>
      <c r="AT504" s="35">
        <f t="shared" si="155"/>
        <v>0</v>
      </c>
      <c r="AU504" s="36">
        <f t="shared" si="156"/>
        <v>0</v>
      </c>
      <c r="AW504" s="53" t="e">
        <f t="shared" si="157"/>
        <v>#DIV/0!</v>
      </c>
      <c r="BB504" s="36">
        <f t="shared" si="158"/>
        <v>0</v>
      </c>
      <c r="BD504" s="53" t="e">
        <f t="shared" si="159"/>
        <v>#DIV/0!</v>
      </c>
      <c r="BI504" s="36">
        <f t="shared" si="160"/>
        <v>0</v>
      </c>
    </row>
    <row r="505" spans="1:61" x14ac:dyDescent="0.2">
      <c r="A505" s="2">
        <v>42405</v>
      </c>
      <c r="B505">
        <f>'Yield Curves'!C504-'Yield Curves'!C505</f>
        <v>-9.9999999999997868E-3</v>
      </c>
      <c r="C505">
        <f>'Yield Curves'!D504-'Yield Curves'!D505</f>
        <v>1.0000000000001563E-2</v>
      </c>
      <c r="D505">
        <f>'Yield Curves'!E504-'Yield Curves'!E505</f>
        <v>3.0000000000001137E-2</v>
      </c>
      <c r="E505">
        <f>'Yield Curves'!F504-'Yield Curves'!F505</f>
        <v>3.0000000000001137E-2</v>
      </c>
      <c r="F505">
        <f>'Yield Curves'!G504-'Yield Curves'!G505</f>
        <v>2.9999999999999361E-2</v>
      </c>
      <c r="G505">
        <f>'Yield Curves'!H504-'Yield Curves'!H505</f>
        <v>1.5000000000000568E-2</v>
      </c>
      <c r="H505">
        <f>'Yield Curves'!I504-'Yield Curves'!I505</f>
        <v>0</v>
      </c>
      <c r="I505">
        <f>'Yield Curves'!J504-'Yield Curves'!J505</f>
        <v>1.9999999999999574E-2</v>
      </c>
      <c r="J505">
        <f>'Yield Curves'!K504-'Yield Curves'!K505</f>
        <v>4.0000000000000924E-2</v>
      </c>
      <c r="K505">
        <f>'Yield Curves'!L504-'Yield Curves'!L505</f>
        <v>4.2500000000000426E-2</v>
      </c>
      <c r="L505">
        <f>'Yield Curves'!M504-'Yield Curves'!M505</f>
        <v>4.4999999999999929E-2</v>
      </c>
      <c r="M505">
        <f>'Yield Curves'!N504-'Yield Curves'!N505</f>
        <v>4.7499999999999432E-2</v>
      </c>
      <c r="N505">
        <f>'Yield Curves'!O504-'Yield Curves'!O505</f>
        <v>4.9999999999998934E-2</v>
      </c>
      <c r="O505">
        <f>'Yield Curves'!P504-'Yield Curves'!P505</f>
        <v>5.2499999999998437E-2</v>
      </c>
      <c r="P505">
        <f>'Yield Curves'!Q504-'Yield Curves'!Q505</f>
        <v>4.6249999999998792E-2</v>
      </c>
      <c r="Q505">
        <f>'Yield Curves'!R504-'Yield Curves'!R505</f>
        <v>3.9999999999999147E-2</v>
      </c>
      <c r="R505">
        <f>'Yield Curves'!S504-'Yield Curves'!S505</f>
        <v>3.3749999999999503E-2</v>
      </c>
      <c r="S505">
        <f>'Yield Curves'!T504-'Yield Curves'!T505</f>
        <v>3.1874999999999432E-2</v>
      </c>
      <c r="T505">
        <f>'Yield Curves'!U504-'Yield Curves'!U505</f>
        <v>2.9999999999999361E-2</v>
      </c>
      <c r="U505">
        <f>'Yield Curves'!V504-'Yield Curves'!V505</f>
        <v>2.8124999999999289E-2</v>
      </c>
      <c r="V505" s="21">
        <f t="shared" si="151"/>
        <v>5.2499999999998437E-2</v>
      </c>
      <c r="AB505" s="53" t="e">
        <f t="shared" si="152"/>
        <v>#DIV/0!</v>
      </c>
      <c r="AF505" s="53"/>
      <c r="AG505" s="53"/>
      <c r="AI505" s="53" t="e">
        <f t="shared" si="153"/>
        <v>#DIV/0!</v>
      </c>
      <c r="AP505" s="53" t="e">
        <f t="shared" si="154"/>
        <v>#DIV/0!</v>
      </c>
      <c r="AT505" s="35">
        <f t="shared" si="155"/>
        <v>0</v>
      </c>
      <c r="AU505" s="36">
        <f t="shared" si="156"/>
        <v>0</v>
      </c>
      <c r="AW505" s="53" t="e">
        <f t="shared" si="157"/>
        <v>#DIV/0!</v>
      </c>
      <c r="BB505" s="36">
        <f t="shared" si="158"/>
        <v>0</v>
      </c>
      <c r="BD505" s="53" t="e">
        <f t="shared" si="159"/>
        <v>#DIV/0!</v>
      </c>
      <c r="BI505" s="36">
        <f t="shared" si="160"/>
        <v>0</v>
      </c>
    </row>
    <row r="506" spans="1:61" x14ac:dyDescent="0.2">
      <c r="A506" s="2">
        <v>42404</v>
      </c>
      <c r="B506">
        <f>'Yield Curves'!C505-'Yield Curves'!C506</f>
        <v>5.0000000000000711E-2</v>
      </c>
      <c r="C506">
        <f>'Yield Curves'!D505-'Yield Curves'!D506</f>
        <v>-4.5000000000001705E-2</v>
      </c>
      <c r="D506">
        <f>'Yield Curves'!E505-'Yield Curves'!E506</f>
        <v>-0.14000000000000057</v>
      </c>
      <c r="E506">
        <f>'Yield Curves'!F505-'Yield Curves'!F506</f>
        <v>-0.16000000000000014</v>
      </c>
      <c r="F506">
        <f>'Yield Curves'!G505-'Yield Curves'!G506</f>
        <v>-0.17999999999999972</v>
      </c>
      <c r="G506">
        <f>'Yield Curves'!H505-'Yield Curves'!H506</f>
        <v>-0.17999999999999972</v>
      </c>
      <c r="H506">
        <f>'Yield Curves'!I505-'Yield Curves'!I506</f>
        <v>-0.17999999999999972</v>
      </c>
      <c r="I506">
        <f>'Yield Curves'!J505-'Yield Curves'!J506</f>
        <v>-0.16999999999999815</v>
      </c>
      <c r="J506">
        <f>'Yield Curves'!K505-'Yield Curves'!K506</f>
        <v>-0.16000000000000014</v>
      </c>
      <c r="K506">
        <f>'Yield Curves'!L505-'Yield Curves'!L506</f>
        <v>-0.16000000000000014</v>
      </c>
      <c r="L506">
        <f>'Yield Curves'!M505-'Yield Curves'!M506</f>
        <v>-0.16000000000000014</v>
      </c>
      <c r="M506">
        <f>'Yield Curves'!N505-'Yield Curves'!N506</f>
        <v>-0.16000000000000014</v>
      </c>
      <c r="N506">
        <f>'Yield Curves'!O505-'Yield Curves'!O506</f>
        <v>-0.16000000000000014</v>
      </c>
      <c r="O506">
        <f>'Yield Curves'!P505-'Yield Curves'!P506</f>
        <v>-0.16000000000000014</v>
      </c>
      <c r="P506">
        <f>'Yield Curves'!Q505-'Yield Curves'!Q506</f>
        <v>-0.16500000000000092</v>
      </c>
      <c r="Q506">
        <f>'Yield Curves'!R505-'Yield Curves'!R506</f>
        <v>-0.16999999999999993</v>
      </c>
      <c r="R506">
        <f>'Yield Curves'!S505-'Yield Curves'!S506</f>
        <v>-0.17499999999999893</v>
      </c>
      <c r="S506">
        <f>'Yield Curves'!T505-'Yield Curves'!T506</f>
        <v>-0.17749999999999844</v>
      </c>
      <c r="T506">
        <f>'Yield Curves'!U505-'Yield Curves'!U506</f>
        <v>-0.17999999999999972</v>
      </c>
      <c r="U506">
        <f>'Yield Curves'!V505-'Yield Curves'!V506</f>
        <v>-0.18250000000000099</v>
      </c>
      <c r="V506" s="21">
        <f t="shared" si="151"/>
        <v>5.0000000000000711E-2</v>
      </c>
      <c r="AB506" s="53" t="e">
        <f t="shared" si="152"/>
        <v>#DIV/0!</v>
      </c>
      <c r="AF506" s="53"/>
      <c r="AG506" s="53"/>
      <c r="AI506" s="53" t="e">
        <f t="shared" si="153"/>
        <v>#DIV/0!</v>
      </c>
      <c r="AP506" s="53" t="e">
        <f t="shared" si="154"/>
        <v>#DIV/0!</v>
      </c>
      <c r="AT506" s="35">
        <f t="shared" si="155"/>
        <v>0</v>
      </c>
      <c r="AU506" s="36">
        <f t="shared" si="156"/>
        <v>0</v>
      </c>
      <c r="AW506" s="53" t="e">
        <f t="shared" si="157"/>
        <v>#DIV/0!</v>
      </c>
      <c r="BB506" s="36">
        <f t="shared" si="158"/>
        <v>0</v>
      </c>
      <c r="BD506" s="53" t="e">
        <f t="shared" si="159"/>
        <v>#DIV/0!</v>
      </c>
      <c r="BI506" s="36">
        <f t="shared" si="160"/>
        <v>0</v>
      </c>
    </row>
    <row r="507" spans="1:61" x14ac:dyDescent="0.2">
      <c r="A507" s="2">
        <v>42403</v>
      </c>
      <c r="B507">
        <f>'Yield Curves'!C506-'Yield Curves'!C507</f>
        <v>-0.10000000000000142</v>
      </c>
      <c r="C507">
        <f>'Yield Curves'!D506-'Yield Curves'!D507</f>
        <v>-7.0000000000000284E-2</v>
      </c>
      <c r="D507">
        <f>'Yield Curves'!E506-'Yield Curves'!E507</f>
        <v>-3.9999999999999147E-2</v>
      </c>
      <c r="E507">
        <f>'Yield Curves'!F506-'Yield Curves'!F507</f>
        <v>-3.9999999999999147E-2</v>
      </c>
      <c r="F507">
        <f>'Yield Curves'!G506-'Yield Curves'!G507</f>
        <v>-4.0000000000000924E-2</v>
      </c>
      <c r="G507">
        <f>'Yield Curves'!H506-'Yield Curves'!H507</f>
        <v>-4.00000000000027E-2</v>
      </c>
      <c r="H507">
        <f>'Yield Curves'!I506-'Yield Curves'!I507</f>
        <v>-4.0000000000000924E-2</v>
      </c>
      <c r="I507">
        <f>'Yield Curves'!J506-'Yield Curves'!J507</f>
        <v>-6.0000000000002274E-2</v>
      </c>
      <c r="J507">
        <f>'Yield Curves'!K506-'Yield Curves'!K507</f>
        <v>-8.0000000000000071E-2</v>
      </c>
      <c r="K507">
        <f>'Yield Curves'!L506-'Yield Curves'!L507</f>
        <v>-7.7500000000000568E-2</v>
      </c>
      <c r="L507">
        <f>'Yield Curves'!M506-'Yield Curves'!M507</f>
        <v>-7.4999999999999289E-2</v>
      </c>
      <c r="M507">
        <f>'Yield Curves'!N506-'Yield Curves'!N507</f>
        <v>-7.249999999999801E-2</v>
      </c>
      <c r="N507">
        <f>'Yield Curves'!O506-'Yield Curves'!O507</f>
        <v>-6.9999999999998508E-2</v>
      </c>
      <c r="O507">
        <f>'Yield Curves'!P506-'Yield Curves'!P507</f>
        <v>-6.7499999999999005E-2</v>
      </c>
      <c r="P507">
        <f>'Yield Curves'!Q506-'Yield Curves'!Q507</f>
        <v>-6.3749999999998863E-2</v>
      </c>
      <c r="Q507">
        <f>'Yield Curves'!R506-'Yield Curves'!R507</f>
        <v>-5.9999999999998721E-2</v>
      </c>
      <c r="R507">
        <f>'Yield Curves'!S506-'Yield Curves'!S507</f>
        <v>-5.6249999999998579E-2</v>
      </c>
      <c r="S507">
        <f>'Yield Curves'!T506-'Yield Curves'!T507</f>
        <v>-5.3124999999999645E-2</v>
      </c>
      <c r="T507">
        <f>'Yield Curves'!U506-'Yield Curves'!U507</f>
        <v>-4.9999999999998934E-2</v>
      </c>
      <c r="U507">
        <f>'Yield Curves'!V506-'Yield Curves'!V507</f>
        <v>-4.6874999999998224E-2</v>
      </c>
      <c r="V507" s="21">
        <f t="shared" si="151"/>
        <v>-3.9999999999999147E-2</v>
      </c>
      <c r="AB507" s="53" t="e">
        <f t="shared" si="152"/>
        <v>#DIV/0!</v>
      </c>
      <c r="AF507" s="53"/>
      <c r="AG507" s="53"/>
      <c r="AI507" s="53" t="e">
        <f t="shared" si="153"/>
        <v>#DIV/0!</v>
      </c>
      <c r="AP507" s="53" t="e">
        <f t="shared" si="154"/>
        <v>#DIV/0!</v>
      </c>
      <c r="AT507" s="35">
        <f t="shared" si="155"/>
        <v>0</v>
      </c>
      <c r="AU507" s="36">
        <f t="shared" si="156"/>
        <v>0</v>
      </c>
      <c r="AW507" s="53" t="e">
        <f t="shared" si="157"/>
        <v>#DIV/0!</v>
      </c>
      <c r="BB507" s="36">
        <f t="shared" si="158"/>
        <v>0</v>
      </c>
      <c r="BD507" s="53" t="e">
        <f t="shared" si="159"/>
        <v>#DIV/0!</v>
      </c>
      <c r="BI507" s="36">
        <f t="shared" si="160"/>
        <v>0</v>
      </c>
    </row>
    <row r="508" spans="1:61" x14ac:dyDescent="0.2">
      <c r="A508" s="2">
        <v>42402</v>
      </c>
      <c r="B508">
        <f>'Yield Curves'!C507-'Yield Curves'!C508</f>
        <v>-4.9999999999998934E-2</v>
      </c>
      <c r="C508">
        <f>'Yield Curves'!D507-'Yield Curves'!D508</f>
        <v>1.5000000000000568E-2</v>
      </c>
      <c r="D508">
        <f>'Yield Curves'!E507-'Yield Curves'!E508</f>
        <v>8.0000000000000071E-2</v>
      </c>
      <c r="E508">
        <f>'Yield Curves'!F507-'Yield Curves'!F508</f>
        <v>9.4999999999998863E-2</v>
      </c>
      <c r="F508">
        <f>'Yield Curves'!G507-'Yield Curves'!G508</f>
        <v>0.11000000000000121</v>
      </c>
      <c r="G508">
        <f>'Yield Curves'!H507-'Yield Curves'!H508</f>
        <v>9.0000000000001634E-2</v>
      </c>
      <c r="H508">
        <f>'Yield Curves'!I507-'Yield Curves'!I508</f>
        <v>7.0000000000000284E-2</v>
      </c>
      <c r="I508">
        <f>'Yield Curves'!J507-'Yield Curves'!J508</f>
        <v>9.5000000000000639E-2</v>
      </c>
      <c r="J508">
        <f>'Yield Curves'!K507-'Yield Curves'!K508</f>
        <v>0.11999999999999922</v>
      </c>
      <c r="K508">
        <f>'Yield Curves'!L507-'Yield Curves'!L508</f>
        <v>0.11500000000000021</v>
      </c>
      <c r="L508">
        <f>'Yield Curves'!M507-'Yield Curves'!M508</f>
        <v>0.10999999999999943</v>
      </c>
      <c r="M508">
        <f>'Yield Curves'!N507-'Yield Curves'!N508</f>
        <v>0.10499999999999865</v>
      </c>
      <c r="N508">
        <f>'Yield Curves'!O507-'Yield Curves'!O508</f>
        <v>9.9999999999999645E-2</v>
      </c>
      <c r="O508">
        <f>'Yield Curves'!P507-'Yield Curves'!P508</f>
        <v>9.5000000000000639E-2</v>
      </c>
      <c r="P508">
        <f>'Yield Curves'!Q507-'Yield Curves'!Q508</f>
        <v>9.2500000000001137E-2</v>
      </c>
      <c r="Q508">
        <f>'Yield Curves'!R507-'Yield Curves'!R508</f>
        <v>8.9999999999999858E-2</v>
      </c>
      <c r="R508">
        <f>'Yield Curves'!S507-'Yield Curves'!S508</f>
        <v>8.7499999999998579E-2</v>
      </c>
      <c r="S508">
        <f>'Yield Curves'!T507-'Yield Curves'!T508</f>
        <v>8.3750000000000213E-2</v>
      </c>
      <c r="T508">
        <f>'Yield Curves'!U507-'Yield Curves'!U508</f>
        <v>8.0000000000000071E-2</v>
      </c>
      <c r="U508">
        <f>'Yield Curves'!V507-'Yield Curves'!V508</f>
        <v>7.6249999999999929E-2</v>
      </c>
      <c r="V508" s="21">
        <f t="shared" si="151"/>
        <v>0.11999999999999922</v>
      </c>
      <c r="AB508" s="53" t="e">
        <f t="shared" si="152"/>
        <v>#DIV/0!</v>
      </c>
      <c r="AF508" s="53"/>
      <c r="AG508" s="53"/>
      <c r="AI508" s="53" t="e">
        <f t="shared" si="153"/>
        <v>#DIV/0!</v>
      </c>
      <c r="AP508" s="53" t="e">
        <f t="shared" si="154"/>
        <v>#DIV/0!</v>
      </c>
      <c r="AT508" s="35">
        <f t="shared" si="155"/>
        <v>0</v>
      </c>
      <c r="AU508" s="36">
        <f t="shared" si="156"/>
        <v>0</v>
      </c>
      <c r="AW508" s="53" t="e">
        <f t="shared" si="157"/>
        <v>#DIV/0!</v>
      </c>
      <c r="BB508" s="36">
        <f t="shared" si="158"/>
        <v>0</v>
      </c>
      <c r="BD508" s="53" t="e">
        <f t="shared" si="159"/>
        <v>#DIV/0!</v>
      </c>
      <c r="BI508" s="36">
        <f t="shared" si="160"/>
        <v>0</v>
      </c>
    </row>
  </sheetData>
  <mergeCells count="6">
    <mergeCell ref="W1:Z2"/>
    <mergeCell ref="BC3:BI3"/>
    <mergeCell ref="AV3:BB3"/>
    <mergeCell ref="AO3:AU3"/>
    <mergeCell ref="AH3:AN3"/>
    <mergeCell ref="AA3:AG3"/>
  </mergeCells>
  <hyperlinks>
    <hyperlink ref="A4" r:id="rId1" display="https://www.cbr.ru/hd_base/zcyc_params/zcyc/?DateTo=01.02.2018" xr:uid="{8A910E6C-9A1C-D549-B5AF-17FACF9F85F7}"/>
    <hyperlink ref="A5" r:id="rId2" display="https://www.cbr.ru/hd_base/zcyc_params/zcyc/?DateTo=31.01.2018" xr:uid="{3BD9AA96-B0AC-CE4F-9625-876B3D295979}"/>
    <hyperlink ref="A6" r:id="rId3" display="https://www.cbr.ru/hd_base/zcyc_params/zcyc/?DateTo=30.01.2018" xr:uid="{5168388E-F845-9D45-9468-3E11BF466E64}"/>
    <hyperlink ref="A7" r:id="rId4" display="https://www.cbr.ru/hd_base/zcyc_params/zcyc/?DateTo=29.01.2018" xr:uid="{7FCCA36D-B09D-0945-94E9-C04A0CD636AC}"/>
    <hyperlink ref="A8" r:id="rId5" display="https://www.cbr.ru/hd_base/zcyc_params/zcyc/?DateTo=26.01.2018" xr:uid="{A98C06E7-E031-6C45-8343-A1785F502894}"/>
    <hyperlink ref="A9" r:id="rId6" display="https://www.cbr.ru/hd_base/zcyc_params/zcyc/?DateTo=25.01.2018" xr:uid="{9A6DFBB6-A47B-4A4D-9DCC-085177C02A2D}"/>
    <hyperlink ref="A10" r:id="rId7" display="https://www.cbr.ru/hd_base/zcyc_params/zcyc/?DateTo=24.01.2018" xr:uid="{3804083E-14A6-8F4B-85DD-51B4FA3F3275}"/>
    <hyperlink ref="A11" r:id="rId8" display="https://www.cbr.ru/hd_base/zcyc_params/zcyc/?DateTo=23.01.2018" xr:uid="{AE55E5A0-67F8-C248-A505-8B1551ECC099}"/>
    <hyperlink ref="A12" r:id="rId9" display="https://www.cbr.ru/hd_base/zcyc_params/zcyc/?DateTo=22.01.2018" xr:uid="{6AA53CF5-B434-B14E-A76E-F5C56B0AC522}"/>
    <hyperlink ref="A13" r:id="rId10" display="https://www.cbr.ru/hd_base/zcyc_params/zcyc/?DateTo=19.01.2018" xr:uid="{B232B5B4-9973-BD4E-87CE-258E4D632FFE}"/>
    <hyperlink ref="A14" r:id="rId11" display="https://www.cbr.ru/hd_base/zcyc_params/zcyc/?DateTo=18.01.2018" xr:uid="{82C4F0AB-9B8A-4444-AC3E-024EA7EFF23B}"/>
    <hyperlink ref="A15" r:id="rId12" display="https://www.cbr.ru/hd_base/zcyc_params/zcyc/?DateTo=17.01.2018" xr:uid="{BD5D7D16-46CD-BE4C-BC9E-AA164900D1F9}"/>
    <hyperlink ref="A16" r:id="rId13" display="https://www.cbr.ru/hd_base/zcyc_params/zcyc/?DateTo=16.01.2018" xr:uid="{67324B41-1D48-9147-96D9-835ACDC09D24}"/>
    <hyperlink ref="A17" r:id="rId14" display="https://www.cbr.ru/hd_base/zcyc_params/zcyc/?DateTo=15.01.2018" xr:uid="{D2BF2513-80FB-334C-9CA8-25B11946A461}"/>
    <hyperlink ref="A18" r:id="rId15" display="https://www.cbr.ru/hd_base/zcyc_params/zcyc/?DateTo=12.01.2018" xr:uid="{6770766B-AF48-2842-A7D9-517AE345BA0D}"/>
    <hyperlink ref="A19" r:id="rId16" display="https://www.cbr.ru/hd_base/zcyc_params/zcyc/?DateTo=11.01.2018" xr:uid="{BBD3F842-3FC5-7044-A52A-ACC422634FD1}"/>
    <hyperlink ref="A20" r:id="rId17" display="https://www.cbr.ru/hd_base/zcyc_params/zcyc/?DateTo=10.01.2018" xr:uid="{D86E5EE0-EA46-0A43-9A72-F9AF8ECC18D4}"/>
    <hyperlink ref="A21" r:id="rId18" display="https://www.cbr.ru/hd_base/zcyc_params/zcyc/?DateTo=09.01.2018" xr:uid="{B68F7ADD-06AA-7C41-83EB-B30CD5228978}"/>
    <hyperlink ref="A22" r:id="rId19" display="https://www.cbr.ru/hd_base/zcyc_params/zcyc/?DateTo=05.01.2018" xr:uid="{F6882BC7-D93F-5147-8A98-00C65FF15B9D}"/>
    <hyperlink ref="A23" r:id="rId20" display="https://www.cbr.ru/hd_base/zcyc_params/zcyc/?DateTo=04.01.2018" xr:uid="{1C4CE096-F37F-5246-910D-4F6333237733}"/>
    <hyperlink ref="A24" r:id="rId21" display="https://www.cbr.ru/hd_base/zcyc_params/zcyc/?DateTo=03.01.2018" xr:uid="{602C6A89-784F-CB46-A1A7-59FACEE30BD9}"/>
    <hyperlink ref="A25" r:id="rId22" display="https://www.cbr.ru/hd_base/zcyc_params/zcyc/?DateTo=29.12.2017" xr:uid="{586DA1AA-D0AD-EE40-9619-EF1BA84EB644}"/>
    <hyperlink ref="A26" r:id="rId23" display="https://www.cbr.ru/hd_base/zcyc_params/zcyc/?DateTo=28.12.2017" xr:uid="{2A663DC5-0022-CE44-AC5F-0BAC2EDEBD72}"/>
    <hyperlink ref="A27" r:id="rId24" display="https://www.cbr.ru/hd_base/zcyc_params/zcyc/?DateTo=27.12.2017" xr:uid="{A38198D8-4F07-2F4E-B1BD-93AE62819600}"/>
    <hyperlink ref="A28" r:id="rId25" display="https://www.cbr.ru/hd_base/zcyc_params/zcyc/?DateTo=26.12.2017" xr:uid="{01F3C506-DFCF-4C42-AEE7-D00C51265BC2}"/>
    <hyperlink ref="A29" r:id="rId26" display="https://www.cbr.ru/hd_base/zcyc_params/zcyc/?DateTo=25.12.2017" xr:uid="{DB0ACA05-457E-744A-9A3C-69E6D6721037}"/>
    <hyperlink ref="A30" r:id="rId27" display="https://www.cbr.ru/hd_base/zcyc_params/zcyc/?DateTo=22.12.2017" xr:uid="{13B3BB81-35A9-3240-B89F-0A2EBFA7A91C}"/>
    <hyperlink ref="A31" r:id="rId28" display="https://www.cbr.ru/hd_base/zcyc_params/zcyc/?DateTo=21.12.2017" xr:uid="{ACAD356F-97A5-DD4E-B9F8-6E2646973144}"/>
    <hyperlink ref="A32" r:id="rId29" display="https://www.cbr.ru/hd_base/zcyc_params/zcyc/?DateTo=20.12.2017" xr:uid="{9B728323-C5F0-1E49-9077-6FB41CCE3DC2}"/>
    <hyperlink ref="A33" r:id="rId30" display="https://www.cbr.ru/hd_base/zcyc_params/zcyc/?DateTo=19.12.2017" xr:uid="{86F5F76B-5D8E-6F40-AFDF-CDAD6D54951E}"/>
    <hyperlink ref="A34" r:id="rId31" display="https://www.cbr.ru/hd_base/zcyc_params/zcyc/?DateTo=18.12.2017" xr:uid="{CFB646BD-4CB1-5647-BEA5-24C8552398F1}"/>
    <hyperlink ref="A35" r:id="rId32" display="https://www.cbr.ru/hd_base/zcyc_params/zcyc/?DateTo=15.12.2017" xr:uid="{8535F427-1964-0C4C-BEA0-95EBF7AF889E}"/>
    <hyperlink ref="A36" r:id="rId33" display="https://www.cbr.ru/hd_base/zcyc_params/zcyc/?DateTo=14.12.2017" xr:uid="{E63AE24D-17B5-DA41-84DE-3A1BA42FEB1A}"/>
    <hyperlink ref="A37" r:id="rId34" display="https://www.cbr.ru/hd_base/zcyc_params/zcyc/?DateTo=13.12.2017" xr:uid="{F9FFEF73-D6C2-CF48-A454-3A46FCC5C721}"/>
    <hyperlink ref="A38" r:id="rId35" display="https://www.cbr.ru/hd_base/zcyc_params/zcyc/?DateTo=12.12.2017" xr:uid="{F598A700-1DE3-C948-BCCD-C23A1C2133FB}"/>
    <hyperlink ref="A39" r:id="rId36" display="https://www.cbr.ru/hd_base/zcyc_params/zcyc/?DateTo=11.12.2017" xr:uid="{86344D11-2DD6-5C4C-AB52-B6C8D3ED452A}"/>
    <hyperlink ref="A40" r:id="rId37" display="https://www.cbr.ru/hd_base/zcyc_params/zcyc/?DateTo=08.12.2017" xr:uid="{6F121150-5797-DD4B-A7ED-0FCC826E7632}"/>
    <hyperlink ref="A41" r:id="rId38" display="https://www.cbr.ru/hd_base/zcyc_params/zcyc/?DateTo=07.12.2017" xr:uid="{37FDD290-7F17-EE4F-B370-6162A868001B}"/>
    <hyperlink ref="A42" r:id="rId39" display="https://www.cbr.ru/hd_base/zcyc_params/zcyc/?DateTo=06.12.2017" xr:uid="{B7A5ED0F-7664-A941-BA09-FF79736991F2}"/>
    <hyperlink ref="A43" r:id="rId40" display="https://www.cbr.ru/hd_base/zcyc_params/zcyc/?DateTo=05.12.2017" xr:uid="{F96E7063-C8DB-174A-8BB8-25473622BB40}"/>
    <hyperlink ref="A44" r:id="rId41" display="https://www.cbr.ru/hd_base/zcyc_params/zcyc/?DateTo=04.12.2017" xr:uid="{068717AD-AEE2-1140-89E5-05C974F2F68C}"/>
    <hyperlink ref="A45" r:id="rId42" display="https://www.cbr.ru/hd_base/zcyc_params/zcyc/?DateTo=01.12.2017" xr:uid="{566784F9-ABFB-9E40-A147-FBD47EA4FD61}"/>
    <hyperlink ref="A46" r:id="rId43" display="https://www.cbr.ru/hd_base/zcyc_params/zcyc/?DateTo=30.11.2017" xr:uid="{D5D657BA-63FA-A54B-9978-5ED5AC5B2A70}"/>
    <hyperlink ref="A47" r:id="rId44" display="https://www.cbr.ru/hd_base/zcyc_params/zcyc/?DateTo=29.11.2017" xr:uid="{D4BC2187-4DA4-604B-851C-6EC823D88115}"/>
    <hyperlink ref="A48" r:id="rId45" display="https://www.cbr.ru/hd_base/zcyc_params/zcyc/?DateTo=28.11.2017" xr:uid="{E9C0DAA4-1D1B-6F4C-B90F-350F22EBE31D}"/>
    <hyperlink ref="A49" r:id="rId46" display="https://www.cbr.ru/hd_base/zcyc_params/zcyc/?DateTo=27.11.2017" xr:uid="{5E458C89-E2E0-C146-B6AC-AFB19FCAF8A7}"/>
    <hyperlink ref="A50" r:id="rId47" display="https://www.cbr.ru/hd_base/zcyc_params/zcyc/?DateTo=24.11.2017" xr:uid="{BC9C32BA-3A0E-1D42-8174-409DE73EF9F8}"/>
    <hyperlink ref="A51" r:id="rId48" display="https://www.cbr.ru/hd_base/zcyc_params/zcyc/?DateTo=23.11.2017" xr:uid="{E3681A40-DE59-AC4E-A51E-4C62C844A5B5}"/>
    <hyperlink ref="A52" r:id="rId49" display="https://www.cbr.ru/hd_base/zcyc_params/zcyc/?DateTo=22.11.2017" xr:uid="{91C97555-F1B3-6A41-B6CD-9F47CEDF3BF0}"/>
    <hyperlink ref="A53" r:id="rId50" display="https://www.cbr.ru/hd_base/zcyc_params/zcyc/?DateTo=21.11.2017" xr:uid="{1821155F-685A-9244-A084-2E18EAC1AA4B}"/>
    <hyperlink ref="A54" r:id="rId51" display="https://www.cbr.ru/hd_base/zcyc_params/zcyc/?DateTo=20.11.2017" xr:uid="{4F7D0228-6549-F34B-89D1-B97DAA29E5AC}"/>
    <hyperlink ref="A55" r:id="rId52" display="https://www.cbr.ru/hd_base/zcyc_params/zcyc/?DateTo=17.11.2017" xr:uid="{14A0C11C-3B7A-5647-ABE2-6B29D2F9FE33}"/>
    <hyperlink ref="A56" r:id="rId53" display="https://www.cbr.ru/hd_base/zcyc_params/zcyc/?DateTo=16.11.2017" xr:uid="{CB63F948-E902-C548-A1DF-CC521D4C743B}"/>
    <hyperlink ref="A57" r:id="rId54" display="https://www.cbr.ru/hd_base/zcyc_params/zcyc/?DateTo=15.11.2017" xr:uid="{11963D2B-E30A-7547-86CC-8ED0E4E92FE8}"/>
    <hyperlink ref="A58" r:id="rId55" display="https://www.cbr.ru/hd_base/zcyc_params/zcyc/?DateTo=14.11.2017" xr:uid="{EE246527-1B59-594E-B667-3FE0B808510A}"/>
    <hyperlink ref="A59" r:id="rId56" display="https://www.cbr.ru/hd_base/zcyc_params/zcyc/?DateTo=13.11.2017" xr:uid="{070C18C8-6B06-1C46-A8E6-F0023FC8A2C2}"/>
    <hyperlink ref="A60" r:id="rId57" display="https://www.cbr.ru/hd_base/zcyc_params/zcyc/?DateTo=10.11.2017" xr:uid="{36C42535-3E27-5548-873F-C9DBCD927C91}"/>
    <hyperlink ref="A61" r:id="rId58" display="https://www.cbr.ru/hd_base/zcyc_params/zcyc/?DateTo=09.11.2017" xr:uid="{C54D741F-7376-B442-8890-9E441598C80E}"/>
    <hyperlink ref="A62" r:id="rId59" display="https://www.cbr.ru/hd_base/zcyc_params/zcyc/?DateTo=08.11.2017" xr:uid="{220DEF14-1F04-A143-BAE5-357C453DE14E}"/>
    <hyperlink ref="A63" r:id="rId60" display="https://www.cbr.ru/hd_base/zcyc_params/zcyc/?DateTo=07.11.2017" xr:uid="{0746B6CC-CD17-F744-860F-982585E15C0E}"/>
    <hyperlink ref="A64" r:id="rId61" display="https://www.cbr.ru/hd_base/zcyc_params/zcyc/?DateTo=03.11.2017" xr:uid="{DCDBF75B-8A43-4146-A905-E0B50AF63275}"/>
    <hyperlink ref="A65" r:id="rId62" display="https://www.cbr.ru/hd_base/zcyc_params/zcyc/?DateTo=02.11.2017" xr:uid="{35A1321A-67C1-0A4D-B78D-8344C6560DA4}"/>
    <hyperlink ref="A66" r:id="rId63" display="https://www.cbr.ru/hd_base/zcyc_params/zcyc/?DateTo=01.11.2017" xr:uid="{F6102D99-16B7-A742-B8A1-137A79D83E03}"/>
    <hyperlink ref="A67" r:id="rId64" display="https://www.cbr.ru/hd_base/zcyc_params/zcyc/?DateTo=31.10.2017" xr:uid="{CAE8EC55-BEE5-0942-9435-ECC1C39699E9}"/>
    <hyperlink ref="A68" r:id="rId65" display="https://www.cbr.ru/hd_base/zcyc_params/zcyc/?DateTo=30.10.2017" xr:uid="{C9D3090F-8AB8-8B46-AE17-4E8FE7006D7F}"/>
    <hyperlink ref="A69" r:id="rId66" display="https://www.cbr.ru/hd_base/zcyc_params/zcyc/?DateTo=27.10.2017" xr:uid="{1048EAC5-A257-6147-AF39-ACD50B208E95}"/>
    <hyperlink ref="A70" r:id="rId67" display="https://www.cbr.ru/hd_base/zcyc_params/zcyc/?DateTo=26.10.2017" xr:uid="{37EAAABE-3D9A-AC42-B640-7F97D9D0ED6B}"/>
    <hyperlink ref="A71" r:id="rId68" display="https://www.cbr.ru/hd_base/zcyc_params/zcyc/?DateTo=25.10.2017" xr:uid="{4A2C73B8-4112-484F-9DA4-6300051E3A60}"/>
    <hyperlink ref="A72" r:id="rId69" display="https://www.cbr.ru/hd_base/zcyc_params/zcyc/?DateTo=24.10.2017" xr:uid="{7DC607C5-F2B7-A140-8969-E06D114376E2}"/>
    <hyperlink ref="A73" r:id="rId70" display="https://www.cbr.ru/hd_base/zcyc_params/zcyc/?DateTo=23.10.2017" xr:uid="{258519B0-3917-1B46-856D-3D69A25CEDF3}"/>
    <hyperlink ref="A74" r:id="rId71" display="https://www.cbr.ru/hd_base/zcyc_params/zcyc/?DateTo=20.10.2017" xr:uid="{DFEF6E14-C161-9B42-A5B1-15EDFA5F7FFB}"/>
    <hyperlink ref="A75" r:id="rId72" display="https://www.cbr.ru/hd_base/zcyc_params/zcyc/?DateTo=19.10.2017" xr:uid="{1F84119D-A36D-B146-93A4-F16D4644FEC7}"/>
    <hyperlink ref="A76" r:id="rId73" display="https://www.cbr.ru/hd_base/zcyc_params/zcyc/?DateTo=18.10.2017" xr:uid="{12BA79D3-623D-1A44-99C8-79AE4F2B5162}"/>
    <hyperlink ref="A77" r:id="rId74" display="https://www.cbr.ru/hd_base/zcyc_params/zcyc/?DateTo=17.10.2017" xr:uid="{BE2555CD-32DE-194D-9A3E-E7282DF83088}"/>
    <hyperlink ref="A78" r:id="rId75" display="https://www.cbr.ru/hd_base/zcyc_params/zcyc/?DateTo=16.10.2017" xr:uid="{BD8F7541-98E2-9C44-9FBE-8929C1661763}"/>
    <hyperlink ref="A79" r:id="rId76" display="https://www.cbr.ru/hd_base/zcyc_params/zcyc/?DateTo=13.10.2017" xr:uid="{C76E0D0E-A7C5-7B45-99E5-3C60C435BBCF}"/>
    <hyperlink ref="A80" r:id="rId77" display="https://www.cbr.ru/hd_base/zcyc_params/zcyc/?DateTo=12.10.2017" xr:uid="{9199D9B3-1DFC-8F46-AA03-E76694876380}"/>
    <hyperlink ref="A81" r:id="rId78" display="https://www.cbr.ru/hd_base/zcyc_params/zcyc/?DateTo=11.10.2017" xr:uid="{07B95411-AF71-0847-8D4E-25B1B46CC2ED}"/>
    <hyperlink ref="A82" r:id="rId79" display="https://www.cbr.ru/hd_base/zcyc_params/zcyc/?DateTo=10.10.2017" xr:uid="{9FEFBB1B-81B2-E14F-9678-7CA9289F68B0}"/>
    <hyperlink ref="A83" r:id="rId80" display="https://www.cbr.ru/hd_base/zcyc_params/zcyc/?DateTo=09.10.2017" xr:uid="{A751E6C3-04AE-3A4D-90EB-0C631334BD54}"/>
    <hyperlink ref="A84" r:id="rId81" display="https://www.cbr.ru/hd_base/zcyc_params/zcyc/?DateTo=06.10.2017" xr:uid="{DC1A9547-E82D-E240-A724-7A93560AE9E6}"/>
    <hyperlink ref="A85" r:id="rId82" display="https://www.cbr.ru/hd_base/zcyc_params/zcyc/?DateTo=05.10.2017" xr:uid="{134B7A08-DEE7-2D4F-95C5-927F6B5C7999}"/>
    <hyperlink ref="A86" r:id="rId83" display="https://www.cbr.ru/hd_base/zcyc_params/zcyc/?DateTo=04.10.2017" xr:uid="{00DC6E2D-35E5-8D4A-BE31-40B719A22116}"/>
    <hyperlink ref="A87" r:id="rId84" display="https://www.cbr.ru/hd_base/zcyc_params/zcyc/?DateTo=03.10.2017" xr:uid="{F32516E1-0F0E-5B4E-9320-3C6F00EB7E3B}"/>
    <hyperlink ref="A88" r:id="rId85" display="https://www.cbr.ru/hd_base/zcyc_params/zcyc/?DateTo=02.10.2017" xr:uid="{1EFC89D9-15D5-4844-8EF4-B627BE16E1EF}"/>
    <hyperlink ref="A89" r:id="rId86" display="https://www.cbr.ru/hd_base/zcyc_params/zcyc/?DateTo=29.09.2017" xr:uid="{ABDA2A10-475E-7942-AFDB-9D723E6D257A}"/>
    <hyperlink ref="A90" r:id="rId87" display="https://www.cbr.ru/hd_base/zcyc_params/zcyc/?DateTo=28.09.2017" xr:uid="{4E2F3C5F-FA83-C343-8F48-BC30F1FDFE16}"/>
    <hyperlink ref="A91" r:id="rId88" display="https://www.cbr.ru/hd_base/zcyc_params/zcyc/?DateTo=27.09.2017" xr:uid="{506B453E-0D10-0047-93F6-ADEBD7DCA88E}"/>
    <hyperlink ref="A92" r:id="rId89" display="https://www.cbr.ru/hd_base/zcyc_params/zcyc/?DateTo=26.09.2017" xr:uid="{6B87FF08-D2A1-754B-89CF-981D6DB30142}"/>
    <hyperlink ref="A93" r:id="rId90" display="https://www.cbr.ru/hd_base/zcyc_params/zcyc/?DateTo=25.09.2017" xr:uid="{2A53372E-E4F5-394C-B3A5-D6392F6714E4}"/>
    <hyperlink ref="A94" r:id="rId91" display="https://www.cbr.ru/hd_base/zcyc_params/zcyc/?DateTo=22.09.2017" xr:uid="{E9C89C45-3331-6240-94B3-B98856FBA63A}"/>
    <hyperlink ref="A95" r:id="rId92" display="https://www.cbr.ru/hd_base/zcyc_params/zcyc/?DateTo=21.09.2017" xr:uid="{FDA268D0-13DF-944C-83D7-A7C9168CAE15}"/>
    <hyperlink ref="A96" r:id="rId93" display="https://www.cbr.ru/hd_base/zcyc_params/zcyc/?DateTo=20.09.2017" xr:uid="{4F33176E-41A7-A44C-888E-DD367BE5A800}"/>
    <hyperlink ref="A97" r:id="rId94" display="https://www.cbr.ru/hd_base/zcyc_params/zcyc/?DateTo=19.09.2017" xr:uid="{2EABEE50-DBC7-424E-9B7B-6C4E36C1D195}"/>
    <hyperlink ref="A98" r:id="rId95" display="https://www.cbr.ru/hd_base/zcyc_params/zcyc/?DateTo=18.09.2017" xr:uid="{D9FA0549-3EA9-BC43-B03C-1082561C606A}"/>
    <hyperlink ref="A99" r:id="rId96" display="https://www.cbr.ru/hd_base/zcyc_params/zcyc/?DateTo=15.09.2017" xr:uid="{91CB57B7-5322-DF40-8D0B-C537CEB5E4CF}"/>
    <hyperlink ref="A100" r:id="rId97" display="https://www.cbr.ru/hd_base/zcyc_params/zcyc/?DateTo=14.09.2017" xr:uid="{E1EBCA3A-D318-714A-9474-425F644243ED}"/>
    <hyperlink ref="A101" r:id="rId98" display="https://www.cbr.ru/hd_base/zcyc_params/zcyc/?DateTo=13.09.2017" xr:uid="{19EA4F5E-AC71-5142-BAA2-91F69AECDC86}"/>
    <hyperlink ref="A102" r:id="rId99" display="https://www.cbr.ru/hd_base/zcyc_params/zcyc/?DateTo=12.09.2017" xr:uid="{810B26B7-40A0-6C41-B11D-8D66151C9729}"/>
    <hyperlink ref="A103" r:id="rId100" display="https://www.cbr.ru/hd_base/zcyc_params/zcyc/?DateTo=11.09.2017" xr:uid="{052760F9-3FFE-6043-AC58-D763B4DCD5F4}"/>
    <hyperlink ref="A104" r:id="rId101" display="https://www.cbr.ru/hd_base/zcyc_params/zcyc/?DateTo=08.09.2017" xr:uid="{D05155BE-FBEC-7B45-9B51-4C659F78713D}"/>
    <hyperlink ref="A105" r:id="rId102" display="https://www.cbr.ru/hd_base/zcyc_params/zcyc/?DateTo=07.09.2017" xr:uid="{759734AB-D26E-DA4D-8DF5-E06D64A7016F}"/>
    <hyperlink ref="A106" r:id="rId103" display="https://www.cbr.ru/hd_base/zcyc_params/zcyc/?DateTo=06.09.2017" xr:uid="{8BC21BCE-325B-D649-805B-D45B3CF66929}"/>
    <hyperlink ref="A107" r:id="rId104" display="https://www.cbr.ru/hd_base/zcyc_params/zcyc/?DateTo=05.09.2017" xr:uid="{EF08A22B-8DF8-824C-B220-4F2193F15E31}"/>
    <hyperlink ref="A108" r:id="rId105" display="https://www.cbr.ru/hd_base/zcyc_params/zcyc/?DateTo=04.09.2017" xr:uid="{F8C02FFB-0483-4746-A3F0-B7B78143BECF}"/>
    <hyperlink ref="A109" r:id="rId106" display="https://www.cbr.ru/hd_base/zcyc_params/zcyc/?DateTo=01.09.2017" xr:uid="{F24F702C-54C5-6D48-9000-F588982FEA37}"/>
    <hyperlink ref="A110" r:id="rId107" display="https://www.cbr.ru/hd_base/zcyc_params/zcyc/?DateTo=31.08.2017" xr:uid="{68B0808A-69F3-8144-B544-06CEF4903B37}"/>
    <hyperlink ref="A111" r:id="rId108" display="https://www.cbr.ru/hd_base/zcyc_params/zcyc/?DateTo=30.08.2017" xr:uid="{2902C557-09A4-DA42-AFC0-056B0E859C91}"/>
    <hyperlink ref="A112" r:id="rId109" display="https://www.cbr.ru/hd_base/zcyc_params/zcyc/?DateTo=29.08.2017" xr:uid="{8A7A5E34-20D7-A349-997B-FFDE8F3425C4}"/>
    <hyperlink ref="A113" r:id="rId110" display="https://www.cbr.ru/hd_base/zcyc_params/zcyc/?DateTo=28.08.2017" xr:uid="{86FF29C8-60DC-7144-817D-1D77661F2A8B}"/>
    <hyperlink ref="A114" r:id="rId111" display="https://www.cbr.ru/hd_base/zcyc_params/zcyc/?DateTo=25.08.2017" xr:uid="{8FB99864-1D36-C34A-9F45-59F7C043912D}"/>
    <hyperlink ref="A115" r:id="rId112" display="https://www.cbr.ru/hd_base/zcyc_params/zcyc/?DateTo=24.08.2017" xr:uid="{EABEC63C-B63B-0F46-AEF8-83ACE47E52C3}"/>
    <hyperlink ref="A116" r:id="rId113" display="https://www.cbr.ru/hd_base/zcyc_params/zcyc/?DateTo=23.08.2017" xr:uid="{2C2C022A-7E59-964D-939A-FAB2EDCAD999}"/>
    <hyperlink ref="A117" r:id="rId114" display="https://www.cbr.ru/hd_base/zcyc_params/zcyc/?DateTo=22.08.2017" xr:uid="{DD656E6F-D99F-794D-B477-94EE35263D93}"/>
    <hyperlink ref="A118" r:id="rId115" display="https://www.cbr.ru/hd_base/zcyc_params/zcyc/?DateTo=21.08.2017" xr:uid="{1396A4F3-5BCF-AD4E-A63A-9589B0CC578D}"/>
    <hyperlink ref="A119" r:id="rId116" display="https://www.cbr.ru/hd_base/zcyc_params/zcyc/?DateTo=18.08.2017" xr:uid="{B586F8C3-0719-C940-825E-61B04EB53D34}"/>
    <hyperlink ref="A120" r:id="rId117" display="https://www.cbr.ru/hd_base/zcyc_params/zcyc/?DateTo=17.08.2017" xr:uid="{468F9C78-93A9-7749-8394-B1990F1638D7}"/>
    <hyperlink ref="A121" r:id="rId118" display="https://www.cbr.ru/hd_base/zcyc_params/zcyc/?DateTo=16.08.2017" xr:uid="{AC9CC9C9-4E87-BC49-9052-8D749D402261}"/>
    <hyperlink ref="A122" r:id="rId119" display="https://www.cbr.ru/hd_base/zcyc_params/zcyc/?DateTo=15.08.2017" xr:uid="{F48F1C78-8BC8-434E-B2FD-0A2212D6A197}"/>
    <hyperlink ref="A123" r:id="rId120" display="https://www.cbr.ru/hd_base/zcyc_params/zcyc/?DateTo=14.08.2017" xr:uid="{5B15D5C1-A3BC-4B40-80F2-30C1988A040F}"/>
    <hyperlink ref="A124" r:id="rId121" display="https://www.cbr.ru/hd_base/zcyc_params/zcyc/?DateTo=11.08.2017" xr:uid="{41C590AD-30E2-BF45-B579-458A40B76715}"/>
    <hyperlink ref="A125" r:id="rId122" display="https://www.cbr.ru/hd_base/zcyc_params/zcyc/?DateTo=10.08.2017" xr:uid="{BB58C3D9-082A-F741-87D1-0457DF91D61A}"/>
    <hyperlink ref="A126" r:id="rId123" display="https://www.cbr.ru/hd_base/zcyc_params/zcyc/?DateTo=09.08.2017" xr:uid="{B2A749EC-C5E2-3046-BA7C-EDDF381BAF70}"/>
    <hyperlink ref="A127" r:id="rId124" display="https://www.cbr.ru/hd_base/zcyc_params/zcyc/?DateTo=08.08.2017" xr:uid="{0B641B7B-B437-DF44-A28B-76FC6BCE8F00}"/>
    <hyperlink ref="A128" r:id="rId125" display="https://www.cbr.ru/hd_base/zcyc_params/zcyc/?DateTo=07.08.2017" xr:uid="{4769B796-34A2-CE42-9BE8-487E2A250921}"/>
    <hyperlink ref="A129" r:id="rId126" display="https://www.cbr.ru/hd_base/zcyc_params/zcyc/?DateTo=04.08.2017" xr:uid="{F463F673-8699-0244-8B61-7BE0F1E5BBF7}"/>
    <hyperlink ref="A130" r:id="rId127" display="https://www.cbr.ru/hd_base/zcyc_params/zcyc/?DateTo=03.08.2017" xr:uid="{5218E912-B621-AD4A-BB08-E28D020FF4A8}"/>
    <hyperlink ref="A131" r:id="rId128" display="https://www.cbr.ru/hd_base/zcyc_params/zcyc/?DateTo=02.08.2017" xr:uid="{B19DF018-A212-2D4D-8566-E3A5DA34C877}"/>
    <hyperlink ref="A132" r:id="rId129" display="https://www.cbr.ru/hd_base/zcyc_params/zcyc/?DateTo=01.08.2017" xr:uid="{DE56A2C8-9480-E84C-964A-FE74C0BB52EA}"/>
    <hyperlink ref="A133" r:id="rId130" display="https://www.cbr.ru/hd_base/zcyc_params/zcyc/?DateTo=31.07.2017" xr:uid="{FF9CC959-3CD9-AA4C-8E41-8C013E840FC9}"/>
    <hyperlink ref="A134" r:id="rId131" display="https://www.cbr.ru/hd_base/zcyc_params/zcyc/?DateTo=28.07.2017" xr:uid="{14A65AE6-5E3C-D640-8404-75F845BEAFAE}"/>
    <hyperlink ref="A135" r:id="rId132" display="https://www.cbr.ru/hd_base/zcyc_params/zcyc/?DateTo=27.07.2017" xr:uid="{84CAB3CC-62B3-004A-862A-F973328CBAD5}"/>
    <hyperlink ref="A136" r:id="rId133" display="https://www.cbr.ru/hd_base/zcyc_params/zcyc/?DateTo=26.07.2017" xr:uid="{D16DB6DD-F15D-9748-87D9-10324333AF95}"/>
    <hyperlink ref="A137" r:id="rId134" display="https://www.cbr.ru/hd_base/zcyc_params/zcyc/?DateTo=25.07.2017" xr:uid="{2A9249E5-0E96-FF4E-8369-9B2D68879245}"/>
    <hyperlink ref="A138" r:id="rId135" display="https://www.cbr.ru/hd_base/zcyc_params/zcyc/?DateTo=24.07.2017" xr:uid="{DEB8F0B4-95DD-7143-92AF-85368EC257BE}"/>
    <hyperlink ref="A139" r:id="rId136" display="https://www.cbr.ru/hd_base/zcyc_params/zcyc/?DateTo=21.07.2017" xr:uid="{DDD32154-994D-E04A-A432-1896D5266C6B}"/>
    <hyperlink ref="A140" r:id="rId137" display="https://www.cbr.ru/hd_base/zcyc_params/zcyc/?DateTo=20.07.2017" xr:uid="{A322C02F-20FC-1140-852B-CFB668A56747}"/>
    <hyperlink ref="A141" r:id="rId138" display="https://www.cbr.ru/hd_base/zcyc_params/zcyc/?DateTo=19.07.2017" xr:uid="{32BA7E17-4E16-F74C-8491-837AF778DB09}"/>
    <hyperlink ref="A142" r:id="rId139" display="https://www.cbr.ru/hd_base/zcyc_params/zcyc/?DateTo=18.07.2017" xr:uid="{5CFCE4BB-3315-EF40-87F1-D1E72D9F80DF}"/>
    <hyperlink ref="A143" r:id="rId140" display="https://www.cbr.ru/hd_base/zcyc_params/zcyc/?DateTo=17.07.2017" xr:uid="{34A0C73C-85EA-F047-878F-7CD34D542A05}"/>
    <hyperlink ref="A144" r:id="rId141" display="https://www.cbr.ru/hd_base/zcyc_params/zcyc/?DateTo=14.07.2017" xr:uid="{96AAEF7C-F665-F142-A035-58A5DD261C9C}"/>
    <hyperlink ref="A145" r:id="rId142" display="https://www.cbr.ru/hd_base/zcyc_params/zcyc/?DateTo=13.07.2017" xr:uid="{45868499-F65A-B44C-A874-848022704C93}"/>
    <hyperlink ref="A146" r:id="rId143" display="https://www.cbr.ru/hd_base/zcyc_params/zcyc/?DateTo=12.07.2017" xr:uid="{FCC463ED-8D05-2F4C-B262-B0D54738D557}"/>
    <hyperlink ref="A147" r:id="rId144" display="https://www.cbr.ru/hd_base/zcyc_params/zcyc/?DateTo=11.07.2017" xr:uid="{812A8597-A751-A549-BA78-3B611E4F86CD}"/>
    <hyperlink ref="A148" r:id="rId145" display="https://www.cbr.ru/hd_base/zcyc_params/zcyc/?DateTo=10.07.2017" xr:uid="{02E2BB6A-D32D-FF40-9759-069809D46DA7}"/>
    <hyperlink ref="A149" r:id="rId146" display="https://www.cbr.ru/hd_base/zcyc_params/zcyc/?DateTo=07.07.2017" xr:uid="{06205E5D-DA05-9749-811D-0CE0C3DF059A}"/>
    <hyperlink ref="A150" r:id="rId147" display="https://www.cbr.ru/hd_base/zcyc_params/zcyc/?DateTo=06.07.2017" xr:uid="{6286E2D7-726F-9A48-A7E2-412BDE224BEC}"/>
    <hyperlink ref="A151" r:id="rId148" display="https://www.cbr.ru/hd_base/zcyc_params/zcyc/?DateTo=05.07.2017" xr:uid="{2A8EEAB2-C5FA-6A40-9659-C411087DA0E5}"/>
    <hyperlink ref="A152" r:id="rId149" display="https://www.cbr.ru/hd_base/zcyc_params/zcyc/?DateTo=04.07.2017" xr:uid="{849AC9EB-ABC7-874C-8F5F-B5E01853CDA5}"/>
    <hyperlink ref="A153" r:id="rId150" display="https://www.cbr.ru/hd_base/zcyc_params/zcyc/?DateTo=03.07.2017" xr:uid="{AC4B654C-35C8-E74D-95CD-0495107C93A2}"/>
    <hyperlink ref="A154" r:id="rId151" display="https://www.cbr.ru/hd_base/zcyc_params/zcyc/?DateTo=30.06.2017" xr:uid="{B05DB0C3-FCA2-AE42-A7C9-C3B6E9FF78A5}"/>
    <hyperlink ref="A155" r:id="rId152" display="https://www.cbr.ru/hd_base/zcyc_params/zcyc/?DateTo=29.06.2017" xr:uid="{47ABBE7D-8D4D-354F-9B3B-76AAC600125C}"/>
    <hyperlink ref="A156" r:id="rId153" display="https://www.cbr.ru/hd_base/zcyc_params/zcyc/?DateTo=28.06.2017" xr:uid="{33FB7388-4AD9-714C-8D8A-D5B48BB6AFBB}"/>
    <hyperlink ref="A157" r:id="rId154" display="https://www.cbr.ru/hd_base/zcyc_params/zcyc/?DateTo=27.06.2017" xr:uid="{9CDFC226-DC43-DB41-B7A5-04F41509538B}"/>
    <hyperlink ref="A158" r:id="rId155" display="https://www.cbr.ru/hd_base/zcyc_params/zcyc/?DateTo=26.06.2017" xr:uid="{B1DFB588-BDA6-3547-B063-F66D82F54FEE}"/>
    <hyperlink ref="A159" r:id="rId156" display="https://www.cbr.ru/hd_base/zcyc_params/zcyc/?DateTo=23.06.2017" xr:uid="{C467B1AD-4D9B-B743-BE64-A3E4B4257A26}"/>
    <hyperlink ref="A160" r:id="rId157" display="https://www.cbr.ru/hd_base/zcyc_params/zcyc/?DateTo=22.06.2017" xr:uid="{8C960809-D1DE-814C-8771-9DBB3F3DDD68}"/>
    <hyperlink ref="A161" r:id="rId158" display="https://www.cbr.ru/hd_base/zcyc_params/zcyc/?DateTo=21.06.2017" xr:uid="{AF6841DB-DA65-3348-ADA8-5255FD61AB4F}"/>
    <hyperlink ref="A162" r:id="rId159" display="https://www.cbr.ru/hd_base/zcyc_params/zcyc/?DateTo=20.06.2017" xr:uid="{6B714BF0-9811-684E-9921-686CDB26EC9F}"/>
    <hyperlink ref="A163" r:id="rId160" display="https://www.cbr.ru/hd_base/zcyc_params/zcyc/?DateTo=19.06.2017" xr:uid="{511DFC63-7444-BA4B-B960-5A1D80CD119D}"/>
    <hyperlink ref="A164" r:id="rId161" display="https://www.cbr.ru/hd_base/zcyc_params/zcyc/?DateTo=16.06.2017" xr:uid="{48D0A8C4-CEE5-344D-AA54-C2E9287B363F}"/>
    <hyperlink ref="A165" r:id="rId162" display="https://www.cbr.ru/hd_base/zcyc_params/zcyc/?DateTo=15.06.2017" xr:uid="{02ED370B-F2D0-944A-97F7-7131D5D149FA}"/>
    <hyperlink ref="A166" r:id="rId163" display="https://www.cbr.ru/hd_base/zcyc_params/zcyc/?DateTo=14.06.2017" xr:uid="{1E069B7B-1F2D-9849-B9F5-7AFE0ADBCEBE}"/>
    <hyperlink ref="A167" r:id="rId164" display="https://www.cbr.ru/hd_base/zcyc_params/zcyc/?DateTo=13.06.2017" xr:uid="{C189FE39-1EEA-A64A-BD0E-8543C3C3464D}"/>
    <hyperlink ref="A168" r:id="rId165" display="https://www.cbr.ru/hd_base/zcyc_params/zcyc/?DateTo=09.06.2017" xr:uid="{BEF7C6EC-12EE-1C42-8327-7F30DE3FA8EE}"/>
    <hyperlink ref="A169" r:id="rId166" display="https://www.cbr.ru/hd_base/zcyc_params/zcyc/?DateTo=08.06.2017" xr:uid="{BA8FF0FB-5FEF-5E4C-BA8E-C18F9BDCA60F}"/>
    <hyperlink ref="A170" r:id="rId167" display="https://www.cbr.ru/hd_base/zcyc_params/zcyc/?DateTo=07.06.2017" xr:uid="{2FF27C67-22CC-B24A-8762-E268BFD99B93}"/>
    <hyperlink ref="A171" r:id="rId168" display="https://www.cbr.ru/hd_base/zcyc_params/zcyc/?DateTo=06.06.2017" xr:uid="{2105DD6D-8CBC-BC43-9459-527104EAC547}"/>
    <hyperlink ref="A172" r:id="rId169" display="https://www.cbr.ru/hd_base/zcyc_params/zcyc/?DateTo=05.06.2017" xr:uid="{443B6357-55A6-CC49-9A93-6C294B1E7544}"/>
    <hyperlink ref="A173" r:id="rId170" display="https://www.cbr.ru/hd_base/zcyc_params/zcyc/?DateTo=02.06.2017" xr:uid="{BCC87BB5-FAD4-3042-9342-9EE17E382988}"/>
    <hyperlink ref="A174" r:id="rId171" display="https://www.cbr.ru/hd_base/zcyc_params/zcyc/?DateTo=01.06.2017" xr:uid="{54EED6FE-73D1-6047-BBA5-D67D07611ED0}"/>
    <hyperlink ref="A175" r:id="rId172" display="https://www.cbr.ru/hd_base/zcyc_params/zcyc/?DateTo=31.05.2017" xr:uid="{C0EE7833-E869-7A4E-80E7-67103BE30C8A}"/>
    <hyperlink ref="A176" r:id="rId173" display="https://www.cbr.ru/hd_base/zcyc_params/zcyc/?DateTo=30.05.2017" xr:uid="{FD4C6BB1-AAC0-FA42-814E-ACC0FC8AA9B0}"/>
    <hyperlink ref="A177" r:id="rId174" display="https://www.cbr.ru/hd_base/zcyc_params/zcyc/?DateTo=29.05.2017" xr:uid="{534DB8F6-C2AC-754E-8D6D-FCCA86DFC9CA}"/>
    <hyperlink ref="A178" r:id="rId175" display="https://www.cbr.ru/hd_base/zcyc_params/zcyc/?DateTo=26.05.2017" xr:uid="{E80A704D-5A29-8243-92B7-6151CC0D6858}"/>
    <hyperlink ref="A179" r:id="rId176" display="https://www.cbr.ru/hd_base/zcyc_params/zcyc/?DateTo=25.05.2017" xr:uid="{5BC9F7CC-8488-0544-9AF6-D2CAD1B85579}"/>
    <hyperlink ref="A180" r:id="rId177" display="https://www.cbr.ru/hd_base/zcyc_params/zcyc/?DateTo=24.05.2017" xr:uid="{0AB52BA6-B8B5-8944-A77D-2D10D9CE9605}"/>
    <hyperlink ref="A181" r:id="rId178" display="https://www.cbr.ru/hd_base/zcyc_params/zcyc/?DateTo=23.05.2017" xr:uid="{322416A4-70A7-044E-B7FE-2E40BF4CF86B}"/>
    <hyperlink ref="A182" r:id="rId179" display="https://www.cbr.ru/hd_base/zcyc_params/zcyc/?DateTo=22.05.2017" xr:uid="{CDAADB99-1156-894E-8BED-C0C99D8FDD22}"/>
    <hyperlink ref="A183" r:id="rId180" display="https://www.cbr.ru/hd_base/zcyc_params/zcyc/?DateTo=19.05.2017" xr:uid="{74EB79CB-6C61-D642-8349-F51BD51EF23D}"/>
    <hyperlink ref="A184" r:id="rId181" display="https://www.cbr.ru/hd_base/zcyc_params/zcyc/?DateTo=18.05.2017" xr:uid="{ED92717F-2F24-3D47-849B-C9A1B1D96901}"/>
    <hyperlink ref="A185" r:id="rId182" display="https://www.cbr.ru/hd_base/zcyc_params/zcyc/?DateTo=17.05.2017" xr:uid="{8B2E02AE-EA13-6147-A311-8F3DEC35D7D3}"/>
    <hyperlink ref="A186" r:id="rId183" display="https://www.cbr.ru/hd_base/zcyc_params/zcyc/?DateTo=16.05.2017" xr:uid="{770718FE-D199-F947-A0F5-CFEF4E2FAF3D}"/>
    <hyperlink ref="A187" r:id="rId184" display="https://www.cbr.ru/hd_base/zcyc_params/zcyc/?DateTo=15.05.2017" xr:uid="{26DF12BA-A7CD-B94D-9A07-C5747194350F}"/>
    <hyperlink ref="A188" r:id="rId185" display="https://www.cbr.ru/hd_base/zcyc_params/zcyc/?DateTo=12.05.2017" xr:uid="{92FA36EF-93CC-9948-BF21-F563DF5BBF17}"/>
    <hyperlink ref="A189" r:id="rId186" display="https://www.cbr.ru/hd_base/zcyc_params/zcyc/?DateTo=11.05.2017" xr:uid="{96A9542C-1C0B-2C4E-AC93-49052F28E20A}"/>
    <hyperlink ref="A190" r:id="rId187" display="https://www.cbr.ru/hd_base/zcyc_params/zcyc/?DateTo=10.05.2017" xr:uid="{5753CFD5-0530-0F49-85CC-32F3721D860C}"/>
    <hyperlink ref="A191" r:id="rId188" display="https://www.cbr.ru/hd_base/zcyc_params/zcyc/?DateTo=05.05.2017" xr:uid="{E684A561-258E-EB4E-B6AF-23F9CC395FA2}"/>
    <hyperlink ref="A192" r:id="rId189" display="https://www.cbr.ru/hd_base/zcyc_params/zcyc/?DateTo=04.05.2017" xr:uid="{72F5EEEE-EDBA-D04D-8CBC-C688BA90230A}"/>
    <hyperlink ref="A193" r:id="rId190" display="https://www.cbr.ru/hd_base/zcyc_params/zcyc/?DateTo=03.05.2017" xr:uid="{2CF19049-C16D-574F-B40A-B040BA74C6FB}"/>
    <hyperlink ref="A194" r:id="rId191" display="https://www.cbr.ru/hd_base/zcyc_params/zcyc/?DateTo=02.05.2017" xr:uid="{C66F2037-F193-2C4B-BC38-6CA1006AF664}"/>
    <hyperlink ref="A195" r:id="rId192" display="https://www.cbr.ru/hd_base/zcyc_params/zcyc/?DateTo=28.04.2017" xr:uid="{3EF3CEEB-590B-B644-9A2E-B9E92F7FCA68}"/>
    <hyperlink ref="A196" r:id="rId193" display="https://www.cbr.ru/hd_base/zcyc_params/zcyc/?DateTo=27.04.2017" xr:uid="{77A811FB-1F23-8F4B-9823-F55764A08A78}"/>
    <hyperlink ref="A197" r:id="rId194" display="https://www.cbr.ru/hd_base/zcyc_params/zcyc/?DateTo=26.04.2017" xr:uid="{F233927B-BCE8-E348-9A73-F668204F498C}"/>
    <hyperlink ref="A198" r:id="rId195" display="https://www.cbr.ru/hd_base/zcyc_params/zcyc/?DateTo=25.04.2017" xr:uid="{0AE79283-91A8-DC4A-9758-86D886F6FF34}"/>
    <hyperlink ref="A199" r:id="rId196" display="https://www.cbr.ru/hd_base/zcyc_params/zcyc/?DateTo=24.04.2017" xr:uid="{9AAA64F0-F644-7243-A251-54641F6AE4F5}"/>
    <hyperlink ref="A200" r:id="rId197" display="https://www.cbr.ru/hd_base/zcyc_params/zcyc/?DateTo=20.04.2017" xr:uid="{3B8F73CD-CA08-BD49-83E2-E250FBD335A2}"/>
    <hyperlink ref="A201" r:id="rId198" display="https://www.cbr.ru/hd_base/zcyc_params/zcyc/?DateTo=19.04.2017" xr:uid="{D054E2E5-365E-6340-A7C4-1FB5BAC4B731}"/>
    <hyperlink ref="A202" r:id="rId199" display="https://www.cbr.ru/hd_base/zcyc_params/zcyc/?DateTo=18.04.2017" xr:uid="{6E87F080-B84B-8F4B-8FEF-6F87E7F67967}"/>
    <hyperlink ref="A203" r:id="rId200" display="https://www.cbr.ru/hd_base/zcyc_params/zcyc/?DateTo=17.04.2017" xr:uid="{53F2AE39-C59C-8B46-A809-63343C822359}"/>
    <hyperlink ref="A204" r:id="rId201" display="https://www.cbr.ru/hd_base/zcyc_params/zcyc/?DateTo=14.04.2017" xr:uid="{913A4696-AF53-6143-B9AE-4316E654A097}"/>
    <hyperlink ref="A205" r:id="rId202" display="https://www.cbr.ru/hd_base/zcyc_params/zcyc/?DateTo=13.04.2017" xr:uid="{785630FB-96A4-5F46-A2E6-FCAC7D94ED97}"/>
    <hyperlink ref="A206" r:id="rId203" display="https://www.cbr.ru/hd_base/zcyc_params/zcyc/?DateTo=12.04.2017" xr:uid="{78CC792E-E472-7F4E-A95D-40E2A84E4130}"/>
    <hyperlink ref="A207" r:id="rId204" display="https://www.cbr.ru/hd_base/zcyc_params/zcyc/?DateTo=11.04.2017" xr:uid="{4419EE98-CCE9-1146-B6C7-77B1B4B56D95}"/>
    <hyperlink ref="A208" r:id="rId205" display="https://www.cbr.ru/hd_base/zcyc_params/zcyc/?DateTo=10.04.2017" xr:uid="{367EA003-ED38-9C46-830E-3BAF80CB3AA9}"/>
    <hyperlink ref="A209" r:id="rId206" display="https://www.cbr.ru/hd_base/zcyc_params/zcyc/?DateTo=07.04.2017" xr:uid="{72EB5075-D4BD-0245-93FC-6FDCE23021F3}"/>
    <hyperlink ref="A210" r:id="rId207" display="https://www.cbr.ru/hd_base/zcyc_params/zcyc/?DateTo=06.04.2017" xr:uid="{683B5B87-09C4-204E-98FD-9D63EF6F0654}"/>
    <hyperlink ref="A211" r:id="rId208" display="https://www.cbr.ru/hd_base/zcyc_params/zcyc/?DateTo=05.04.2017" xr:uid="{DDDCA31A-5A15-7449-B769-38867E8671BD}"/>
    <hyperlink ref="A212" r:id="rId209" display="https://www.cbr.ru/hd_base/zcyc_params/zcyc/?DateTo=04.04.2017" xr:uid="{3AB580F3-F1A3-F046-8241-71DD40529BC8}"/>
    <hyperlink ref="A213" r:id="rId210" display="https://www.cbr.ru/hd_base/zcyc_params/zcyc/?DateTo=03.04.2017" xr:uid="{CD1B012F-496D-D248-B4FF-A51B1758F19A}"/>
    <hyperlink ref="A214" r:id="rId211" display="https://www.cbr.ru/hd_base/zcyc_params/zcyc/?DateTo=31.03.2017" xr:uid="{E3A01DD9-5D46-D84D-B4E6-5896D2BCE8D2}"/>
    <hyperlink ref="A215" r:id="rId212" display="https://www.cbr.ru/hd_base/zcyc_params/zcyc/?DateTo=30.03.2017" xr:uid="{55EC0E4A-47FA-2B42-92C0-4D126CD53E17}"/>
    <hyperlink ref="A216" r:id="rId213" display="https://www.cbr.ru/hd_base/zcyc_params/zcyc/?DateTo=29.03.2017" xr:uid="{1B25C5F3-8233-2541-BC8B-E166C4A7563B}"/>
    <hyperlink ref="A217" r:id="rId214" display="https://www.cbr.ru/hd_base/zcyc_params/zcyc/?DateTo=28.03.2017" xr:uid="{488548EC-0985-1049-9F3E-1B924279E364}"/>
    <hyperlink ref="A218" r:id="rId215" display="https://www.cbr.ru/hd_base/zcyc_params/zcyc/?DateTo=27.03.2017" xr:uid="{80CF7E22-EFC6-9248-8BC2-57540DB84D29}"/>
    <hyperlink ref="A219" r:id="rId216" display="https://www.cbr.ru/hd_base/zcyc_params/zcyc/?DateTo=24.03.2017" xr:uid="{40246DE4-CCE8-1740-AB82-D50505B403CA}"/>
    <hyperlink ref="A220" r:id="rId217" display="https://www.cbr.ru/hd_base/zcyc_params/zcyc/?DateTo=23.03.2017" xr:uid="{692F5D80-A512-C648-A9CB-29B9C14C2751}"/>
    <hyperlink ref="A221" r:id="rId218" display="https://www.cbr.ru/hd_base/zcyc_params/zcyc/?DateTo=22.03.2017" xr:uid="{B96C3290-01F4-3E4D-8E73-A465FDA8FDBE}"/>
    <hyperlink ref="A222" r:id="rId219" display="https://www.cbr.ru/hd_base/zcyc_params/zcyc/?DateTo=21.03.2017" xr:uid="{78A53B56-F3AE-EB4F-A11C-3894FF779941}"/>
    <hyperlink ref="A223" r:id="rId220" display="https://www.cbr.ru/hd_base/zcyc_params/zcyc/?DateTo=20.03.2017" xr:uid="{41993975-BC3D-B441-82CC-B4CE21F78E3E}"/>
    <hyperlink ref="A224" r:id="rId221" display="https://www.cbr.ru/hd_base/zcyc_params/zcyc/?DateTo=17.03.2017" xr:uid="{E7739821-4C0D-4E4B-A278-14F228FF1857}"/>
    <hyperlink ref="A225" r:id="rId222" display="https://www.cbr.ru/hd_base/zcyc_params/zcyc/?DateTo=16.03.2017" xr:uid="{D080E87D-CA99-F542-BD35-B29877CB6CBA}"/>
    <hyperlink ref="A226" r:id="rId223" display="https://www.cbr.ru/hd_base/zcyc_params/zcyc/?DateTo=15.03.2017" xr:uid="{6C1F4009-1B5B-F840-888D-07434E54EE9E}"/>
    <hyperlink ref="A227" r:id="rId224" display="https://www.cbr.ru/hd_base/zcyc_params/zcyc/?DateTo=14.03.2017" xr:uid="{3943EE01-61FF-DD4F-AF13-15F007D0C2A6}"/>
    <hyperlink ref="A228" r:id="rId225" display="https://www.cbr.ru/hd_base/zcyc_params/zcyc/?DateTo=13.03.2017" xr:uid="{706A49CC-5FB0-8049-B9EF-BBF036E1ED3B}"/>
    <hyperlink ref="A229" r:id="rId226" display="https://www.cbr.ru/hd_base/zcyc_params/zcyc/?DateTo=10.03.2017" xr:uid="{69A54C13-A391-6C45-B1A4-FD4FE4397C0C}"/>
    <hyperlink ref="A230" r:id="rId227" display="https://www.cbr.ru/hd_base/zcyc_params/zcyc/?DateTo=09.03.2017" xr:uid="{5A6A55EE-D6E0-FA43-82A8-F6FD831F2A27}"/>
    <hyperlink ref="A231" r:id="rId228" display="https://www.cbr.ru/hd_base/zcyc_params/zcyc/?DateTo=07.03.2017" xr:uid="{709FA821-DAFC-F043-AE35-EFA3BD232D79}"/>
    <hyperlink ref="A232" r:id="rId229" display="https://www.cbr.ru/hd_base/zcyc_params/zcyc/?DateTo=06.03.2017" xr:uid="{53EBAC5A-B694-0749-AA0C-043EF4FE6511}"/>
    <hyperlink ref="A233" r:id="rId230" display="https://www.cbr.ru/hd_base/zcyc_params/zcyc/?DateTo=03.03.2017" xr:uid="{4DDD4B42-1780-5449-91FE-9533BBB9668C}"/>
    <hyperlink ref="A234" r:id="rId231" display="https://www.cbr.ru/hd_base/zcyc_params/zcyc/?DateTo=02.03.2017" xr:uid="{3540A959-234B-E543-BE57-CE96474AEB49}"/>
    <hyperlink ref="A235" r:id="rId232" display="https://www.cbr.ru/hd_base/zcyc_params/zcyc/?DateTo=01.03.2017" xr:uid="{BB900D30-0F56-6649-805F-E3124BA1C698}"/>
    <hyperlink ref="A236" r:id="rId233" display="https://www.cbr.ru/hd_base/zcyc_params/zcyc/?DateTo=28.02.2017" xr:uid="{37C7F1B6-F503-7D47-8830-48EF3308D2A5}"/>
    <hyperlink ref="A237" r:id="rId234" display="https://www.cbr.ru/hd_base/zcyc_params/zcyc/?DateTo=27.02.2017" xr:uid="{8D3628F1-250B-6948-8D3F-65B80AEEE5B7}"/>
    <hyperlink ref="A238" r:id="rId235" display="https://www.cbr.ru/hd_base/zcyc_params/zcyc/?DateTo=24.02.2017" xr:uid="{5CF62637-6D55-E648-B49D-7C453FD114F4}"/>
    <hyperlink ref="A239" r:id="rId236" display="https://www.cbr.ru/hd_base/zcyc_params/zcyc/?DateTo=22.02.2017" xr:uid="{5621E727-E865-F344-B753-6638347B4351}"/>
    <hyperlink ref="A240" r:id="rId237" display="https://www.cbr.ru/hd_base/zcyc_params/zcyc/?DateTo=21.02.2017" xr:uid="{D9C51930-107E-434D-B8E9-C90AF1024EE4}"/>
    <hyperlink ref="A241" r:id="rId238" display="https://www.cbr.ru/hd_base/zcyc_params/zcyc/?DateTo=20.02.2017" xr:uid="{F0D0FF11-2E2E-0A4A-8D0A-91A555F07662}"/>
    <hyperlink ref="A242" r:id="rId239" display="https://www.cbr.ru/hd_base/zcyc_params/zcyc/?DateTo=17.02.2017" xr:uid="{79403EB8-4098-B545-B7FB-23D6EAA9A7FA}"/>
    <hyperlink ref="A243" r:id="rId240" display="https://www.cbr.ru/hd_base/zcyc_params/zcyc/?DateTo=16.02.2017" xr:uid="{6E1A305D-110F-404A-8524-0AF003912BC6}"/>
    <hyperlink ref="A244" r:id="rId241" display="https://www.cbr.ru/hd_base/zcyc_params/zcyc/?DateTo=15.02.2017" xr:uid="{3F1638FA-86C5-EB4C-87B0-B4C62BECE80D}"/>
    <hyperlink ref="A245" r:id="rId242" display="https://www.cbr.ru/hd_base/zcyc_params/zcyc/?DateTo=14.02.2017" xr:uid="{CD1C2C0E-69A0-6941-B6B4-A8923AA78C8C}"/>
    <hyperlink ref="A246" r:id="rId243" display="https://www.cbr.ru/hd_base/zcyc_params/zcyc/?DateTo=13.02.2017" xr:uid="{C7894C3E-FE1D-0C4E-80F2-7CE2F0785AEE}"/>
    <hyperlink ref="A247" r:id="rId244" display="https://www.cbr.ru/hd_base/zcyc_params/zcyc/?DateTo=10.02.2017" xr:uid="{E760B308-10AA-0544-959D-F6D0674C1E16}"/>
    <hyperlink ref="A248" r:id="rId245" display="https://www.cbr.ru/hd_base/zcyc_params/zcyc/?DateTo=09.02.2017" xr:uid="{4C7954F1-7775-4A40-A95F-1CD0EF77EAA1}"/>
    <hyperlink ref="A249" r:id="rId246" display="https://www.cbr.ru/hd_base/zcyc_params/zcyc/?DateTo=08.02.2017" xr:uid="{882F82BC-E7FD-414D-9BE0-230C4AA9CEF4}"/>
    <hyperlink ref="A250" r:id="rId247" display="https://www.cbr.ru/hd_base/zcyc_params/zcyc/?DateTo=07.02.2017" xr:uid="{EFD6BD2D-A8AA-D446-86B9-2A05123554E1}"/>
    <hyperlink ref="A251" r:id="rId248" display="https://www.cbr.ru/hd_base/zcyc_params/zcyc/?DateTo=06.02.2017" xr:uid="{4C235467-6A1F-024A-9B5E-C041013503B2}"/>
    <hyperlink ref="A252" r:id="rId249" display="https://www.cbr.ru/hd_base/zcyc_params/zcyc/?DateTo=03.02.2017" xr:uid="{1FA46B7E-5089-F445-B1BD-8C2EBCEA07CC}"/>
    <hyperlink ref="A253" r:id="rId250" display="https://www.cbr.ru/hd_base/zcyc_params/zcyc/?DateTo=02.02.2017" xr:uid="{B1BF5B0B-9F5F-ED45-B667-AD43C470DA60}"/>
    <hyperlink ref="A254" r:id="rId251" display="https://www.cbr.ru/hd_base/zcyc_params/zcyc/?DateTo=01.02.2017" xr:uid="{D5061D55-3A74-0B4E-B1D8-78E8ACDA9E45}"/>
    <hyperlink ref="A255" r:id="rId252" display="https://www.cbr.ru/hd_base/zcyc_params/zcyc/?DateTo=31.01.2017" xr:uid="{83AA3898-63D1-8042-8353-0712759C814E}"/>
    <hyperlink ref="A256" r:id="rId253" display="https://www.cbr.ru/hd_base/zcyc_params/zcyc/?DateTo=30.01.2017" xr:uid="{AFC857F9-BD6B-4649-8B5A-6DA7C9E1AD16}"/>
    <hyperlink ref="A257" r:id="rId254" display="https://www.cbr.ru/hd_base/zcyc_params/zcyc/?DateTo=27.01.2017" xr:uid="{C960044D-0905-6947-98EF-E6CD6D2C233B}"/>
    <hyperlink ref="A258" r:id="rId255" display="https://www.cbr.ru/hd_base/zcyc_params/zcyc/?DateTo=26.01.2017" xr:uid="{CC190430-9FBA-E747-86DB-658E12AEEC2B}"/>
    <hyperlink ref="A259" r:id="rId256" display="https://www.cbr.ru/hd_base/zcyc_params/zcyc/?DateTo=25.01.2017" xr:uid="{F3F319D5-EA3E-9A4F-88FE-FE80E9B68154}"/>
    <hyperlink ref="A260" r:id="rId257" display="https://www.cbr.ru/hd_base/zcyc_params/zcyc/?DateTo=24.01.2017" xr:uid="{35ECAFDC-3241-1B40-829E-8BA51E1385A9}"/>
    <hyperlink ref="A261" r:id="rId258" display="https://www.cbr.ru/hd_base/zcyc_params/zcyc/?DateTo=23.01.2017" xr:uid="{FB024A0E-25DD-E14B-8669-BC0E01EE6F79}"/>
    <hyperlink ref="A262" r:id="rId259" display="https://www.cbr.ru/hd_base/zcyc_params/zcyc/?DateTo=20.01.2017" xr:uid="{F29F670A-80A8-6F4C-BE12-FB2725922144}"/>
    <hyperlink ref="A263" r:id="rId260" display="https://www.cbr.ru/hd_base/zcyc_params/zcyc/?DateTo=19.01.2017" xr:uid="{F142D335-0204-834D-B856-F013D8AC1B66}"/>
    <hyperlink ref="A264" r:id="rId261" display="https://www.cbr.ru/hd_base/zcyc_params/zcyc/?DateTo=18.01.2017" xr:uid="{A9F9FEED-B0FE-A941-AB15-974A4CAF47DE}"/>
    <hyperlink ref="A265" r:id="rId262" display="https://www.cbr.ru/hd_base/zcyc_params/zcyc/?DateTo=17.01.2017" xr:uid="{5CDECAB4-C1F5-5B49-91F8-600C74BC804A}"/>
    <hyperlink ref="A266" r:id="rId263" display="https://www.cbr.ru/hd_base/zcyc_params/zcyc/?DateTo=16.01.2017" xr:uid="{97423A6C-1CF3-9146-BBF1-782250DD2C48}"/>
    <hyperlink ref="A267" r:id="rId264" display="https://www.cbr.ru/hd_base/zcyc_params/zcyc/?DateTo=13.01.2017" xr:uid="{7E0BB85A-5B57-D94F-8BF1-59EB5E6BEDDE}"/>
    <hyperlink ref="A268" r:id="rId265" display="https://www.cbr.ru/hd_base/zcyc_params/zcyc/?DateTo=12.01.2017" xr:uid="{30EB1D00-C149-BA43-AF06-17352F700530}"/>
    <hyperlink ref="A269" r:id="rId266" display="https://www.cbr.ru/hd_base/zcyc_params/zcyc/?DateTo=11.01.2017" xr:uid="{EF83096F-03F6-6B46-9640-C997E6399F96}"/>
    <hyperlink ref="A270" r:id="rId267" display="https://www.cbr.ru/hd_base/zcyc_params/zcyc/?DateTo=10.01.2017" xr:uid="{3CCDA942-8823-214D-9BB3-60210700D3D9}"/>
    <hyperlink ref="A271" r:id="rId268" display="https://www.cbr.ru/hd_base/zcyc_params/zcyc/?DateTo=09.01.2017" xr:uid="{E17BE028-6946-A442-9674-0692B8D392BD}"/>
    <hyperlink ref="A272" r:id="rId269" display="https://www.cbr.ru/hd_base/zcyc_params/zcyc/?DateTo=06.01.2017" xr:uid="{1525B8D1-5E7B-434C-ADEE-8EA08E08B345}"/>
    <hyperlink ref="A273" r:id="rId270" display="https://www.cbr.ru/hd_base/zcyc_params/zcyc/?DateTo=05.01.2017" xr:uid="{6F1DC14A-3916-174C-A347-90A5FF405894}"/>
    <hyperlink ref="A274" r:id="rId271" display="https://www.cbr.ru/hd_base/zcyc_params/zcyc/?DateTo=04.01.2017" xr:uid="{C69D6251-9926-FE4D-AD74-9BE75E7B6F62}"/>
    <hyperlink ref="A275" r:id="rId272" display="https://www.cbr.ru/hd_base/zcyc_params/zcyc/?DateTo=03.01.2017" xr:uid="{EDA9E7B6-13E2-5D4E-8067-0B7AA2CE3D5D}"/>
    <hyperlink ref="A276" r:id="rId273" display="https://www.cbr.ru/hd_base/zcyc_params/zcyc/?DateTo=30.12.2016" xr:uid="{99A19212-9924-7348-8CD2-9FE762CABF06}"/>
    <hyperlink ref="A277" r:id="rId274" display="https://www.cbr.ru/hd_base/zcyc_params/zcyc/?DateTo=29.12.2016" xr:uid="{B469E560-65AA-B84E-900A-4406C6B8C9CA}"/>
    <hyperlink ref="A278" r:id="rId275" display="https://www.cbr.ru/hd_base/zcyc_params/zcyc/?DateTo=28.12.2016" xr:uid="{C5F64267-6530-884E-9A1E-D7E4367E031F}"/>
    <hyperlink ref="A279" r:id="rId276" display="https://www.cbr.ru/hd_base/zcyc_params/zcyc/?DateTo=27.12.2016" xr:uid="{6F1B48EF-218E-7E4B-8720-314C2E406570}"/>
    <hyperlink ref="A280" r:id="rId277" display="https://www.cbr.ru/hd_base/zcyc_params/zcyc/?DateTo=26.12.2016" xr:uid="{0156F9BB-1E0C-4144-9BC4-A82868989037}"/>
    <hyperlink ref="A281" r:id="rId278" display="https://www.cbr.ru/hd_base/zcyc_params/zcyc/?DateTo=23.12.2016" xr:uid="{10319338-48ED-C242-87D3-54FCAD788BE9}"/>
    <hyperlink ref="A282" r:id="rId279" display="https://www.cbr.ru/hd_base/zcyc_params/zcyc/?DateTo=22.12.2016" xr:uid="{3FB419C8-1BC3-3A45-A258-9A260D435C38}"/>
    <hyperlink ref="A283" r:id="rId280" display="https://www.cbr.ru/hd_base/zcyc_params/zcyc/?DateTo=21.12.2016" xr:uid="{CDFD4290-F6EA-A643-BB3F-9A368A3F1921}"/>
    <hyperlink ref="A284" r:id="rId281" display="https://www.cbr.ru/hd_base/zcyc_params/zcyc/?DateTo=20.12.2016" xr:uid="{507E3545-6CFB-7A4A-9285-370488402A13}"/>
    <hyperlink ref="A285" r:id="rId282" display="https://www.cbr.ru/hd_base/zcyc_params/zcyc/?DateTo=19.12.2016" xr:uid="{AAE2DCB7-2995-D340-85E0-7462D06CAA36}"/>
    <hyperlink ref="A286" r:id="rId283" display="https://www.cbr.ru/hd_base/zcyc_params/zcyc/?DateTo=16.12.2016" xr:uid="{8787ED66-157F-BE4F-9139-E7B18C72E72C}"/>
    <hyperlink ref="A287" r:id="rId284" display="https://www.cbr.ru/hd_base/zcyc_params/zcyc/?DateTo=15.12.2016" xr:uid="{0D5C77D2-5175-3648-8B56-325E80236B31}"/>
    <hyperlink ref="A288" r:id="rId285" display="https://www.cbr.ru/hd_base/zcyc_params/zcyc/?DateTo=14.12.2016" xr:uid="{3969C7C5-1172-E049-AA83-CF9D9E31BFFD}"/>
    <hyperlink ref="A289" r:id="rId286" display="https://www.cbr.ru/hd_base/zcyc_params/zcyc/?DateTo=13.12.2016" xr:uid="{6E68559D-B4C4-F94B-A93F-A70F08D9A1B6}"/>
    <hyperlink ref="A290" r:id="rId287" display="https://www.cbr.ru/hd_base/zcyc_params/zcyc/?DateTo=12.12.2016" xr:uid="{E6562B03-9DDD-8A44-91C0-C190E712CBD0}"/>
    <hyperlink ref="A291" r:id="rId288" display="https://www.cbr.ru/hd_base/zcyc_params/zcyc/?DateTo=09.12.2016" xr:uid="{DDC60A69-A0F2-CE42-9D8A-22E221410DB2}"/>
    <hyperlink ref="A292" r:id="rId289" display="https://www.cbr.ru/hd_base/zcyc_params/zcyc/?DateTo=08.12.2016" xr:uid="{A75BC2E5-0975-8047-BF06-D9FA635FEAA6}"/>
    <hyperlink ref="A293" r:id="rId290" display="https://www.cbr.ru/hd_base/zcyc_params/zcyc/?DateTo=07.12.2016" xr:uid="{1C8A6010-C090-314C-A8A2-8953DC7844C6}"/>
    <hyperlink ref="A294" r:id="rId291" display="https://www.cbr.ru/hd_base/zcyc_params/zcyc/?DateTo=06.12.2016" xr:uid="{C3B0442F-29E0-A44C-994A-263924EABF70}"/>
    <hyperlink ref="A295" r:id="rId292" display="https://www.cbr.ru/hd_base/zcyc_params/zcyc/?DateTo=05.12.2016" xr:uid="{162BEFB9-B0F5-2E4C-8DAA-7790000EF202}"/>
    <hyperlink ref="A296" r:id="rId293" display="https://www.cbr.ru/hd_base/zcyc_params/zcyc/?DateTo=02.12.2016" xr:uid="{D20FC4D7-49C2-2242-B3AC-64493CFB484A}"/>
    <hyperlink ref="A297" r:id="rId294" display="https://www.cbr.ru/hd_base/zcyc_params/zcyc/?DateTo=01.12.2016" xr:uid="{666321C4-417E-6546-8912-2FBF26605ABE}"/>
    <hyperlink ref="A298" r:id="rId295" display="https://www.cbr.ru/hd_base/zcyc_params/zcyc/?DateTo=30.11.2016" xr:uid="{C8CCB2FB-82E4-3646-A9EF-1E1F73C345C4}"/>
    <hyperlink ref="A299" r:id="rId296" display="https://www.cbr.ru/hd_base/zcyc_params/zcyc/?DateTo=29.11.2016" xr:uid="{E14945CB-B81E-324A-9404-3FCB122389C8}"/>
    <hyperlink ref="A300" r:id="rId297" display="https://www.cbr.ru/hd_base/zcyc_params/zcyc/?DateTo=28.11.2016" xr:uid="{D18E16F6-3CE2-214A-A933-F108989D1059}"/>
    <hyperlink ref="A301" r:id="rId298" display="https://www.cbr.ru/hd_base/zcyc_params/zcyc/?DateTo=25.11.2016" xr:uid="{4285A913-962E-6542-B84C-B6BAC2B4787E}"/>
    <hyperlink ref="A302" r:id="rId299" display="https://www.cbr.ru/hd_base/zcyc_params/zcyc/?DateTo=24.11.2016" xr:uid="{22668AF6-1D02-4244-8074-8F93C31D6BD9}"/>
    <hyperlink ref="A303" r:id="rId300" display="https://www.cbr.ru/hd_base/zcyc_params/zcyc/?DateTo=23.11.2016" xr:uid="{9A16756E-5EB1-1045-A3CA-5E9A7C37F71A}"/>
    <hyperlink ref="A304" r:id="rId301" display="https://www.cbr.ru/hd_base/zcyc_params/zcyc/?DateTo=22.11.2016" xr:uid="{F5954BA5-941E-2B47-9AD7-066DE3CC1A60}"/>
    <hyperlink ref="A305" r:id="rId302" display="https://www.cbr.ru/hd_base/zcyc_params/zcyc/?DateTo=21.11.2016" xr:uid="{2A1C8513-D766-2342-84CB-3103E8B9BB0B}"/>
    <hyperlink ref="A306" r:id="rId303" display="https://www.cbr.ru/hd_base/zcyc_params/zcyc/?DateTo=18.11.2016" xr:uid="{AA4AB64B-5834-8B40-8A63-77E4DAC81687}"/>
    <hyperlink ref="A307" r:id="rId304" display="https://www.cbr.ru/hd_base/zcyc_params/zcyc/?DateTo=17.11.2016" xr:uid="{EB2DDA09-6EA2-3C45-93F4-B5D02B3744A1}"/>
    <hyperlink ref="A308" r:id="rId305" display="https://www.cbr.ru/hd_base/zcyc_params/zcyc/?DateTo=16.11.2016" xr:uid="{AC9C2015-C255-624B-AE47-5F39EBC473A8}"/>
    <hyperlink ref="A309" r:id="rId306" display="https://www.cbr.ru/hd_base/zcyc_params/zcyc/?DateTo=15.11.2016" xr:uid="{30D91E0D-C5DC-E044-A5F0-98B83A49398D}"/>
    <hyperlink ref="A310" r:id="rId307" display="https://www.cbr.ru/hd_base/zcyc_params/zcyc/?DateTo=14.11.2016" xr:uid="{4293775A-8DC8-2247-AFD6-D956480B88CD}"/>
    <hyperlink ref="A311" r:id="rId308" display="https://www.cbr.ru/hd_base/zcyc_params/zcyc/?DateTo=11.11.2016" xr:uid="{B39E4E85-14F1-0A4D-97EB-17493FF39419}"/>
    <hyperlink ref="A312" r:id="rId309" display="https://www.cbr.ru/hd_base/zcyc_params/zcyc/?DateTo=10.11.2016" xr:uid="{230FAAEC-484E-7442-9101-23C2E877DA1B}"/>
    <hyperlink ref="A313" r:id="rId310" display="https://www.cbr.ru/hd_base/zcyc_params/zcyc/?DateTo=09.11.2016" xr:uid="{E60F52C3-1A18-904F-87EB-FACADD7F9A26}"/>
    <hyperlink ref="A314" r:id="rId311" display="https://www.cbr.ru/hd_base/zcyc_params/zcyc/?DateTo=08.11.2016" xr:uid="{D6F07C4D-1050-F04B-9896-FCFDC42EE9C3}"/>
    <hyperlink ref="A315" r:id="rId312" display="https://www.cbr.ru/hd_base/zcyc_params/zcyc/?DateTo=07.11.2016" xr:uid="{4CBEB8BC-BB40-F243-9C0C-87987F7C5312}"/>
    <hyperlink ref="A316" r:id="rId313" display="https://www.cbr.ru/hd_base/zcyc_params/zcyc/?DateTo=03.11.2016" xr:uid="{32EC732D-7C61-7246-A085-20C9AA419B77}"/>
    <hyperlink ref="A317" r:id="rId314" display="https://www.cbr.ru/hd_base/zcyc_params/zcyc/?DateTo=02.11.2016" xr:uid="{99021A01-2A70-0940-8C04-6B475730EED1}"/>
    <hyperlink ref="A318" r:id="rId315" display="https://www.cbr.ru/hd_base/zcyc_params/zcyc/?DateTo=01.11.2016" xr:uid="{E7EF865F-578F-5844-A13A-90E526557C5D}"/>
    <hyperlink ref="A319" r:id="rId316" display="https://www.cbr.ru/hd_base/zcyc_params/zcyc/?DateTo=31.10.2016" xr:uid="{93DB81AD-04D7-D14F-A76F-A51026847AEB}"/>
    <hyperlink ref="A320" r:id="rId317" display="https://www.cbr.ru/hd_base/zcyc_params/zcyc/?DateTo=28.10.2016" xr:uid="{EA632FA5-B83D-3B43-9D0A-4731200F1AC9}"/>
    <hyperlink ref="A321" r:id="rId318" display="https://www.cbr.ru/hd_base/zcyc_params/zcyc/?DateTo=27.10.2016" xr:uid="{3C55CC9F-C60D-C049-8E6F-D54037CEF409}"/>
    <hyperlink ref="A322" r:id="rId319" display="https://www.cbr.ru/hd_base/zcyc_params/zcyc/?DateTo=26.10.2016" xr:uid="{90F2FB6B-95F2-224F-9605-909F2B60ABCE}"/>
    <hyperlink ref="A323" r:id="rId320" display="https://www.cbr.ru/hd_base/zcyc_params/zcyc/?DateTo=25.10.2016" xr:uid="{92013C68-688F-4245-89DA-1BF09B16AE95}"/>
    <hyperlink ref="A324" r:id="rId321" display="https://www.cbr.ru/hd_base/zcyc_params/zcyc/?DateTo=24.10.2016" xr:uid="{A1491D9F-3574-834A-97A3-796D75316206}"/>
    <hyperlink ref="A325" r:id="rId322" display="https://www.cbr.ru/hd_base/zcyc_params/zcyc/?DateTo=21.10.2016" xr:uid="{C890D33E-0D20-8948-951D-F078DB4FC3B3}"/>
    <hyperlink ref="A326" r:id="rId323" display="https://www.cbr.ru/hd_base/zcyc_params/zcyc/?DateTo=20.10.2016" xr:uid="{676DC82F-3703-7349-9952-F51F2156EA9D}"/>
    <hyperlink ref="A327" r:id="rId324" display="https://www.cbr.ru/hd_base/zcyc_params/zcyc/?DateTo=19.10.2016" xr:uid="{E03340AB-524A-A844-A17E-079BF1F2B681}"/>
    <hyperlink ref="A328" r:id="rId325" display="https://www.cbr.ru/hd_base/zcyc_params/zcyc/?DateTo=18.10.2016" xr:uid="{262266EE-956E-634C-AE24-8198AD0D22AD}"/>
    <hyperlink ref="A329" r:id="rId326" display="https://www.cbr.ru/hd_base/zcyc_params/zcyc/?DateTo=17.10.2016" xr:uid="{5A5C09C6-A4C8-3141-A13F-5D458F57049B}"/>
    <hyperlink ref="A330" r:id="rId327" display="https://www.cbr.ru/hd_base/zcyc_params/zcyc/?DateTo=14.10.2016" xr:uid="{F5A62662-6E83-9D41-AE73-E6797ED3A6EF}"/>
    <hyperlink ref="A331" r:id="rId328" display="https://www.cbr.ru/hd_base/zcyc_params/zcyc/?DateTo=13.10.2016" xr:uid="{833D05B7-AC73-8F45-8273-5503BD74C7B9}"/>
    <hyperlink ref="A332" r:id="rId329" display="https://www.cbr.ru/hd_base/zcyc_params/zcyc/?DateTo=12.10.2016" xr:uid="{7E421FDC-642B-7041-89A2-43B52672C7F4}"/>
    <hyperlink ref="A333" r:id="rId330" display="https://www.cbr.ru/hd_base/zcyc_params/zcyc/?DateTo=11.10.2016" xr:uid="{544A9AFC-E7AF-EB4D-9AE9-40874CF4DD60}"/>
    <hyperlink ref="A334" r:id="rId331" display="https://www.cbr.ru/hd_base/zcyc_params/zcyc/?DateTo=10.10.2016" xr:uid="{F4FA95DB-827E-CB43-9579-9BF2C5C02055}"/>
    <hyperlink ref="A335" r:id="rId332" display="https://www.cbr.ru/hd_base/zcyc_params/zcyc/?DateTo=07.10.2016" xr:uid="{8EBBA935-F44C-CB4B-9923-C573E579E626}"/>
    <hyperlink ref="A336" r:id="rId333" display="https://www.cbr.ru/hd_base/zcyc_params/zcyc/?DateTo=06.10.2016" xr:uid="{A1BD1CDD-390D-4D45-9295-02A2C5EF4760}"/>
    <hyperlink ref="A337" r:id="rId334" display="https://www.cbr.ru/hd_base/zcyc_params/zcyc/?DateTo=05.10.2016" xr:uid="{804CA306-27C0-344C-9A1F-255C3E5AB591}"/>
    <hyperlink ref="A338" r:id="rId335" display="https://www.cbr.ru/hd_base/zcyc_params/zcyc/?DateTo=04.10.2016" xr:uid="{CFF90BB4-5E2F-BD4C-9D31-12E6A60E912B}"/>
    <hyperlink ref="A339" r:id="rId336" display="https://www.cbr.ru/hd_base/zcyc_params/zcyc/?DateTo=03.10.2016" xr:uid="{51C9795F-B99D-D446-BAE3-A56446016EEB}"/>
    <hyperlink ref="A340" r:id="rId337" display="https://www.cbr.ru/hd_base/zcyc_params/zcyc/?DateTo=30.09.2016" xr:uid="{46B171F5-08F7-5048-A65E-99D29ADC2F5D}"/>
    <hyperlink ref="A341" r:id="rId338" display="https://www.cbr.ru/hd_base/zcyc_params/zcyc/?DateTo=29.09.2016" xr:uid="{391653F5-8B7A-5749-8C08-78435C21A87A}"/>
    <hyperlink ref="A342" r:id="rId339" display="https://www.cbr.ru/hd_base/zcyc_params/zcyc/?DateTo=28.09.2016" xr:uid="{9AEC670A-61A8-984E-BA8C-DA7E67301C3B}"/>
    <hyperlink ref="A343" r:id="rId340" display="https://www.cbr.ru/hd_base/zcyc_params/zcyc/?DateTo=27.09.2016" xr:uid="{AEE628AF-8795-1646-AA99-DBB1074BC079}"/>
    <hyperlink ref="A344" r:id="rId341" display="https://www.cbr.ru/hd_base/zcyc_params/zcyc/?DateTo=26.09.2016" xr:uid="{8AA389AE-7823-974E-8E67-5A5358C15BF5}"/>
    <hyperlink ref="A345" r:id="rId342" display="https://www.cbr.ru/hd_base/zcyc_params/zcyc/?DateTo=23.09.2016" xr:uid="{3D954AA5-4FE6-1A4D-8828-5CCFCBEB2CA2}"/>
    <hyperlink ref="A346" r:id="rId343" display="https://www.cbr.ru/hd_base/zcyc_params/zcyc/?DateTo=22.09.2016" xr:uid="{EDE25532-58A3-0A42-AA30-3606F8B09ED0}"/>
    <hyperlink ref="A347" r:id="rId344" display="https://www.cbr.ru/hd_base/zcyc_params/zcyc/?DateTo=21.09.2016" xr:uid="{7AB83D1B-6A91-6F43-8F4B-5C8B6B5F343D}"/>
    <hyperlink ref="A348" r:id="rId345" display="https://www.cbr.ru/hd_base/zcyc_params/zcyc/?DateTo=20.09.2016" xr:uid="{F95B366C-C241-094D-B2DB-78BB5BDB220F}"/>
    <hyperlink ref="A349" r:id="rId346" display="https://www.cbr.ru/hd_base/zcyc_params/zcyc/?DateTo=19.09.2016" xr:uid="{948CFCD0-770E-8A42-9E41-E29196F92F63}"/>
    <hyperlink ref="A350" r:id="rId347" display="https://www.cbr.ru/hd_base/zcyc_params/zcyc/?DateTo=16.09.2016" xr:uid="{D57C8861-EE83-9E4A-ABA5-397DD04987A6}"/>
    <hyperlink ref="A351" r:id="rId348" display="https://www.cbr.ru/hd_base/zcyc_params/zcyc/?DateTo=15.09.2016" xr:uid="{A0316929-BAAB-A243-84DE-8E8352A26A04}"/>
    <hyperlink ref="A352" r:id="rId349" display="https://www.cbr.ru/hd_base/zcyc_params/zcyc/?DateTo=14.09.2016" xr:uid="{1D461FA4-9999-5449-B6BD-B6A68278E37C}"/>
    <hyperlink ref="A353" r:id="rId350" display="https://www.cbr.ru/hd_base/zcyc_params/zcyc/?DateTo=13.09.2016" xr:uid="{5E579D87-C4FD-D541-B23B-A14137ECBA27}"/>
    <hyperlink ref="A354" r:id="rId351" display="https://www.cbr.ru/hd_base/zcyc_params/zcyc/?DateTo=12.09.2016" xr:uid="{BE29DBB6-848C-4244-B268-9F66461143E4}"/>
    <hyperlink ref="A355" r:id="rId352" display="https://www.cbr.ru/hd_base/zcyc_params/zcyc/?DateTo=09.09.2016" xr:uid="{E25B61CA-EECC-924E-81D7-7EA3E1BCA8D3}"/>
    <hyperlink ref="A356" r:id="rId353" display="https://www.cbr.ru/hd_base/zcyc_params/zcyc/?DateTo=08.09.2016" xr:uid="{5751B777-63E4-1847-8847-8721A577F326}"/>
    <hyperlink ref="A357" r:id="rId354" display="https://www.cbr.ru/hd_base/zcyc_params/zcyc/?DateTo=07.09.2016" xr:uid="{63B44703-3FEB-7B43-B769-9751EC82950B}"/>
    <hyperlink ref="A358" r:id="rId355" display="https://www.cbr.ru/hd_base/zcyc_params/zcyc/?DateTo=06.09.2016" xr:uid="{C0FDB588-82CB-0E49-8BB5-4E99D202B562}"/>
    <hyperlink ref="A359" r:id="rId356" display="https://www.cbr.ru/hd_base/zcyc_params/zcyc/?DateTo=05.09.2016" xr:uid="{39386ACF-51D6-794B-A0D4-5237610171F5}"/>
    <hyperlink ref="A360" r:id="rId357" display="https://www.cbr.ru/hd_base/zcyc_params/zcyc/?DateTo=02.09.2016" xr:uid="{C3387C9C-8B7E-6444-85DD-3C0891BCD917}"/>
    <hyperlink ref="A361" r:id="rId358" display="https://www.cbr.ru/hd_base/zcyc_params/zcyc/?DateTo=01.09.2016" xr:uid="{B71F5AC7-F6DE-E346-9900-1960CAA5A8A8}"/>
    <hyperlink ref="A362" r:id="rId359" display="https://www.cbr.ru/hd_base/zcyc_params/zcyc/?DateTo=31.08.2016" xr:uid="{205D5388-4D24-B945-B7A7-F2DCEDC7D8B1}"/>
    <hyperlink ref="A363" r:id="rId360" display="https://www.cbr.ru/hd_base/zcyc_params/zcyc/?DateTo=30.08.2016" xr:uid="{D6F9B398-43E5-9D44-B4A9-8E4E2D7303F3}"/>
    <hyperlink ref="A364" r:id="rId361" display="https://www.cbr.ru/hd_base/zcyc_params/zcyc/?DateTo=29.08.2016" xr:uid="{A24A831C-F8D6-4A48-98E1-3780AFE4CF1C}"/>
    <hyperlink ref="A365" r:id="rId362" display="https://www.cbr.ru/hd_base/zcyc_params/zcyc/?DateTo=26.08.2016" xr:uid="{E4DB1A1C-16F8-EC4C-8C88-B7E5C9B261CC}"/>
    <hyperlink ref="A366" r:id="rId363" display="https://www.cbr.ru/hd_base/zcyc_params/zcyc/?DateTo=25.08.2016" xr:uid="{CD503C74-6BC2-EB46-808C-244B9D17E982}"/>
    <hyperlink ref="A367" r:id="rId364" display="https://www.cbr.ru/hd_base/zcyc_params/zcyc/?DateTo=24.08.2016" xr:uid="{D884F4A6-2469-B343-8308-636108F66D4B}"/>
    <hyperlink ref="A368" r:id="rId365" display="https://www.cbr.ru/hd_base/zcyc_params/zcyc/?DateTo=23.08.2016" xr:uid="{33FA83B0-FAA0-5343-AEB7-DBEC828F6F10}"/>
    <hyperlink ref="A369" r:id="rId366" display="https://www.cbr.ru/hd_base/zcyc_params/zcyc/?DateTo=22.08.2016" xr:uid="{171ED838-6954-8642-93A4-B3EA0E9832DB}"/>
    <hyperlink ref="A370" r:id="rId367" display="https://www.cbr.ru/hd_base/zcyc_params/zcyc/?DateTo=19.08.2016" xr:uid="{C96FDB4F-D98B-8044-9391-A564CF99F69C}"/>
    <hyperlink ref="A371" r:id="rId368" display="https://www.cbr.ru/hd_base/zcyc_params/zcyc/?DateTo=18.08.2016" xr:uid="{BE801D81-221E-514E-A9D9-75D639FCCE57}"/>
    <hyperlink ref="A372" r:id="rId369" display="https://www.cbr.ru/hd_base/zcyc_params/zcyc/?DateTo=17.08.2016" xr:uid="{29072F9B-39F5-AB45-87B2-8D3AA286A8A1}"/>
    <hyperlink ref="A373" r:id="rId370" display="https://www.cbr.ru/hd_base/zcyc_params/zcyc/?DateTo=16.08.2016" xr:uid="{B7788E18-54D9-914F-AC77-FECE32A545B8}"/>
    <hyperlink ref="A374" r:id="rId371" display="https://www.cbr.ru/hd_base/zcyc_params/zcyc/?DateTo=15.08.2016" xr:uid="{A94032BD-F3DE-2847-A0A2-F95DBDDF3250}"/>
    <hyperlink ref="A375" r:id="rId372" display="https://www.cbr.ru/hd_base/zcyc_params/zcyc/?DateTo=12.08.2016" xr:uid="{473B73C9-8759-1F48-9E1E-3F1A8880CDA5}"/>
    <hyperlink ref="A376" r:id="rId373" display="https://www.cbr.ru/hd_base/zcyc_params/zcyc/?DateTo=11.08.2016" xr:uid="{46AAB5EA-DD57-7945-BD9F-251A71AADAD4}"/>
    <hyperlink ref="A377" r:id="rId374" display="https://www.cbr.ru/hd_base/zcyc_params/zcyc/?DateTo=10.08.2016" xr:uid="{EB595E3C-FB64-C249-87C7-59D191D9F78E}"/>
    <hyperlink ref="A378" r:id="rId375" display="https://www.cbr.ru/hd_base/zcyc_params/zcyc/?DateTo=09.08.2016" xr:uid="{C4877060-BFFB-6948-982D-62EB9E25B3FA}"/>
    <hyperlink ref="A379" r:id="rId376" display="https://www.cbr.ru/hd_base/zcyc_params/zcyc/?DateTo=08.08.2016" xr:uid="{EE75CA4A-B348-684D-8EC4-7BDDE153D7B1}"/>
    <hyperlink ref="A380" r:id="rId377" display="https://www.cbr.ru/hd_base/zcyc_params/zcyc/?DateTo=05.08.2016" xr:uid="{6AA16CE7-76A0-C34F-8BDE-9F2D330CAEAE}"/>
    <hyperlink ref="A381" r:id="rId378" display="https://www.cbr.ru/hd_base/zcyc_params/zcyc/?DateTo=04.08.2016" xr:uid="{F3AC5A91-62F1-5E47-A587-3E63CC2A5937}"/>
    <hyperlink ref="A382" r:id="rId379" display="https://www.cbr.ru/hd_base/zcyc_params/zcyc/?DateTo=03.08.2016" xr:uid="{2AAA879A-CCC2-6C47-A656-1437885B8C5F}"/>
    <hyperlink ref="A383" r:id="rId380" display="https://www.cbr.ru/hd_base/zcyc_params/zcyc/?DateTo=02.08.2016" xr:uid="{1CFD99F9-3ECA-D245-906D-9E213529B91C}"/>
    <hyperlink ref="A384" r:id="rId381" display="https://www.cbr.ru/hd_base/zcyc_params/zcyc/?DateTo=01.08.2016" xr:uid="{2FBDDC11-D6BB-0541-B3D2-B781B181A6D5}"/>
    <hyperlink ref="A385" r:id="rId382" display="https://www.cbr.ru/hd_base/zcyc_params/zcyc/?DateTo=29.07.2016" xr:uid="{E62842B4-2621-3045-811E-A6E38198A1A8}"/>
    <hyperlink ref="A386" r:id="rId383" display="https://www.cbr.ru/hd_base/zcyc_params/zcyc/?DateTo=28.07.2016" xr:uid="{39BE2FDA-C1D5-6245-B5AD-23072674A002}"/>
    <hyperlink ref="A387" r:id="rId384" display="https://www.cbr.ru/hd_base/zcyc_params/zcyc/?DateTo=27.07.2016" xr:uid="{7B43FBBE-1A9E-7E47-AE49-3E94E388D4EB}"/>
    <hyperlink ref="A388" r:id="rId385" display="https://www.cbr.ru/hd_base/zcyc_params/zcyc/?DateTo=26.07.2016" xr:uid="{4662EF57-A57A-B445-AF3F-22F77DE903BD}"/>
    <hyperlink ref="A389" r:id="rId386" display="https://www.cbr.ru/hd_base/zcyc_params/zcyc/?DateTo=25.07.2016" xr:uid="{24DCABD4-A854-334E-AAB6-C845D18EB9DE}"/>
    <hyperlink ref="A390" r:id="rId387" display="https://www.cbr.ru/hd_base/zcyc_params/zcyc/?DateTo=22.07.2016" xr:uid="{A48B43DD-C458-FE49-8868-D28C1158462D}"/>
    <hyperlink ref="A391" r:id="rId388" display="https://www.cbr.ru/hd_base/zcyc_params/zcyc/?DateTo=21.07.2016" xr:uid="{64936767-11B4-4947-AA51-433CDB0DC81E}"/>
    <hyperlink ref="A392" r:id="rId389" display="https://www.cbr.ru/hd_base/zcyc_params/zcyc/?DateTo=20.07.2016" xr:uid="{14C2EE95-F9AE-D341-B21A-F618217E3116}"/>
    <hyperlink ref="A393" r:id="rId390" display="https://www.cbr.ru/hd_base/zcyc_params/zcyc/?DateTo=19.07.2016" xr:uid="{E29CCEE2-521D-0342-8962-243C0C53E319}"/>
    <hyperlink ref="A394" r:id="rId391" display="https://www.cbr.ru/hd_base/zcyc_params/zcyc/?DateTo=18.07.2016" xr:uid="{A83F8099-30F4-054C-B458-F2881139FC2C}"/>
    <hyperlink ref="A395" r:id="rId392" display="https://www.cbr.ru/hd_base/zcyc_params/zcyc/?DateTo=15.07.2016" xr:uid="{F38CAD8A-2EE4-004A-AF58-ABA0FEBF7DC9}"/>
    <hyperlink ref="A396" r:id="rId393" display="https://www.cbr.ru/hd_base/zcyc_params/zcyc/?DateTo=14.07.2016" xr:uid="{6638537F-3361-B847-BD24-1A3CE7B2399B}"/>
    <hyperlink ref="A397" r:id="rId394" display="https://www.cbr.ru/hd_base/zcyc_params/zcyc/?DateTo=13.07.2016" xr:uid="{9D79D5D7-BF75-A84B-AEE5-D4DE7461DAC8}"/>
    <hyperlink ref="A398" r:id="rId395" display="https://www.cbr.ru/hd_base/zcyc_params/zcyc/?DateTo=12.07.2016" xr:uid="{DF8D9A2A-CD86-1D41-9D00-69725C0D0693}"/>
    <hyperlink ref="A399" r:id="rId396" display="https://www.cbr.ru/hd_base/zcyc_params/zcyc/?DateTo=11.07.2016" xr:uid="{0405FBF3-55AC-164D-9ECD-FAC1EA56128B}"/>
    <hyperlink ref="A400" r:id="rId397" display="https://www.cbr.ru/hd_base/zcyc_params/zcyc/?DateTo=08.07.2016" xr:uid="{1619889A-0A6D-D249-A8EC-4577DE565190}"/>
    <hyperlink ref="A401" r:id="rId398" display="https://www.cbr.ru/hd_base/zcyc_params/zcyc/?DateTo=07.07.2016" xr:uid="{3CE74BB2-D7A5-2B4C-817D-B6F7CA4FDB22}"/>
    <hyperlink ref="A402" r:id="rId399" display="https://www.cbr.ru/hd_base/zcyc_params/zcyc/?DateTo=06.07.2016" xr:uid="{98348ED9-F703-4C46-B313-AA015AE6C298}"/>
    <hyperlink ref="A403" r:id="rId400" display="https://www.cbr.ru/hd_base/zcyc_params/zcyc/?DateTo=05.07.2016" xr:uid="{D44BB0AA-D0DB-1B44-93C1-8C6FC84509EE}"/>
    <hyperlink ref="A404" r:id="rId401" display="https://www.cbr.ru/hd_base/zcyc_params/zcyc/?DateTo=04.07.2016" xr:uid="{4858FEAF-C901-0742-A8C0-F8B259180E0B}"/>
    <hyperlink ref="A405" r:id="rId402" display="https://www.cbr.ru/hd_base/zcyc_params/zcyc/?DateTo=01.07.2016" xr:uid="{A674EAFB-8D26-A844-878C-74A62EE09C77}"/>
    <hyperlink ref="A406" r:id="rId403" display="https://www.cbr.ru/hd_base/zcyc_params/zcyc/?DateTo=30.06.2016" xr:uid="{81899602-299D-AD48-9206-1F5708E9D0AA}"/>
    <hyperlink ref="A407" r:id="rId404" display="https://www.cbr.ru/hd_base/zcyc_params/zcyc/?DateTo=29.06.2016" xr:uid="{2279419C-2627-8649-B346-7F76EE2E6947}"/>
    <hyperlink ref="A408" r:id="rId405" display="https://www.cbr.ru/hd_base/zcyc_params/zcyc/?DateTo=28.06.2016" xr:uid="{25388A56-325E-BA42-B386-B44D3427CDAA}"/>
    <hyperlink ref="A409" r:id="rId406" display="https://www.cbr.ru/hd_base/zcyc_params/zcyc/?DateTo=27.06.2016" xr:uid="{9C6A66F9-516E-0842-BFF1-A10E9E5CC918}"/>
    <hyperlink ref="A410" r:id="rId407" display="https://www.cbr.ru/hd_base/zcyc_params/zcyc/?DateTo=24.06.2016" xr:uid="{516D548C-F059-4D4B-ACA1-E11D55E33418}"/>
    <hyperlink ref="A411" r:id="rId408" display="https://www.cbr.ru/hd_base/zcyc_params/zcyc/?DateTo=23.06.2016" xr:uid="{E831025F-8011-F34A-B20E-59BD8E3A46B0}"/>
    <hyperlink ref="A412" r:id="rId409" display="https://www.cbr.ru/hd_base/zcyc_params/zcyc/?DateTo=22.06.2016" xr:uid="{DDACCF6D-E822-8747-BF76-AAC7D8B6AEA8}"/>
    <hyperlink ref="A413" r:id="rId410" display="https://www.cbr.ru/hd_base/zcyc_params/zcyc/?DateTo=21.06.2016" xr:uid="{E78571FB-47A6-3E47-B2B6-53C23887E6FC}"/>
    <hyperlink ref="A414" r:id="rId411" display="https://www.cbr.ru/hd_base/zcyc_params/zcyc/?DateTo=20.06.2016" xr:uid="{BA2BC63D-D240-424A-8E93-CF5706BC5D0C}"/>
    <hyperlink ref="A415" r:id="rId412" display="https://www.cbr.ru/hd_base/zcyc_params/zcyc/?DateTo=17.06.2016" xr:uid="{50BCB968-109E-8F4F-A479-372136C5DC16}"/>
    <hyperlink ref="A416" r:id="rId413" display="https://www.cbr.ru/hd_base/zcyc_params/zcyc/?DateTo=16.06.2016" xr:uid="{C54D3FD5-04D1-8A4B-B922-C80A025231AA}"/>
    <hyperlink ref="A417" r:id="rId414" display="https://www.cbr.ru/hd_base/zcyc_params/zcyc/?DateTo=15.06.2016" xr:uid="{8007627D-BD43-8B4A-807E-A2F337F8898F}"/>
    <hyperlink ref="A418" r:id="rId415" display="https://www.cbr.ru/hd_base/zcyc_params/zcyc/?DateTo=14.06.2016" xr:uid="{DAED706E-478E-5A47-AB03-1959C6D3D91A}"/>
    <hyperlink ref="A419" r:id="rId416" display="https://www.cbr.ru/hd_base/zcyc_params/zcyc/?DateTo=10.06.2016" xr:uid="{D04CE92B-D0FE-FB48-BEB2-4405D3648D10}"/>
    <hyperlink ref="A420" r:id="rId417" display="https://www.cbr.ru/hd_base/zcyc_params/zcyc/?DateTo=09.06.2016" xr:uid="{1C902FD6-84DE-7E49-8EB3-951694654D2A}"/>
    <hyperlink ref="A421" r:id="rId418" display="https://www.cbr.ru/hd_base/zcyc_params/zcyc/?DateTo=08.06.2016" xr:uid="{53754B26-3CB4-E141-8FA1-1B14B149EA83}"/>
    <hyperlink ref="A422" r:id="rId419" display="https://www.cbr.ru/hd_base/zcyc_params/zcyc/?DateTo=07.06.2016" xr:uid="{BF7C391F-33BD-C549-B66F-319B686B9290}"/>
    <hyperlink ref="A423" r:id="rId420" display="https://www.cbr.ru/hd_base/zcyc_params/zcyc/?DateTo=06.06.2016" xr:uid="{92A22960-BA2E-4E48-BAEC-8D851A5D2B1A}"/>
    <hyperlink ref="A424" r:id="rId421" display="https://www.cbr.ru/hd_base/zcyc_params/zcyc/?DateTo=03.06.2016" xr:uid="{D9274012-39F7-C24F-A09B-724184537C32}"/>
    <hyperlink ref="A425" r:id="rId422" display="https://www.cbr.ru/hd_base/zcyc_params/zcyc/?DateTo=02.06.2016" xr:uid="{AA541D30-0550-3946-AFBF-79702A3DD1EC}"/>
    <hyperlink ref="A426" r:id="rId423" display="https://www.cbr.ru/hd_base/zcyc_params/zcyc/?DateTo=01.06.2016" xr:uid="{1C8E7F8B-B3C5-284E-855F-48682B0FF85D}"/>
    <hyperlink ref="A427" r:id="rId424" display="https://www.cbr.ru/hd_base/zcyc_params/zcyc/?DateTo=31.05.2016" xr:uid="{15855EBE-1BCA-A140-BC58-88B22B907BD4}"/>
    <hyperlink ref="A428" r:id="rId425" display="https://www.cbr.ru/hd_base/zcyc_params/zcyc/?DateTo=30.05.2016" xr:uid="{D03EC97C-AE9D-B74C-A1BE-0110A4AFDE88}"/>
    <hyperlink ref="A429" r:id="rId426" display="https://www.cbr.ru/hd_base/zcyc_params/zcyc/?DateTo=27.05.2016" xr:uid="{0ECF5283-2EAA-FB43-A33D-77C9278EC4FB}"/>
    <hyperlink ref="A430" r:id="rId427" display="https://www.cbr.ru/hd_base/zcyc_params/zcyc/?DateTo=26.05.2016" xr:uid="{2C02213B-FCF0-0D47-A570-0350FC0EEC5E}"/>
    <hyperlink ref="A431" r:id="rId428" display="https://www.cbr.ru/hd_base/zcyc_params/zcyc/?DateTo=25.05.2016" xr:uid="{4B6F401D-ADF3-0E47-AA4A-24B847004D7B}"/>
    <hyperlink ref="A432" r:id="rId429" display="https://www.cbr.ru/hd_base/zcyc_params/zcyc/?DateTo=24.05.2016" xr:uid="{ABC96FEF-95EA-B14A-9E41-C62E69D8361E}"/>
    <hyperlink ref="A433" r:id="rId430" display="https://www.cbr.ru/hd_base/zcyc_params/zcyc/?DateTo=23.05.2016" xr:uid="{D7FC114B-97B2-A64F-9A5F-9A4DC1B5B033}"/>
    <hyperlink ref="A434" r:id="rId431" display="https://www.cbr.ru/hd_base/zcyc_params/zcyc/?DateTo=20.05.2016" xr:uid="{01592AE2-DBD1-834E-9C99-F8684786880C}"/>
    <hyperlink ref="A435" r:id="rId432" display="https://www.cbr.ru/hd_base/zcyc_params/zcyc/?DateTo=19.05.2016" xr:uid="{137D5BEA-7E86-EC47-A590-1171D8D8DBDF}"/>
    <hyperlink ref="A436" r:id="rId433" display="https://www.cbr.ru/hd_base/zcyc_params/zcyc/?DateTo=18.05.2016" xr:uid="{1CD73DA4-9282-8440-98AE-EFC7582ACB25}"/>
    <hyperlink ref="A437" r:id="rId434" display="https://www.cbr.ru/hd_base/zcyc_params/zcyc/?DateTo=17.05.2016" xr:uid="{E4379FE8-0229-8449-8B46-7CDBD512D017}"/>
    <hyperlink ref="A438" r:id="rId435" display="https://www.cbr.ru/hd_base/zcyc_params/zcyc/?DateTo=16.05.2016" xr:uid="{BBF1B2E6-37D9-144D-8E6E-9322AE9ED443}"/>
    <hyperlink ref="A439" r:id="rId436" display="https://www.cbr.ru/hd_base/zcyc_params/zcyc/?DateTo=13.05.2016" xr:uid="{9867D221-835B-444D-84F4-6BFAFD4907D5}"/>
    <hyperlink ref="A440" r:id="rId437" display="https://www.cbr.ru/hd_base/zcyc_params/zcyc/?DateTo=12.05.2016" xr:uid="{8BE2B882-B6C1-CA4A-B49F-BF13F8B58C29}"/>
    <hyperlink ref="A441" r:id="rId438" display="https://www.cbr.ru/hd_base/zcyc_params/zcyc/?DateTo=11.05.2016" xr:uid="{214D1F15-8B90-0D4A-BE75-904A8034DCF8}"/>
    <hyperlink ref="A442" r:id="rId439" display="https://www.cbr.ru/hd_base/zcyc_params/zcyc/?DateTo=10.05.2016" xr:uid="{49E113D2-57DE-6B48-BB71-1C9642899DD1}"/>
    <hyperlink ref="A443" r:id="rId440" display="https://www.cbr.ru/hd_base/zcyc_params/zcyc/?DateTo=06.05.2016" xr:uid="{6BA9FED0-645F-754F-8D5E-75A076A56337}"/>
    <hyperlink ref="A444" r:id="rId441" display="https://www.cbr.ru/hd_base/zcyc_params/zcyc/?DateTo=05.05.2016" xr:uid="{B5E20C8E-1F9E-E943-A63A-547839694EDB}"/>
    <hyperlink ref="A445" r:id="rId442" display="https://www.cbr.ru/hd_base/zcyc_params/zcyc/?DateTo=04.05.2016" xr:uid="{9F1B2760-D92C-F842-8B84-4B33C5AEF550}"/>
    <hyperlink ref="A446" r:id="rId443" display="https://www.cbr.ru/hd_base/zcyc_params/zcyc/?DateTo=29.04.2016" xr:uid="{1589AB0A-4BD9-A740-A2E9-9CDF41F693ED}"/>
    <hyperlink ref="A447" r:id="rId444" display="https://www.cbr.ru/hd_base/zcyc_params/zcyc/?DateTo=28.04.2016" xr:uid="{03033793-57DF-A54B-B12D-DCCE6A8B99E2}"/>
    <hyperlink ref="A448" r:id="rId445" display="https://www.cbr.ru/hd_base/zcyc_params/zcyc/?DateTo=27.04.2016" xr:uid="{0449D911-6524-2445-ADD5-F96189F813A0}"/>
    <hyperlink ref="A449" r:id="rId446" display="https://www.cbr.ru/hd_base/zcyc_params/zcyc/?DateTo=26.04.2016" xr:uid="{0F1DD9DD-A814-1343-B0CC-8A040EE03A1A}"/>
    <hyperlink ref="A450" r:id="rId447" display="https://www.cbr.ru/hd_base/zcyc_params/zcyc/?DateTo=25.04.2016" xr:uid="{6596DB0E-DE33-C348-BCCB-BA03D595B6A1}"/>
    <hyperlink ref="A451" r:id="rId448" display="https://www.cbr.ru/hd_base/zcyc_params/zcyc/?DateTo=22.04.2016" xr:uid="{04729D24-7C60-EE49-B6F7-15E861C5440E}"/>
    <hyperlink ref="A452" r:id="rId449" display="https://www.cbr.ru/hd_base/zcyc_params/zcyc/?DateTo=21.04.2016" xr:uid="{CEC92A3E-5795-6049-A247-19D922AAB4A6}"/>
    <hyperlink ref="A453" r:id="rId450" display="https://www.cbr.ru/hd_base/zcyc_params/zcyc/?DateTo=20.04.2016" xr:uid="{6C61B459-586D-4445-A996-17947E1F07A3}"/>
    <hyperlink ref="A454" r:id="rId451" display="https://www.cbr.ru/hd_base/zcyc_params/zcyc/?DateTo=19.04.2016" xr:uid="{B79D1232-0681-504D-9681-5E30B99411DE}"/>
    <hyperlink ref="A455" r:id="rId452" display="https://www.cbr.ru/hd_base/zcyc_params/zcyc/?DateTo=18.04.2016" xr:uid="{2231FC66-E98A-0343-89C7-86BF80155760}"/>
    <hyperlink ref="A456" r:id="rId453" display="https://www.cbr.ru/hd_base/zcyc_params/zcyc/?DateTo=15.04.2016" xr:uid="{CDB07C0F-1CEF-3147-9E48-E25AF5828755}"/>
    <hyperlink ref="A457" r:id="rId454" display="https://www.cbr.ru/hd_base/zcyc_params/zcyc/?DateTo=14.04.2016" xr:uid="{C5AC1B7F-9181-334B-AD2E-F06CAA6D2C3B}"/>
    <hyperlink ref="A458" r:id="rId455" display="https://www.cbr.ru/hd_base/zcyc_params/zcyc/?DateTo=13.04.2016" xr:uid="{76F2EC3B-5A4A-B344-BF1C-CB2024167C22}"/>
    <hyperlink ref="A459" r:id="rId456" display="https://www.cbr.ru/hd_base/zcyc_params/zcyc/?DateTo=12.04.2016" xr:uid="{B53AFF7F-6FCE-B543-954F-6702773A8694}"/>
    <hyperlink ref="A460" r:id="rId457" display="https://www.cbr.ru/hd_base/zcyc_params/zcyc/?DateTo=11.04.2016" xr:uid="{307028CE-2A4B-114E-8803-E7B7A0587746}"/>
    <hyperlink ref="A461" r:id="rId458" display="https://www.cbr.ru/hd_base/zcyc_params/zcyc/?DateTo=08.04.2016" xr:uid="{59FE7A64-551C-0C47-9BEA-6A3C0ECE65D3}"/>
    <hyperlink ref="A462" r:id="rId459" display="https://www.cbr.ru/hd_base/zcyc_params/zcyc/?DateTo=07.04.2016" xr:uid="{35C80486-2F20-4C42-AFAB-26EC96B4FF7D}"/>
    <hyperlink ref="A463" r:id="rId460" display="https://www.cbr.ru/hd_base/zcyc_params/zcyc/?DateTo=06.04.2016" xr:uid="{4247BAF2-AC38-0F48-91E5-AE048F9BFAF9}"/>
    <hyperlink ref="A464" r:id="rId461" display="https://www.cbr.ru/hd_base/zcyc_params/zcyc/?DateTo=05.04.2016" xr:uid="{90C2C494-5D52-E44F-8B51-F8A934AAF0FE}"/>
    <hyperlink ref="A465" r:id="rId462" display="https://www.cbr.ru/hd_base/zcyc_params/zcyc/?DateTo=04.04.2016" xr:uid="{31E7E447-F7CD-C749-A582-5AB34ED740CE}"/>
    <hyperlink ref="A466" r:id="rId463" display="https://www.cbr.ru/hd_base/zcyc_params/zcyc/?DateTo=01.04.2016" xr:uid="{96869DC5-2B9E-BE41-AA7B-3B1C3E938EC5}"/>
    <hyperlink ref="A467" r:id="rId464" display="https://www.cbr.ru/hd_base/zcyc_params/zcyc/?DateTo=31.03.2016" xr:uid="{010D8733-4A11-1A40-991B-C059ABBFA0A0}"/>
    <hyperlink ref="A468" r:id="rId465" display="https://www.cbr.ru/hd_base/zcyc_params/zcyc/?DateTo=30.03.2016" xr:uid="{25E487DC-7C63-9F4A-A89F-27822F58B200}"/>
    <hyperlink ref="A469" r:id="rId466" display="https://www.cbr.ru/hd_base/zcyc_params/zcyc/?DateTo=29.03.2016" xr:uid="{661D1C14-B9FC-874C-9E46-AF832BEBB3C1}"/>
    <hyperlink ref="A470" r:id="rId467" display="https://www.cbr.ru/hd_base/zcyc_params/zcyc/?DateTo=28.03.2016" xr:uid="{C4879BAB-F92A-D24A-8634-F0D93E1D4060}"/>
    <hyperlink ref="A471" r:id="rId468" display="https://www.cbr.ru/hd_base/zcyc_params/zcyc/?DateTo=25.03.2016" xr:uid="{226EB088-D632-1549-B981-38E829A5B52A}"/>
    <hyperlink ref="A472" r:id="rId469" display="https://www.cbr.ru/hd_base/zcyc_params/zcyc/?DateTo=24.03.2016" xr:uid="{2DAB725E-63CB-3D43-BB72-1317186FDDCB}"/>
    <hyperlink ref="A473" r:id="rId470" display="https://www.cbr.ru/hd_base/zcyc_params/zcyc/?DateTo=23.03.2016" xr:uid="{5507717A-A155-BE4C-B679-4F07D173E320}"/>
    <hyperlink ref="A474" r:id="rId471" display="https://www.cbr.ru/hd_base/zcyc_params/zcyc/?DateTo=22.03.2016" xr:uid="{58863725-E280-4E46-8C42-C79BDAFBB75F}"/>
    <hyperlink ref="A475" r:id="rId472" display="https://www.cbr.ru/hd_base/zcyc_params/zcyc/?DateTo=21.03.2016" xr:uid="{F2517743-8C05-AC41-84BB-E69109EB3C1F}"/>
    <hyperlink ref="A476" r:id="rId473" display="https://www.cbr.ru/hd_base/zcyc_params/zcyc/?DateTo=18.03.2016" xr:uid="{842C07F2-F2C0-8442-9CA0-1C828FB80BCA}"/>
    <hyperlink ref="A477" r:id="rId474" display="https://www.cbr.ru/hd_base/zcyc_params/zcyc/?DateTo=17.03.2016" xr:uid="{6185BA62-D666-434B-8C50-5FE772F21449}"/>
    <hyperlink ref="A478" r:id="rId475" display="https://www.cbr.ru/hd_base/zcyc_params/zcyc/?DateTo=16.03.2016" xr:uid="{9840D437-9765-A346-A9FA-BB15655B7B1D}"/>
    <hyperlink ref="A479" r:id="rId476" display="https://www.cbr.ru/hd_base/zcyc_params/zcyc/?DateTo=15.03.2016" xr:uid="{F0B12715-30FA-B04A-8577-174DA07D97E1}"/>
    <hyperlink ref="A480" r:id="rId477" display="https://www.cbr.ru/hd_base/zcyc_params/zcyc/?DateTo=14.03.2016" xr:uid="{3E53EF38-E1D4-A04A-A504-ECF783CC76BD}"/>
    <hyperlink ref="A481" r:id="rId478" display="https://www.cbr.ru/hd_base/zcyc_params/zcyc/?DateTo=11.03.2016" xr:uid="{D1A0AD4A-8849-5545-9767-AD1BE6B8FE44}"/>
    <hyperlink ref="A482" r:id="rId479" display="https://www.cbr.ru/hd_base/zcyc_params/zcyc/?DateTo=10.03.2016" xr:uid="{34B4E0E8-1E96-7445-A0C5-92519C4CE2DF}"/>
    <hyperlink ref="A483" r:id="rId480" display="https://www.cbr.ru/hd_base/zcyc_params/zcyc/?DateTo=09.03.2016" xr:uid="{AC222022-7F28-D94D-B219-8F57C1F9A7FF}"/>
    <hyperlink ref="A484" r:id="rId481" display="https://www.cbr.ru/hd_base/zcyc_params/zcyc/?DateTo=07.03.2016" xr:uid="{6C2187C5-DD45-E641-891D-A90569913E9A}"/>
    <hyperlink ref="A485" r:id="rId482" display="https://www.cbr.ru/hd_base/zcyc_params/zcyc/?DateTo=04.03.2016" xr:uid="{EE430ACA-733A-504E-B080-59FD2C759776}"/>
    <hyperlink ref="A486" r:id="rId483" display="https://www.cbr.ru/hd_base/zcyc_params/zcyc/?DateTo=03.03.2016" xr:uid="{65481F47-7BAF-E24B-8AD9-92E440450F3F}"/>
    <hyperlink ref="A487" r:id="rId484" display="https://www.cbr.ru/hd_base/zcyc_params/zcyc/?DateTo=02.03.2016" xr:uid="{A011E701-56A4-694C-8BAD-F512F99AA107}"/>
    <hyperlink ref="A488" r:id="rId485" display="https://www.cbr.ru/hd_base/zcyc_params/zcyc/?DateTo=01.03.2016" xr:uid="{32BED98E-EDA8-CF41-968B-6FF83CD670D7}"/>
    <hyperlink ref="A489" r:id="rId486" display="https://www.cbr.ru/hd_base/zcyc_params/zcyc/?DateTo=29.02.2016" xr:uid="{060BC7FB-EC16-FF46-9CC0-695130BDD2C9}"/>
    <hyperlink ref="A490" r:id="rId487" display="https://www.cbr.ru/hd_base/zcyc_params/zcyc/?DateTo=26.02.2016" xr:uid="{4D5DE645-FBA2-BC4E-8299-B4F5A6232847}"/>
    <hyperlink ref="A491" r:id="rId488" display="https://www.cbr.ru/hd_base/zcyc_params/zcyc/?DateTo=25.02.2016" xr:uid="{C1C3B8C9-13AD-7E41-BC71-BB44D9FBE5A3}"/>
    <hyperlink ref="A492" r:id="rId489" display="https://www.cbr.ru/hd_base/zcyc_params/zcyc/?DateTo=24.02.2016" xr:uid="{BAB7D455-74E6-BF48-A3B7-FD0EDF629221}"/>
    <hyperlink ref="A493" r:id="rId490" display="https://www.cbr.ru/hd_base/zcyc_params/zcyc/?DateTo=22.02.2016" xr:uid="{09ABA82F-D6CE-FD48-B82E-C9D62C715EDF}"/>
    <hyperlink ref="A494" r:id="rId491" display="https://www.cbr.ru/hd_base/zcyc_params/zcyc/?DateTo=20.02.2016" xr:uid="{96BCC179-BE2D-2144-B929-8ED86EF9B4CE}"/>
    <hyperlink ref="A495" r:id="rId492" display="https://www.cbr.ru/hd_base/zcyc_params/zcyc/?DateTo=19.02.2016" xr:uid="{8FF08462-00CA-C24F-8E42-26A0A92462D3}"/>
    <hyperlink ref="A496" r:id="rId493" display="https://www.cbr.ru/hd_base/zcyc_params/zcyc/?DateTo=18.02.2016" xr:uid="{607F18C9-4C4C-4B4F-A528-A3F4096DB33F}"/>
    <hyperlink ref="A497" r:id="rId494" display="https://www.cbr.ru/hd_base/zcyc_params/zcyc/?DateTo=17.02.2016" xr:uid="{72260D73-02C1-0E41-A1F7-6B45324A8B90}"/>
    <hyperlink ref="A498" r:id="rId495" display="https://www.cbr.ru/hd_base/zcyc_params/zcyc/?DateTo=16.02.2016" xr:uid="{C7C4076B-7C68-A54A-8711-E50A533F2D0F}"/>
    <hyperlink ref="A499" r:id="rId496" display="https://www.cbr.ru/hd_base/zcyc_params/zcyc/?DateTo=15.02.2016" xr:uid="{334B50EC-6187-0844-950E-BBE8E617771A}"/>
    <hyperlink ref="A500" r:id="rId497" display="https://www.cbr.ru/hd_base/zcyc_params/zcyc/?DateTo=12.02.2016" xr:uid="{5230FC8C-2120-5341-9C1B-EB477897B37D}"/>
    <hyperlink ref="A501" r:id="rId498" display="https://www.cbr.ru/hd_base/zcyc_params/zcyc/?DateTo=11.02.2016" xr:uid="{04297880-694B-934F-8384-5F26E9C7CA93}"/>
    <hyperlink ref="A502" r:id="rId499" display="https://www.cbr.ru/hd_base/zcyc_params/zcyc/?DateTo=10.02.2016" xr:uid="{3EE5B9A1-6A81-B248-8BD9-52B7E1F13B34}"/>
    <hyperlink ref="A503" r:id="rId500" display="https://www.cbr.ru/hd_base/zcyc_params/zcyc/?DateTo=09.02.2016" xr:uid="{8A26B477-3222-1B4C-B843-71C581C95EB7}"/>
    <hyperlink ref="A504" r:id="rId501" display="https://www.cbr.ru/hd_base/zcyc_params/zcyc/?DateTo=08.02.2016" xr:uid="{C4ECBC4B-3B55-804F-852A-69B9475239CE}"/>
    <hyperlink ref="A505" r:id="rId502" display="https://www.cbr.ru/hd_base/zcyc_params/zcyc/?DateTo=05.02.2016" xr:uid="{A90F53C1-3A2E-DC4A-905C-690E8FBE371E}"/>
    <hyperlink ref="A506" r:id="rId503" display="https://www.cbr.ru/hd_base/zcyc_params/zcyc/?DateTo=04.02.2016" xr:uid="{9CF28C60-A5E0-074E-A81F-9A1B5738F17D}"/>
    <hyperlink ref="A507" r:id="rId504" display="https://www.cbr.ru/hd_base/zcyc_params/zcyc/?DateTo=03.02.2016" xr:uid="{7C0BBED2-6E84-7F40-A84E-F26607BD9E54}"/>
    <hyperlink ref="A508" r:id="rId505" display="https://www.cbr.ru/hd_base/zcyc_params/zcyc/?DateTo=02.02.2016" xr:uid="{282A62C2-2701-ED4B-9484-6CB1343A0D3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FF72C-20B2-0A41-B823-6D20756D6F3C}">
  <dimension ref="A1:U175"/>
  <sheetViews>
    <sheetView topLeftCell="A146" zoomScale="83" workbookViewId="0">
      <selection activeCell="H159" sqref="H159"/>
    </sheetView>
  </sheetViews>
  <sheetFormatPr baseColWidth="10" defaultRowHeight="16" x14ac:dyDescent="0.2"/>
  <cols>
    <col min="1" max="1" width="33.6640625" bestFit="1" customWidth="1"/>
    <col min="2" max="2" width="13.1640625" customWidth="1"/>
    <col min="4" max="4" width="11.83203125" bestFit="1" customWidth="1"/>
  </cols>
  <sheetData>
    <row r="1" spans="1:12" ht="19" customHeight="1" x14ac:dyDescent="0.2">
      <c r="A1" s="96" t="s">
        <v>70</v>
      </c>
      <c r="B1" s="97"/>
      <c r="C1" s="97"/>
      <c r="D1" s="97"/>
      <c r="E1" s="97"/>
      <c r="F1" s="98"/>
      <c r="G1" s="95"/>
      <c r="H1" s="95"/>
      <c r="I1" s="95"/>
      <c r="J1" s="95"/>
      <c r="K1" s="95"/>
      <c r="L1" s="95"/>
    </row>
    <row r="2" spans="1:12" ht="16" customHeight="1" x14ac:dyDescent="0.2">
      <c r="A2" s="95"/>
      <c r="B2" s="95"/>
      <c r="C2" s="95"/>
      <c r="D2" s="95"/>
      <c r="E2" s="95"/>
      <c r="F2" s="95"/>
      <c r="G2" s="95"/>
      <c r="H2" s="95"/>
      <c r="I2" s="95"/>
      <c r="J2" s="95"/>
      <c r="K2" s="95"/>
      <c r="L2" s="95"/>
    </row>
    <row r="3" spans="1:12" x14ac:dyDescent="0.2">
      <c r="A3" s="14" t="s">
        <v>23</v>
      </c>
      <c r="F3" s="24"/>
      <c r="G3" s="24"/>
      <c r="H3" s="24"/>
      <c r="I3" s="24"/>
      <c r="J3" s="24"/>
    </row>
    <row r="4" spans="1:12" x14ac:dyDescent="0.2">
      <c r="A4" s="5" t="s">
        <v>1</v>
      </c>
      <c r="B4" s="5">
        <v>1</v>
      </c>
    </row>
    <row r="5" spans="1:12" x14ac:dyDescent="0.2">
      <c r="A5" s="5" t="s">
        <v>2</v>
      </c>
      <c r="B5" s="6">
        <v>0.01</v>
      </c>
    </row>
    <row r="6" spans="1:12" x14ac:dyDescent="0.2">
      <c r="A6" s="5" t="s">
        <v>3</v>
      </c>
      <c r="B6" s="5">
        <v>1</v>
      </c>
    </row>
    <row r="7" spans="1:12" x14ac:dyDescent="0.2">
      <c r="A7" s="5" t="s">
        <v>4</v>
      </c>
      <c r="B7" s="15">
        <v>100</v>
      </c>
      <c r="C7" s="12"/>
      <c r="D7" s="12"/>
      <c r="E7" s="12"/>
      <c r="F7" s="12"/>
      <c r="G7" s="12"/>
      <c r="H7" s="12"/>
      <c r="I7" s="12"/>
      <c r="J7" s="12"/>
      <c r="K7" s="12"/>
    </row>
    <row r="8" spans="1:12" x14ac:dyDescent="0.2">
      <c r="C8" s="12"/>
      <c r="D8" s="12"/>
      <c r="E8" s="12"/>
      <c r="F8" s="12"/>
      <c r="G8" s="12"/>
      <c r="H8" s="12"/>
      <c r="I8" s="12"/>
      <c r="J8" s="12"/>
      <c r="K8" s="12"/>
    </row>
    <row r="9" spans="1:12" x14ac:dyDescent="0.2">
      <c r="A9" s="5" t="s">
        <v>5</v>
      </c>
      <c r="B9" s="5">
        <v>1</v>
      </c>
      <c r="C9" s="12"/>
      <c r="D9" s="12"/>
      <c r="E9" s="12"/>
      <c r="F9" s="12"/>
      <c r="G9" s="12"/>
      <c r="H9" s="12"/>
      <c r="I9" s="12"/>
      <c r="J9" s="12"/>
      <c r="K9" s="12"/>
    </row>
    <row r="10" spans="1:12" x14ac:dyDescent="0.2">
      <c r="A10" s="5" t="s">
        <v>6</v>
      </c>
      <c r="B10" s="5">
        <v>1</v>
      </c>
      <c r="C10" s="12"/>
      <c r="D10" s="12"/>
      <c r="E10" s="12"/>
      <c r="F10" s="12"/>
      <c r="G10" s="12"/>
      <c r="H10" s="12"/>
      <c r="I10" s="12"/>
      <c r="J10" s="12"/>
      <c r="K10" s="12"/>
    </row>
    <row r="11" spans="1:12" x14ac:dyDescent="0.2">
      <c r="A11" s="5" t="s">
        <v>7</v>
      </c>
      <c r="B11" s="5">
        <f>$B$7*$B$5/$B$6</f>
        <v>1</v>
      </c>
      <c r="C11" s="12"/>
      <c r="D11" s="12"/>
      <c r="E11" s="12"/>
      <c r="F11" s="12"/>
      <c r="G11" s="12"/>
      <c r="H11" s="12"/>
      <c r="I11" s="12"/>
      <c r="J11" s="12"/>
      <c r="K11" s="12"/>
    </row>
    <row r="12" spans="1:12" x14ac:dyDescent="0.2">
      <c r="A12" s="5" t="s">
        <v>8</v>
      </c>
      <c r="B12" s="5">
        <f>B11+B7</f>
        <v>101</v>
      </c>
      <c r="C12" s="12"/>
      <c r="D12" s="12"/>
      <c r="E12" s="12"/>
      <c r="F12" s="12"/>
      <c r="G12" s="12"/>
      <c r="H12" s="12"/>
      <c r="I12" s="12"/>
      <c r="J12" s="12"/>
      <c r="K12" s="12"/>
    </row>
    <row r="13" spans="1:12" x14ac:dyDescent="0.2">
      <c r="C13" s="12"/>
      <c r="D13" s="12"/>
      <c r="E13" s="12"/>
      <c r="F13" s="12"/>
      <c r="G13" s="12"/>
      <c r="H13" s="12"/>
      <c r="I13" s="12"/>
      <c r="J13" s="12"/>
      <c r="K13" s="12"/>
    </row>
    <row r="14" spans="1:12" x14ac:dyDescent="0.2">
      <c r="A14" s="5" t="s">
        <v>9</v>
      </c>
      <c r="B14" s="1">
        <v>43132</v>
      </c>
    </row>
    <row r="15" spans="1:12" x14ac:dyDescent="0.2">
      <c r="A15" s="5" t="s">
        <v>10</v>
      </c>
      <c r="B15">
        <f>EXP(-B10*HLOOKUP(B10,'Yield Curves'!$B$2:$AP$508,MATCH($B$14,'Yield Curves'!$A$3:$A$508,0)+1)/100)</f>
        <v>0.93500818099916638</v>
      </c>
    </row>
    <row r="16" spans="1:12" x14ac:dyDescent="0.2">
      <c r="A16" s="5" t="s">
        <v>11</v>
      </c>
      <c r="B16">
        <f>B15*B12</f>
        <v>94.435826280915805</v>
      </c>
    </row>
    <row r="17" spans="1:5" x14ac:dyDescent="0.2">
      <c r="A17" s="5" t="s">
        <v>12</v>
      </c>
      <c r="B17">
        <f>SUM(B16)</f>
        <v>94.435826280915805</v>
      </c>
    </row>
    <row r="18" spans="1:5" ht="35" x14ac:dyDescent="0.2">
      <c r="A18" s="7" t="s">
        <v>13</v>
      </c>
      <c r="B18" s="8">
        <f>SUMPRODUCT(B16,B10)/B17</f>
        <v>1</v>
      </c>
    </row>
    <row r="19" spans="1:5" ht="17" thickBot="1" x14ac:dyDescent="0.25"/>
    <row r="20" spans="1:5" x14ac:dyDescent="0.2">
      <c r="A20" s="86" t="s">
        <v>14</v>
      </c>
      <c r="B20" s="87"/>
    </row>
    <row r="21" spans="1:5" ht="18" x14ac:dyDescent="0.2">
      <c r="A21" s="88" t="s">
        <v>15</v>
      </c>
      <c r="B21" s="89">
        <f>AVERAGE(BondVal_all!$V$4:$V$508)</f>
        <v>3.2918316831683309E-2</v>
      </c>
      <c r="E21" s="13"/>
    </row>
    <row r="22" spans="1:5" x14ac:dyDescent="0.2">
      <c r="A22" s="88" t="s">
        <v>16</v>
      </c>
      <c r="B22" s="90">
        <f>_xlfn.STDEV.S(BondVal_all!$V$4:$V$508)</f>
        <v>5.1063131527817433E-2</v>
      </c>
      <c r="D22" s="20"/>
    </row>
    <row r="23" spans="1:5" x14ac:dyDescent="0.2">
      <c r="A23" s="88" t="s">
        <v>17</v>
      </c>
      <c r="B23" s="89">
        <f>_xlfn.NORM.S.INV(99%)</f>
        <v>2.3263478740408408</v>
      </c>
    </row>
    <row r="24" spans="1:5" x14ac:dyDescent="0.2">
      <c r="A24" s="88" t="s">
        <v>18</v>
      </c>
      <c r="B24" s="89">
        <f>B21+B22*B23</f>
        <v>0.15170892430328922</v>
      </c>
    </row>
    <row r="25" spans="1:5" x14ac:dyDescent="0.2">
      <c r="A25" s="88" t="s">
        <v>19</v>
      </c>
      <c r="B25" s="91">
        <f>-'Bond Valuation'!B18*B24</f>
        <v>-0.15170892430328922</v>
      </c>
    </row>
    <row r="26" spans="1:5" x14ac:dyDescent="0.2">
      <c r="A26" s="88" t="s">
        <v>21</v>
      </c>
      <c r="B26" s="89">
        <f>-1/SQRT(2*PI())*EXP(-1*(_xlfn.NORM.S.INV(B28))^2/2)/B28</f>
        <v>-2.665214220345808</v>
      </c>
    </row>
    <row r="27" spans="1:5" x14ac:dyDescent="0.2">
      <c r="A27" s="88" t="s">
        <v>22</v>
      </c>
      <c r="B27" s="91">
        <f>B26*B22</f>
        <v>-0.1360941842833274</v>
      </c>
    </row>
    <row r="28" spans="1:5" ht="17" thickBot="1" x14ac:dyDescent="0.25">
      <c r="A28" s="92" t="s">
        <v>20</v>
      </c>
      <c r="B28" s="93">
        <v>0.01</v>
      </c>
    </row>
    <row r="31" spans="1:5" x14ac:dyDescent="0.2">
      <c r="A31" s="14" t="s">
        <v>24</v>
      </c>
    </row>
    <row r="32" spans="1:5" x14ac:dyDescent="0.2">
      <c r="A32" s="5" t="s">
        <v>1</v>
      </c>
      <c r="B32" s="5">
        <v>3</v>
      </c>
    </row>
    <row r="33" spans="1:5" x14ac:dyDescent="0.2">
      <c r="A33" s="5" t="s">
        <v>2</v>
      </c>
      <c r="B33" s="6">
        <v>0.02</v>
      </c>
    </row>
    <row r="34" spans="1:5" x14ac:dyDescent="0.2">
      <c r="A34" s="5" t="s">
        <v>3</v>
      </c>
      <c r="B34" s="5">
        <v>1</v>
      </c>
    </row>
    <row r="35" spans="1:5" x14ac:dyDescent="0.2">
      <c r="A35" s="5" t="s">
        <v>4</v>
      </c>
      <c r="B35" s="5">
        <v>100</v>
      </c>
    </row>
    <row r="37" spans="1:5" x14ac:dyDescent="0.2">
      <c r="A37" s="5" t="s">
        <v>5</v>
      </c>
      <c r="B37" s="5">
        <v>1</v>
      </c>
      <c r="C37" s="5">
        <v>2</v>
      </c>
      <c r="D37" s="5">
        <v>3</v>
      </c>
    </row>
    <row r="38" spans="1:5" x14ac:dyDescent="0.2">
      <c r="A38" s="5" t="s">
        <v>6</v>
      </c>
      <c r="B38" s="5">
        <v>1</v>
      </c>
      <c r="C38" s="5">
        <v>2</v>
      </c>
      <c r="D38" s="5">
        <v>3</v>
      </c>
    </row>
    <row r="39" spans="1:5" x14ac:dyDescent="0.2">
      <c r="A39" s="5" t="s">
        <v>7</v>
      </c>
      <c r="B39" s="5">
        <f>$B$35*$B$33/$B$34</f>
        <v>2</v>
      </c>
      <c r="C39" s="5">
        <f t="shared" ref="C39:D39" si="0">$B$35*$B$33/$B$34</f>
        <v>2</v>
      </c>
      <c r="D39" s="5">
        <f t="shared" si="0"/>
        <v>2</v>
      </c>
    </row>
    <row r="40" spans="1:5" x14ac:dyDescent="0.2">
      <c r="A40" s="5" t="s">
        <v>8</v>
      </c>
      <c r="B40" s="5">
        <f>B39</f>
        <v>2</v>
      </c>
      <c r="C40" s="5">
        <f t="shared" ref="C40" si="1">C39</f>
        <v>2</v>
      </c>
      <c r="D40" s="5">
        <f>D39+B35</f>
        <v>102</v>
      </c>
    </row>
    <row r="42" spans="1:5" x14ac:dyDescent="0.2">
      <c r="A42" s="5" t="s">
        <v>9</v>
      </c>
      <c r="B42" s="1">
        <v>43132</v>
      </c>
    </row>
    <row r="43" spans="1:5" x14ac:dyDescent="0.2">
      <c r="A43" s="5" t="s">
        <v>10</v>
      </c>
      <c r="B43" s="5">
        <f>EXP(-B38*HLOOKUP(B38,'Yield Curves'!$B$2:$AP$508,MATCH($B$42,'Yield Curves'!$A$3:$A$508,0)+1)/100)</f>
        <v>0.93500818099916638</v>
      </c>
      <c r="C43" s="5">
        <f>EXP(-C38*HLOOKUP(C38,'Yield Curves'!$B$2:$AP$508,MATCH($B$42,'Yield Curves'!$A$3:$A$508,0)+1)/100)</f>
        <v>0.87336649521131349</v>
      </c>
      <c r="D43" s="5">
        <f>EXP(-D38*HLOOKUP(D38,'Yield Curves'!$B$2:$AP$508,MATCH($B$42,'Yield Curves'!$A$3:$A$508,0)+1)/100)</f>
        <v>0.81521776916807387</v>
      </c>
    </row>
    <row r="44" spans="1:5" x14ac:dyDescent="0.2">
      <c r="A44" s="5" t="s">
        <v>11</v>
      </c>
      <c r="B44" s="5">
        <f>B43*B40</f>
        <v>1.8700163619983328</v>
      </c>
      <c r="C44" s="5">
        <f t="shared" ref="C44:D44" si="2">C43*C40</f>
        <v>1.746732990422627</v>
      </c>
      <c r="D44" s="5">
        <f t="shared" si="2"/>
        <v>83.152212455143541</v>
      </c>
    </row>
    <row r="45" spans="1:5" x14ac:dyDescent="0.2">
      <c r="A45" s="5" t="s">
        <v>12</v>
      </c>
      <c r="B45">
        <f>SUM(B44:D44)</f>
        <v>86.768961807564494</v>
      </c>
    </row>
    <row r="46" spans="1:5" ht="35" x14ac:dyDescent="0.2">
      <c r="A46" s="7" t="s">
        <v>13</v>
      </c>
      <c r="B46" s="8">
        <f>SUMPRODUCT(B44:D44,B38:D38)/B45</f>
        <v>2.9367658019628289</v>
      </c>
      <c r="E46">
        <f>SUMPRODUCT(B38:D38,B40:D40,B43:D43)/B45</f>
        <v>2.9367658019628284</v>
      </c>
    </row>
    <row r="47" spans="1:5" ht="17" thickBot="1" x14ac:dyDescent="0.25"/>
    <row r="48" spans="1:5" x14ac:dyDescent="0.2">
      <c r="A48" s="86" t="s">
        <v>14</v>
      </c>
      <c r="B48" s="87"/>
    </row>
    <row r="49" spans="1:2" x14ac:dyDescent="0.2">
      <c r="A49" s="88" t="s">
        <v>15</v>
      </c>
      <c r="B49" s="89">
        <f>AVERAGE(BondVal_all!$V$4:$V$508)</f>
        <v>3.2918316831683309E-2</v>
      </c>
    </row>
    <row r="50" spans="1:2" x14ac:dyDescent="0.2">
      <c r="A50" s="88" t="s">
        <v>16</v>
      </c>
      <c r="B50" s="89">
        <f>_xlfn.STDEV.S(BondVal_all!$V$4:$V$508)</f>
        <v>5.1063131527817433E-2</v>
      </c>
    </row>
    <row r="51" spans="1:2" x14ac:dyDescent="0.2">
      <c r="A51" s="88" t="s">
        <v>17</v>
      </c>
      <c r="B51" s="89">
        <f>_xlfn.NORM.S.INV(99%)</f>
        <v>2.3263478740408408</v>
      </c>
    </row>
    <row r="52" spans="1:2" x14ac:dyDescent="0.2">
      <c r="A52" s="88" t="s">
        <v>18</v>
      </c>
      <c r="B52" s="89">
        <f>B49+B50*B51</f>
        <v>0.15170892430328922</v>
      </c>
    </row>
    <row r="53" spans="1:2" x14ac:dyDescent="0.2">
      <c r="A53" s="88" t="s">
        <v>19</v>
      </c>
      <c r="B53" s="89">
        <f>-B46*B52</f>
        <v>-0.44553358074646726</v>
      </c>
    </row>
    <row r="54" spans="1:2" x14ac:dyDescent="0.2">
      <c r="A54" s="88" t="s">
        <v>21</v>
      </c>
      <c r="B54" s="89">
        <f>-1/SQRT(2*PI())*EXP(-1*(_xlfn.NORM.S.INV(B56))^2/2)/B56</f>
        <v>-2.665214220345808</v>
      </c>
    </row>
    <row r="55" spans="1:2" x14ac:dyDescent="0.2">
      <c r="A55" s="88" t="s">
        <v>22</v>
      </c>
      <c r="B55" s="94">
        <f>B50*B54</f>
        <v>-0.1360941842833274</v>
      </c>
    </row>
    <row r="56" spans="1:2" ht="17" thickBot="1" x14ac:dyDescent="0.25">
      <c r="A56" s="92" t="s">
        <v>20</v>
      </c>
      <c r="B56" s="93">
        <v>0.01</v>
      </c>
    </row>
    <row r="59" spans="1:2" x14ac:dyDescent="0.2">
      <c r="A59" s="14" t="s">
        <v>25</v>
      </c>
    </row>
    <row r="60" spans="1:2" x14ac:dyDescent="0.2">
      <c r="A60" s="5" t="s">
        <v>1</v>
      </c>
      <c r="B60" s="5">
        <v>5</v>
      </c>
    </row>
    <row r="61" spans="1:2" x14ac:dyDescent="0.2">
      <c r="A61" s="5" t="s">
        <v>2</v>
      </c>
      <c r="B61" s="16">
        <v>2.5000000000000001E-2</v>
      </c>
    </row>
    <row r="62" spans="1:2" x14ac:dyDescent="0.2">
      <c r="A62" s="5" t="s">
        <v>3</v>
      </c>
      <c r="B62" s="5">
        <v>1</v>
      </c>
    </row>
    <row r="63" spans="1:2" x14ac:dyDescent="0.2">
      <c r="A63" s="5" t="s">
        <v>4</v>
      </c>
      <c r="B63" s="5">
        <v>100</v>
      </c>
    </row>
    <row r="65" spans="1:6" x14ac:dyDescent="0.2">
      <c r="A65" s="5" t="s">
        <v>5</v>
      </c>
      <c r="B65" s="5">
        <v>1</v>
      </c>
      <c r="C65" s="5">
        <v>2</v>
      </c>
      <c r="D65" s="5">
        <v>3</v>
      </c>
      <c r="E65" s="10">
        <v>4</v>
      </c>
      <c r="F65" s="10">
        <v>5</v>
      </c>
    </row>
    <row r="66" spans="1:6" x14ac:dyDescent="0.2">
      <c r="A66" s="5" t="s">
        <v>6</v>
      </c>
      <c r="B66" s="5">
        <v>1</v>
      </c>
      <c r="C66" s="5">
        <v>2</v>
      </c>
      <c r="D66" s="5">
        <v>3</v>
      </c>
      <c r="E66" s="10">
        <v>4</v>
      </c>
      <c r="F66" s="5">
        <v>5</v>
      </c>
    </row>
    <row r="67" spans="1:6" x14ac:dyDescent="0.2">
      <c r="A67" s="5" t="s">
        <v>7</v>
      </c>
      <c r="B67" s="5">
        <f>$B$63*$B$61/$B$62</f>
        <v>2.5</v>
      </c>
      <c r="C67" s="5">
        <f t="shared" ref="C67:F67" si="3">$B$63*$B$61/$B$62</f>
        <v>2.5</v>
      </c>
      <c r="D67" s="5">
        <f t="shared" si="3"/>
        <v>2.5</v>
      </c>
      <c r="E67" s="5">
        <f t="shared" si="3"/>
        <v>2.5</v>
      </c>
      <c r="F67" s="5">
        <f t="shared" si="3"/>
        <v>2.5</v>
      </c>
    </row>
    <row r="68" spans="1:6" x14ac:dyDescent="0.2">
      <c r="A68" s="5" t="s">
        <v>8</v>
      </c>
      <c r="B68" s="5">
        <f>B67</f>
        <v>2.5</v>
      </c>
      <c r="C68" s="5">
        <f t="shared" ref="C68" si="4">C67</f>
        <v>2.5</v>
      </c>
      <c r="D68" s="5">
        <f>D67</f>
        <v>2.5</v>
      </c>
      <c r="E68" s="5">
        <f t="shared" ref="E68" si="5">E67</f>
        <v>2.5</v>
      </c>
      <c r="F68" s="5">
        <f>F67+B63</f>
        <v>102.5</v>
      </c>
    </row>
    <row r="70" spans="1:6" x14ac:dyDescent="0.2">
      <c r="A70" s="5" t="s">
        <v>9</v>
      </c>
      <c r="B70" s="18">
        <v>43132</v>
      </c>
    </row>
    <row r="71" spans="1:6" x14ac:dyDescent="0.2">
      <c r="A71" s="5" t="s">
        <v>10</v>
      </c>
      <c r="B71" s="5">
        <f>EXP(-B66*HLOOKUP(B66,'Yield Curves'!$B$2:$AP$508,MATCH($B$70,'Yield Curves'!$A$3:$A$508,0)+1)/100)</f>
        <v>0.93500818099916638</v>
      </c>
      <c r="C71" s="17">
        <f>EXP(-C66*HLOOKUP(C66,'Yield Curves'!$B$2:$AP$508,MATCH($B$70,'Yield Curves'!$A$3:$A$508,0)+1)/100)</f>
        <v>0.87336649521131349</v>
      </c>
      <c r="D71" s="5">
        <f>EXP(-D66*HLOOKUP(D66,'Yield Curves'!$B$2:$AP$508,MATCH($B$70,'Yield Curves'!$A$3:$A$508,0)+1)/100)</f>
        <v>0.81521776916807387</v>
      </c>
      <c r="E71" s="5">
        <f>EXP(-E66*HLOOKUP(E66,'Yield Curves'!$B$2:$AP$508,MATCH($B$70,'Yield Curves'!$A$3:$A$508,0)+1)/100)</f>
        <v>0.7372708138099564</v>
      </c>
      <c r="F71" s="5">
        <f>EXP(-F66*HLOOKUP(F66,'Yield Curves'!$B$2:$AP$508,MATCH($B$70,'Yield Curves'!$A$3:$A$508,0)+1)/100)</f>
        <v>0.70715881928727131</v>
      </c>
    </row>
    <row r="72" spans="1:6" x14ac:dyDescent="0.2">
      <c r="A72" s="5" t="s">
        <v>11</v>
      </c>
      <c r="B72" s="5">
        <f>B71*B68</f>
        <v>2.3375204524979161</v>
      </c>
      <c r="C72" s="17">
        <f t="shared" ref="C72" si="6">C71*C68</f>
        <v>2.1834162380282836</v>
      </c>
      <c r="D72" s="5">
        <f t="shared" ref="D72" si="7">D71*D68</f>
        <v>2.0380444229201848</v>
      </c>
      <c r="E72" s="5">
        <f>E71*E68</f>
        <v>1.843177034524891</v>
      </c>
      <c r="F72" s="5">
        <f t="shared" ref="F72" si="8">F71*F68</f>
        <v>72.483778976945302</v>
      </c>
    </row>
    <row r="73" spans="1:6" x14ac:dyDescent="0.2">
      <c r="A73" s="5" t="s">
        <v>12</v>
      </c>
      <c r="B73" s="5">
        <f>SUM(B72:F72)</f>
        <v>80.88593712491658</v>
      </c>
    </row>
    <row r="74" spans="1:6" ht="35" x14ac:dyDescent="0.2">
      <c r="A74" s="7" t="s">
        <v>13</v>
      </c>
      <c r="B74" s="19">
        <f>SUMPRODUCT(B72:F72,B66:F66)/B73</f>
        <v>4.7302423983696373</v>
      </c>
    </row>
    <row r="75" spans="1:6" ht="17" thickBot="1" x14ac:dyDescent="0.25"/>
    <row r="76" spans="1:6" x14ac:dyDescent="0.2">
      <c r="A76" s="86" t="s">
        <v>14</v>
      </c>
      <c r="B76" s="87"/>
    </row>
    <row r="77" spans="1:6" x14ac:dyDescent="0.2">
      <c r="A77" s="88" t="s">
        <v>15</v>
      </c>
      <c r="B77" s="89">
        <f>AVERAGE(BondVal_all!$V$4:$V$508)</f>
        <v>3.2918316831683309E-2</v>
      </c>
    </row>
    <row r="78" spans="1:6" x14ac:dyDescent="0.2">
      <c r="A78" s="88" t="s">
        <v>16</v>
      </c>
      <c r="B78" s="89">
        <f>_xlfn.STDEV.S(BondVal_all!$V$4:$V$508)</f>
        <v>5.1063131527817433E-2</v>
      </c>
    </row>
    <row r="79" spans="1:6" x14ac:dyDescent="0.2">
      <c r="A79" s="88" t="s">
        <v>17</v>
      </c>
      <c r="B79" s="89">
        <f>_xlfn.NORM.S.INV(99%)</f>
        <v>2.3263478740408408</v>
      </c>
    </row>
    <row r="80" spans="1:6" x14ac:dyDescent="0.2">
      <c r="A80" s="88" t="s">
        <v>18</v>
      </c>
      <c r="B80" s="89">
        <f>B77+B78*B79</f>
        <v>0.15170892430328922</v>
      </c>
    </row>
    <row r="81" spans="1:11" x14ac:dyDescent="0.2">
      <c r="A81" s="88" t="s">
        <v>19</v>
      </c>
      <c r="B81" s="89">
        <f>-B74*B80</f>
        <v>-0.71761998595046861</v>
      </c>
    </row>
    <row r="82" spans="1:11" x14ac:dyDescent="0.2">
      <c r="A82" s="88" t="s">
        <v>21</v>
      </c>
      <c r="B82" s="89">
        <f>-1/SQRT(2*PI())*EXP(-1*(_xlfn.NORM.S.INV(B84))^2/2)/B84</f>
        <v>-2.665214220345808</v>
      </c>
    </row>
    <row r="83" spans="1:11" x14ac:dyDescent="0.2">
      <c r="A83" s="88" t="s">
        <v>22</v>
      </c>
      <c r="B83" s="94">
        <f>B78*B82</f>
        <v>-0.1360941842833274</v>
      </c>
    </row>
    <row r="84" spans="1:11" ht="17" thickBot="1" x14ac:dyDescent="0.25">
      <c r="A84" s="92" t="s">
        <v>20</v>
      </c>
      <c r="B84" s="93">
        <v>0.01</v>
      </c>
    </row>
    <row r="87" spans="1:11" x14ac:dyDescent="0.2">
      <c r="A87" s="14" t="s">
        <v>26</v>
      </c>
    </row>
    <row r="88" spans="1:11" x14ac:dyDescent="0.2">
      <c r="A88" s="5" t="s">
        <v>1</v>
      </c>
      <c r="B88" s="5">
        <v>5</v>
      </c>
    </row>
    <row r="89" spans="1:11" x14ac:dyDescent="0.2">
      <c r="A89" s="5" t="s">
        <v>2</v>
      </c>
      <c r="B89" s="16">
        <v>3.5000000000000003E-2</v>
      </c>
    </row>
    <row r="90" spans="1:11" x14ac:dyDescent="0.2">
      <c r="A90" s="5" t="s">
        <v>3</v>
      </c>
      <c r="B90" s="5">
        <v>1</v>
      </c>
    </row>
    <row r="91" spans="1:11" x14ac:dyDescent="0.2">
      <c r="A91" s="5" t="s">
        <v>4</v>
      </c>
      <c r="B91" s="5">
        <v>100</v>
      </c>
    </row>
    <row r="93" spans="1:11" x14ac:dyDescent="0.2">
      <c r="A93" s="5" t="s">
        <v>5</v>
      </c>
      <c r="B93" s="5">
        <v>1</v>
      </c>
      <c r="C93" s="5">
        <v>2</v>
      </c>
      <c r="D93" s="5">
        <v>3</v>
      </c>
      <c r="E93" s="10">
        <v>4</v>
      </c>
      <c r="F93" s="10">
        <v>5</v>
      </c>
      <c r="G93" s="5">
        <v>6</v>
      </c>
      <c r="H93" s="5">
        <v>7</v>
      </c>
      <c r="I93" s="5">
        <v>8</v>
      </c>
      <c r="J93" s="10">
        <v>9</v>
      </c>
      <c r="K93" s="10">
        <v>10</v>
      </c>
    </row>
    <row r="94" spans="1:11" x14ac:dyDescent="0.2">
      <c r="A94" s="5" t="s">
        <v>6</v>
      </c>
      <c r="B94" s="5">
        <v>1</v>
      </c>
      <c r="C94" s="5">
        <v>2</v>
      </c>
      <c r="D94" s="5">
        <v>3</v>
      </c>
      <c r="E94" s="10">
        <v>4</v>
      </c>
      <c r="F94" s="5">
        <v>5</v>
      </c>
      <c r="G94" s="5">
        <v>6</v>
      </c>
      <c r="H94" s="5">
        <v>7</v>
      </c>
      <c r="I94" s="5">
        <v>8</v>
      </c>
      <c r="J94" s="10">
        <v>9</v>
      </c>
      <c r="K94" s="5">
        <v>10</v>
      </c>
    </row>
    <row r="95" spans="1:11" x14ac:dyDescent="0.2">
      <c r="A95" s="5" t="s">
        <v>7</v>
      </c>
      <c r="B95" s="5">
        <f t="shared" ref="B95:E95" si="9">$B$89*$B$91/$B$90</f>
        <v>3.5000000000000004</v>
      </c>
      <c r="C95" s="5">
        <f t="shared" si="9"/>
        <v>3.5000000000000004</v>
      </c>
      <c r="D95" s="5">
        <f t="shared" si="9"/>
        <v>3.5000000000000004</v>
      </c>
      <c r="E95" s="5">
        <f t="shared" si="9"/>
        <v>3.5000000000000004</v>
      </c>
      <c r="F95" s="5">
        <f>$B$89*$B$91/$B$90</f>
        <v>3.5000000000000004</v>
      </c>
      <c r="G95" s="5">
        <f t="shared" ref="G95:K95" si="10">$B$89*$B$91/$B$90</f>
        <v>3.5000000000000004</v>
      </c>
      <c r="H95" s="5">
        <f t="shared" si="10"/>
        <v>3.5000000000000004</v>
      </c>
      <c r="I95" s="5">
        <f t="shared" si="10"/>
        <v>3.5000000000000004</v>
      </c>
      <c r="J95" s="5">
        <f t="shared" si="10"/>
        <v>3.5000000000000004</v>
      </c>
      <c r="K95" s="5">
        <f t="shared" si="10"/>
        <v>3.5000000000000004</v>
      </c>
    </row>
    <row r="96" spans="1:11" x14ac:dyDescent="0.2">
      <c r="A96" s="5" t="s">
        <v>8</v>
      </c>
      <c r="B96" s="5">
        <f>B95</f>
        <v>3.5000000000000004</v>
      </c>
      <c r="C96" s="5">
        <f t="shared" ref="C96" si="11">C95</f>
        <v>3.5000000000000004</v>
      </c>
      <c r="D96" s="5">
        <f>D95</f>
        <v>3.5000000000000004</v>
      </c>
      <c r="E96" s="5">
        <f t="shared" ref="E96" si="12">E95</f>
        <v>3.5000000000000004</v>
      </c>
      <c r="F96" s="5">
        <f t="shared" ref="F96" si="13">F95</f>
        <v>3.5000000000000004</v>
      </c>
      <c r="G96" s="5">
        <f t="shared" ref="G96" si="14">G95</f>
        <v>3.5000000000000004</v>
      </c>
      <c r="H96" s="5">
        <f t="shared" ref="H96" si="15">H95</f>
        <v>3.5000000000000004</v>
      </c>
      <c r="I96" s="5">
        <f t="shared" ref="I96" si="16">I95</f>
        <v>3.5000000000000004</v>
      </c>
      <c r="J96" s="5">
        <f t="shared" ref="J96" si="17">J95</f>
        <v>3.5000000000000004</v>
      </c>
      <c r="K96" s="5">
        <f>K95+B91</f>
        <v>103.5</v>
      </c>
    </row>
    <row r="98" spans="1:11" x14ac:dyDescent="0.2">
      <c r="A98" s="5" t="s">
        <v>9</v>
      </c>
      <c r="B98" s="18">
        <v>43132</v>
      </c>
    </row>
    <row r="99" spans="1:11" x14ac:dyDescent="0.2">
      <c r="A99" s="5" t="s">
        <v>10</v>
      </c>
      <c r="B99" s="5">
        <f>EXP(-B94*HLOOKUP(B94,'Yield Curves'!$B$2:$AP$508,MATCH($B$98,'Yield Curves'!$A$3:$A$508,0)+1)/100)</f>
        <v>0.93500818099916638</v>
      </c>
      <c r="C99" s="5">
        <f>EXP(-C94*HLOOKUP(C94,'Yield Curves'!$B$2:$AP$508,MATCH($B$98,'Yield Curves'!$A$3:$A$508,0)+1)/100)</f>
        <v>0.87336649521131349</v>
      </c>
      <c r="D99" s="5">
        <f>EXP(-D94*HLOOKUP(D94,'Yield Curves'!$B$2:$AP$508,MATCH($B$98,'Yield Curves'!$A$3:$A$508,0)+1)/100)</f>
        <v>0.81521776916807387</v>
      </c>
      <c r="E99" s="5">
        <f>EXP(-E94*HLOOKUP(E94,'Yield Curves'!$B$2:$AP$508,MATCH($B$98,'Yield Curves'!$A$3:$A$508,0)+1)/100)</f>
        <v>0.7372708138099564</v>
      </c>
      <c r="F99" s="5">
        <f>EXP(-F94*HLOOKUP(F94,'Yield Curves'!$B$2:$AP$508,MATCH($B$98,'Yield Curves'!$A$3:$A$508,0)+1)/100)</f>
        <v>0.70715881928727131</v>
      </c>
      <c r="G99" s="5">
        <f>EXP(-G94*HLOOKUP(G94,'Yield Curves'!$B$2:$AP$508,MATCH($B$98,'Yield Curves'!$A$3:$A$508,0)+1)/100)</f>
        <v>0.65684973533326263</v>
      </c>
      <c r="H99" s="5">
        <f>EXP(-H94*HLOOKUP(H94,'Yield Curves'!$B$2:$AP$508,MATCH($B$98,'Yield Curves'!$A$3:$A$508,0)+1)/100)</f>
        <v>0.60920527445275352</v>
      </c>
      <c r="I99" s="5">
        <f>EXP(-I94*HLOOKUP(I94,'Yield Curves'!$B$2:$AP$508,MATCH($B$98,'Yield Curves'!$A$3:$A$508,0)+1)/100)</f>
        <v>0.5643390813894299</v>
      </c>
      <c r="J99" s="5">
        <f>EXP(-J94*HLOOKUP(J94,'Yield Curves'!$B$2:$AP$508,MATCH($B$98,'Yield Curves'!$A$3:$A$508,0)+1)/100)</f>
        <v>0.52220894155942565</v>
      </c>
      <c r="K99" s="5">
        <f>EXP(-K94*HLOOKUP(K94,'Yield Curves'!$B$2:$AP$508,MATCH($B$98,'Yield Curves'!$A$3:$A$508,0)+1)/100)</f>
        <v>0.4823911401151259</v>
      </c>
    </row>
    <row r="100" spans="1:11" x14ac:dyDescent="0.2">
      <c r="A100" s="5" t="s">
        <v>11</v>
      </c>
      <c r="B100" s="5">
        <f>B99*B96</f>
        <v>3.2725286334970827</v>
      </c>
      <c r="C100" s="17">
        <f t="shared" ref="C100" si="18">C99*C96</f>
        <v>3.0567827332395976</v>
      </c>
      <c r="D100" s="5">
        <f t="shared" ref="D100" si="19">D99*D96</f>
        <v>2.853262192088259</v>
      </c>
      <c r="E100" s="5">
        <f>E99*E96</f>
        <v>2.5804478483348476</v>
      </c>
      <c r="F100" s="5">
        <f t="shared" ref="F100" si="20">F99*F96</f>
        <v>2.4750558675054499</v>
      </c>
      <c r="G100" s="5">
        <f t="shared" ref="G100" si="21">G99*G96</f>
        <v>2.2989740736664195</v>
      </c>
      <c r="H100" s="5">
        <f t="shared" ref="H100" si="22">H99*H96</f>
        <v>2.1322184605846375</v>
      </c>
      <c r="I100" s="5">
        <f t="shared" ref="I100" si="23">I99*I96</f>
        <v>1.9751867848630049</v>
      </c>
      <c r="J100" s="5">
        <f t="shared" ref="J100" si="24">J99*J96</f>
        <v>1.8277312954579901</v>
      </c>
      <c r="K100" s="5">
        <f t="shared" ref="K100" si="25">K99*K96</f>
        <v>49.927483001915533</v>
      </c>
    </row>
    <row r="101" spans="1:11" x14ac:dyDescent="0.2">
      <c r="A101" s="5" t="s">
        <v>12</v>
      </c>
      <c r="B101" s="5">
        <f>SUM(B100:K100)</f>
        <v>72.399670891152823</v>
      </c>
    </row>
    <row r="102" spans="1:11" ht="35" x14ac:dyDescent="0.2">
      <c r="A102" s="7" t="s">
        <v>13</v>
      </c>
      <c r="B102" s="19">
        <f>SUMPRODUCT(B100:K100,B94:K94)/B101</f>
        <v>8.299598929583091</v>
      </c>
    </row>
    <row r="103" spans="1:11" ht="17" thickBot="1" x14ac:dyDescent="0.25"/>
    <row r="104" spans="1:11" x14ac:dyDescent="0.2">
      <c r="A104" s="86" t="s">
        <v>14</v>
      </c>
      <c r="B104" s="87"/>
    </row>
    <row r="105" spans="1:11" x14ac:dyDescent="0.2">
      <c r="A105" s="88" t="s">
        <v>15</v>
      </c>
      <c r="B105" s="89">
        <f>AVERAGE(BondVal_all!$V$4:$V$508)</f>
        <v>3.2918316831683309E-2</v>
      </c>
    </row>
    <row r="106" spans="1:11" x14ac:dyDescent="0.2">
      <c r="A106" s="88" t="s">
        <v>16</v>
      </c>
      <c r="B106" s="89">
        <f>_xlfn.STDEV.S(BondVal_all!$V$4:$V$508)</f>
        <v>5.1063131527817433E-2</v>
      </c>
    </row>
    <row r="107" spans="1:11" x14ac:dyDescent="0.2">
      <c r="A107" s="88" t="s">
        <v>17</v>
      </c>
      <c r="B107" s="89">
        <f>_xlfn.NORM.S.INV(99%)</f>
        <v>2.3263478740408408</v>
      </c>
    </row>
    <row r="108" spans="1:11" x14ac:dyDescent="0.2">
      <c r="A108" s="88" t="s">
        <v>18</v>
      </c>
      <c r="B108" s="89">
        <f>B105+B106*B107</f>
        <v>0.15170892430328922</v>
      </c>
    </row>
    <row r="109" spans="1:11" x14ac:dyDescent="0.2">
      <c r="A109" s="88" t="s">
        <v>19</v>
      </c>
      <c r="B109" s="89">
        <f>-B102*B108</f>
        <v>-1.2591232257557814</v>
      </c>
    </row>
    <row r="110" spans="1:11" x14ac:dyDescent="0.2">
      <c r="A110" s="88" t="s">
        <v>21</v>
      </c>
      <c r="B110" s="89">
        <f>-1/SQRT(2*PI())*EXP(-1*(_xlfn.NORM.S.INV(B112))^2/2)/B112</f>
        <v>-2.665214220345808</v>
      </c>
    </row>
    <row r="111" spans="1:11" x14ac:dyDescent="0.2">
      <c r="A111" s="88" t="s">
        <v>22</v>
      </c>
      <c r="B111" s="94">
        <f>B106*B110</f>
        <v>-0.1360941842833274</v>
      </c>
    </row>
    <row r="112" spans="1:11" ht="17" thickBot="1" x14ac:dyDescent="0.25">
      <c r="A112" s="92" t="s">
        <v>20</v>
      </c>
      <c r="B112" s="93">
        <v>0.01</v>
      </c>
    </row>
    <row r="115" spans="1:21" x14ac:dyDescent="0.2">
      <c r="A115" s="14" t="s">
        <v>27</v>
      </c>
    </row>
    <row r="116" spans="1:21" x14ac:dyDescent="0.2">
      <c r="A116" s="5" t="s">
        <v>1</v>
      </c>
      <c r="B116" s="5">
        <v>5</v>
      </c>
    </row>
    <row r="117" spans="1:21" x14ac:dyDescent="0.2">
      <c r="A117" s="5" t="s">
        <v>2</v>
      </c>
      <c r="B117" s="16">
        <v>0.04</v>
      </c>
    </row>
    <row r="118" spans="1:21" x14ac:dyDescent="0.2">
      <c r="A118" s="5" t="s">
        <v>3</v>
      </c>
      <c r="B118" s="5">
        <v>1</v>
      </c>
    </row>
    <row r="119" spans="1:21" x14ac:dyDescent="0.2">
      <c r="A119" s="5" t="s">
        <v>4</v>
      </c>
      <c r="B119" s="5">
        <v>100</v>
      </c>
    </row>
    <row r="121" spans="1:21" x14ac:dyDescent="0.2">
      <c r="A121" s="5" t="s">
        <v>5</v>
      </c>
      <c r="B121" s="5">
        <v>1</v>
      </c>
      <c r="C121" s="5">
        <v>2</v>
      </c>
      <c r="D121" s="5">
        <v>3</v>
      </c>
      <c r="E121" s="10">
        <v>4</v>
      </c>
      <c r="F121" s="10">
        <v>5</v>
      </c>
      <c r="G121" s="5">
        <v>6</v>
      </c>
      <c r="H121" s="5">
        <v>7</v>
      </c>
      <c r="I121" s="5">
        <v>8</v>
      </c>
      <c r="J121" s="10">
        <v>9</v>
      </c>
      <c r="K121" s="10">
        <v>10</v>
      </c>
      <c r="L121" s="5">
        <v>11</v>
      </c>
      <c r="M121" s="5">
        <v>12</v>
      </c>
      <c r="N121" s="10">
        <v>13</v>
      </c>
      <c r="O121" s="10">
        <v>14</v>
      </c>
      <c r="P121" s="5">
        <v>15</v>
      </c>
      <c r="Q121" s="5">
        <v>16</v>
      </c>
      <c r="R121" s="10">
        <v>17</v>
      </c>
      <c r="S121" s="10">
        <v>18</v>
      </c>
      <c r="T121" s="5">
        <v>19</v>
      </c>
      <c r="U121" s="5">
        <v>20</v>
      </c>
    </row>
    <row r="122" spans="1:21" x14ac:dyDescent="0.2">
      <c r="A122" s="5" t="s">
        <v>6</v>
      </c>
      <c r="B122" s="5">
        <v>1</v>
      </c>
      <c r="C122" s="5">
        <v>2</v>
      </c>
      <c r="D122" s="5">
        <v>3</v>
      </c>
      <c r="E122" s="10">
        <v>4</v>
      </c>
      <c r="F122" s="5">
        <v>5</v>
      </c>
      <c r="G122" s="5">
        <v>6</v>
      </c>
      <c r="H122" s="5">
        <v>7</v>
      </c>
      <c r="I122" s="5">
        <v>8</v>
      </c>
      <c r="J122" s="10">
        <v>9</v>
      </c>
      <c r="K122" s="5">
        <v>10</v>
      </c>
      <c r="L122" s="5">
        <v>11</v>
      </c>
      <c r="M122" s="5">
        <v>12</v>
      </c>
      <c r="N122" s="10">
        <v>13</v>
      </c>
      <c r="O122" s="10">
        <v>14</v>
      </c>
      <c r="P122" s="5">
        <v>15</v>
      </c>
      <c r="Q122" s="5">
        <v>16</v>
      </c>
      <c r="R122" s="10">
        <v>17</v>
      </c>
      <c r="S122" s="10">
        <v>18</v>
      </c>
      <c r="T122" s="5">
        <v>19</v>
      </c>
      <c r="U122" s="5">
        <v>20</v>
      </c>
    </row>
    <row r="123" spans="1:21" x14ac:dyDescent="0.2">
      <c r="A123" s="5" t="s">
        <v>7</v>
      </c>
      <c r="B123" s="5">
        <f>$B$119*$B$117/$B$118</f>
        <v>4</v>
      </c>
      <c r="C123" s="5">
        <f t="shared" ref="C123:U123" si="26">$B$119*$B$117/$B$118</f>
        <v>4</v>
      </c>
      <c r="D123" s="5">
        <f t="shared" si="26"/>
        <v>4</v>
      </c>
      <c r="E123" s="5">
        <f t="shared" si="26"/>
        <v>4</v>
      </c>
      <c r="F123" s="5">
        <f t="shared" si="26"/>
        <v>4</v>
      </c>
      <c r="G123" s="5">
        <f t="shared" si="26"/>
        <v>4</v>
      </c>
      <c r="H123" s="5">
        <f t="shared" si="26"/>
        <v>4</v>
      </c>
      <c r="I123" s="5">
        <f t="shared" si="26"/>
        <v>4</v>
      </c>
      <c r="J123" s="5">
        <f t="shared" si="26"/>
        <v>4</v>
      </c>
      <c r="K123" s="5">
        <f t="shared" si="26"/>
        <v>4</v>
      </c>
      <c r="L123" s="5">
        <f t="shared" si="26"/>
        <v>4</v>
      </c>
      <c r="M123" s="5">
        <f t="shared" si="26"/>
        <v>4</v>
      </c>
      <c r="N123" s="5">
        <f t="shared" si="26"/>
        <v>4</v>
      </c>
      <c r="O123" s="5">
        <f t="shared" si="26"/>
        <v>4</v>
      </c>
      <c r="P123" s="5">
        <f t="shared" si="26"/>
        <v>4</v>
      </c>
      <c r="Q123" s="5">
        <f t="shared" si="26"/>
        <v>4</v>
      </c>
      <c r="R123" s="5">
        <f t="shared" si="26"/>
        <v>4</v>
      </c>
      <c r="S123" s="5">
        <f t="shared" si="26"/>
        <v>4</v>
      </c>
      <c r="T123" s="5">
        <f t="shared" si="26"/>
        <v>4</v>
      </c>
      <c r="U123" s="5">
        <f t="shared" si="26"/>
        <v>4</v>
      </c>
    </row>
    <row r="124" spans="1:21" x14ac:dyDescent="0.2">
      <c r="A124" s="5" t="s">
        <v>8</v>
      </c>
      <c r="B124" s="5">
        <f>B123</f>
        <v>4</v>
      </c>
      <c r="C124" s="5">
        <f t="shared" ref="C124" si="27">C123</f>
        <v>4</v>
      </c>
      <c r="D124" s="5">
        <f>D123</f>
        <v>4</v>
      </c>
      <c r="E124" s="5">
        <f t="shared" ref="E124" si="28">E123</f>
        <v>4</v>
      </c>
      <c r="F124" s="5">
        <f t="shared" ref="F124" si="29">F123</f>
        <v>4</v>
      </c>
      <c r="G124" s="5">
        <f t="shared" ref="G124" si="30">G123</f>
        <v>4</v>
      </c>
      <c r="H124" s="5">
        <f t="shared" ref="H124" si="31">H123</f>
        <v>4</v>
      </c>
      <c r="I124" s="5">
        <f t="shared" ref="I124" si="32">I123</f>
        <v>4</v>
      </c>
      <c r="J124" s="5">
        <f t="shared" ref="J124" si="33">J123</f>
        <v>4</v>
      </c>
      <c r="K124" s="5">
        <f t="shared" ref="K124" si="34">K123</f>
        <v>4</v>
      </c>
      <c r="L124" s="5">
        <f t="shared" ref="L124" si="35">L123</f>
        <v>4</v>
      </c>
      <c r="M124" s="5">
        <f t="shared" ref="M124" si="36">M123</f>
        <v>4</v>
      </c>
      <c r="N124" s="5">
        <f t="shared" ref="N124" si="37">N123</f>
        <v>4</v>
      </c>
      <c r="O124" s="5">
        <f t="shared" ref="O124" si="38">O123</f>
        <v>4</v>
      </c>
      <c r="P124" s="5">
        <f t="shared" ref="P124" si="39">P123</f>
        <v>4</v>
      </c>
      <c r="Q124" s="5">
        <f t="shared" ref="Q124" si="40">Q123</f>
        <v>4</v>
      </c>
      <c r="R124" s="5">
        <f t="shared" ref="R124" si="41">R123</f>
        <v>4</v>
      </c>
      <c r="S124" s="5">
        <f t="shared" ref="S124" si="42">S123</f>
        <v>4</v>
      </c>
      <c r="T124" s="5">
        <f t="shared" ref="T124" si="43">T123</f>
        <v>4</v>
      </c>
      <c r="U124" s="5">
        <f>U123+B119</f>
        <v>104</v>
      </c>
    </row>
    <row r="126" spans="1:21" x14ac:dyDescent="0.2">
      <c r="A126" s="5" t="s">
        <v>9</v>
      </c>
      <c r="B126" s="18">
        <v>43132</v>
      </c>
    </row>
    <row r="127" spans="1:21" x14ac:dyDescent="0.2">
      <c r="A127" s="5" t="s">
        <v>10</v>
      </c>
      <c r="B127" s="5">
        <f>EXP(-B122*HLOOKUP(B122,'Yield Curves'!$B$2:$AP$508,MATCH($B$126,'Yield Curves'!$A$3:$A$508,0)+1)/100)</f>
        <v>0.93500818099916638</v>
      </c>
      <c r="C127" s="5">
        <f>EXP(-C122*HLOOKUP(C122,'Yield Curves'!$B$2:$AP$508,MATCH($B$126,'Yield Curves'!$A$3:$A$508,0)+1)/100)</f>
        <v>0.87336649521131349</v>
      </c>
      <c r="D127" s="5">
        <f>EXP(-D122*HLOOKUP(D122,'Yield Curves'!$B$2:$AP$508,MATCH($B$126,'Yield Curves'!$A$3:$A$508,0)+1)/100)</f>
        <v>0.81521776916807387</v>
      </c>
      <c r="E127" s="5">
        <f>EXP(-E122*HLOOKUP(E122,'Yield Curves'!$B$2:$AP$508,MATCH($B$126,'Yield Curves'!$A$3:$A$508,0)+1)/100)</f>
        <v>0.7372708138099564</v>
      </c>
      <c r="F127" s="5">
        <f>EXP(-F122*HLOOKUP(F122,'Yield Curves'!$B$2:$AP$508,MATCH($B$126,'Yield Curves'!$A$3:$A$508,0)+1)/100)</f>
        <v>0.70715881928727131</v>
      </c>
      <c r="G127" s="5">
        <f>EXP(-G122*HLOOKUP(G122,'Yield Curves'!$B$2:$AP$508,MATCH($B$126,'Yield Curves'!$A$3:$A$508,0)+1)/100)</f>
        <v>0.65684973533326263</v>
      </c>
      <c r="H127" s="5">
        <f>EXP(-H122*HLOOKUP(H122,'Yield Curves'!$B$2:$AP$508,MATCH($B$126,'Yield Curves'!$A$3:$A$508,0)+1)/100)</f>
        <v>0.60920527445275352</v>
      </c>
      <c r="I127" s="5">
        <f>EXP(-I122*HLOOKUP(I122,'Yield Curves'!$B$2:$AP$508,MATCH($B$126,'Yield Curves'!$A$3:$A$508,0)+1)/100)</f>
        <v>0.5643390813894299</v>
      </c>
      <c r="J127" s="5">
        <f>EXP(-J122*HLOOKUP(J122,'Yield Curves'!$B$2:$AP$508,MATCH($B$126,'Yield Curves'!$A$3:$A$508,0)+1)/100)</f>
        <v>0.52220894155942565</v>
      </c>
      <c r="K127" s="5">
        <f>EXP(-K122*HLOOKUP(K122,'Yield Curves'!$B$2:$AP$508,MATCH($B$126,'Yield Curves'!$A$3:$A$508,0)+1)/100)</f>
        <v>0.4823911401151259</v>
      </c>
      <c r="L127" s="5">
        <f>EXP(-L122*HLOOKUP(L122,'Yield Curves'!$B$2:$AP$508,MATCH($B$126,'Yield Curves'!$A$3:$A$508,0)+1)/100)</f>
        <v>0.44497485679341642</v>
      </c>
      <c r="M127" s="5">
        <f>EXP(-M122*HLOOKUP(M122,'Yield Curves'!$B$2:$AP$508,MATCH($B$126,'Yield Curves'!$A$3:$A$508,0)+1)/100)</f>
        <v>0.41019915225852605</v>
      </c>
      <c r="N127" s="5">
        <f>EXP(-N122*HLOOKUP(N122,'Yield Curves'!$B$2:$AP$508,MATCH($B$126,'Yield Curves'!$A$3:$A$508,0)+1)/100)</f>
        <v>0.37797465911050054</v>
      </c>
      <c r="O127" s="5">
        <f>EXP(-O122*HLOOKUP(O122,'Yield Curves'!$B$2:$AP$508,MATCH($B$126,'Yield Curves'!$A$3:$A$508,0)+1)/100)</f>
        <v>0.34739793303699007</v>
      </c>
      <c r="P127" s="5">
        <f>EXP(-P122*HLOOKUP(P122,'Yield Curves'!$B$2:$AP$508,MATCH($B$126,'Yield Curves'!$A$3:$A$508,0)+1)/100)</f>
        <v>0.31886100249834631</v>
      </c>
      <c r="Q127" s="5">
        <f>EXP(-Q122*HLOOKUP(Q122,'Yield Curves'!$B$2:$AP$508,MATCH($B$126,'Yield Curves'!$A$3:$A$508,0)+1)/100)</f>
        <v>0.29250365256104632</v>
      </c>
      <c r="R127" s="5">
        <f>EXP(-R122*HLOOKUP(R122,'Yield Curves'!$B$2:$AP$508,MATCH($B$126,'Yield Curves'!$A$3:$A$508,0)+1)/100)</f>
        <v>0.26821420751954966</v>
      </c>
      <c r="S127" s="5">
        <f>EXP(-S122*HLOOKUP(S122,'Yield Curves'!$B$2:$AP$508,MATCH($B$126,'Yield Curves'!$A$3:$A$508,0)+1)/100)</f>
        <v>0.24565658774394736</v>
      </c>
      <c r="T127" s="5">
        <f>EXP(-T122*HLOOKUP(T122,'Yield Curves'!$B$2:$AP$508,MATCH($B$126,'Yield Curves'!$A$3:$A$508,0)+1)/100)</f>
        <v>0.22462894507514833</v>
      </c>
      <c r="U127" s="5">
        <f>EXP(-U122*HLOOKUP(U122,'Yield Curves'!$B$2:$AP$508,MATCH($B$126,'Yield Curves'!$A$3:$A$508,0)+1)/100)</f>
        <v>0.20515284341797715</v>
      </c>
    </row>
    <row r="128" spans="1:21" x14ac:dyDescent="0.2">
      <c r="A128" s="5" t="s">
        <v>11</v>
      </c>
      <c r="B128" s="5">
        <f>B127*B124</f>
        <v>3.7400327239966655</v>
      </c>
      <c r="C128" s="17">
        <f t="shared" ref="C128" si="44">C127*C124</f>
        <v>3.4934659808452539</v>
      </c>
      <c r="D128" s="5">
        <f t="shared" ref="D128" si="45">D127*D124</f>
        <v>3.2608710766722955</v>
      </c>
      <c r="E128" s="5">
        <f>E127*E124</f>
        <v>2.9490832552398256</v>
      </c>
      <c r="F128" s="5">
        <f t="shared" ref="F128" si="46">F127*F124</f>
        <v>2.8286352771490852</v>
      </c>
      <c r="G128" s="5">
        <f t="shared" ref="G128" si="47">G127*G124</f>
        <v>2.6273989413330505</v>
      </c>
      <c r="H128" s="5">
        <f t="shared" ref="H128" si="48">H127*H124</f>
        <v>2.4368210978110141</v>
      </c>
      <c r="I128" s="5">
        <f t="shared" ref="I128" si="49">I127*I124</f>
        <v>2.2573563255577196</v>
      </c>
      <c r="J128" s="5">
        <f t="shared" ref="J128" si="50">J127*J124</f>
        <v>2.0888357662377026</v>
      </c>
      <c r="K128" s="5">
        <f t="shared" ref="K128" si="51">K127*K124</f>
        <v>1.9295645604605036</v>
      </c>
      <c r="L128" s="5">
        <f t="shared" ref="L128" si="52">L127*L124</f>
        <v>1.7798994271736657</v>
      </c>
      <c r="M128" s="5">
        <f t="shared" ref="M128" si="53">M127*M124</f>
        <v>1.6407966090341042</v>
      </c>
      <c r="N128" s="5">
        <f t="shared" ref="N128" si="54">N127*N124</f>
        <v>1.5118986364420022</v>
      </c>
      <c r="O128" s="5">
        <f t="shared" ref="O128" si="55">O127*O124</f>
        <v>1.3895917321479603</v>
      </c>
      <c r="P128" s="5">
        <f t="shared" ref="P128" si="56">P127*P124</f>
        <v>1.2754440099933853</v>
      </c>
      <c r="Q128" s="5">
        <f t="shared" ref="Q128" si="57">Q127*Q124</f>
        <v>1.1700146102441853</v>
      </c>
      <c r="R128" s="5">
        <f t="shared" ref="R128" si="58">R127*R124</f>
        <v>1.0728568300781987</v>
      </c>
      <c r="S128" s="5">
        <f t="shared" ref="S128" si="59">S127*S124</f>
        <v>0.98262635097578943</v>
      </c>
      <c r="T128" s="5">
        <f t="shared" ref="T128" si="60">T127*T124</f>
        <v>0.89851578030059331</v>
      </c>
      <c r="U128" s="5">
        <f t="shared" ref="U128" si="61">U127*U124</f>
        <v>21.335895715469626</v>
      </c>
    </row>
    <row r="129" spans="1:14" x14ac:dyDescent="0.2">
      <c r="A129" s="5" t="s">
        <v>12</v>
      </c>
      <c r="B129" s="5">
        <f>SUM(B128:U128)</f>
        <v>60.669604707162641</v>
      </c>
    </row>
    <row r="130" spans="1:14" ht="35" x14ac:dyDescent="0.2">
      <c r="A130" s="7" t="s">
        <v>13</v>
      </c>
      <c r="B130" s="19">
        <f>SUMPRODUCT(B128:U128,B122:U122)/B129</f>
        <v>12.054967529447033</v>
      </c>
    </row>
    <row r="131" spans="1:14" ht="17" thickBot="1" x14ac:dyDescent="0.25"/>
    <row r="132" spans="1:14" x14ac:dyDescent="0.2">
      <c r="A132" s="86" t="s">
        <v>14</v>
      </c>
      <c r="B132" s="87"/>
    </row>
    <row r="133" spans="1:14" x14ac:dyDescent="0.2">
      <c r="A133" s="88" t="s">
        <v>15</v>
      </c>
      <c r="B133" s="89">
        <f>AVERAGE(BondVal_all!$V$4:$V$508)</f>
        <v>3.2918316831683309E-2</v>
      </c>
    </row>
    <row r="134" spans="1:14" x14ac:dyDescent="0.2">
      <c r="A134" s="88" t="s">
        <v>16</v>
      </c>
      <c r="B134" s="89">
        <f>_xlfn.STDEV.S(BondVal_all!$V$4:$V$508)</f>
        <v>5.1063131527817433E-2</v>
      </c>
    </row>
    <row r="135" spans="1:14" x14ac:dyDescent="0.2">
      <c r="A135" s="88" t="s">
        <v>17</v>
      </c>
      <c r="B135" s="89">
        <f>_xlfn.NORM.S.INV(99%)</f>
        <v>2.3263478740408408</v>
      </c>
    </row>
    <row r="136" spans="1:14" x14ac:dyDescent="0.2">
      <c r="A136" s="88" t="s">
        <v>18</v>
      </c>
      <c r="B136" s="89">
        <f>B133+B134*B135</f>
        <v>0.15170892430328922</v>
      </c>
    </row>
    <row r="137" spans="1:14" x14ac:dyDescent="0.2">
      <c r="A137" s="88" t="s">
        <v>19</v>
      </c>
      <c r="B137" s="89">
        <f>-B130*B136</f>
        <v>-1.8288461564034895</v>
      </c>
    </row>
    <row r="138" spans="1:14" x14ac:dyDescent="0.2">
      <c r="A138" s="88" t="s">
        <v>21</v>
      </c>
      <c r="B138" s="89">
        <f>-1/SQRT(2*PI())*EXP(-1*(_xlfn.NORM.S.INV(B140))^2/2)/B140</f>
        <v>-2.665214220345808</v>
      </c>
    </row>
    <row r="139" spans="1:14" x14ac:dyDescent="0.2">
      <c r="A139" s="88" t="s">
        <v>22</v>
      </c>
      <c r="B139" s="94">
        <f>B134*B138</f>
        <v>-0.1360941842833274</v>
      </c>
    </row>
    <row r="140" spans="1:14" ht="17" thickBot="1" x14ac:dyDescent="0.25">
      <c r="A140" s="92" t="s">
        <v>20</v>
      </c>
      <c r="B140" s="93">
        <v>0.01</v>
      </c>
    </row>
    <row r="142" spans="1:14" x14ac:dyDescent="0.2">
      <c r="A142" s="78" t="s">
        <v>65</v>
      </c>
      <c r="B142" s="78"/>
      <c r="C142" s="78"/>
      <c r="D142" s="78"/>
      <c r="E142" s="78"/>
      <c r="F142" s="78"/>
      <c r="G142" s="78"/>
      <c r="H142" s="78"/>
      <c r="I142" s="78"/>
      <c r="J142" s="78"/>
      <c r="K142" s="78"/>
      <c r="L142" s="78"/>
      <c r="M142" s="78"/>
      <c r="N142" s="78"/>
    </row>
    <row r="143" spans="1:14" x14ac:dyDescent="0.2">
      <c r="A143" s="78"/>
      <c r="B143" s="78"/>
      <c r="C143" s="78"/>
      <c r="D143" s="78"/>
      <c r="E143" s="78"/>
      <c r="F143" s="78"/>
      <c r="G143" s="78"/>
      <c r="H143" s="78"/>
      <c r="I143" s="78"/>
      <c r="J143" s="78"/>
      <c r="K143" s="78"/>
      <c r="L143" s="78"/>
      <c r="M143" s="78"/>
      <c r="N143" s="78"/>
    </row>
    <row r="144" spans="1:14" x14ac:dyDescent="0.2">
      <c r="A144" s="78"/>
      <c r="B144" s="78"/>
      <c r="C144" s="78"/>
      <c r="D144" s="78"/>
      <c r="E144" s="78"/>
      <c r="F144" s="78"/>
      <c r="G144" s="78"/>
      <c r="H144" s="78"/>
      <c r="I144" s="78"/>
      <c r="J144" s="78"/>
      <c r="K144" s="78"/>
      <c r="L144" s="78"/>
      <c r="M144" s="78"/>
      <c r="N144" s="78"/>
    </row>
    <row r="145" spans="1:21" s="79" customFormat="1" x14ac:dyDescent="0.2">
      <c r="A145" s="77"/>
      <c r="B145" s="77"/>
      <c r="C145" s="77"/>
      <c r="D145" s="77"/>
      <c r="E145" s="77"/>
      <c r="F145" s="77"/>
      <c r="G145" s="77"/>
      <c r="H145" s="77"/>
      <c r="I145" s="77"/>
      <c r="J145" s="77"/>
      <c r="K145" s="77"/>
      <c r="L145" s="77"/>
      <c r="M145" s="77"/>
      <c r="N145" s="77"/>
    </row>
    <row r="146" spans="1:21" ht="34" x14ac:dyDescent="0.2">
      <c r="A146" s="77"/>
      <c r="B146" s="77" t="s">
        <v>66</v>
      </c>
      <c r="C146" s="77" t="s">
        <v>67</v>
      </c>
      <c r="D146" s="81" t="s">
        <v>68</v>
      </c>
      <c r="E146" s="81" t="s">
        <v>69</v>
      </c>
      <c r="F146" s="77"/>
      <c r="G146" s="77"/>
      <c r="H146" s="77"/>
      <c r="I146" s="77"/>
      <c r="J146" s="77"/>
      <c r="K146" s="77"/>
      <c r="L146" s="77"/>
      <c r="M146" s="77"/>
      <c r="N146" s="77"/>
    </row>
    <row r="147" spans="1:21" ht="17" x14ac:dyDescent="0.2">
      <c r="A147" s="77" t="s">
        <v>35</v>
      </c>
      <c r="B147" s="77">
        <f>B17</f>
        <v>94.435826280915805</v>
      </c>
      <c r="C147" s="80">
        <v>14000000</v>
      </c>
      <c r="D147" s="82">
        <f>E147/SUM($E$147:$E$151)</f>
        <v>0.16348403325465827</v>
      </c>
      <c r="E147" s="84">
        <f>C147/B147</f>
        <v>148248.82199213849</v>
      </c>
      <c r="F147" s="77"/>
      <c r="G147" s="77"/>
      <c r="H147" s="77"/>
      <c r="I147" s="77"/>
      <c r="J147" s="77"/>
      <c r="K147" s="77"/>
      <c r="L147" s="77"/>
      <c r="M147" s="77"/>
      <c r="N147" s="77"/>
    </row>
    <row r="148" spans="1:21" ht="17" x14ac:dyDescent="0.2">
      <c r="A148" s="77" t="s">
        <v>34</v>
      </c>
      <c r="B148" s="77">
        <f>B45</f>
        <v>86.768961807564494</v>
      </c>
      <c r="C148" s="80">
        <v>14000000</v>
      </c>
      <c r="D148" s="82">
        <f t="shared" ref="D148:D151" si="62">E148/SUM($E$147:$E$151)</f>
        <v>0.17792940519883488</v>
      </c>
      <c r="E148" s="84">
        <f t="shared" ref="E148:E151" si="63">C148/B148</f>
        <v>161348.01786667781</v>
      </c>
      <c r="F148" s="77"/>
      <c r="G148" s="77"/>
      <c r="H148" s="77"/>
      <c r="I148" s="77"/>
      <c r="J148" s="77"/>
      <c r="K148" s="77"/>
      <c r="L148" s="77"/>
      <c r="M148" s="77"/>
      <c r="N148" s="77"/>
    </row>
    <row r="149" spans="1:21" ht="17" x14ac:dyDescent="0.2">
      <c r="A149" s="77" t="s">
        <v>36</v>
      </c>
      <c r="B149" s="77">
        <f>B73</f>
        <v>80.88593712491658</v>
      </c>
      <c r="C149" s="80">
        <v>14000000</v>
      </c>
      <c r="D149" s="82">
        <f t="shared" si="62"/>
        <v>0.19087062983887376</v>
      </c>
      <c r="E149" s="84">
        <f t="shared" si="63"/>
        <v>173083.23915910171</v>
      </c>
      <c r="F149" s="77"/>
      <c r="G149" s="77"/>
      <c r="H149" s="77"/>
      <c r="I149" s="77"/>
      <c r="J149" s="77"/>
      <c r="K149" s="77"/>
      <c r="L149" s="77"/>
      <c r="M149" s="77"/>
      <c r="N149" s="77"/>
    </row>
    <row r="150" spans="1:21" ht="17" x14ac:dyDescent="0.2">
      <c r="A150" s="77" t="s">
        <v>39</v>
      </c>
      <c r="B150" s="77">
        <f>B101</f>
        <v>72.399670891152823</v>
      </c>
      <c r="C150" s="80">
        <v>14000000</v>
      </c>
      <c r="D150" s="82">
        <f t="shared" si="62"/>
        <v>0.2132433693980641</v>
      </c>
      <c r="E150" s="84">
        <f t="shared" si="63"/>
        <v>193371.044753061</v>
      </c>
      <c r="F150" s="77"/>
      <c r="G150" s="77"/>
      <c r="H150" s="77"/>
      <c r="I150" s="77"/>
      <c r="J150" s="77"/>
      <c r="K150" s="77"/>
      <c r="L150" s="77"/>
      <c r="M150" s="77"/>
      <c r="N150" s="77"/>
    </row>
    <row r="151" spans="1:21" ht="17" x14ac:dyDescent="0.2">
      <c r="A151" s="77" t="s">
        <v>41</v>
      </c>
      <c r="B151" s="77">
        <f>B129</f>
        <v>60.669604707162641</v>
      </c>
      <c r="C151" s="80">
        <v>14000000</v>
      </c>
      <c r="D151" s="83">
        <f t="shared" si="62"/>
        <v>0.25447256230956905</v>
      </c>
      <c r="E151" s="85">
        <f t="shared" si="63"/>
        <v>230758.0553322307</v>
      </c>
      <c r="F151" s="77"/>
      <c r="G151" s="77"/>
      <c r="H151" s="77"/>
      <c r="I151" s="77"/>
      <c r="J151" s="77"/>
      <c r="K151" s="77"/>
      <c r="L151" s="77"/>
      <c r="M151" s="77"/>
      <c r="N151" s="77"/>
    </row>
    <row r="152" spans="1:21" x14ac:dyDescent="0.2">
      <c r="A152" s="77"/>
      <c r="B152" s="77"/>
      <c r="C152" s="77"/>
      <c r="D152" s="77"/>
      <c r="E152" s="77"/>
      <c r="F152" s="77"/>
      <c r="G152" s="77"/>
      <c r="H152" s="77"/>
      <c r="I152" s="77"/>
      <c r="J152" s="77"/>
      <c r="K152" s="77"/>
      <c r="L152" s="77"/>
      <c r="M152" s="77"/>
      <c r="N152" s="77"/>
    </row>
    <row r="153" spans="1:21" x14ac:dyDescent="0.2">
      <c r="A153" s="77"/>
      <c r="B153" s="77"/>
      <c r="C153" s="77"/>
      <c r="D153" s="77"/>
      <c r="E153" s="77"/>
      <c r="F153" s="77"/>
      <c r="G153" s="77"/>
      <c r="H153" s="77"/>
      <c r="I153" s="77"/>
      <c r="J153" s="77"/>
      <c r="K153" s="77"/>
      <c r="L153" s="77"/>
      <c r="M153" s="77"/>
      <c r="N153" s="77"/>
    </row>
    <row r="154" spans="1:21" x14ac:dyDescent="0.2">
      <c r="A154" s="77"/>
      <c r="B154" s="77"/>
      <c r="C154" s="77"/>
      <c r="D154" s="77"/>
      <c r="E154" s="77"/>
      <c r="F154" s="77"/>
      <c r="G154" s="77"/>
      <c r="H154" s="77"/>
      <c r="I154" s="77"/>
      <c r="J154" s="77"/>
      <c r="K154" s="77"/>
      <c r="L154" s="77"/>
      <c r="M154" s="77"/>
      <c r="N154" s="77"/>
    </row>
    <row r="156" spans="1:21" x14ac:dyDescent="0.2">
      <c r="A156" s="14" t="s">
        <v>28</v>
      </c>
    </row>
    <row r="157" spans="1:21" x14ac:dyDescent="0.2">
      <c r="A157" s="5" t="s">
        <v>5</v>
      </c>
      <c r="B157" s="5">
        <v>1</v>
      </c>
      <c r="C157" s="5">
        <v>2</v>
      </c>
      <c r="D157" s="5">
        <v>3</v>
      </c>
      <c r="E157" s="10">
        <v>4</v>
      </c>
      <c r="F157" s="10">
        <v>5</v>
      </c>
      <c r="G157" s="5">
        <v>6</v>
      </c>
      <c r="H157" s="5">
        <v>7</v>
      </c>
      <c r="I157" s="5">
        <v>8</v>
      </c>
      <c r="J157" s="10">
        <v>9</v>
      </c>
      <c r="K157" s="10">
        <v>10</v>
      </c>
      <c r="L157" s="5">
        <v>11</v>
      </c>
      <c r="M157" s="5">
        <v>12</v>
      </c>
      <c r="N157" s="10">
        <v>13</v>
      </c>
      <c r="O157" s="10">
        <v>14</v>
      </c>
      <c r="P157" s="5">
        <v>15</v>
      </c>
      <c r="Q157" s="5">
        <v>16</v>
      </c>
      <c r="R157" s="10">
        <v>17</v>
      </c>
      <c r="S157" s="10">
        <v>18</v>
      </c>
      <c r="T157" s="5">
        <v>19</v>
      </c>
      <c r="U157" s="5">
        <v>20</v>
      </c>
    </row>
    <row r="158" spans="1:21" x14ac:dyDescent="0.2">
      <c r="A158" s="5" t="s">
        <v>6</v>
      </c>
      <c r="B158" s="5">
        <v>1</v>
      </c>
      <c r="C158" s="5">
        <v>2</v>
      </c>
      <c r="D158" s="5">
        <v>3</v>
      </c>
      <c r="E158" s="10">
        <v>4</v>
      </c>
      <c r="F158" s="5">
        <v>5</v>
      </c>
      <c r="G158" s="5">
        <v>6</v>
      </c>
      <c r="H158" s="5">
        <v>7</v>
      </c>
      <c r="I158" s="5">
        <v>8</v>
      </c>
      <c r="J158" s="10">
        <v>9</v>
      </c>
      <c r="K158" s="5">
        <v>10</v>
      </c>
      <c r="L158" s="5">
        <v>11</v>
      </c>
      <c r="M158" s="5">
        <v>12</v>
      </c>
      <c r="N158" s="10">
        <v>13</v>
      </c>
      <c r="O158" s="10">
        <v>14</v>
      </c>
      <c r="P158" s="5">
        <v>15</v>
      </c>
      <c r="Q158" s="5">
        <v>16</v>
      </c>
      <c r="R158" s="10">
        <v>17</v>
      </c>
      <c r="S158" s="10">
        <v>18</v>
      </c>
      <c r="T158" s="5">
        <v>19</v>
      </c>
      <c r="U158" s="5">
        <v>20</v>
      </c>
    </row>
    <row r="159" spans="1:21" x14ac:dyDescent="0.2">
      <c r="A159" s="5" t="s">
        <v>8</v>
      </c>
      <c r="B159" s="5">
        <f>$E$147*B12+$E$148*B40+$E$149*B68+B96*$E$150+$E$151*B124</f>
        <v>17328366.032801732</v>
      </c>
      <c r="C159" s="5">
        <f t="shared" ref="C159:U159" si="64">$E$147*C12+$E$148*C40+$E$149*C68+C96*$E$150+$E$151*C124</f>
        <v>2355235.0115957465</v>
      </c>
      <c r="D159" s="5">
        <f t="shared" si="64"/>
        <v>18490036.798263524</v>
      </c>
      <c r="E159" s="5">
        <f t="shared" si="64"/>
        <v>2032538.9758623906</v>
      </c>
      <c r="F159" s="5">
        <f t="shared" si="64"/>
        <v>19340862.891772561</v>
      </c>
      <c r="G159" s="5">
        <f t="shared" si="64"/>
        <v>1599830.8779646363</v>
      </c>
      <c r="H159" s="5">
        <f t="shared" si="64"/>
        <v>1599830.8779646363</v>
      </c>
      <c r="I159" s="5">
        <f t="shared" si="64"/>
        <v>1599830.8779646363</v>
      </c>
      <c r="J159" s="5">
        <f t="shared" si="64"/>
        <v>1599830.8779646363</v>
      </c>
      <c r="K159" s="5">
        <f t="shared" si="64"/>
        <v>20936935.353270736</v>
      </c>
      <c r="L159" s="5">
        <f t="shared" si="64"/>
        <v>923032.22132892278</v>
      </c>
      <c r="M159" s="5">
        <f t="shared" si="64"/>
        <v>923032.22132892278</v>
      </c>
      <c r="N159" s="5">
        <f t="shared" si="64"/>
        <v>923032.22132892278</v>
      </c>
      <c r="O159" s="5">
        <f t="shared" si="64"/>
        <v>923032.22132892278</v>
      </c>
      <c r="P159" s="5">
        <f t="shared" si="64"/>
        <v>923032.22132892278</v>
      </c>
      <c r="Q159" s="5">
        <f t="shared" si="64"/>
        <v>923032.22132892278</v>
      </c>
      <c r="R159" s="5">
        <f t="shared" si="64"/>
        <v>923032.22132892278</v>
      </c>
      <c r="S159" s="5">
        <f t="shared" si="64"/>
        <v>923032.22132892278</v>
      </c>
      <c r="T159" s="5">
        <f t="shared" si="64"/>
        <v>923032.22132892278</v>
      </c>
      <c r="U159" s="5">
        <f t="shared" si="64"/>
        <v>23998837.754551992</v>
      </c>
    </row>
    <row r="161" spans="1:21" x14ac:dyDescent="0.2">
      <c r="A161" s="5" t="s">
        <v>9</v>
      </c>
      <c r="B161" s="18">
        <v>43132</v>
      </c>
    </row>
    <row r="162" spans="1:21" x14ac:dyDescent="0.2">
      <c r="A162" s="5" t="s">
        <v>11</v>
      </c>
      <c r="B162" s="5">
        <f>B159*B163</f>
        <v>16202164.004017688</v>
      </c>
      <c r="C162" s="5">
        <f t="shared" ref="C162:U162" si="65">C159*C163</f>
        <v>2056983.3474763543</v>
      </c>
      <c r="D162" s="5">
        <f t="shared" si="65"/>
        <v>15073406.550515985</v>
      </c>
      <c r="E162" s="5">
        <f t="shared" si="65"/>
        <v>1498531.6648345201</v>
      </c>
      <c r="F162" s="5">
        <f t="shared" si="65"/>
        <v>13677061.766542884</v>
      </c>
      <c r="G162" s="5">
        <f t="shared" si="65"/>
        <v>1050848.4887690526</v>
      </c>
      <c r="H162" s="5">
        <f t="shared" si="65"/>
        <v>974625.40908843593</v>
      </c>
      <c r="I162" s="5">
        <f t="shared" si="65"/>
        <v>902847.08804900793</v>
      </c>
      <c r="J162" s="5">
        <f t="shared" si="65"/>
        <v>835445.98945599946</v>
      </c>
      <c r="K162" s="5">
        <f t="shared" si="65"/>
        <v>10099792.115580957</v>
      </c>
      <c r="L162" s="5">
        <f t="shared" si="65"/>
        <v>410726.13050154649</v>
      </c>
      <c r="M162" s="5">
        <f t="shared" si="65"/>
        <v>378627.03469642828</v>
      </c>
      <c r="N162" s="5">
        <f t="shared" si="65"/>
        <v>348882.78920480766</v>
      </c>
      <c r="O162" s="5">
        <f t="shared" si="65"/>
        <v>320659.48581620929</v>
      </c>
      <c r="P162" s="5">
        <f t="shared" si="65"/>
        <v>294318.97943121579</v>
      </c>
      <c r="Q162" s="5">
        <f t="shared" si="65"/>
        <v>269990.29617024603</v>
      </c>
      <c r="R162" s="5">
        <f t="shared" si="65"/>
        <v>247570.35575874659</v>
      </c>
      <c r="S162" s="5">
        <f t="shared" si="65"/>
        <v>226748.94586937915</v>
      </c>
      <c r="T162" s="5">
        <f t="shared" si="65"/>
        <v>207339.75414748676</v>
      </c>
      <c r="U162" s="5">
        <f t="shared" si="65"/>
        <v>4923429.8040730432</v>
      </c>
    </row>
    <row r="163" spans="1:21" x14ac:dyDescent="0.2">
      <c r="A163" s="5" t="s">
        <v>10</v>
      </c>
      <c r="B163" s="5">
        <f>EXP(-B158*HLOOKUP(B158,'Yield Curves'!$B$2:$AP$508,MATCH($B$161,'Yield Curves'!$A$3:$A$508,0)+1)/100)</f>
        <v>0.93500818099916638</v>
      </c>
      <c r="C163" s="5">
        <f>EXP(-C158*HLOOKUP(C158,'Yield Curves'!$B$2:$AP$508,MATCH($B$161,'Yield Curves'!$A$3:$A$508,0)+1)/100)</f>
        <v>0.87336649521131349</v>
      </c>
      <c r="D163" s="5">
        <f>EXP(-D158*HLOOKUP(D158,'Yield Curves'!$B$2:$AP$508,MATCH($B$161,'Yield Curves'!$A$3:$A$508,0)+1)/100)</f>
        <v>0.81521776916807387</v>
      </c>
      <c r="E163" s="5">
        <f>EXP(-E158*HLOOKUP(E158,'Yield Curves'!$B$2:$AP$508,MATCH($B$161,'Yield Curves'!$A$3:$A$508,0)+1)/100)</f>
        <v>0.7372708138099564</v>
      </c>
      <c r="F163" s="5">
        <f>EXP(-F158*HLOOKUP(F158,'Yield Curves'!$B$2:$AP$508,MATCH($B$161,'Yield Curves'!$A$3:$A$508,0)+1)/100)</f>
        <v>0.70715881928727131</v>
      </c>
      <c r="G163" s="5">
        <f>EXP(-G158*HLOOKUP(G158,'Yield Curves'!$B$2:$AP$508,MATCH($B$161,'Yield Curves'!$A$3:$A$508,0)+1)/100)</f>
        <v>0.65684973533326263</v>
      </c>
      <c r="H163" s="5">
        <f>EXP(-H158*HLOOKUP(H158,'Yield Curves'!$B$2:$AP$508,MATCH($B$161,'Yield Curves'!$A$3:$A$508,0)+1)/100)</f>
        <v>0.60920527445275352</v>
      </c>
      <c r="I163" s="5">
        <f>EXP(-I158*HLOOKUP(I158,'Yield Curves'!$B$2:$AP$508,MATCH($B$161,'Yield Curves'!$A$3:$A$508,0)+1)/100)</f>
        <v>0.5643390813894299</v>
      </c>
      <c r="J163" s="5">
        <f>EXP(-J158*HLOOKUP(J158,'Yield Curves'!$B$2:$AP$508,MATCH($B$161,'Yield Curves'!$A$3:$A$508,0)+1)/100)</f>
        <v>0.52220894155942565</v>
      </c>
      <c r="K163" s="5">
        <f>EXP(-K158*HLOOKUP(K158,'Yield Curves'!$B$2:$AP$508,MATCH($B$161,'Yield Curves'!$A$3:$A$508,0)+1)/100)</f>
        <v>0.4823911401151259</v>
      </c>
      <c r="L163" s="5">
        <f>EXP(-L158*HLOOKUP(L158,'Yield Curves'!$B$2:$AP$508,MATCH($B$161,'Yield Curves'!$A$3:$A$508,0)+1)/100)</f>
        <v>0.44497485679341642</v>
      </c>
      <c r="M163" s="5">
        <f>EXP(-M158*HLOOKUP(M158,'Yield Curves'!$B$2:$AP$508,MATCH($B$161,'Yield Curves'!$A$3:$A$508,0)+1)/100)</f>
        <v>0.41019915225852605</v>
      </c>
      <c r="N163" s="5">
        <f>EXP(-N158*HLOOKUP(N158,'Yield Curves'!$B$2:$AP$508,MATCH($B$161,'Yield Curves'!$A$3:$A$508,0)+1)/100)</f>
        <v>0.37797465911050054</v>
      </c>
      <c r="O163" s="5">
        <f>EXP(-O158*HLOOKUP(O158,'Yield Curves'!$B$2:$AP$508,MATCH($B$161,'Yield Curves'!$A$3:$A$508,0)+1)/100)</f>
        <v>0.34739793303699007</v>
      </c>
      <c r="P163" s="5">
        <f>EXP(-P158*HLOOKUP(P158,'Yield Curves'!$B$2:$AP$508,MATCH($B$161,'Yield Curves'!$A$3:$A$508,0)+1)/100)</f>
        <v>0.31886100249834631</v>
      </c>
      <c r="Q163" s="5">
        <f>EXP(-Q158*HLOOKUP(Q158,'Yield Curves'!$B$2:$AP$508,MATCH($B$161,'Yield Curves'!$A$3:$A$508,0)+1)/100)</f>
        <v>0.29250365256104632</v>
      </c>
      <c r="R163" s="5">
        <f>EXP(-R158*HLOOKUP(R158,'Yield Curves'!$B$2:$AP$508,MATCH($B$161,'Yield Curves'!$A$3:$A$508,0)+1)/100)</f>
        <v>0.26821420751954966</v>
      </c>
      <c r="S163" s="5">
        <f>EXP(-S158*HLOOKUP(S158,'Yield Curves'!$B$2:$AP$508,MATCH($B$161,'Yield Curves'!$A$3:$A$508,0)+1)/100)</f>
        <v>0.24565658774394736</v>
      </c>
      <c r="T163" s="5">
        <f>EXP(-T158*HLOOKUP(T158,'Yield Curves'!$B$2:$AP$508,MATCH($B$161,'Yield Curves'!$A$3:$A$508,0)+1)/100)</f>
        <v>0.22462894507514833</v>
      </c>
      <c r="U163" s="5">
        <f>EXP(-U158*HLOOKUP(U158,'Yield Curves'!$B$2:$AP$508,MATCH($B$161,'Yield Curves'!$A$3:$A$508,0)+1)/100)</f>
        <v>0.20515284341797715</v>
      </c>
    </row>
    <row r="164" spans="1:21" x14ac:dyDescent="0.2">
      <c r="A164" s="5" t="s">
        <v>12</v>
      </c>
      <c r="B164" s="5">
        <f>SUM(B162:U162)</f>
        <v>70000000</v>
      </c>
    </row>
    <row r="165" spans="1:21" ht="35" x14ac:dyDescent="0.2">
      <c r="A165" s="7" t="s">
        <v>13</v>
      </c>
      <c r="B165" s="19">
        <f>SUMPRODUCT(B162:U162,B158:U158)/B164</f>
        <v>5.8043149318725176</v>
      </c>
    </row>
    <row r="166" spans="1:21" ht="17" thickBot="1" x14ac:dyDescent="0.25"/>
    <row r="167" spans="1:21" x14ac:dyDescent="0.2">
      <c r="A167" s="86" t="s">
        <v>14</v>
      </c>
      <c r="B167" s="87"/>
    </row>
    <row r="168" spans="1:21" x14ac:dyDescent="0.2">
      <c r="A168" s="88" t="s">
        <v>15</v>
      </c>
      <c r="B168" s="89">
        <f>AVERAGE(BondVal_all!$V$4:$V$508)</f>
        <v>3.2918316831683309E-2</v>
      </c>
    </row>
    <row r="169" spans="1:21" x14ac:dyDescent="0.2">
      <c r="A169" s="88" t="s">
        <v>16</v>
      </c>
      <c r="B169" s="89">
        <f>_xlfn.STDEV.S(BondVal_all!$V$4:$V$508)</f>
        <v>5.1063131527817433E-2</v>
      </c>
    </row>
    <row r="170" spans="1:21" x14ac:dyDescent="0.2">
      <c r="A170" s="88" t="s">
        <v>17</v>
      </c>
      <c r="B170" s="89">
        <f>_xlfn.NORM.S.INV(99%)</f>
        <v>2.3263478740408408</v>
      </c>
    </row>
    <row r="171" spans="1:21" x14ac:dyDescent="0.2">
      <c r="A171" s="88" t="s">
        <v>18</v>
      </c>
      <c r="B171" s="89">
        <f>B168+B169*B170</f>
        <v>0.15170892430328922</v>
      </c>
    </row>
    <row r="172" spans="1:21" x14ac:dyDescent="0.2">
      <c r="A172" s="88" t="s">
        <v>19</v>
      </c>
      <c r="B172" s="89">
        <f>-B165*B171</f>
        <v>-0.88056637463189913</v>
      </c>
    </row>
    <row r="173" spans="1:21" x14ac:dyDescent="0.2">
      <c r="A173" s="88" t="s">
        <v>21</v>
      </c>
      <c r="B173" s="89">
        <f>-1/SQRT(2*PI())*EXP(-1*(_xlfn.NORM.S.INV(B175))^2/2)/B175</f>
        <v>-2.665214220345808</v>
      </c>
    </row>
    <row r="174" spans="1:21" x14ac:dyDescent="0.2">
      <c r="A174" s="88" t="s">
        <v>22</v>
      </c>
      <c r="B174" s="94">
        <f>B169*B173</f>
        <v>-0.1360941842833274</v>
      </c>
    </row>
    <row r="175" spans="1:21" ht="17" thickBot="1" x14ac:dyDescent="0.25">
      <c r="A175" s="92" t="s">
        <v>20</v>
      </c>
      <c r="B175" s="93">
        <v>0.01</v>
      </c>
    </row>
  </sheetData>
  <mergeCells count="2">
    <mergeCell ref="A142:N144"/>
    <mergeCell ref="A1:F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E3792F4-C8FC-8D4F-81D8-393C1D2E366E}">
          <x14:formula1>
            <xm:f>'Yield Curves'!$A$3:$A$508</xm:f>
          </x14:formula1>
          <xm:sqref>B14 B42 B70 B98 B126 B161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4D94B-CC08-B148-A5BD-F656293B4EDD}">
  <dimension ref="A1:M518"/>
  <sheetViews>
    <sheetView workbookViewId="0">
      <selection activeCell="I14" sqref="I14"/>
    </sheetView>
  </sheetViews>
  <sheetFormatPr baseColWidth="10" defaultRowHeight="16" x14ac:dyDescent="0.2"/>
  <sheetData>
    <row r="1" spans="1:13" x14ac:dyDescent="0.2">
      <c r="A1" s="99"/>
      <c r="C1" s="41" t="s">
        <v>45</v>
      </c>
      <c r="D1" s="42"/>
      <c r="E1" s="42"/>
      <c r="F1" s="43"/>
      <c r="G1" s="43"/>
      <c r="H1" s="43"/>
      <c r="I1" s="43"/>
      <c r="J1" s="44">
        <v>250</v>
      </c>
    </row>
    <row r="2" spans="1:13" ht="17" thickBot="1" x14ac:dyDescent="0.25">
      <c r="A2" s="100"/>
      <c r="C2" s="45" t="s">
        <v>46</v>
      </c>
      <c r="D2" s="46"/>
      <c r="E2" s="46"/>
      <c r="F2" s="31"/>
      <c r="G2" s="31"/>
      <c r="H2" s="31"/>
      <c r="I2" s="31"/>
      <c r="J2" s="33">
        <v>250</v>
      </c>
    </row>
    <row r="3" spans="1:13" x14ac:dyDescent="0.2">
      <c r="A3" s="100"/>
      <c r="C3" s="74" t="s">
        <v>47</v>
      </c>
      <c r="D3" s="74"/>
      <c r="E3" s="47">
        <v>0.01</v>
      </c>
    </row>
    <row r="4" spans="1:13" x14ac:dyDescent="0.2">
      <c r="A4" s="100"/>
      <c r="C4" s="75" t="s">
        <v>48</v>
      </c>
      <c r="D4" s="75"/>
      <c r="E4" s="48">
        <v>0.05</v>
      </c>
    </row>
    <row r="5" spans="1:13" x14ac:dyDescent="0.2">
      <c r="A5" s="100"/>
      <c r="C5" s="76" t="s">
        <v>49</v>
      </c>
      <c r="D5" s="76"/>
      <c r="E5" s="61">
        <v>43132</v>
      </c>
    </row>
    <row r="6" spans="1:13" ht="17" x14ac:dyDescent="0.2">
      <c r="A6" s="100"/>
      <c r="C6" s="62" t="s">
        <v>57</v>
      </c>
      <c r="D6" s="63"/>
      <c r="E6" s="64" t="s">
        <v>58</v>
      </c>
      <c r="F6" s="5" t="s">
        <v>59</v>
      </c>
    </row>
    <row r="7" spans="1:13" x14ac:dyDescent="0.2">
      <c r="A7" s="12"/>
      <c r="C7" s="59" t="s">
        <v>60</v>
      </c>
      <c r="D7" s="5"/>
      <c r="E7" s="60">
        <f>SUM(I14:I262)</f>
        <v>0</v>
      </c>
      <c r="F7" s="60">
        <f>_xlfn.BINOM.DIST(E7,$J$2,E3,TRUE)</f>
        <v>8.1058516162181432E-2</v>
      </c>
    </row>
    <row r="8" spans="1:13" x14ac:dyDescent="0.2">
      <c r="A8" s="12"/>
      <c r="C8" t="s">
        <v>61</v>
      </c>
      <c r="H8" s="12"/>
      <c r="I8" s="12"/>
      <c r="J8" s="12"/>
      <c r="K8" s="12"/>
      <c r="L8" s="12"/>
    </row>
    <row r="9" spans="1:13" x14ac:dyDescent="0.2">
      <c r="H9" s="12"/>
      <c r="I9" s="12"/>
      <c r="J9" s="12"/>
      <c r="K9" s="12"/>
      <c r="L9" s="12"/>
    </row>
    <row r="10" spans="1:13" x14ac:dyDescent="0.2">
      <c r="H10" s="12"/>
      <c r="I10" s="12"/>
      <c r="J10" s="11"/>
      <c r="K10" s="12"/>
      <c r="L10" s="12"/>
    </row>
    <row r="11" spans="1:13" x14ac:dyDescent="0.2">
      <c r="H11" s="12"/>
      <c r="I11" s="12"/>
      <c r="J11" s="12"/>
      <c r="K11" s="12"/>
      <c r="L11" s="12"/>
    </row>
    <row r="12" spans="1:13" ht="17" thickBot="1" x14ac:dyDescent="0.25">
      <c r="B12" s="73" t="s">
        <v>28</v>
      </c>
      <c r="C12" s="73"/>
      <c r="D12" s="73"/>
      <c r="E12" s="73"/>
      <c r="F12" s="73"/>
      <c r="G12" s="73"/>
      <c r="H12" s="73"/>
      <c r="I12">
        <f>SUM(I14:I262)</f>
        <v>0</v>
      </c>
    </row>
    <row r="13" spans="1:13" ht="17" thickBot="1" x14ac:dyDescent="0.25">
      <c r="B13" s="38" t="s">
        <v>50</v>
      </c>
      <c r="C13" s="38" t="s">
        <v>54</v>
      </c>
      <c r="D13" s="34" t="s">
        <v>32</v>
      </c>
      <c r="E13" s="34" t="s">
        <v>19</v>
      </c>
      <c r="F13" s="34" t="s">
        <v>37</v>
      </c>
      <c r="G13" s="56" t="s">
        <v>22</v>
      </c>
      <c r="H13" s="34" t="s">
        <v>53</v>
      </c>
      <c r="I13" s="56" t="s">
        <v>55</v>
      </c>
    </row>
    <row r="14" spans="1:13" x14ac:dyDescent="0.2">
      <c r="A14" s="39">
        <v>43132</v>
      </c>
      <c r="B14">
        <f>SUMPRODUCT('Bond Valuation'!$B$159:$U$159,BondVal_all!BO5:CH5)</f>
        <v>70000000</v>
      </c>
      <c r="C14" s="22">
        <f>LN(B14/B15)</f>
        <v>2.9185786069832924E-3</v>
      </c>
      <c r="D14">
        <f>SUMPRODUCT(BondVal_all!$BO$2:$CH$2,'Bond Valuation'!$B$159:$U$159,BondVal_all!BO5:CH5)/Portf_Bond!B14</f>
        <v>5.8043149318725193</v>
      </c>
      <c r="E14" s="20">
        <f>-D14*BondVal_all!Y4/100</f>
        <v>-6.8123341630659763E-3</v>
      </c>
      <c r="F14" s="20">
        <f>E14*SQRT(10)</f>
        <v>-2.1542492137465393E-2</v>
      </c>
      <c r="G14" s="23">
        <f>BondVal_all!$AC$1*BondVal_all!X4/100</f>
        <v>-1.024644790371357E-3</v>
      </c>
      <c r="H14" s="23">
        <f>G14*SQRT(10)</f>
        <v>-3.2402113301992544E-3</v>
      </c>
      <c r="I14">
        <f>IF(C14&lt;E14,1,0)</f>
        <v>0</v>
      </c>
      <c r="L14" s="22"/>
      <c r="M14" s="58"/>
    </row>
    <row r="15" spans="1:13" x14ac:dyDescent="0.2">
      <c r="A15" s="39">
        <v>43131</v>
      </c>
      <c r="B15">
        <f>SUMPRODUCT('Bond Valuation'!$B$159:$U$159,BondVal_all!BO6:CH6)</f>
        <v>69795997.341218606</v>
      </c>
      <c r="C15" s="22">
        <f t="shared" ref="C15:C78" si="0">LN(B15/B16)</f>
        <v>3.7660416127887827E-3</v>
      </c>
      <c r="D15">
        <f>SUMPRODUCT(BondVal_all!$BO$2:$CH$2,'Bond Valuation'!$B$159:$U$159,BondVal_all!BO6:CH6)/Portf_Bond!B15</f>
        <v>5.7776627013761166</v>
      </c>
      <c r="E15" s="20">
        <f>-D15*BondVal_all!Y5/100</f>
        <v>-6.8487193312952279E-3</v>
      </c>
      <c r="F15" s="20">
        <f t="shared" ref="F15:F78" si="1">E15*SQRT(10)</f>
        <v>-2.1657552142118223E-2</v>
      </c>
      <c r="G15" s="23">
        <f>BondVal_all!$AC$1*BondVal_all!X5/100</f>
        <v>-1.0334797648930091E-3</v>
      </c>
      <c r="H15" s="23">
        <f t="shared" ref="H15:H78" si="2">G15*SQRT(10)</f>
        <v>-3.2681499727572317E-3</v>
      </c>
      <c r="I15">
        <f t="shared" ref="I15:I78" si="3">IF(C15&lt;E15,1,0)</f>
        <v>0</v>
      </c>
      <c r="L15" s="20"/>
      <c r="M15" s="58"/>
    </row>
    <row r="16" spans="1:13" x14ac:dyDescent="0.2">
      <c r="A16" s="39">
        <v>43130</v>
      </c>
      <c r="B16">
        <f>SUMPRODUCT('Bond Valuation'!$B$159:$U$159,BondVal_all!BO7:CH7)</f>
        <v>69533637.050800547</v>
      </c>
      <c r="C16" s="22">
        <f t="shared" si="0"/>
        <v>3.5468359564862152E-3</v>
      </c>
      <c r="D16">
        <f>SUMPRODUCT(BondVal_all!$BO$2:$CH$2,'Bond Valuation'!$B$159:$U$159,BondVal_all!BO7:CH7)/Portf_Bond!B16</f>
        <v>5.7513190162359402</v>
      </c>
      <c r="E16" s="20">
        <f>-D16*BondVal_all!Y6/100</f>
        <v>-6.8276639678935894E-3</v>
      </c>
      <c r="F16" s="20">
        <f t="shared" si="1"/>
        <v>-2.1590969236806493E-2</v>
      </c>
      <c r="G16" s="23">
        <f>BondVal_all!$AC$1*BondVal_all!X6/100</f>
        <v>-1.0285174538547741E-3</v>
      </c>
      <c r="H16" s="23">
        <f t="shared" si="2"/>
        <v>-3.2524577674182143E-3</v>
      </c>
      <c r="I16">
        <f t="shared" si="3"/>
        <v>0</v>
      </c>
      <c r="L16" s="20"/>
      <c r="M16" s="58"/>
    </row>
    <row r="17" spans="1:13" x14ac:dyDescent="0.2">
      <c r="A17" s="39">
        <v>43129</v>
      </c>
      <c r="B17">
        <f>SUMPRODUCT('Bond Valuation'!$B$159:$U$159,BondVal_all!BO8:CH8)</f>
        <v>69287449.498242721</v>
      </c>
      <c r="C17" s="22">
        <f t="shared" si="0"/>
        <v>-8.7342940359955463E-5</v>
      </c>
      <c r="D17">
        <f>SUMPRODUCT(BondVal_all!$BO$2:$CH$2,'Bond Valuation'!$B$159:$U$159,BondVal_all!BO8:CH8)/Portf_Bond!B17</f>
        <v>5.7352017199726388</v>
      </c>
      <c r="E17" s="20">
        <f>-D17*BondVal_all!Y7/100</f>
        <v>-6.8510235722436686E-3</v>
      </c>
      <c r="F17" s="20">
        <f t="shared" si="1"/>
        <v>-2.1664838791793123E-2</v>
      </c>
      <c r="G17" s="23">
        <f>BondVal_all!$AC$1*BondVal_all!X7/100</f>
        <v>-1.0434216238713468E-3</v>
      </c>
      <c r="H17" s="23">
        <f t="shared" si="2"/>
        <v>-3.2995888913049738E-3</v>
      </c>
      <c r="I17">
        <f t="shared" si="3"/>
        <v>0</v>
      </c>
      <c r="L17" s="20"/>
      <c r="M17" s="58"/>
    </row>
    <row r="18" spans="1:13" x14ac:dyDescent="0.2">
      <c r="A18" s="39">
        <v>43126</v>
      </c>
      <c r="B18">
        <f>SUMPRODUCT('Bond Valuation'!$B$159:$U$159,BondVal_all!BO9:CH9)</f>
        <v>69293501.532109305</v>
      </c>
      <c r="C18" s="22">
        <f t="shared" si="0"/>
        <v>-2.6200200423066286E-4</v>
      </c>
      <c r="D18">
        <f>SUMPRODUCT(BondVal_all!$BO$2:$CH$2,'Bond Valuation'!$B$159:$U$159,BondVal_all!BO9:CH9)/Portf_Bond!B18</f>
        <v>5.7330115961586587</v>
      </c>
      <c r="E18" s="20">
        <f>-D18*BondVal_all!Y8/100</f>
        <v>-7.2742221288642573E-3</v>
      </c>
      <c r="F18" s="20">
        <f t="shared" si="1"/>
        <v>-2.3003110133209912E-2</v>
      </c>
      <c r="G18" s="23">
        <f>BondVal_all!$AC$1*BondVal_all!X8/100</f>
        <v>-1.118891344357151E-3</v>
      </c>
      <c r="H18" s="23">
        <f t="shared" si="2"/>
        <v>-3.5382451024163842E-3</v>
      </c>
      <c r="I18">
        <f t="shared" si="3"/>
        <v>0</v>
      </c>
      <c r="L18" s="20"/>
      <c r="M18" s="58"/>
    </row>
    <row r="19" spans="1:13" x14ac:dyDescent="0.2">
      <c r="A19" s="39">
        <v>43125</v>
      </c>
      <c r="B19">
        <f>SUMPRODUCT('Bond Valuation'!$B$159:$U$159,BondVal_all!BO10:CH10)</f>
        <v>69311658.946926549</v>
      </c>
      <c r="C19" s="22">
        <f t="shared" si="0"/>
        <v>-1.4735432524371982E-3</v>
      </c>
      <c r="D19">
        <f>SUMPRODUCT(BondVal_all!$BO$2:$CH$2,'Bond Valuation'!$B$159:$U$159,BondVal_all!BO10:CH10)/Portf_Bond!B19</f>
        <v>5.7240431924358637</v>
      </c>
      <c r="E19" s="20">
        <f>-D19*BondVal_all!Y9/100</f>
        <v>-7.3604292950207127E-3</v>
      </c>
      <c r="F19" s="20">
        <f t="shared" si="1"/>
        <v>-2.3275721128892896E-2</v>
      </c>
      <c r="G19" s="23">
        <f>BondVal_all!$AC$1*BondVal_all!X9/100</f>
        <v>-1.1340697214495159E-3</v>
      </c>
      <c r="H19" s="23">
        <f t="shared" si="2"/>
        <v>-3.5862433452131812E-3</v>
      </c>
      <c r="I19">
        <f t="shared" si="3"/>
        <v>0</v>
      </c>
      <c r="L19" s="20"/>
      <c r="M19" s="58"/>
    </row>
    <row r="20" spans="1:13" x14ac:dyDescent="0.2">
      <c r="A20" s="39">
        <v>43124</v>
      </c>
      <c r="B20">
        <f>SUMPRODUCT('Bond Valuation'!$B$159:$U$159,BondVal_all!BO11:CH11)</f>
        <v>69413867.960490033</v>
      </c>
      <c r="C20" s="22">
        <f t="shared" si="0"/>
        <v>1.5119843216370701E-3</v>
      </c>
      <c r="D20">
        <f>SUMPRODUCT(BondVal_all!$BO$2:$CH$2,'Bond Valuation'!$B$159:$U$159,BondVal_all!BO11:CH11)/Portf_Bond!B20</f>
        <v>5.7353783301262364</v>
      </c>
      <c r="E20" s="20">
        <f>-D20*BondVal_all!Y10/100</f>
        <v>-7.3843427088522533E-3</v>
      </c>
      <c r="F20" s="20">
        <f t="shared" si="1"/>
        <v>-2.3351341983230738E-2</v>
      </c>
      <c r="G20" s="23">
        <f>BondVal_all!$AC$1*BondVal_all!X10/100</f>
        <v>-1.1341019194531961E-3</v>
      </c>
      <c r="H20" s="23">
        <f t="shared" si="2"/>
        <v>-3.5863451642409211E-3</v>
      </c>
      <c r="I20">
        <f t="shared" si="3"/>
        <v>0</v>
      </c>
      <c r="L20" s="20"/>
      <c r="M20" s="58"/>
    </row>
    <row r="21" spans="1:13" x14ac:dyDescent="0.2">
      <c r="A21" s="39">
        <v>43123</v>
      </c>
      <c r="B21">
        <f>SUMPRODUCT('Bond Valuation'!$B$159:$U$159,BondVal_all!BO12:CH12)</f>
        <v>69308994.583859414</v>
      </c>
      <c r="C21" s="22">
        <f t="shared" si="0"/>
        <v>1.6568458084145184E-3</v>
      </c>
      <c r="D21">
        <f>SUMPRODUCT(BondVal_all!$BO$2:$CH$2,'Bond Valuation'!$B$159:$U$159,BondVal_all!BO12:CH12)/Portf_Bond!B21</f>
        <v>5.722729435475193</v>
      </c>
      <c r="E21" s="20">
        <f>-D21*BondVal_all!Y11/100</f>
        <v>-7.3818821790198573E-3</v>
      </c>
      <c r="F21" s="20">
        <f t="shared" si="1"/>
        <v>-2.3343561104709573E-2</v>
      </c>
      <c r="G21" s="23">
        <f>BondVal_all!$AC$1*BondVal_all!X11/100</f>
        <v>-1.1341200304285572E-3</v>
      </c>
      <c r="H21" s="23">
        <f t="shared" si="2"/>
        <v>-3.5864024361737094E-3</v>
      </c>
      <c r="I21">
        <f t="shared" si="3"/>
        <v>0</v>
      </c>
      <c r="L21" s="20"/>
      <c r="M21" s="58"/>
    </row>
    <row r="22" spans="1:13" x14ac:dyDescent="0.2">
      <c r="A22" s="39">
        <v>43122</v>
      </c>
      <c r="B22">
        <f>SUMPRODUCT('Bond Valuation'!$B$159:$U$159,BondVal_all!BO13:CH13)</f>
        <v>69194255.345558658</v>
      </c>
      <c r="C22" s="22">
        <f t="shared" si="0"/>
        <v>-1.7458869224470674E-3</v>
      </c>
      <c r="D22">
        <f>SUMPRODUCT(BondVal_all!$BO$2:$CH$2,'Bond Valuation'!$B$159:$U$159,BondVal_all!BO13:CH13)/Portf_Bond!B22</f>
        <v>5.7083336491699948</v>
      </c>
      <c r="E22" s="20">
        <f>-D22*BondVal_all!Y12/100</f>
        <v>-7.4676369800955955E-3</v>
      </c>
      <c r="F22" s="20">
        <f t="shared" si="1"/>
        <v>-2.3614741596403564E-2</v>
      </c>
      <c r="G22" s="23">
        <f>BondVal_all!$AC$1*BondVal_all!X12/100</f>
        <v>-1.1509335532187963E-3</v>
      </c>
      <c r="H22" s="23">
        <f t="shared" si="2"/>
        <v>-3.6395714636820145E-3</v>
      </c>
      <c r="I22">
        <f t="shared" si="3"/>
        <v>0</v>
      </c>
      <c r="L22" s="20"/>
      <c r="M22" s="58"/>
    </row>
    <row r="23" spans="1:13" x14ac:dyDescent="0.2">
      <c r="A23" s="39">
        <v>43119</v>
      </c>
      <c r="B23">
        <f>SUMPRODUCT('Bond Valuation'!$B$159:$U$159,BondVal_all!BO14:CH14)</f>
        <v>69315166.208709732</v>
      </c>
      <c r="C23" s="22">
        <f t="shared" si="0"/>
        <v>1.3398071978855518E-3</v>
      </c>
      <c r="D23">
        <f>SUMPRODUCT(BondVal_all!$BO$2:$CH$2,'Bond Valuation'!$B$159:$U$159,BondVal_all!BO14:CH14)/Portf_Bond!B23</f>
        <v>5.7253531920794511</v>
      </c>
      <c r="E23" s="20">
        <f>-D23*BondVal_all!Y13/100</f>
        <v>-7.4812847016746701E-3</v>
      </c>
      <c r="F23" s="20">
        <f t="shared" si="1"/>
        <v>-2.365789948146527E-2</v>
      </c>
      <c r="G23" s="23">
        <f>BondVal_all!$AC$1*BondVal_all!X13/100</f>
        <v>-1.1505840109416144E-3</v>
      </c>
      <c r="H23" s="23">
        <f t="shared" si="2"/>
        <v>-3.6384661139475978E-3</v>
      </c>
      <c r="I23">
        <f t="shared" si="3"/>
        <v>0</v>
      </c>
      <c r="L23" s="20"/>
      <c r="M23" s="58"/>
    </row>
    <row r="24" spans="1:13" x14ac:dyDescent="0.2">
      <c r="A24" s="39">
        <v>43118</v>
      </c>
      <c r="B24">
        <f>SUMPRODUCT('Bond Valuation'!$B$159:$U$159,BondVal_all!BO15:CH15)</f>
        <v>69222359.435574993</v>
      </c>
      <c r="C24" s="22">
        <f t="shared" si="0"/>
        <v>3.0668486270915297E-4</v>
      </c>
      <c r="D24">
        <f>SUMPRODUCT(BondVal_all!$BO$2:$CH$2,'Bond Valuation'!$B$159:$U$159,BondVal_all!BO15:CH15)/Portf_Bond!B24</f>
        <v>5.7097114114299048</v>
      </c>
      <c r="E24" s="20">
        <f>-D24*BondVal_all!Y14/100</f>
        <v>-7.4634709564709786E-3</v>
      </c>
      <c r="F24" s="20">
        <f t="shared" si="1"/>
        <v>-2.3601567472963703E-2</v>
      </c>
      <c r="G24" s="23">
        <f>BondVal_all!$AC$1*BondVal_all!X14/100</f>
        <v>-1.1495641304569808E-3</v>
      </c>
      <c r="H24" s="23">
        <f t="shared" si="2"/>
        <v>-3.6352409686749988E-3</v>
      </c>
      <c r="I24">
        <f t="shared" si="3"/>
        <v>0</v>
      </c>
      <c r="L24" s="20"/>
      <c r="M24" s="58"/>
    </row>
    <row r="25" spans="1:13" x14ac:dyDescent="0.2">
      <c r="A25" s="39">
        <v>43117</v>
      </c>
      <c r="B25">
        <f>SUMPRODUCT('Bond Valuation'!$B$159:$U$159,BondVal_all!BO16:CH16)</f>
        <v>69201133.24081777</v>
      </c>
      <c r="C25" s="22">
        <f t="shared" si="0"/>
        <v>-3.2970772787650353E-4</v>
      </c>
      <c r="D25">
        <f>SUMPRODUCT(BondVal_all!$BO$2:$CH$2,'Bond Valuation'!$B$159:$U$159,BondVal_all!BO16:CH16)/Portf_Bond!B25</f>
        <v>5.7130139503721171</v>
      </c>
      <c r="E25" s="20">
        <f>-D25*BondVal_all!Y15/100</f>
        <v>-7.4616858368095314E-3</v>
      </c>
      <c r="F25" s="20">
        <f t="shared" si="1"/>
        <v>-2.3595922428937582E-2</v>
      </c>
      <c r="G25" s="23">
        <f>BondVal_all!$AC$1*BondVal_all!X15/100</f>
        <v>-1.1510900458876505E-3</v>
      </c>
      <c r="H25" s="23">
        <f t="shared" si="2"/>
        <v>-3.6400663369527118E-3</v>
      </c>
      <c r="I25">
        <f>IF(C25&lt;E25,1,0)</f>
        <v>0</v>
      </c>
      <c r="L25" s="20"/>
      <c r="M25" s="58"/>
    </row>
    <row r="26" spans="1:13" x14ac:dyDescent="0.2">
      <c r="A26" s="39">
        <v>43116</v>
      </c>
      <c r="B26">
        <f>SUMPRODUCT('Bond Valuation'!$B$159:$U$159,BondVal_all!BO17:CH17)</f>
        <v>69223953.150968716</v>
      </c>
      <c r="C26" s="22">
        <f t="shared" si="0"/>
        <v>-1.5095170812593477E-3</v>
      </c>
      <c r="D26">
        <f>SUMPRODUCT(BondVal_all!$BO$2:$CH$2,'Bond Valuation'!$B$159:$U$159,BondVal_all!BO17:CH17)/Portf_Bond!B26</f>
        <v>5.7147819712842454</v>
      </c>
      <c r="E26" s="20">
        <f>-D26*BondVal_all!Y16/100</f>
        <v>-7.4759362069816747E-3</v>
      </c>
      <c r="F26" s="20">
        <f t="shared" si="1"/>
        <v>-2.3640986056182079E-2</v>
      </c>
      <c r="G26" s="23">
        <f>BondVal_all!$AC$1*BondVal_all!X16/100</f>
        <v>-1.1525674096372436E-3</v>
      </c>
      <c r="H26" s="23">
        <f t="shared" si="2"/>
        <v>-3.6447381713339928E-3</v>
      </c>
      <c r="I26">
        <f t="shared" si="3"/>
        <v>0</v>
      </c>
      <c r="L26" s="20"/>
      <c r="M26" s="58"/>
    </row>
    <row r="27" spans="1:13" x14ac:dyDescent="0.2">
      <c r="A27" s="39">
        <v>43115</v>
      </c>
      <c r="B27">
        <f>SUMPRODUCT('Bond Valuation'!$B$159:$U$159,BondVal_all!BO18:CH18)</f>
        <v>69328526.798678979</v>
      </c>
      <c r="C27" s="22">
        <f t="shared" si="0"/>
        <v>3.0127805527885593E-3</v>
      </c>
      <c r="D27">
        <f>SUMPRODUCT(BondVal_all!$BO$2:$CH$2,'Bond Valuation'!$B$159:$U$159,BondVal_all!BO18:CH18)/Portf_Bond!B27</f>
        <v>5.7198203039497377</v>
      </c>
      <c r="E27" s="20">
        <f>-D27*BondVal_all!Y17/100</f>
        <v>-7.4796455020865989E-3</v>
      </c>
      <c r="F27" s="20">
        <f t="shared" si="1"/>
        <v>-2.3652715877227354E-2</v>
      </c>
      <c r="G27" s="23">
        <f>BondVal_all!$AC$1*BondVal_all!X17/100</f>
        <v>-1.1524484733542225E-3</v>
      </c>
      <c r="H27" s="23">
        <f t="shared" si="2"/>
        <v>-3.6443620617832117E-3</v>
      </c>
      <c r="I27">
        <f t="shared" si="3"/>
        <v>0</v>
      </c>
      <c r="L27" s="20"/>
      <c r="M27" s="58"/>
    </row>
    <row r="28" spans="1:13" x14ac:dyDescent="0.2">
      <c r="A28" s="39">
        <v>43112</v>
      </c>
      <c r="B28">
        <f>SUMPRODUCT('Bond Valuation'!$B$159:$U$159,BondVal_all!BO19:CH19)</f>
        <v>69119969.487845093</v>
      </c>
      <c r="C28" s="22">
        <f t="shared" si="0"/>
        <v>1.9995032341634639E-3</v>
      </c>
      <c r="D28">
        <f>SUMPRODUCT(BondVal_all!$BO$2:$CH$2,'Bond Valuation'!$B$159:$U$159,BondVal_all!BO19:CH19)/Portf_Bond!B28</f>
        <v>5.6868832678356096</v>
      </c>
      <c r="E28" s="20">
        <f>-D28*BondVal_all!Y18/100</f>
        <v>-7.442679978436938E-3</v>
      </c>
      <c r="F28" s="20">
        <f t="shared" si="1"/>
        <v>-2.3535820627593605E-2</v>
      </c>
      <c r="G28" s="23">
        <f>BondVal_all!$AC$1*BondVal_all!X18/100</f>
        <v>-1.1550532278108208E-3</v>
      </c>
      <c r="H28" s="23">
        <f t="shared" si="2"/>
        <v>-3.6525990186115367E-3</v>
      </c>
      <c r="I28">
        <f t="shared" si="3"/>
        <v>0</v>
      </c>
      <c r="L28" s="20"/>
      <c r="M28" s="58"/>
    </row>
    <row r="29" spans="1:13" x14ac:dyDescent="0.2">
      <c r="A29" s="39">
        <v>43111</v>
      </c>
      <c r="B29">
        <f>SUMPRODUCT('Bond Valuation'!$B$159:$U$159,BondVal_all!BO20:CH20)</f>
        <v>68981901.964538202</v>
      </c>
      <c r="C29" s="22">
        <f t="shared" si="0"/>
        <v>1.5486350354667282E-4</v>
      </c>
      <c r="D29">
        <f>SUMPRODUCT(BondVal_all!$BO$2:$CH$2,'Bond Valuation'!$B$159:$U$159,BondVal_all!BO20:CH20)/Portf_Bond!B29</f>
        <v>5.6849719232592193</v>
      </c>
      <c r="E29" s="20">
        <f>-D29*BondVal_all!Y19/100</f>
        <v>-7.4342239726621125E-3</v>
      </c>
      <c r="F29" s="20">
        <f t="shared" si="1"/>
        <v>-2.3509080389437619E-2</v>
      </c>
      <c r="G29" s="23">
        <f>BondVal_all!$AC$1*BondVal_all!X19/100</f>
        <v>-1.1541969372814414E-3</v>
      </c>
      <c r="H29" s="23">
        <f t="shared" si="2"/>
        <v>-3.6498911901998664E-3</v>
      </c>
      <c r="I29">
        <f t="shared" si="3"/>
        <v>0</v>
      </c>
      <c r="L29" s="20"/>
      <c r="M29" s="58"/>
    </row>
    <row r="30" spans="1:13" x14ac:dyDescent="0.2">
      <c r="A30" s="39">
        <v>43110</v>
      </c>
      <c r="B30">
        <f>SUMPRODUCT('Bond Valuation'!$B$159:$U$159,BondVal_all!BO21:CH21)</f>
        <v>68971220.012662262</v>
      </c>
      <c r="C30" s="22">
        <f t="shared" si="0"/>
        <v>-1.6161860467856825E-3</v>
      </c>
      <c r="D30">
        <f>SUMPRODUCT(BondVal_all!$BO$2:$CH$2,'Bond Valuation'!$B$159:$U$159,BondVal_all!BO21:CH21)/Portf_Bond!B30</f>
        <v>5.6701235437708162</v>
      </c>
      <c r="E30" s="20">
        <f>-D30*BondVal_all!Y20/100</f>
        <v>-7.3919122135700406E-3</v>
      </c>
      <c r="F30" s="20">
        <f t="shared" si="1"/>
        <v>-2.3375278858898334E-2</v>
      </c>
      <c r="G30" s="23">
        <f>BondVal_all!$AC$1*BondVal_all!X20/100</f>
        <v>-1.1541536827944568E-3</v>
      </c>
      <c r="H30" s="23">
        <f t="shared" si="2"/>
        <v>-3.649754407501973E-3</v>
      </c>
      <c r="I30">
        <f t="shared" si="3"/>
        <v>0</v>
      </c>
      <c r="L30" s="20"/>
      <c r="M30" s="58"/>
    </row>
    <row r="31" spans="1:13" x14ac:dyDescent="0.2">
      <c r="A31" s="39">
        <v>43109</v>
      </c>
      <c r="B31">
        <f>SUMPRODUCT('Bond Valuation'!$B$159:$U$159,BondVal_all!BO22:CH22)</f>
        <v>69082780.463014603</v>
      </c>
      <c r="C31" s="22">
        <f t="shared" si="0"/>
        <v>3.7267882872440822E-3</v>
      </c>
      <c r="D31">
        <f>SUMPRODUCT(BondVal_all!$BO$2:$CH$2,'Bond Valuation'!$B$159:$U$159,BondVal_all!BO22:CH22)/Portf_Bond!B31</f>
        <v>5.6800623993454833</v>
      </c>
      <c r="E31" s="20">
        <f>-D31*BondVal_all!Y21/100</f>
        <v>-7.4998507575709762E-3</v>
      </c>
      <c r="F31" s="20">
        <f t="shared" si="1"/>
        <v>-2.3716610505263594E-2</v>
      </c>
      <c r="G31" s="23">
        <f>BondVal_all!$AC$1*BondVal_all!X21/100</f>
        <v>-1.1659791621679405E-3</v>
      </c>
      <c r="H31" s="23">
        <f t="shared" si="2"/>
        <v>-3.6871498567455224E-3</v>
      </c>
      <c r="I31">
        <f t="shared" si="3"/>
        <v>0</v>
      </c>
      <c r="L31" s="20"/>
      <c r="M31" s="58"/>
    </row>
    <row r="32" spans="1:13" x14ac:dyDescent="0.2">
      <c r="A32" s="39">
        <v>43105</v>
      </c>
      <c r="B32">
        <f>SUMPRODUCT('Bond Valuation'!$B$159:$U$159,BondVal_all!BO23:CH23)</f>
        <v>68825802.71419619</v>
      </c>
      <c r="C32" s="22">
        <f t="shared" si="0"/>
        <v>-4.5708797884735859E-4</v>
      </c>
      <c r="D32">
        <f>SUMPRODUCT(BondVal_all!$BO$2:$CH$2,'Bond Valuation'!$B$159:$U$159,BondVal_all!BO23:CH23)/Portf_Bond!B32</f>
        <v>5.6609837812178663</v>
      </c>
      <c r="E32" s="20">
        <f>-D32*BondVal_all!Y22/100</f>
        <v>-7.3422430269704875E-3</v>
      </c>
      <c r="F32" s="20">
        <f t="shared" si="1"/>
        <v>-2.3218211099715832E-2</v>
      </c>
      <c r="G32" s="23">
        <f>BondVal_all!$AC$1*BondVal_all!X22/100</f>
        <v>-1.1437634600961802E-3</v>
      </c>
      <c r="H32" s="23">
        <f t="shared" si="2"/>
        <v>-3.6168976383790384E-3</v>
      </c>
      <c r="I32">
        <f t="shared" si="3"/>
        <v>0</v>
      </c>
      <c r="L32" s="20"/>
      <c r="M32" s="58"/>
    </row>
    <row r="33" spans="1:13" x14ac:dyDescent="0.2">
      <c r="A33" s="39">
        <v>43104</v>
      </c>
      <c r="B33">
        <f>SUMPRODUCT('Bond Valuation'!$B$159:$U$159,BondVal_all!BO24:CH24)</f>
        <v>68857269.3522145</v>
      </c>
      <c r="C33" s="22">
        <f t="shared" si="0"/>
        <v>2.3883600051858864E-3</v>
      </c>
      <c r="D33">
        <f>SUMPRODUCT(BondVal_all!$BO$2:$CH$2,'Bond Valuation'!$B$159:$U$159,BondVal_all!BO24:CH24)/Portf_Bond!B33</f>
        <v>5.6545784880232484</v>
      </c>
      <c r="E33" s="20">
        <f>-D33*BondVal_all!Y23/100</f>
        <v>-7.3339354215945594E-3</v>
      </c>
      <c r="F33" s="20">
        <f t="shared" si="1"/>
        <v>-2.3191940144826041E-2</v>
      </c>
      <c r="G33" s="23">
        <f>BondVal_all!$AC$1*BondVal_all!X23/100</f>
        <v>-1.1437634600961802E-3</v>
      </c>
      <c r="H33" s="23">
        <f t="shared" si="2"/>
        <v>-3.6168976383790384E-3</v>
      </c>
      <c r="I33">
        <f t="shared" si="3"/>
        <v>0</v>
      </c>
      <c r="L33" s="20"/>
      <c r="M33" s="58"/>
    </row>
    <row r="34" spans="1:13" x14ac:dyDescent="0.2">
      <c r="A34" s="39">
        <v>43103</v>
      </c>
      <c r="B34">
        <f>SUMPRODUCT('Bond Valuation'!$B$159:$U$159,BondVal_all!BO25:CH25)</f>
        <v>68693009.637775287</v>
      </c>
      <c r="C34" s="22">
        <f t="shared" si="0"/>
        <v>1.8297352464635038E-3</v>
      </c>
      <c r="D34">
        <f>SUMPRODUCT(BondVal_all!$BO$2:$CH$2,'Bond Valuation'!$B$159:$U$159,BondVal_all!BO25:CH25)/Portf_Bond!B34</f>
        <v>5.6511472234012805</v>
      </c>
      <c r="E34" s="20">
        <f>-D34*BondVal_all!Y24/100</f>
        <v>-7.3298841646773317E-3</v>
      </c>
      <c r="F34" s="20">
        <f t="shared" si="1"/>
        <v>-2.3179128945581089E-2</v>
      </c>
      <c r="G34" s="23">
        <f>BondVal_all!$AC$1*BondVal_all!X24/100</f>
        <v>-1.1422404319731483E-3</v>
      </c>
      <c r="H34" s="23">
        <f t="shared" si="2"/>
        <v>-3.6120814005697667E-3</v>
      </c>
      <c r="I34">
        <f t="shared" si="3"/>
        <v>0</v>
      </c>
      <c r="L34" s="20"/>
      <c r="M34" s="58"/>
    </row>
    <row r="35" spans="1:13" x14ac:dyDescent="0.2">
      <c r="A35" s="39">
        <v>43098</v>
      </c>
      <c r="B35">
        <f>SUMPRODUCT('Bond Valuation'!$B$159:$U$159,BondVal_all!BO26:CH26)</f>
        <v>68567434.536484584</v>
      </c>
      <c r="C35" s="22">
        <f t="shared" si="0"/>
        <v>2.2558882243154028E-3</v>
      </c>
      <c r="D35">
        <f>SUMPRODUCT(BondVal_all!$BO$2:$CH$2,'Bond Valuation'!$B$159:$U$159,BondVal_all!BO26:CH26)/Portf_Bond!B35</f>
        <v>5.644338482772894</v>
      </c>
      <c r="E35" s="20">
        <f>-D35*BondVal_all!Y25/100</f>
        <v>-7.2922631143079687E-3</v>
      </c>
      <c r="F35" s="20">
        <f t="shared" si="1"/>
        <v>-2.3060160738445985E-2</v>
      </c>
      <c r="G35" s="23">
        <f>BondVal_all!$AC$1*BondVal_all!X25/100</f>
        <v>-1.138229881453019E-3</v>
      </c>
      <c r="H35" s="23">
        <f t="shared" si="2"/>
        <v>-3.5993989262549848E-3</v>
      </c>
      <c r="I35">
        <f t="shared" si="3"/>
        <v>0</v>
      </c>
      <c r="L35" s="20"/>
      <c r="M35" s="58"/>
    </row>
    <row r="36" spans="1:13" x14ac:dyDescent="0.2">
      <c r="A36" s="39">
        <v>43097</v>
      </c>
      <c r="B36">
        <f>SUMPRODUCT('Bond Valuation'!$B$159:$U$159,BondVal_all!BO27:CH27)</f>
        <v>68412928.408143848</v>
      </c>
      <c r="C36" s="22">
        <f t="shared" si="0"/>
        <v>-1.7787106883917676E-3</v>
      </c>
      <c r="D36">
        <f>SUMPRODUCT(BondVal_all!$BO$2:$CH$2,'Bond Valuation'!$B$159:$U$159,BondVal_all!BO27:CH27)/Portf_Bond!B36</f>
        <v>5.6033852496402279</v>
      </c>
      <c r="E36" s="20">
        <f>-D36*BondVal_all!Y26/100</f>
        <v>-7.2222350866171636E-3</v>
      </c>
      <c r="F36" s="20">
        <f t="shared" si="1"/>
        <v>-2.2838712670893699E-2</v>
      </c>
      <c r="G36" s="23">
        <f>BondVal_all!$AC$1*BondVal_all!X26/100</f>
        <v>-1.1355318985964082E-3</v>
      </c>
      <c r="H36" s="23">
        <f t="shared" si="2"/>
        <v>-3.5908671553400071E-3</v>
      </c>
      <c r="I36">
        <f t="shared" si="3"/>
        <v>0</v>
      </c>
      <c r="L36" s="20"/>
      <c r="M36" s="58"/>
    </row>
    <row r="37" spans="1:13" x14ac:dyDescent="0.2">
      <c r="A37" s="39">
        <v>43096</v>
      </c>
      <c r="B37">
        <f>SUMPRODUCT('Bond Valuation'!$B$159:$U$159,BondVal_all!BO28:CH28)</f>
        <v>68534723.502133936</v>
      </c>
      <c r="C37" s="22">
        <f t="shared" si="0"/>
        <v>-6.7181828445764041E-4</v>
      </c>
      <c r="D37">
        <f>SUMPRODUCT(BondVal_all!$BO$2:$CH$2,'Bond Valuation'!$B$159:$U$159,BondVal_all!BO28:CH28)/Portf_Bond!B37</f>
        <v>5.6422507078468094</v>
      </c>
      <c r="E37" s="20">
        <f>-D37*BondVal_all!Y27/100</f>
        <v>-7.2717328041002624E-3</v>
      </c>
      <c r="F37" s="20">
        <f t="shared" si="1"/>
        <v>-2.2995238197119829E-2</v>
      </c>
      <c r="G37" s="23">
        <f>BondVal_all!$AC$1*BondVal_all!X27/100</f>
        <v>-1.1374730372763155E-3</v>
      </c>
      <c r="H37" s="23">
        <f t="shared" si="2"/>
        <v>-3.597005574822767E-3</v>
      </c>
      <c r="I37">
        <f t="shared" si="3"/>
        <v>0</v>
      </c>
      <c r="L37" s="20"/>
      <c r="M37" s="58"/>
    </row>
    <row r="38" spans="1:13" x14ac:dyDescent="0.2">
      <c r="A38" s="39">
        <v>43095</v>
      </c>
      <c r="B38">
        <f>SUMPRODUCT('Bond Valuation'!$B$159:$U$159,BondVal_all!BO29:CH29)</f>
        <v>68580781.852191448</v>
      </c>
      <c r="C38" s="22">
        <f t="shared" si="0"/>
        <v>-3.9331010894664008E-4</v>
      </c>
      <c r="D38">
        <f>SUMPRODUCT(BondVal_all!$BO$2:$CH$2,'Bond Valuation'!$B$159:$U$159,BondVal_all!BO29:CH29)/Portf_Bond!B38</f>
        <v>5.6514172405620924</v>
      </c>
      <c r="E38" s="20">
        <f>-D38*BondVal_all!Y28/100</f>
        <v>-7.2835466316129062E-3</v>
      </c>
      <c r="F38" s="20">
        <f t="shared" si="1"/>
        <v>-2.3032596799944145E-2</v>
      </c>
      <c r="G38" s="23">
        <f>BondVal_all!$AC$1*BondVal_all!X28/100</f>
        <v>-1.1374730372763157E-3</v>
      </c>
      <c r="H38" s="23">
        <f t="shared" si="2"/>
        <v>-3.5970055748227674E-3</v>
      </c>
      <c r="I38">
        <f t="shared" si="3"/>
        <v>0</v>
      </c>
      <c r="L38" s="20"/>
      <c r="M38" s="58"/>
    </row>
    <row r="39" spans="1:13" x14ac:dyDescent="0.2">
      <c r="A39" s="39">
        <v>43094</v>
      </c>
      <c r="B39">
        <f>SUMPRODUCT('Bond Valuation'!$B$159:$U$159,BondVal_all!BO30:CH30)</f>
        <v>68607760.672146901</v>
      </c>
      <c r="C39" s="22">
        <f t="shared" si="0"/>
        <v>4.0525798333222198E-5</v>
      </c>
      <c r="D39">
        <f>SUMPRODUCT(BondVal_all!$BO$2:$CH$2,'Bond Valuation'!$B$159:$U$159,BondVal_all!BO30:CH30)/Portf_Bond!B39</f>
        <v>5.6566480033770752</v>
      </c>
      <c r="E39" s="20">
        <f>-D39*BondVal_all!Y29/100</f>
        <v>-7.2990612777730354E-3</v>
      </c>
      <c r="F39" s="20">
        <f t="shared" si="1"/>
        <v>-2.3081658418901738E-2</v>
      </c>
      <c r="G39" s="23">
        <f>BondVal_all!$AC$1*BondVal_all!X29/100</f>
        <v>-1.1378751205411552E-3</v>
      </c>
      <c r="H39" s="23">
        <f t="shared" si="2"/>
        <v>-3.5982770737486968E-3</v>
      </c>
      <c r="I39">
        <f t="shared" si="3"/>
        <v>0</v>
      </c>
      <c r="L39" s="20"/>
      <c r="M39" s="58"/>
    </row>
    <row r="40" spans="1:13" x14ac:dyDescent="0.2">
      <c r="A40" s="39">
        <v>43091</v>
      </c>
      <c r="B40">
        <f>SUMPRODUCT('Bond Valuation'!$B$159:$U$159,BondVal_all!BO31:CH31)</f>
        <v>68604980.344211698</v>
      </c>
      <c r="C40" s="22">
        <f t="shared" si="0"/>
        <v>-1.6370311250348325E-3</v>
      </c>
      <c r="D40">
        <f>SUMPRODUCT(BondVal_all!$BO$2:$CH$2,'Bond Valuation'!$B$159:$U$159,BondVal_all!BO31:CH31)/Portf_Bond!B40</f>
        <v>5.6559635320739474</v>
      </c>
      <c r="E40" s="20">
        <f>-D40*BondVal_all!Y30/100</f>
        <v>-7.2856902157973436E-3</v>
      </c>
      <c r="F40" s="20">
        <f t="shared" si="1"/>
        <v>-2.3039375408323279E-2</v>
      </c>
      <c r="G40" s="23">
        <f>BondVal_all!$AC$1*BondVal_all!X30/100</f>
        <v>-1.1367203947630592E-3</v>
      </c>
      <c r="H40" s="23">
        <f t="shared" si="2"/>
        <v>-3.5946255102170034E-3</v>
      </c>
      <c r="I40">
        <f t="shared" si="3"/>
        <v>0</v>
      </c>
      <c r="L40" s="20"/>
      <c r="M40" s="58"/>
    </row>
    <row r="41" spans="1:13" x14ac:dyDescent="0.2">
      <c r="A41" s="39">
        <v>43090</v>
      </c>
      <c r="B41">
        <f>SUMPRODUCT('Bond Valuation'!$B$159:$U$159,BondVal_all!BO32:CH32)</f>
        <v>68717380.808795512</v>
      </c>
      <c r="C41" s="22">
        <f t="shared" si="0"/>
        <v>4.1463087825624185E-4</v>
      </c>
      <c r="D41">
        <f>SUMPRODUCT(BondVal_all!$BO$2:$CH$2,'Bond Valuation'!$B$159:$U$159,BondVal_all!BO32:CH32)/Portf_Bond!B41</f>
        <v>5.6786720622426801</v>
      </c>
      <c r="E41" s="20">
        <f>-D41*BondVal_all!Y31/100</f>
        <v>-7.3153248389613169E-3</v>
      </c>
      <c r="F41" s="20">
        <f t="shared" si="1"/>
        <v>-2.313308831512222E-2</v>
      </c>
      <c r="G41" s="23">
        <f>BondVal_all!$AC$1*BondVal_all!X31/100</f>
        <v>-1.1365684887161729E-3</v>
      </c>
      <c r="H41" s="23">
        <f t="shared" si="2"/>
        <v>-3.5941451411184906E-3</v>
      </c>
      <c r="I41">
        <f t="shared" si="3"/>
        <v>0</v>
      </c>
      <c r="L41" s="20"/>
      <c r="M41" s="58"/>
    </row>
    <row r="42" spans="1:13" x14ac:dyDescent="0.2">
      <c r="A42" s="39">
        <v>43089</v>
      </c>
      <c r="B42">
        <f>SUMPRODUCT('Bond Valuation'!$B$159:$U$159,BondVal_all!BO33:CH33)</f>
        <v>68688894.36692661</v>
      </c>
      <c r="C42" s="22">
        <f t="shared" si="0"/>
        <v>1.7743688139802299E-3</v>
      </c>
      <c r="D42">
        <f>SUMPRODUCT(BondVal_all!$BO$2:$CH$2,'Bond Valuation'!$B$159:$U$159,BondVal_all!BO33:CH33)/Portf_Bond!B42</f>
        <v>5.6811766411663251</v>
      </c>
      <c r="E42" s="20">
        <f>-D42*BondVal_all!Y32/100</f>
        <v>-7.315265461648862E-3</v>
      </c>
      <c r="F42" s="20">
        <f t="shared" si="1"/>
        <v>-2.3132900547573523E-2</v>
      </c>
      <c r="G42" s="23">
        <f>BondVal_all!$AC$1*BondVal_all!X32/100</f>
        <v>-1.1354476089559501E-3</v>
      </c>
      <c r="H42" s="23">
        <f t="shared" si="2"/>
        <v>-3.5906006080930028E-3</v>
      </c>
      <c r="I42">
        <f t="shared" si="3"/>
        <v>0</v>
      </c>
      <c r="L42" s="20"/>
      <c r="M42" s="58"/>
    </row>
    <row r="43" spans="1:13" x14ac:dyDescent="0.2">
      <c r="A43" s="39">
        <v>43088</v>
      </c>
      <c r="B43">
        <f>SUMPRODUCT('Bond Valuation'!$B$159:$U$159,BondVal_all!BO34:CH34)</f>
        <v>68567123.00050126</v>
      </c>
      <c r="C43" s="22">
        <f t="shared" si="0"/>
        <v>-5.7617735805223747E-4</v>
      </c>
      <c r="D43">
        <f>SUMPRODUCT(BondVal_all!$BO$2:$CH$2,'Bond Valuation'!$B$159:$U$159,BondVal_all!BO34:CH34)/Portf_Bond!B43</f>
        <v>5.6766518137781317</v>
      </c>
      <c r="E43" s="20">
        <f>-D43*BondVal_all!Y33/100</f>
        <v>-7.3077454669590626E-3</v>
      </c>
      <c r="F43" s="20">
        <f t="shared" si="1"/>
        <v>-2.3109120236361386E-2</v>
      </c>
      <c r="G43" s="23">
        <f>BondVal_all!$AC$1*BondVal_all!X33/100</f>
        <v>-1.135564055141234E-3</v>
      </c>
      <c r="H43" s="23">
        <f t="shared" si="2"/>
        <v>-3.590968843263338E-3</v>
      </c>
      <c r="I43">
        <f t="shared" si="3"/>
        <v>0</v>
      </c>
      <c r="L43" s="20"/>
      <c r="M43" s="58"/>
    </row>
    <row r="44" spans="1:13" x14ac:dyDescent="0.2">
      <c r="A44" s="39">
        <v>43087</v>
      </c>
      <c r="B44">
        <f>SUMPRODUCT('Bond Valuation'!$B$159:$U$159,BondVal_all!BO35:CH35)</f>
        <v>68606641.20793584</v>
      </c>
      <c r="C44" s="22">
        <f t="shared" si="0"/>
        <v>-1.4279468302597407E-4</v>
      </c>
      <c r="D44">
        <f>SUMPRODUCT(BondVal_all!$BO$2:$CH$2,'Bond Valuation'!$B$159:$U$159,BondVal_all!BO35:CH35)/Portf_Bond!B44</f>
        <v>5.6889321088765472</v>
      </c>
      <c r="E44" s="20">
        <f>-D44*BondVal_all!Y34/100</f>
        <v>-7.326499100594186E-3</v>
      </c>
      <c r="F44" s="20">
        <f t="shared" si="1"/>
        <v>-2.3168424433052719E-2</v>
      </c>
      <c r="G44" s="23">
        <f>BondVal_all!$AC$1*BondVal_all!X34/100</f>
        <v>-1.1356988263783777E-3</v>
      </c>
      <c r="H44" s="23">
        <f t="shared" si="2"/>
        <v>-3.591395027335791E-3</v>
      </c>
      <c r="I44">
        <f t="shared" si="3"/>
        <v>0</v>
      </c>
      <c r="L44" s="20"/>
      <c r="M44" s="58"/>
    </row>
    <row r="45" spans="1:13" x14ac:dyDescent="0.2">
      <c r="A45" s="39">
        <v>43084</v>
      </c>
      <c r="B45">
        <f>SUMPRODUCT('Bond Valuation'!$B$159:$U$159,BondVal_all!BO36:CH36)</f>
        <v>68616438.571009636</v>
      </c>
      <c r="C45" s="22">
        <f t="shared" si="0"/>
        <v>2.0589543255636234E-3</v>
      </c>
      <c r="D45">
        <f>SUMPRODUCT(BondVal_all!$BO$2:$CH$2,'Bond Valuation'!$B$159:$U$159,BondVal_all!BO36:CH36)/Portf_Bond!B45</f>
        <v>5.6994107080952334</v>
      </c>
      <c r="E45" s="20">
        <f>-D45*BondVal_all!Y35/100</f>
        <v>-7.339629151076099E-3</v>
      </c>
      <c r="F45" s="20">
        <f t="shared" si="1"/>
        <v>-2.3209945298368555E-2</v>
      </c>
      <c r="G45" s="23">
        <f>BondVal_all!$AC$1*BondVal_all!X35/100</f>
        <v>-1.1347089590146994E-3</v>
      </c>
      <c r="H45" s="23">
        <f t="shared" si="2"/>
        <v>-3.5882647918851012E-3</v>
      </c>
      <c r="I45">
        <f t="shared" si="3"/>
        <v>0</v>
      </c>
      <c r="L45" s="20"/>
      <c r="M45" s="58"/>
    </row>
    <row r="46" spans="1:13" x14ac:dyDescent="0.2">
      <c r="A46" s="39">
        <v>43083</v>
      </c>
      <c r="B46">
        <f>SUMPRODUCT('Bond Valuation'!$B$159:$U$159,BondVal_all!BO37:CH37)</f>
        <v>68475305.800831497</v>
      </c>
      <c r="C46" s="22">
        <f t="shared" si="0"/>
        <v>2.1460397960219806E-4</v>
      </c>
      <c r="D46">
        <f>SUMPRODUCT(BondVal_all!$BO$2:$CH$2,'Bond Valuation'!$B$159:$U$159,BondVal_all!BO37:CH37)/Portf_Bond!B46</f>
        <v>5.7039059913705366</v>
      </c>
      <c r="E46" s="20">
        <f>-D46*BondVal_all!Y36/100</f>
        <v>-7.3482838725362262E-3</v>
      </c>
      <c r="F46" s="20">
        <f t="shared" si="1"/>
        <v>-2.3237313930696897E-2</v>
      </c>
      <c r="G46" s="23">
        <f>BondVal_all!$AC$1*BondVal_all!X36/100</f>
        <v>-1.1362010945884999E-3</v>
      </c>
      <c r="H46" s="23">
        <f t="shared" si="2"/>
        <v>-3.5929833388760732E-3</v>
      </c>
      <c r="I46">
        <f t="shared" si="3"/>
        <v>0</v>
      </c>
      <c r="L46" s="20"/>
      <c r="M46" s="58"/>
    </row>
    <row r="47" spans="1:13" x14ac:dyDescent="0.2">
      <c r="A47" s="39">
        <v>43082</v>
      </c>
      <c r="B47">
        <f>SUMPRODUCT('Bond Valuation'!$B$159:$U$159,BondVal_all!BO38:CH38)</f>
        <v>68460612.304399952</v>
      </c>
      <c r="C47" s="22">
        <f t="shared" si="0"/>
        <v>-3.7393015848785464E-4</v>
      </c>
      <c r="D47">
        <f>SUMPRODUCT(BondVal_all!$BO$2:$CH$2,'Bond Valuation'!$B$159:$U$159,BondVal_all!BO38:CH38)/Portf_Bond!B47</f>
        <v>5.7042380805914652</v>
      </c>
      <c r="E47" s="20">
        <f>-D47*BondVal_all!Y37/100</f>
        <v>-7.4848198425006372E-3</v>
      </c>
      <c r="F47" s="20">
        <f t="shared" si="1"/>
        <v>-2.3669078578324773E-2</v>
      </c>
      <c r="G47" s="23">
        <f>BondVal_all!$AC$1*BondVal_all!X37/100</f>
        <v>-1.157121937405244E-3</v>
      </c>
      <c r="H47" s="23">
        <f t="shared" si="2"/>
        <v>-3.6591408527473571E-3</v>
      </c>
      <c r="I47">
        <f t="shared" si="3"/>
        <v>0</v>
      </c>
      <c r="L47" s="20"/>
      <c r="M47" s="58"/>
    </row>
    <row r="48" spans="1:13" x14ac:dyDescent="0.2">
      <c r="A48" s="39">
        <v>43081</v>
      </c>
      <c r="B48">
        <f>SUMPRODUCT('Bond Valuation'!$B$159:$U$159,BondVal_all!BO39:CH39)</f>
        <v>68486216.578815967</v>
      </c>
      <c r="C48" s="22">
        <f t="shared" si="0"/>
        <v>3.698026236019842E-4</v>
      </c>
      <c r="D48">
        <f>SUMPRODUCT(BondVal_all!$BO$2:$CH$2,'Bond Valuation'!$B$159:$U$159,BondVal_all!BO39:CH39)/Portf_Bond!B48</f>
        <v>5.7063248546414789</v>
      </c>
      <c r="E48" s="20">
        <f>-D48*BondVal_all!Y38/100</f>
        <v>-7.4892404108310275E-3</v>
      </c>
      <c r="F48" s="20">
        <f t="shared" si="1"/>
        <v>-2.3683057642801215E-2</v>
      </c>
      <c r="G48" s="23">
        <f>BondVal_all!$AC$1*BondVal_all!X38/100</f>
        <v>-1.1582616809672226E-3</v>
      </c>
      <c r="H48" s="23">
        <f t="shared" si="2"/>
        <v>-3.6627450383517226E-3</v>
      </c>
      <c r="I48">
        <f t="shared" si="3"/>
        <v>0</v>
      </c>
      <c r="L48" s="20"/>
      <c r="M48" s="58"/>
    </row>
    <row r="49" spans="1:13" x14ac:dyDescent="0.2">
      <c r="A49" s="39">
        <v>43080</v>
      </c>
      <c r="B49">
        <f>SUMPRODUCT('Bond Valuation'!$B$159:$U$159,BondVal_all!BO40:CH40)</f>
        <v>68460894.878548712</v>
      </c>
      <c r="C49" s="22">
        <f t="shared" si="0"/>
        <v>2.7512499229585121E-5</v>
      </c>
      <c r="D49">
        <f>SUMPRODUCT(BondVal_all!$BO$2:$CH$2,'Bond Valuation'!$B$159:$U$159,BondVal_all!BO40:CH40)/Portf_Bond!B49</f>
        <v>5.7057672826292878</v>
      </c>
      <c r="E49" s="20">
        <f>-D49*BondVal_all!Y39/100</f>
        <v>-7.5093627913479857E-3</v>
      </c>
      <c r="F49" s="20">
        <f t="shared" si="1"/>
        <v>-2.3746690197179399E-2</v>
      </c>
      <c r="G49" s="23">
        <f>BondVal_all!$AC$1*BondVal_all!X39/100</f>
        <v>-1.1596994064069627E-3</v>
      </c>
      <c r="H49" s="23">
        <f t="shared" si="2"/>
        <v>-3.6672915253912687E-3</v>
      </c>
      <c r="I49">
        <f t="shared" si="3"/>
        <v>0</v>
      </c>
      <c r="L49" s="20"/>
      <c r="M49" s="58"/>
    </row>
    <row r="50" spans="1:13" x14ac:dyDescent="0.2">
      <c r="A50" s="39">
        <v>43077</v>
      </c>
      <c r="B50">
        <f>SUMPRODUCT('Bond Valuation'!$B$159:$U$159,BondVal_all!BO41:CH41)</f>
        <v>68459011.374141186</v>
      </c>
      <c r="C50" s="22">
        <f t="shared" si="0"/>
        <v>3.6210316597548239E-4</v>
      </c>
      <c r="D50">
        <f>SUMPRODUCT(BondVal_all!$BO$2:$CH$2,'Bond Valuation'!$B$159:$U$159,BondVal_all!BO41:CH41)/Portf_Bond!B50</f>
        <v>5.7032981568628554</v>
      </c>
      <c r="E50" s="20">
        <f>-D50*BondVal_all!Y40/100</f>
        <v>-7.5185860060143963E-3</v>
      </c>
      <c r="F50" s="20">
        <f t="shared" si="1"/>
        <v>-2.3775856562873926E-2</v>
      </c>
      <c r="G50" s="23">
        <f>BondVal_all!$AC$1*BondVal_all!X40/100</f>
        <v>-1.1638088486110487E-3</v>
      </c>
      <c r="H50" s="23">
        <f t="shared" si="2"/>
        <v>-3.6802867226690028E-3</v>
      </c>
      <c r="I50">
        <f t="shared" si="3"/>
        <v>0</v>
      </c>
      <c r="L50" s="20"/>
      <c r="M50" s="58"/>
    </row>
    <row r="51" spans="1:13" x14ac:dyDescent="0.2">
      <c r="A51" s="39">
        <v>43076</v>
      </c>
      <c r="B51">
        <f>SUMPRODUCT('Bond Valuation'!$B$159:$U$159,BondVal_all!BO42:CH42)</f>
        <v>68434226.636969775</v>
      </c>
      <c r="C51" s="22">
        <f t="shared" si="0"/>
        <v>-1.7084709335696936E-4</v>
      </c>
      <c r="D51">
        <f>SUMPRODUCT(BondVal_all!$BO$2:$CH$2,'Bond Valuation'!$B$159:$U$159,BondVal_all!BO42:CH42)/Portf_Bond!B51</f>
        <v>5.705368506640033</v>
      </c>
      <c r="E51" s="20">
        <f>-D51*BondVal_all!Y41/100</f>
        <v>-7.5313158122272414E-3</v>
      </c>
      <c r="F51" s="20">
        <f t="shared" si="1"/>
        <v>-2.381611174467908E-2</v>
      </c>
      <c r="G51" s="23">
        <f>BondVal_all!$AC$1*BondVal_all!X41/100</f>
        <v>-1.1681083225789492E-3</v>
      </c>
      <c r="H51" s="23">
        <f t="shared" si="2"/>
        <v>-3.6938828531481701E-3</v>
      </c>
      <c r="I51">
        <f t="shared" si="3"/>
        <v>0</v>
      </c>
      <c r="L51" s="20"/>
      <c r="M51" s="58"/>
    </row>
    <row r="52" spans="1:13" x14ac:dyDescent="0.2">
      <c r="A52" s="39">
        <v>43075</v>
      </c>
      <c r="B52">
        <f>SUMPRODUCT('Bond Valuation'!$B$159:$U$159,BondVal_all!BO43:CH43)</f>
        <v>68445919.42448777</v>
      </c>
      <c r="C52" s="22">
        <f t="shared" si="0"/>
        <v>-2.0926907995293765E-4</v>
      </c>
      <c r="D52">
        <f>SUMPRODUCT(BondVal_all!$BO$2:$CH$2,'Bond Valuation'!$B$159:$U$159,BondVal_all!BO43:CH43)/Portf_Bond!B52</f>
        <v>5.7093287205273953</v>
      </c>
      <c r="E52" s="20">
        <f>-D52*BondVal_all!Y42/100</f>
        <v>-7.5381161743166732E-3</v>
      </c>
      <c r="F52" s="20">
        <f t="shared" si="1"/>
        <v>-2.3837616377795547E-2</v>
      </c>
      <c r="G52" s="23">
        <f>BondVal_all!$AC$1*BondVal_all!X42/100</f>
        <v>-1.1700278434445301E-3</v>
      </c>
      <c r="H52" s="23">
        <f t="shared" si="2"/>
        <v>-3.6999529110996235E-3</v>
      </c>
      <c r="I52">
        <f t="shared" si="3"/>
        <v>0</v>
      </c>
      <c r="L52" s="20"/>
      <c r="M52" s="58"/>
    </row>
    <row r="53" spans="1:13" x14ac:dyDescent="0.2">
      <c r="A53" s="39">
        <v>43074</v>
      </c>
      <c r="B53">
        <f>SUMPRODUCT('Bond Valuation'!$B$159:$U$159,BondVal_all!BO44:CH44)</f>
        <v>68460244.537921637</v>
      </c>
      <c r="C53" s="22">
        <f t="shared" si="0"/>
        <v>1.3770845604462302E-3</v>
      </c>
      <c r="D53">
        <f>SUMPRODUCT(BondVal_all!$BO$2:$CH$2,'Bond Valuation'!$B$159:$U$159,BondVal_all!BO44:CH44)/Portf_Bond!B53</f>
        <v>5.7130641415089656</v>
      </c>
      <c r="E53" s="20">
        <f>-D53*BondVal_all!Y43/100</f>
        <v>-7.5481635976190811E-3</v>
      </c>
      <c r="F53" s="20">
        <f t="shared" si="1"/>
        <v>-2.3869389120047005E-2</v>
      </c>
      <c r="G53" s="23">
        <f>BondVal_all!$AC$1*BondVal_all!X43/100</f>
        <v>-1.17197020524032E-3</v>
      </c>
      <c r="H53" s="23">
        <f t="shared" si="2"/>
        <v>-3.7060951984144146E-3</v>
      </c>
      <c r="I53">
        <f t="shared" si="3"/>
        <v>0</v>
      </c>
      <c r="L53" s="20"/>
      <c r="M53" s="58"/>
    </row>
    <row r="54" spans="1:13" x14ac:dyDescent="0.2">
      <c r="A54" s="39">
        <v>43073</v>
      </c>
      <c r="B54">
        <f>SUMPRODUCT('Bond Valuation'!$B$159:$U$159,BondVal_all!BO45:CH45)</f>
        <v>68366033.87507683</v>
      </c>
      <c r="C54" s="22">
        <f t="shared" si="0"/>
        <v>-1.2207642211533277E-3</v>
      </c>
      <c r="D54">
        <f>SUMPRODUCT(BondVal_all!$BO$2:$CH$2,'Bond Valuation'!$B$159:$U$159,BondVal_all!BO45:CH45)/Portf_Bond!B54</f>
        <v>5.7043788701852396</v>
      </c>
      <c r="E54" s="20">
        <f>-D54*BondVal_all!Y44/100</f>
        <v>-7.5500689599104212E-3</v>
      </c>
      <c r="F54" s="20">
        <f t="shared" si="1"/>
        <v>-2.3875414404655439E-2</v>
      </c>
      <c r="G54" s="23">
        <f>BondVal_all!$AC$1*BondVal_all!X44/100</f>
        <v>-1.1778653863718021E-3</v>
      </c>
      <c r="H54" s="23">
        <f t="shared" si="2"/>
        <v>-3.7247373980091466E-3</v>
      </c>
      <c r="I54">
        <f t="shared" si="3"/>
        <v>0</v>
      </c>
      <c r="L54" s="20"/>
      <c r="M54" s="58"/>
    </row>
    <row r="55" spans="1:13" x14ac:dyDescent="0.2">
      <c r="A55" s="39">
        <v>43070</v>
      </c>
      <c r="B55">
        <f>SUMPRODUCT('Bond Valuation'!$B$159:$U$159,BondVal_all!BO46:CH46)</f>
        <v>68449543.645672739</v>
      </c>
      <c r="C55" s="22">
        <f t="shared" si="0"/>
        <v>8.1368989429292458E-4</v>
      </c>
      <c r="D55">
        <f>SUMPRODUCT(BondVal_all!$BO$2:$CH$2,'Bond Valuation'!$B$159:$U$159,BondVal_all!BO46:CH46)/Portf_Bond!B55</f>
        <v>5.7147656258741906</v>
      </c>
      <c r="E55" s="20">
        <f>-D55*BondVal_all!Y45/100</f>
        <v>-7.5644926823306867E-3</v>
      </c>
      <c r="F55" s="20">
        <f t="shared" si="1"/>
        <v>-2.3921026219841515E-2</v>
      </c>
      <c r="G55" s="23">
        <f>BondVal_all!$AC$1*BondVal_all!X45/100</f>
        <v>-1.1784592254709568E-3</v>
      </c>
      <c r="H55" s="23">
        <f t="shared" si="2"/>
        <v>-3.726615282126138E-3</v>
      </c>
      <c r="I55">
        <f t="shared" si="3"/>
        <v>0</v>
      </c>
      <c r="L55" s="20"/>
      <c r="M55" s="58"/>
    </row>
    <row r="56" spans="1:13" x14ac:dyDescent="0.2">
      <c r="A56" s="39">
        <v>43069</v>
      </c>
      <c r="B56">
        <f>SUMPRODUCT('Bond Valuation'!$B$159:$U$159,BondVal_all!BO47:CH47)</f>
        <v>68393869.597516254</v>
      </c>
      <c r="C56" s="22">
        <f t="shared" si="0"/>
        <v>6.0108803686036388E-4</v>
      </c>
      <c r="D56">
        <f>SUMPRODUCT(BondVal_all!$BO$2:$CH$2,'Bond Valuation'!$B$159:$U$159,BondVal_all!BO47:CH47)/Portf_Bond!B56</f>
        <v>5.7190454997377085</v>
      </c>
      <c r="E56" s="20">
        <f>-D56*BondVal_all!Y46/100</f>
        <v>-7.5746734250344387E-3</v>
      </c>
      <c r="F56" s="20">
        <f t="shared" si="1"/>
        <v>-2.3953220555057511E-2</v>
      </c>
      <c r="G56" s="23">
        <f>BondVal_all!$AC$1*BondVal_all!X46/100</f>
        <v>-1.1775307433106435E-3</v>
      </c>
      <c r="H56" s="23">
        <f t="shared" si="2"/>
        <v>-3.7236791637327146E-3</v>
      </c>
      <c r="I56">
        <f t="shared" si="3"/>
        <v>0</v>
      </c>
      <c r="L56" s="20"/>
      <c r="M56" s="58"/>
    </row>
    <row r="57" spans="1:13" x14ac:dyDescent="0.2">
      <c r="A57" s="39">
        <v>43068</v>
      </c>
      <c r="B57">
        <f>SUMPRODUCT('Bond Valuation'!$B$159:$U$159,BondVal_all!BO48:CH48)</f>
        <v>68352771.213817418</v>
      </c>
      <c r="C57" s="22">
        <f t="shared" si="0"/>
        <v>-5.8941215321820005E-4</v>
      </c>
      <c r="D57">
        <f>SUMPRODUCT(BondVal_all!$BO$2:$CH$2,'Bond Valuation'!$B$159:$U$159,BondVal_all!BO48:CH48)/Portf_Bond!B57</f>
        <v>5.7138472110414931</v>
      </c>
      <c r="E57" s="20">
        <f>-D57*BondVal_all!Y47/100</f>
        <v>-7.5876636434023762E-3</v>
      </c>
      <c r="F57" s="20">
        <f t="shared" si="1"/>
        <v>-2.3994299232403149E-2</v>
      </c>
      <c r="G57" s="23">
        <f>BondVal_all!$AC$1*BondVal_all!X47/100</f>
        <v>-1.1847523494457749E-3</v>
      </c>
      <c r="H57" s="23">
        <f t="shared" si="2"/>
        <v>-3.7465158874843752E-3</v>
      </c>
      <c r="I57">
        <f t="shared" si="3"/>
        <v>0</v>
      </c>
      <c r="L57" s="20"/>
      <c r="M57" s="58"/>
    </row>
    <row r="58" spans="1:13" x14ac:dyDescent="0.2">
      <c r="A58" s="39">
        <v>43067</v>
      </c>
      <c r="B58">
        <f>SUMPRODUCT('Bond Valuation'!$B$159:$U$159,BondVal_all!BO49:CH49)</f>
        <v>68393071.043314919</v>
      </c>
      <c r="C58" s="22">
        <f t="shared" si="0"/>
        <v>6.2735917872183504E-4</v>
      </c>
      <c r="D58">
        <f>SUMPRODUCT(BondVal_all!$BO$2:$CH$2,'Bond Valuation'!$B$159:$U$159,BondVal_all!BO49:CH49)/Portf_Bond!B58</f>
        <v>5.7166116427288669</v>
      </c>
      <c r="E58" s="20">
        <f>-D58*BondVal_all!Y48/100</f>
        <v>-7.5914851070150498E-3</v>
      </c>
      <c r="F58" s="20">
        <f t="shared" si="1"/>
        <v>-2.4006383761414653E-2</v>
      </c>
      <c r="G58" s="23">
        <f>BondVal_all!$AC$1*BondVal_all!X48/100</f>
        <v>-1.1848111438610396E-3</v>
      </c>
      <c r="H58" s="23">
        <f t="shared" si="2"/>
        <v>-3.7467018117503096E-3</v>
      </c>
      <c r="I58">
        <f t="shared" si="3"/>
        <v>0</v>
      </c>
      <c r="L58" s="20"/>
      <c r="M58" s="58"/>
    </row>
    <row r="59" spans="1:13" x14ac:dyDescent="0.2">
      <c r="A59" s="39">
        <v>43066</v>
      </c>
      <c r="B59">
        <f>SUMPRODUCT('Bond Valuation'!$B$159:$U$159,BondVal_all!BO50:CH50)</f>
        <v>68350177.478677496</v>
      </c>
      <c r="C59" s="22">
        <f t="shared" si="0"/>
        <v>8.6163892336544635E-4</v>
      </c>
      <c r="D59">
        <f>SUMPRODUCT(BondVal_all!$BO$2:$CH$2,'Bond Valuation'!$B$159:$U$159,BondVal_all!BO50:CH50)/Portf_Bond!B59</f>
        <v>5.7166115842958751</v>
      </c>
      <c r="E59" s="20">
        <f>-D59*BondVal_all!Y49/100</f>
        <v>-7.6066993713625655E-3</v>
      </c>
      <c r="F59" s="20">
        <f t="shared" si="1"/>
        <v>-2.4054495489676697E-2</v>
      </c>
      <c r="G59" s="23">
        <f>BondVal_all!$AC$1*BondVal_all!X49/100</f>
        <v>-1.1850247261646421E-3</v>
      </c>
      <c r="H59" s="23">
        <f t="shared" si="2"/>
        <v>-3.7473772182975993E-3</v>
      </c>
      <c r="I59">
        <f t="shared" si="3"/>
        <v>0</v>
      </c>
      <c r="L59" s="20"/>
      <c r="M59" s="58"/>
    </row>
    <row r="60" spans="1:13" x14ac:dyDescent="0.2">
      <c r="A60" s="39">
        <v>43063</v>
      </c>
      <c r="B60">
        <f>SUMPRODUCT('Bond Valuation'!$B$159:$U$159,BondVal_all!BO51:CH51)</f>
        <v>68291309.67038247</v>
      </c>
      <c r="C60" s="22">
        <f t="shared" si="0"/>
        <v>-1.0147168691773816E-4</v>
      </c>
      <c r="D60">
        <f>SUMPRODUCT(BondVal_all!$BO$2:$CH$2,'Bond Valuation'!$B$159:$U$159,BondVal_all!BO51:CH51)/Portf_Bond!B60</f>
        <v>5.7153900994995865</v>
      </c>
      <c r="E60" s="20">
        <f>-D60*BondVal_all!Y50/100</f>
        <v>-7.6057423760909158E-3</v>
      </c>
      <c r="F60" s="20">
        <f t="shared" si="1"/>
        <v>-2.4051469204908273E-2</v>
      </c>
      <c r="G60" s="23">
        <f>BondVal_all!$AC$1*BondVal_all!X50/100</f>
        <v>-1.1856169644352741E-3</v>
      </c>
      <c r="H60" s="23">
        <f t="shared" si="2"/>
        <v>-3.7492500401503153E-3</v>
      </c>
      <c r="I60">
        <f t="shared" si="3"/>
        <v>0</v>
      </c>
      <c r="L60" s="20"/>
      <c r="M60" s="58"/>
    </row>
    <row r="61" spans="1:13" x14ac:dyDescent="0.2">
      <c r="A61" s="39">
        <v>43062</v>
      </c>
      <c r="B61">
        <f>SUMPRODUCT('Bond Valuation'!$B$159:$U$159,BondVal_all!BO52:CH52)</f>
        <v>68298239.656369284</v>
      </c>
      <c r="C61" s="22">
        <f t="shared" si="0"/>
        <v>3.1356799955368261E-4</v>
      </c>
      <c r="D61">
        <f>SUMPRODUCT(BondVal_all!$BO$2:$CH$2,'Bond Valuation'!$B$159:$U$159,BondVal_all!BO52:CH52)/Portf_Bond!B61</f>
        <v>5.7153209804951972</v>
      </c>
      <c r="E61" s="20">
        <f>-D61*BondVal_all!Y51/100</f>
        <v>-7.6428501963709495E-3</v>
      </c>
      <c r="F61" s="20">
        <f t="shared" si="1"/>
        <v>-2.4168814435997367E-2</v>
      </c>
      <c r="G61" s="23">
        <f>BondVal_all!$AC$1*BondVal_all!X51/100</f>
        <v>-1.1898659887780388E-3</v>
      </c>
      <c r="H61" s="23">
        <f t="shared" si="2"/>
        <v>-3.762686634906952E-3</v>
      </c>
      <c r="I61">
        <f t="shared" si="3"/>
        <v>0</v>
      </c>
      <c r="L61" s="20"/>
      <c r="M61" s="58"/>
    </row>
    <row r="62" spans="1:13" x14ac:dyDescent="0.2">
      <c r="A62" s="39">
        <v>43061</v>
      </c>
      <c r="B62">
        <f>SUMPRODUCT('Bond Valuation'!$B$159:$U$159,BondVal_all!BO53:CH53)</f>
        <v>68276826.87134473</v>
      </c>
      <c r="C62" s="22">
        <f t="shared" si="0"/>
        <v>1.7678886214298635E-3</v>
      </c>
      <c r="D62">
        <f>SUMPRODUCT(BondVal_all!$BO$2:$CH$2,'Bond Valuation'!$B$159:$U$159,BondVal_all!BO53:CH53)/Portf_Bond!B62</f>
        <v>5.7212849770495886</v>
      </c>
      <c r="E62" s="20">
        <f>-D62*BondVal_all!Y52/100</f>
        <v>-7.6506336541044282E-3</v>
      </c>
      <c r="F62" s="20">
        <f t="shared" si="1"/>
        <v>-2.4193427890506811E-2</v>
      </c>
      <c r="G62" s="23">
        <f>BondVal_all!$AC$1*BondVal_all!X52/100</f>
        <v>-1.1889110228443158E-3</v>
      </c>
      <c r="H62" s="23">
        <f t="shared" si="2"/>
        <v>-3.7596667674685176E-3</v>
      </c>
      <c r="I62">
        <f t="shared" si="3"/>
        <v>0</v>
      </c>
      <c r="L62" s="20"/>
      <c r="M62" s="58"/>
    </row>
    <row r="63" spans="1:13" x14ac:dyDescent="0.2">
      <c r="A63" s="39">
        <v>43060</v>
      </c>
      <c r="B63">
        <f>SUMPRODUCT('Bond Valuation'!$B$159:$U$159,BondVal_all!BO54:CH54)</f>
        <v>68156227.680390626</v>
      </c>
      <c r="C63" s="22">
        <f t="shared" si="0"/>
        <v>8.1265122145342616E-5</v>
      </c>
      <c r="D63">
        <f>SUMPRODUCT(BondVal_all!$BO$2:$CH$2,'Bond Valuation'!$B$159:$U$159,BondVal_all!BO54:CH54)/Portf_Bond!B63</f>
        <v>5.7128264484159139</v>
      </c>
      <c r="E63" s="20">
        <f>-D63*BondVal_all!Y53/100</f>
        <v>-7.6866084266303814E-3</v>
      </c>
      <c r="F63" s="20">
        <f t="shared" si="1"/>
        <v>-2.4307190109995273E-2</v>
      </c>
      <c r="G63" s="23">
        <f>BondVal_all!$AC$1*BondVal_all!X53/100</f>
        <v>-1.1943839919553373E-3</v>
      </c>
      <c r="H63" s="23">
        <f t="shared" si="2"/>
        <v>-3.7769738154230926E-3</v>
      </c>
      <c r="I63">
        <f t="shared" si="3"/>
        <v>0</v>
      </c>
      <c r="L63" s="20"/>
      <c r="M63" s="58"/>
    </row>
    <row r="64" spans="1:13" x14ac:dyDescent="0.2">
      <c r="A64" s="39">
        <v>43059</v>
      </c>
      <c r="B64">
        <f>SUMPRODUCT('Bond Valuation'!$B$159:$U$159,BondVal_all!BO55:CH55)</f>
        <v>68150689.181269661</v>
      </c>
      <c r="C64" s="22">
        <f t="shared" si="0"/>
        <v>-7.9010836636428687E-4</v>
      </c>
      <c r="D64">
        <f>SUMPRODUCT(BondVal_all!$BO$2:$CH$2,'Bond Valuation'!$B$159:$U$159,BondVal_all!BO55:CH55)/Portf_Bond!B64</f>
        <v>5.7169583316218162</v>
      </c>
      <c r="E64" s="20">
        <f>-D64*BondVal_all!Y54/100</f>
        <v>-7.6990442842225061E-3</v>
      </c>
      <c r="F64" s="20">
        <f t="shared" si="1"/>
        <v>-2.4346515744643884E-2</v>
      </c>
      <c r="G64" s="23">
        <f>BondVal_all!$AC$1*BondVal_all!X54/100</f>
        <v>-1.1948454758319968E-3</v>
      </c>
      <c r="H64" s="23">
        <f t="shared" si="2"/>
        <v>-3.7784331555767809E-3</v>
      </c>
      <c r="I64">
        <f t="shared" si="3"/>
        <v>0</v>
      </c>
      <c r="L64" s="20"/>
      <c r="M64" s="58"/>
    </row>
    <row r="65" spans="1:13" x14ac:dyDescent="0.2">
      <c r="A65" s="39">
        <v>43056</v>
      </c>
      <c r="B65">
        <f>SUMPRODUCT('Bond Valuation'!$B$159:$U$159,BondVal_all!BO56:CH56)</f>
        <v>68204556.888826147</v>
      </c>
      <c r="C65" s="22">
        <f t="shared" si="0"/>
        <v>8.50166419013763E-4</v>
      </c>
      <c r="D65">
        <f>SUMPRODUCT(BondVal_all!$BO$2:$CH$2,'Bond Valuation'!$B$159:$U$159,BondVal_all!BO56:CH56)/Portf_Bond!B65</f>
        <v>5.7260535910177044</v>
      </c>
      <c r="E65" s="20">
        <f>-D65*BondVal_all!Y55/100</f>
        <v>-7.7153521225960964E-3</v>
      </c>
      <c r="F65" s="20">
        <f t="shared" si="1"/>
        <v>-2.4398085657618324E-2</v>
      </c>
      <c r="G65" s="23">
        <f>BondVal_all!$AC$1*BondVal_all!X55/100</f>
        <v>-1.1968033073134169E-3</v>
      </c>
      <c r="H65" s="23">
        <f t="shared" si="2"/>
        <v>-3.7846243623328498E-3</v>
      </c>
      <c r="I65">
        <f t="shared" si="3"/>
        <v>0</v>
      </c>
      <c r="L65" s="20"/>
      <c r="M65" s="58"/>
    </row>
    <row r="66" spans="1:13" x14ac:dyDescent="0.2">
      <c r="A66" s="39">
        <v>43055</v>
      </c>
      <c r="B66">
        <f>SUMPRODUCT('Bond Valuation'!$B$159:$U$159,BondVal_all!BO57:CH57)</f>
        <v>68146596.306496993</v>
      </c>
      <c r="C66" s="22">
        <f t="shared" si="0"/>
        <v>1.7788659168366701E-3</v>
      </c>
      <c r="D66">
        <f>SUMPRODUCT(BondVal_all!$BO$2:$CH$2,'Bond Valuation'!$B$159:$U$159,BondVal_all!BO57:CH57)/Portf_Bond!B66</f>
        <v>5.725931606657535</v>
      </c>
      <c r="E66" s="20">
        <f>-D66*BondVal_all!Y56/100</f>
        <v>-7.7353401330127825E-3</v>
      </c>
      <c r="F66" s="20">
        <f t="shared" si="1"/>
        <v>-2.4461293296430223E-2</v>
      </c>
      <c r="G66" s="23">
        <f>BondVal_all!$AC$1*BondVal_all!X56/100</f>
        <v>-1.1977421708423929E-3</v>
      </c>
      <c r="H66" s="23">
        <f t="shared" si="2"/>
        <v>-3.7875933094964776E-3</v>
      </c>
      <c r="I66">
        <f t="shared" si="3"/>
        <v>0</v>
      </c>
      <c r="L66" s="20"/>
      <c r="M66" s="58"/>
    </row>
    <row r="67" spans="1:13" x14ac:dyDescent="0.2">
      <c r="A67" s="39">
        <v>43054</v>
      </c>
      <c r="B67">
        <f>SUMPRODUCT('Bond Valuation'!$B$159:$U$159,BondVal_all!BO58:CH58)</f>
        <v>68025480.405391067</v>
      </c>
      <c r="C67" s="22">
        <f t="shared" si="0"/>
        <v>1.7260377985680259E-3</v>
      </c>
      <c r="D67">
        <f>SUMPRODUCT(BondVal_all!$BO$2:$CH$2,'Bond Valuation'!$B$159:$U$159,BondVal_all!BO58:CH58)/Portf_Bond!B67</f>
        <v>5.7147266885795585</v>
      </c>
      <c r="E67" s="20">
        <f>-D67*BondVal_all!Y57/100</f>
        <v>-7.7335760575005562E-3</v>
      </c>
      <c r="F67" s="20">
        <f t="shared" si="1"/>
        <v>-2.445571479984706E-2</v>
      </c>
      <c r="G67" s="23">
        <f>BondVal_all!$AC$1*BondVal_all!X57/100</f>
        <v>-1.2036309944098969E-3</v>
      </c>
      <c r="H67" s="23">
        <f t="shared" si="2"/>
        <v>-3.8062154047086684E-3</v>
      </c>
      <c r="I67">
        <f t="shared" si="3"/>
        <v>0</v>
      </c>
      <c r="L67" s="20"/>
      <c r="M67" s="58"/>
    </row>
    <row r="68" spans="1:13" x14ac:dyDescent="0.2">
      <c r="A68" s="39">
        <v>43053</v>
      </c>
      <c r="B68">
        <f>SUMPRODUCT('Bond Valuation'!$B$159:$U$159,BondVal_all!BO59:CH59)</f>
        <v>67908167.127646476</v>
      </c>
      <c r="C68" s="22">
        <f t="shared" si="0"/>
        <v>-1.377016373895085E-3</v>
      </c>
      <c r="D68">
        <f>SUMPRODUCT(BondVal_all!$BO$2:$CH$2,'Bond Valuation'!$B$159:$U$159,BondVal_all!BO59:CH59)/Portf_Bond!B68</f>
        <v>5.7022295197458952</v>
      </c>
      <c r="E68" s="20">
        <f>-D68*BondVal_all!Y58/100</f>
        <v>-7.7574360151511949E-3</v>
      </c>
      <c r="F68" s="20">
        <f t="shared" si="1"/>
        <v>-2.4531166610898238E-2</v>
      </c>
      <c r="G68" s="23">
        <f>BondVal_all!$AC$1*BondVal_all!X58/100</f>
        <v>-1.209187683810928E-3</v>
      </c>
      <c r="H68" s="23">
        <f t="shared" si="2"/>
        <v>-3.8237871994660439E-3</v>
      </c>
      <c r="I68">
        <f t="shared" si="3"/>
        <v>0</v>
      </c>
      <c r="L68" s="20"/>
      <c r="M68" s="58"/>
    </row>
    <row r="69" spans="1:13" x14ac:dyDescent="0.2">
      <c r="A69" s="39">
        <v>43052</v>
      </c>
      <c r="B69">
        <f>SUMPRODUCT('Bond Valuation'!$B$159:$U$159,BondVal_all!BO60:CH60)</f>
        <v>68001742.198118344</v>
      </c>
      <c r="C69" s="22">
        <f t="shared" si="0"/>
        <v>-2.3090942611574193E-3</v>
      </c>
      <c r="D69">
        <f>SUMPRODUCT(BondVal_all!$BO$2:$CH$2,'Bond Valuation'!$B$159:$U$159,BondVal_all!BO60:CH60)/Portf_Bond!B69</f>
        <v>5.7090601623286599</v>
      </c>
      <c r="E69" s="20">
        <f>-D69*BondVal_all!Y59/100</f>
        <v>-7.7742097751078675E-3</v>
      </c>
      <c r="F69" s="20">
        <f t="shared" si="1"/>
        <v>-2.4584209897286251E-2</v>
      </c>
      <c r="G69" s="23">
        <f>BondVal_all!$AC$1*BondVal_all!X59/100</f>
        <v>-1.2157298973297225E-3</v>
      </c>
      <c r="H69" s="23">
        <f t="shared" si="2"/>
        <v>-3.8444754951245789E-3</v>
      </c>
      <c r="I69">
        <f t="shared" si="3"/>
        <v>0</v>
      </c>
      <c r="L69" s="20"/>
      <c r="M69" s="58"/>
    </row>
    <row r="70" spans="1:13" x14ac:dyDescent="0.2">
      <c r="A70" s="39">
        <v>43049</v>
      </c>
      <c r="B70">
        <f>SUMPRODUCT('Bond Valuation'!$B$159:$U$159,BondVal_all!BO61:CH61)</f>
        <v>68158946.06019479</v>
      </c>
      <c r="C70" s="22">
        <f t="shared" si="0"/>
        <v>-5.5822262713205184E-4</v>
      </c>
      <c r="D70">
        <f>SUMPRODUCT(BondVal_all!$BO$2:$CH$2,'Bond Valuation'!$B$159:$U$159,BondVal_all!BO61:CH61)/Portf_Bond!B70</f>
        <v>5.7269130972014652</v>
      </c>
      <c r="E70" s="20">
        <f>-D70*BondVal_all!Y60/100</f>
        <v>-7.7934067288627507E-3</v>
      </c>
      <c r="F70" s="20">
        <f t="shared" si="1"/>
        <v>-2.4644915995288605E-2</v>
      </c>
      <c r="G70" s="23">
        <f>BondVal_all!$AC$1*BondVal_all!X60/100</f>
        <v>-1.2160816513202696E-3</v>
      </c>
      <c r="H70" s="23">
        <f t="shared" si="2"/>
        <v>-3.8455878389107613E-3</v>
      </c>
      <c r="I70">
        <f t="shared" si="3"/>
        <v>0</v>
      </c>
      <c r="L70" s="20"/>
      <c r="M70" s="58"/>
    </row>
    <row r="71" spans="1:13" x14ac:dyDescent="0.2">
      <c r="A71" s="39">
        <v>43048</v>
      </c>
      <c r="B71">
        <f>SUMPRODUCT('Bond Valuation'!$B$159:$U$159,BondVal_all!BO62:CH62)</f>
        <v>68197004.547693208</v>
      </c>
      <c r="C71" s="22">
        <f t="shared" si="0"/>
        <v>2.3927656410740902E-4</v>
      </c>
      <c r="D71">
        <f>SUMPRODUCT(BondVal_all!$BO$2:$CH$2,'Bond Valuation'!$B$159:$U$159,BondVal_all!BO62:CH62)/Portf_Bond!B71</f>
        <v>5.7266118315168022</v>
      </c>
      <c r="E71" s="20">
        <f>-D71*BondVal_all!Y61/100</f>
        <v>-8.1489090576479101E-3</v>
      </c>
      <c r="F71" s="20">
        <f t="shared" si="1"/>
        <v>-2.5769113067743748E-2</v>
      </c>
      <c r="G71" s="23">
        <f>BondVal_all!$AC$1*BondVal_all!X61/100</f>
        <v>-1.276286997555629E-3</v>
      </c>
      <c r="H71" s="23">
        <f t="shared" si="2"/>
        <v>-4.0359738603335405E-3</v>
      </c>
      <c r="I71">
        <f t="shared" si="3"/>
        <v>0</v>
      </c>
      <c r="L71" s="20"/>
      <c r="M71" s="58"/>
    </row>
    <row r="72" spans="1:13" x14ac:dyDescent="0.2">
      <c r="A72" s="39">
        <v>43047</v>
      </c>
      <c r="B72">
        <f>SUMPRODUCT('Bond Valuation'!$B$159:$U$159,BondVal_all!BO63:CH63)</f>
        <v>68180688.55485782</v>
      </c>
      <c r="C72" s="22">
        <f t="shared" si="0"/>
        <v>-1.5276990769241166E-3</v>
      </c>
      <c r="D72">
        <f>SUMPRODUCT(BondVal_all!$BO$2:$CH$2,'Bond Valuation'!$B$159:$U$159,BondVal_all!BO63:CH63)/Portf_Bond!B72</f>
        <v>5.7293485516321425</v>
      </c>
      <c r="E72" s="20">
        <f>-D72*BondVal_all!Y62/100</f>
        <v>-8.3115648112632029E-3</v>
      </c>
      <c r="F72" s="20">
        <f t="shared" si="1"/>
        <v>-2.628347572369924E-2</v>
      </c>
      <c r="G72" s="23">
        <f>BondVal_all!$AC$1*BondVal_all!X62/100</f>
        <v>-1.3025344078649013E-3</v>
      </c>
      <c r="H72" s="23">
        <f t="shared" si="2"/>
        <v>-4.1189754595918259E-3</v>
      </c>
      <c r="I72">
        <f t="shared" si="3"/>
        <v>0</v>
      </c>
      <c r="L72" s="20"/>
      <c r="M72" s="58"/>
    </row>
    <row r="73" spans="1:13" x14ac:dyDescent="0.2">
      <c r="A73" s="39">
        <v>43046</v>
      </c>
      <c r="B73">
        <f>SUMPRODUCT('Bond Valuation'!$B$159:$U$159,BondVal_all!BO64:CH64)</f>
        <v>68284927.732601598</v>
      </c>
      <c r="C73" s="22">
        <f t="shared" si="0"/>
        <v>1.0983894279642174E-3</v>
      </c>
      <c r="D73">
        <f>SUMPRODUCT(BondVal_all!$BO$2:$CH$2,'Bond Valuation'!$B$159:$U$159,BondVal_all!BO64:CH64)/Portf_Bond!B73</f>
        <v>5.728632306744819</v>
      </c>
      <c r="E73" s="20">
        <f>-D73*BondVal_all!Y63/100</f>
        <v>-8.3292350531555832E-3</v>
      </c>
      <c r="F73" s="20">
        <f t="shared" si="1"/>
        <v>-2.6339353934885287E-2</v>
      </c>
      <c r="G73" s="23">
        <f>BondVal_all!$AC$1*BondVal_all!X63/100</f>
        <v>-1.3030682045546843E-3</v>
      </c>
      <c r="H73" s="23">
        <f t="shared" si="2"/>
        <v>-4.120663472938998E-3</v>
      </c>
      <c r="I73">
        <f t="shared" si="3"/>
        <v>0</v>
      </c>
      <c r="L73" s="20"/>
      <c r="M73" s="58"/>
    </row>
    <row r="74" spans="1:13" x14ac:dyDescent="0.2">
      <c r="A74" s="39">
        <v>43042</v>
      </c>
      <c r="B74">
        <f>SUMPRODUCT('Bond Valuation'!$B$159:$U$159,BondVal_all!BO65:CH65)</f>
        <v>68209965.466307774</v>
      </c>
      <c r="C74" s="22">
        <f t="shared" si="0"/>
        <v>-1.9605761590946466E-3</v>
      </c>
      <c r="D74">
        <f>SUMPRODUCT(BondVal_all!$BO$2:$CH$2,'Bond Valuation'!$B$159:$U$159,BondVal_all!BO65:CH65)/Portf_Bond!B74</f>
        <v>5.7179753253227164</v>
      </c>
      <c r="E74" s="20">
        <f>-D74*BondVal_all!Y64/100</f>
        <v>-8.3057631750223307E-3</v>
      </c>
      <c r="F74" s="20">
        <f t="shared" si="1"/>
        <v>-2.6265129339022308E-2</v>
      </c>
      <c r="G74" s="23">
        <f>BondVal_all!$AC$1*BondVal_all!X64/100</f>
        <v>-1.3028447164659318E-3</v>
      </c>
      <c r="H74" s="23">
        <f t="shared" si="2"/>
        <v>-4.119956741548623E-3</v>
      </c>
      <c r="I74">
        <f t="shared" si="3"/>
        <v>0</v>
      </c>
      <c r="L74" s="20"/>
      <c r="M74" s="58"/>
    </row>
    <row r="75" spans="1:13" x14ac:dyDescent="0.2">
      <c r="A75" s="39">
        <v>43041</v>
      </c>
      <c r="B75">
        <f>SUMPRODUCT('Bond Valuation'!$B$159:$U$159,BondVal_all!BO66:CH66)</f>
        <v>68343827.478870019</v>
      </c>
      <c r="C75" s="22">
        <f t="shared" si="0"/>
        <v>-1.2378675345412052E-4</v>
      </c>
      <c r="D75">
        <f>SUMPRODUCT(BondVal_all!$BO$2:$CH$2,'Bond Valuation'!$B$159:$U$159,BondVal_all!BO66:CH66)/Portf_Bond!B75</f>
        <v>5.7327559274665525</v>
      </c>
      <c r="E75" s="20">
        <f>-D75*BondVal_all!Y65/100</f>
        <v>-8.3272330439892791E-3</v>
      </c>
      <c r="F75" s="20">
        <f t="shared" si="1"/>
        <v>-2.6333023026023229E-2</v>
      </c>
      <c r="G75" s="23">
        <f>BondVal_all!$AC$1*BondVal_all!X65/100</f>
        <v>-1.3028447164659316E-3</v>
      </c>
      <c r="H75" s="23">
        <f t="shared" si="2"/>
        <v>-4.1199567415486221E-3</v>
      </c>
      <c r="I75">
        <f t="shared" si="3"/>
        <v>0</v>
      </c>
      <c r="L75" s="20"/>
      <c r="M75" s="58"/>
    </row>
    <row r="76" spans="1:13" x14ac:dyDescent="0.2">
      <c r="A76" s="39">
        <v>43040</v>
      </c>
      <c r="B76">
        <f>SUMPRODUCT('Bond Valuation'!$B$159:$U$159,BondVal_all!BO67:CH67)</f>
        <v>68352288.063035578</v>
      </c>
      <c r="C76" s="22">
        <f t="shared" si="0"/>
        <v>1.6748486923552814E-4</v>
      </c>
      <c r="D76">
        <f>SUMPRODUCT(BondVal_all!$BO$2:$CH$2,'Bond Valuation'!$B$159:$U$159,BondVal_all!BO67:CH67)/Portf_Bond!B76</f>
        <v>5.7387471820360307</v>
      </c>
      <c r="E76" s="20">
        <f>-D76*BondVal_all!Y66/100</f>
        <v>-8.3492445906730075E-3</v>
      </c>
      <c r="F76" s="20">
        <f t="shared" si="1"/>
        <v>-2.6402629648366937E-2</v>
      </c>
      <c r="G76" s="23">
        <f>BondVal_all!$AC$1*BondVal_all!X66/100</f>
        <v>-1.3033248839323405E-3</v>
      </c>
      <c r="H76" s="23">
        <f t="shared" si="2"/>
        <v>-4.1214751644007867E-3</v>
      </c>
      <c r="I76">
        <f t="shared" si="3"/>
        <v>0</v>
      </c>
      <c r="L76" s="20"/>
      <c r="M76" s="58"/>
    </row>
    <row r="77" spans="1:13" x14ac:dyDescent="0.2">
      <c r="A77" s="39">
        <v>43039</v>
      </c>
      <c r="B77">
        <f>SUMPRODUCT('Bond Valuation'!$B$159:$U$159,BondVal_all!BO68:CH68)</f>
        <v>68340841.047635093</v>
      </c>
      <c r="C77" s="22">
        <f t="shared" si="0"/>
        <v>-4.1601358164318453E-4</v>
      </c>
      <c r="D77">
        <f>SUMPRODUCT(BondVal_all!$BO$2:$CH$2,'Bond Valuation'!$B$159:$U$159,BondVal_all!BO68:CH68)/Portf_Bond!B77</f>
        <v>5.7407990094533758</v>
      </c>
      <c r="E77" s="20">
        <f>-D77*BondVal_all!Y67/100</f>
        <v>-8.3652037089217927E-3</v>
      </c>
      <c r="F77" s="20">
        <f t="shared" si="1"/>
        <v>-2.6453096811481058E-2</v>
      </c>
      <c r="G77" s="23">
        <f>BondVal_all!$AC$1*BondVal_all!X67/100</f>
        <v>-1.3049975002009128E-3</v>
      </c>
      <c r="H77" s="23">
        <f t="shared" si="2"/>
        <v>-4.1267644414609266E-3</v>
      </c>
      <c r="I77">
        <f t="shared" si="3"/>
        <v>0</v>
      </c>
      <c r="L77" s="20"/>
      <c r="M77" s="58"/>
    </row>
    <row r="78" spans="1:13" x14ac:dyDescent="0.2">
      <c r="A78" s="39">
        <v>43038</v>
      </c>
      <c r="B78">
        <f>SUMPRODUCT('Bond Valuation'!$B$159:$U$159,BondVal_all!BO69:CH69)</f>
        <v>68369277.680294409</v>
      </c>
      <c r="C78" s="22">
        <f t="shared" si="0"/>
        <v>2.0658926209558993E-3</v>
      </c>
      <c r="D78">
        <f>SUMPRODUCT(BondVal_all!$BO$2:$CH$2,'Bond Valuation'!$B$159:$U$159,BondVal_all!BO69:CH69)/Portf_Bond!B78</f>
        <v>5.7407551479200247</v>
      </c>
      <c r="E78" s="20">
        <f>-D78*BondVal_all!Y68/100</f>
        <v>-8.368500901390491E-3</v>
      </c>
      <c r="F78" s="20">
        <f t="shared" si="1"/>
        <v>-2.6463523449566095E-2</v>
      </c>
      <c r="G78" s="23">
        <f>BondVal_all!$AC$1*BondVal_all!X68/100</f>
        <v>-1.3062410977137833E-3</v>
      </c>
      <c r="H78" s="23">
        <f t="shared" si="2"/>
        <v>-4.1306970420941181E-3</v>
      </c>
      <c r="I78">
        <f t="shared" si="3"/>
        <v>0</v>
      </c>
      <c r="L78" s="20"/>
      <c r="M78" s="58"/>
    </row>
    <row r="79" spans="1:13" x14ac:dyDescent="0.2">
      <c r="A79" s="39">
        <v>43035</v>
      </c>
      <c r="B79">
        <f>SUMPRODUCT('Bond Valuation'!$B$159:$U$159,BondVal_all!BO70:CH70)</f>
        <v>68228179.890658572</v>
      </c>
      <c r="C79" s="22">
        <f t="shared" ref="C79:C142" si="4">LN(B79/B80)</f>
        <v>-2.082520959985814E-3</v>
      </c>
      <c r="D79">
        <f>SUMPRODUCT(BondVal_all!$BO$2:$CH$2,'Bond Valuation'!$B$159:$U$159,BondVal_all!BO70:CH70)/Portf_Bond!B79</f>
        <v>5.725722740573393</v>
      </c>
      <c r="E79" s="20">
        <f>-D79*BondVal_all!Y69/100</f>
        <v>-8.3535938521144878E-3</v>
      </c>
      <c r="F79" s="20">
        <f t="shared" ref="F79:F142" si="5">E79*SQRT(10)</f>
        <v>-2.6416383220661564E-2</v>
      </c>
      <c r="G79" s="23">
        <f>BondVal_all!$AC$1*BondVal_all!X69/100</f>
        <v>-1.307184712199606E-3</v>
      </c>
      <c r="H79" s="23">
        <f t="shared" ref="H79:H142" si="6">G79*SQRT(10)</f>
        <v>-4.1336810131024464E-3</v>
      </c>
      <c r="I79">
        <f t="shared" ref="I79:I142" si="7">IF(C79&lt;E79,1,0)</f>
        <v>0</v>
      </c>
      <c r="L79" s="20"/>
      <c r="M79" s="58"/>
    </row>
    <row r="80" spans="1:13" x14ac:dyDescent="0.2">
      <c r="A80" s="39">
        <v>43034</v>
      </c>
      <c r="B80">
        <f>SUMPRODUCT('Bond Valuation'!$B$159:$U$159,BondVal_all!BO71:CH71)</f>
        <v>68370414.557275072</v>
      </c>
      <c r="C80" s="22">
        <f t="shared" si="4"/>
        <v>-4.4209777305607615E-4</v>
      </c>
      <c r="D80">
        <f>SUMPRODUCT(BondVal_all!$BO$2:$CH$2,'Bond Valuation'!$B$159:$U$159,BondVal_all!BO71:CH71)/Portf_Bond!B80</f>
        <v>5.7343527799360317</v>
      </c>
      <c r="E80" s="20">
        <f>-D80*BondVal_all!Y70/100</f>
        <v>-8.3739630749506758E-3</v>
      </c>
      <c r="F80" s="20">
        <f t="shared" si="5"/>
        <v>-2.6480796358991431E-2</v>
      </c>
      <c r="G80" s="23">
        <f>BondVal_all!$AC$1*BondVal_all!X70/100</f>
        <v>-1.3074212321869921E-3</v>
      </c>
      <c r="H80" s="23">
        <f t="shared" si="6"/>
        <v>-4.1344289549747407E-3</v>
      </c>
      <c r="I80">
        <f t="shared" si="7"/>
        <v>0</v>
      </c>
      <c r="L80" s="20"/>
      <c r="M80" s="58"/>
    </row>
    <row r="81" spans="1:13" x14ac:dyDescent="0.2">
      <c r="A81" s="39">
        <v>43033</v>
      </c>
      <c r="B81">
        <f>SUMPRODUCT('Bond Valuation'!$B$159:$U$159,BondVal_all!BO72:CH72)</f>
        <v>68400647.647792339</v>
      </c>
      <c r="C81" s="22">
        <f t="shared" si="4"/>
        <v>-3.3027164731593276E-5</v>
      </c>
      <c r="D81">
        <f>SUMPRODUCT(BondVal_all!$BO$2:$CH$2,'Bond Valuation'!$B$159:$U$159,BondVal_all!BO72:CH72)/Portf_Bond!B81</f>
        <v>5.7336786716011279</v>
      </c>
      <c r="E81" s="20">
        <f>-D81*BondVal_all!Y71/100</f>
        <v>-8.3993858015732874E-3</v>
      </c>
      <c r="F81" s="20">
        <f t="shared" si="5"/>
        <v>-2.6561190079450684E-2</v>
      </c>
      <c r="G81" s="23">
        <f>BondVal_all!$AC$1*BondVal_all!X71/100</f>
        <v>-1.310263188944223E-3</v>
      </c>
      <c r="H81" s="23">
        <f t="shared" si="6"/>
        <v>-4.1434160113392971E-3</v>
      </c>
      <c r="I81">
        <f t="shared" si="7"/>
        <v>0</v>
      </c>
      <c r="L81" s="20"/>
      <c r="M81" s="58"/>
    </row>
    <row r="82" spans="1:13" x14ac:dyDescent="0.2">
      <c r="A82" s="39">
        <v>43032</v>
      </c>
      <c r="B82">
        <f>SUMPRODUCT('Bond Valuation'!$B$159:$U$159,BondVal_all!BO73:CH73)</f>
        <v>68402906.764555857</v>
      </c>
      <c r="C82" s="22">
        <f t="shared" si="4"/>
        <v>-1.1475626629472637E-3</v>
      </c>
      <c r="D82">
        <f>SUMPRODUCT(BondVal_all!$BO$2:$CH$2,'Bond Valuation'!$B$159:$U$159,BondVal_all!BO73:CH73)/Portf_Bond!B82</f>
        <v>5.7312416397711639</v>
      </c>
      <c r="E82" s="20">
        <f>-D82*BondVal_all!Y72/100</f>
        <v>-8.4064613705640227E-3</v>
      </c>
      <c r="F82" s="20">
        <f t="shared" si="5"/>
        <v>-2.6583564993203065E-2</v>
      </c>
      <c r="G82" s="23">
        <f>BondVal_all!$AC$1*BondVal_all!X72/100</f>
        <v>-1.3114746984979496E-3</v>
      </c>
      <c r="H82" s="23">
        <f t="shared" si="6"/>
        <v>-4.1472471409361271E-3</v>
      </c>
      <c r="I82">
        <f t="shared" si="7"/>
        <v>0</v>
      </c>
      <c r="L82" s="20"/>
      <c r="M82" s="58"/>
    </row>
    <row r="83" spans="1:13" x14ac:dyDescent="0.2">
      <c r="A83" s="39">
        <v>43031</v>
      </c>
      <c r="B83">
        <f>SUMPRODUCT('Bond Valuation'!$B$159:$U$159,BondVal_all!BO74:CH74)</f>
        <v>68481448.443525761</v>
      </c>
      <c r="C83" s="22">
        <f t="shared" si="4"/>
        <v>7.5857129467831505E-4</v>
      </c>
      <c r="D83">
        <f>SUMPRODUCT(BondVal_all!$BO$2:$CH$2,'Bond Valuation'!$B$159:$U$159,BondVal_all!BO74:CH74)/Portf_Bond!B83</f>
        <v>5.7340537432635097</v>
      </c>
      <c r="E83" s="20">
        <f>-D83*BondVal_all!Y73/100</f>
        <v>-8.4207127177551785E-3</v>
      </c>
      <c r="F83" s="20">
        <f t="shared" si="5"/>
        <v>-2.6628631710052961E-2</v>
      </c>
      <c r="G83" s="23">
        <f>BondVal_all!$AC$1*BondVal_all!X73/100</f>
        <v>-1.3114644425930996E-3</v>
      </c>
      <c r="H83" s="23">
        <f t="shared" si="6"/>
        <v>-4.1472147089173352E-3</v>
      </c>
      <c r="I83">
        <f t="shared" si="7"/>
        <v>0</v>
      </c>
      <c r="L83" s="20"/>
      <c r="M83" s="58"/>
    </row>
    <row r="84" spans="1:13" x14ac:dyDescent="0.2">
      <c r="A84" s="39">
        <v>43028</v>
      </c>
      <c r="B84">
        <f>SUMPRODUCT('Bond Valuation'!$B$159:$U$159,BondVal_all!BO75:CH75)</f>
        <v>68429520.080691323</v>
      </c>
      <c r="C84" s="22">
        <f t="shared" si="4"/>
        <v>-1.6531355619487332E-3</v>
      </c>
      <c r="D84">
        <f>SUMPRODUCT(BondVal_all!$BO$2:$CH$2,'Bond Valuation'!$B$159:$U$159,BondVal_all!BO75:CH75)/Portf_Bond!B84</f>
        <v>5.7269732954791452</v>
      </c>
      <c r="E84" s="20">
        <f>-D84*BondVal_all!Y74/100</f>
        <v>-8.4089662321025042E-3</v>
      </c>
      <c r="F84" s="20">
        <f t="shared" si="5"/>
        <v>-2.6591486060888021E-2</v>
      </c>
      <c r="G84" s="23">
        <f>BondVal_all!$AC$1*BondVal_all!X74/100</f>
        <v>-1.3115670133262405E-3</v>
      </c>
      <c r="H84" s="23">
        <f t="shared" si="6"/>
        <v>-4.1475390660553335E-3</v>
      </c>
      <c r="I84">
        <f t="shared" si="7"/>
        <v>0</v>
      </c>
      <c r="L84" s="20"/>
      <c r="M84" s="58"/>
    </row>
    <row r="85" spans="1:13" x14ac:dyDescent="0.2">
      <c r="A85" s="39">
        <v>43027</v>
      </c>
      <c r="B85">
        <f>SUMPRODUCT('Bond Valuation'!$B$159:$U$159,BondVal_all!BO76:CH76)</f>
        <v>68542736.909422904</v>
      </c>
      <c r="C85" s="22">
        <f t="shared" si="4"/>
        <v>9.5600295807230006E-4</v>
      </c>
      <c r="D85">
        <f>SUMPRODUCT(BondVal_all!$BO$2:$CH$2,'Bond Valuation'!$B$159:$U$159,BondVal_all!BO76:CH76)/Portf_Bond!B85</f>
        <v>5.7377647615168588</v>
      </c>
      <c r="E85" s="20">
        <f>-D85*BondVal_all!Y75/100</f>
        <v>-8.4262817084265994E-3</v>
      </c>
      <c r="F85" s="20">
        <f t="shared" si="5"/>
        <v>-2.6646242404842882E-2</v>
      </c>
      <c r="G85" s="23">
        <f>BondVal_all!$AC$1*BondVal_all!X75/100</f>
        <v>-1.3106003524531846E-3</v>
      </c>
      <c r="H85" s="23">
        <f t="shared" si="6"/>
        <v>-4.1444822159715103E-3</v>
      </c>
      <c r="I85">
        <f t="shared" si="7"/>
        <v>0</v>
      </c>
      <c r="L85" s="20"/>
      <c r="M85" s="58"/>
    </row>
    <row r="86" spans="1:13" x14ac:dyDescent="0.2">
      <c r="A86" s="39">
        <v>43026</v>
      </c>
      <c r="B86">
        <f>SUMPRODUCT('Bond Valuation'!$B$159:$U$159,BondVal_all!BO77:CH77)</f>
        <v>68477241.162235424</v>
      </c>
      <c r="C86" s="22">
        <f t="shared" si="4"/>
        <v>1.4368141555673112E-3</v>
      </c>
      <c r="D86">
        <f>SUMPRODUCT(BondVal_all!$BO$2:$CH$2,'Bond Valuation'!$B$159:$U$159,BondVal_all!BO77:CH77)/Portf_Bond!B86</f>
        <v>5.7272174882660458</v>
      </c>
      <c r="E86" s="20">
        <f>-D86*BondVal_all!Y76/100</f>
        <v>-8.4064044873183811E-3</v>
      </c>
      <c r="F86" s="20">
        <f t="shared" si="5"/>
        <v>-2.6583385112586136E-2</v>
      </c>
      <c r="G86" s="23">
        <f>BondVal_all!$AC$1*BondVal_all!X76/100</f>
        <v>-1.3079754722141439E-3</v>
      </c>
      <c r="H86" s="23">
        <f t="shared" si="6"/>
        <v>-4.1361816158309748E-3</v>
      </c>
      <c r="I86">
        <f t="shared" si="7"/>
        <v>0</v>
      </c>
      <c r="L86" s="20"/>
      <c r="M86" s="58"/>
    </row>
    <row r="87" spans="1:13" x14ac:dyDescent="0.2">
      <c r="A87" s="39">
        <v>43025</v>
      </c>
      <c r="B87">
        <f>SUMPRODUCT('Bond Valuation'!$B$159:$U$159,BondVal_all!BO78:CH78)</f>
        <v>68378922.742362365</v>
      </c>
      <c r="C87" s="22">
        <f t="shared" si="4"/>
        <v>2.5729557529577916E-4</v>
      </c>
      <c r="D87">
        <f>SUMPRODUCT(BondVal_all!$BO$2:$CH$2,'Bond Valuation'!$B$159:$U$159,BondVal_all!BO78:CH78)/Portf_Bond!B87</f>
        <v>5.7220889522370948</v>
      </c>
      <c r="E87" s="20">
        <f>-D87*BondVal_all!Y77/100</f>
        <v>-8.4174580527368002E-3</v>
      </c>
      <c r="F87" s="20">
        <f t="shared" si="5"/>
        <v>-2.6618339555574012E-2</v>
      </c>
      <c r="G87" s="23">
        <f>BondVal_all!$AC$1*BondVal_all!X77/100</f>
        <v>-1.315361892321561E-3</v>
      </c>
      <c r="H87" s="23">
        <f t="shared" si="6"/>
        <v>-4.1595395271252777E-3</v>
      </c>
      <c r="I87">
        <f t="shared" si="7"/>
        <v>0</v>
      </c>
      <c r="L87" s="20"/>
      <c r="M87" s="58"/>
    </row>
    <row r="88" spans="1:13" x14ac:dyDescent="0.2">
      <c r="A88" s="39">
        <v>43024</v>
      </c>
      <c r="B88">
        <f>SUMPRODUCT('Bond Valuation'!$B$159:$U$159,BondVal_all!BO79:CH79)</f>
        <v>68361331.41128014</v>
      </c>
      <c r="C88" s="22">
        <f t="shared" si="4"/>
        <v>-1.5768664869436531E-3</v>
      </c>
      <c r="D88">
        <f>SUMPRODUCT(BondVal_all!$BO$2:$CH$2,'Bond Valuation'!$B$159:$U$159,BondVal_all!BO79:CH79)/Portf_Bond!B88</f>
        <v>5.7106045338713871</v>
      </c>
      <c r="E88" s="20">
        <f>-D88*BondVal_all!Y78/100</f>
        <v>-8.393234304496849E-3</v>
      </c>
      <c r="F88" s="20">
        <f t="shared" si="5"/>
        <v>-2.654173733766927E-2</v>
      </c>
      <c r="G88" s="23">
        <f>BondVal_all!$AC$1*BondVal_all!X78/100</f>
        <v>-1.3149225148048811E-3</v>
      </c>
      <c r="H88" s="23">
        <f t="shared" si="6"/>
        <v>-4.1581500934199005E-3</v>
      </c>
      <c r="I88">
        <f t="shared" si="7"/>
        <v>0</v>
      </c>
      <c r="L88" s="20"/>
      <c r="M88" s="58"/>
    </row>
    <row r="89" spans="1:13" x14ac:dyDescent="0.2">
      <c r="A89" s="39">
        <v>43021</v>
      </c>
      <c r="B89">
        <f>SUMPRODUCT('Bond Valuation'!$B$159:$U$159,BondVal_all!BO80:CH80)</f>
        <v>68469213.13897185</v>
      </c>
      <c r="C89" s="22">
        <f t="shared" si="4"/>
        <v>2.0163717860281134E-4</v>
      </c>
      <c r="D89">
        <f>SUMPRODUCT(BondVal_all!$BO$2:$CH$2,'Bond Valuation'!$B$159:$U$159,BondVal_all!BO80:CH80)/Portf_Bond!B89</f>
        <v>5.7156783500393429</v>
      </c>
      <c r="E89" s="20">
        <f>-D89*BondVal_all!Y79/100</f>
        <v>-8.6333484687528828E-3</v>
      </c>
      <c r="F89" s="20">
        <f t="shared" si="5"/>
        <v>-2.7301044995186128E-2</v>
      </c>
      <c r="G89" s="23">
        <f>BondVal_all!$AC$1*BondVal_all!X79/100</f>
        <v>-1.3520478077666085E-3</v>
      </c>
      <c r="H89" s="23">
        <f t="shared" si="6"/>
        <v>-4.2755505779799776E-3</v>
      </c>
      <c r="I89">
        <f t="shared" si="7"/>
        <v>0</v>
      </c>
      <c r="L89" s="20"/>
      <c r="M89" s="58"/>
    </row>
    <row r="90" spans="1:13" x14ac:dyDescent="0.2">
      <c r="A90" s="39">
        <v>43020</v>
      </c>
      <c r="B90">
        <f>SUMPRODUCT('Bond Valuation'!$B$159:$U$159,BondVal_all!BO81:CH81)</f>
        <v>68455408.591815099</v>
      </c>
      <c r="C90" s="22">
        <f t="shared" si="4"/>
        <v>1.6586976542364506E-3</v>
      </c>
      <c r="D90">
        <f>SUMPRODUCT(BondVal_all!$BO$2:$CH$2,'Bond Valuation'!$B$159:$U$159,BondVal_all!BO81:CH81)/Portf_Bond!B90</f>
        <v>5.7227927173485922</v>
      </c>
      <c r="E90" s="20">
        <f>-D90*BondVal_all!Y80/100</f>
        <v>-8.6397474750210361E-3</v>
      </c>
      <c r="F90" s="20">
        <f t="shared" si="5"/>
        <v>-2.7321280429755186E-2</v>
      </c>
      <c r="G90" s="23">
        <f>BondVal_all!$AC$1*BondVal_all!X80/100</f>
        <v>-1.3525523617089407E-3</v>
      </c>
      <c r="H90" s="23">
        <f t="shared" si="6"/>
        <v>-4.2771461176401649E-3</v>
      </c>
      <c r="I90">
        <f t="shared" si="7"/>
        <v>0</v>
      </c>
      <c r="L90" s="20"/>
      <c r="M90" s="58"/>
    </row>
    <row r="91" spans="1:13" x14ac:dyDescent="0.2">
      <c r="A91" s="39">
        <v>43019</v>
      </c>
      <c r="B91">
        <f>SUMPRODUCT('Bond Valuation'!$B$159:$U$159,BondVal_all!BO82:CH82)</f>
        <v>68341955.884045839</v>
      </c>
      <c r="C91" s="22">
        <f t="shared" si="4"/>
        <v>1.4242443645332717E-3</v>
      </c>
      <c r="D91">
        <f>SUMPRODUCT(BondVal_all!$BO$2:$CH$2,'Bond Valuation'!$B$159:$U$159,BondVal_all!BO82:CH82)/Portf_Bond!B91</f>
        <v>5.7197978988365179</v>
      </c>
      <c r="E91" s="20">
        <f>-D91*BondVal_all!Y81/100</f>
        <v>-8.6509407220695389E-3</v>
      </c>
      <c r="F91" s="20">
        <f t="shared" si="5"/>
        <v>-2.7356676584841415E-2</v>
      </c>
      <c r="G91" s="23">
        <f>BondVal_all!$AC$1*BondVal_all!X81/100</f>
        <v>-1.3520338292535717E-3</v>
      </c>
      <c r="H91" s="23">
        <f t="shared" si="6"/>
        <v>-4.2755063740404792E-3</v>
      </c>
      <c r="I91">
        <f t="shared" si="7"/>
        <v>0</v>
      </c>
      <c r="L91" s="20"/>
      <c r="M91" s="58"/>
    </row>
    <row r="92" spans="1:13" x14ac:dyDescent="0.2">
      <c r="A92" s="39">
        <v>43018</v>
      </c>
      <c r="B92">
        <f>SUMPRODUCT('Bond Valuation'!$B$159:$U$159,BondVal_all!BO83:CH83)</f>
        <v>68244689.520493716</v>
      </c>
      <c r="C92" s="22">
        <f t="shared" si="4"/>
        <v>2.0327283370973771E-3</v>
      </c>
      <c r="D92">
        <f>SUMPRODUCT(BondVal_all!$BO$2:$CH$2,'Bond Valuation'!$B$159:$U$159,BondVal_all!BO83:CH83)/Portf_Bond!B92</f>
        <v>5.7195132760878273</v>
      </c>
      <c r="E92" s="20">
        <f>-D92*BondVal_all!Y82/100</f>
        <v>-8.686209878834247E-3</v>
      </c>
      <c r="F92" s="20">
        <f t="shared" si="5"/>
        <v>-2.7468207451371424E-2</v>
      </c>
      <c r="G92" s="23">
        <f>BondVal_all!$AC$1*BondVal_all!X82/100</f>
        <v>-1.3536855638456721E-3</v>
      </c>
      <c r="H92" s="23">
        <f t="shared" si="6"/>
        <v>-4.2807296174416053E-3</v>
      </c>
      <c r="I92">
        <f t="shared" si="7"/>
        <v>0</v>
      </c>
      <c r="L92" s="20"/>
      <c r="M92" s="58"/>
    </row>
    <row r="93" spans="1:13" x14ac:dyDescent="0.2">
      <c r="A93" s="39">
        <v>43017</v>
      </c>
      <c r="B93">
        <f>SUMPRODUCT('Bond Valuation'!$B$159:$U$159,BondVal_all!BO84:CH84)</f>
        <v>68106107.503763437</v>
      </c>
      <c r="C93" s="22">
        <f t="shared" si="4"/>
        <v>-1.3393045963754641E-3</v>
      </c>
      <c r="D93">
        <f>SUMPRODUCT(BondVal_all!$BO$2:$CH$2,'Bond Valuation'!$B$159:$U$159,BondVal_all!BO84:CH84)/Portf_Bond!B93</f>
        <v>5.7153236709039055</v>
      </c>
      <c r="E93" s="20">
        <f>-D93*BondVal_all!Y83/100</f>
        <v>-8.6953010488870063E-3</v>
      </c>
      <c r="F93" s="20">
        <f t="shared" si="5"/>
        <v>-2.7496956255334059E-2</v>
      </c>
      <c r="G93" s="23">
        <f>BondVal_all!$AC$1*BondVal_all!X83/100</f>
        <v>-1.3550648792409934E-3</v>
      </c>
      <c r="H93" s="23">
        <f t="shared" si="6"/>
        <v>-4.2850913957025562E-3</v>
      </c>
      <c r="I93">
        <f t="shared" si="7"/>
        <v>0</v>
      </c>
      <c r="L93" s="20"/>
      <c r="M93" s="58"/>
    </row>
    <row r="94" spans="1:13" x14ac:dyDescent="0.2">
      <c r="A94" s="39">
        <v>43014</v>
      </c>
      <c r="B94">
        <f>SUMPRODUCT('Bond Valuation'!$B$159:$U$159,BondVal_all!BO85:CH85)</f>
        <v>68197383.436078563</v>
      </c>
      <c r="C94" s="22">
        <f t="shared" si="4"/>
        <v>-5.6170004245996484E-4</v>
      </c>
      <c r="D94">
        <f>SUMPRODUCT(BondVal_all!$BO$2:$CH$2,'Bond Valuation'!$B$159:$U$159,BondVal_all!BO85:CH85)/Portf_Bond!B94</f>
        <v>5.724093182203406</v>
      </c>
      <c r="E94" s="20">
        <f>-D94*BondVal_all!Y84/100</f>
        <v>-8.7158519090355952E-3</v>
      </c>
      <c r="F94" s="20">
        <f t="shared" si="5"/>
        <v>-2.7561943781279186E-2</v>
      </c>
      <c r="G94" s="23">
        <f>BondVal_all!$AC$1*BondVal_all!X84/100</f>
        <v>-1.3551329299157546E-3</v>
      </c>
      <c r="H94" s="23">
        <f t="shared" si="6"/>
        <v>-4.2853065908311132E-3</v>
      </c>
      <c r="I94">
        <f t="shared" si="7"/>
        <v>0</v>
      </c>
      <c r="L94" s="20"/>
      <c r="M94" s="58"/>
    </row>
    <row r="95" spans="1:13" x14ac:dyDescent="0.2">
      <c r="A95" s="39">
        <v>43013</v>
      </c>
      <c r="B95">
        <f>SUMPRODUCT('Bond Valuation'!$B$159:$U$159,BondVal_all!BO86:CH86)</f>
        <v>68235700.669638678</v>
      </c>
      <c r="C95" s="22">
        <f t="shared" si="4"/>
        <v>1.5453581063414766E-3</v>
      </c>
      <c r="D95">
        <f>SUMPRODUCT(BondVal_all!$BO$2:$CH$2,'Bond Valuation'!$B$159:$U$159,BondVal_all!BO86:CH86)/Portf_Bond!B95</f>
        <v>5.7293743990947394</v>
      </c>
      <c r="E95" s="20">
        <f>-D95*BondVal_all!Y85/100</f>
        <v>-8.7252999801109375E-3</v>
      </c>
      <c r="F95" s="20">
        <f t="shared" si="5"/>
        <v>-2.7591821205372423E-2</v>
      </c>
      <c r="G95" s="23">
        <f>BondVal_all!$AC$1*BondVal_all!X85/100</f>
        <v>-1.3531228631328324E-3</v>
      </c>
      <c r="H95" s="23">
        <f t="shared" si="6"/>
        <v>-4.2789502015480319E-3</v>
      </c>
      <c r="I95">
        <f t="shared" si="7"/>
        <v>0</v>
      </c>
      <c r="L95" s="20"/>
      <c r="M95" s="58"/>
    </row>
    <row r="96" spans="1:13" x14ac:dyDescent="0.2">
      <c r="A96" s="39">
        <v>43012</v>
      </c>
      <c r="B96">
        <f>SUMPRODUCT('Bond Valuation'!$B$159:$U$159,BondVal_all!BO87:CH87)</f>
        <v>68130333.512431443</v>
      </c>
      <c r="C96" s="22">
        <f t="shared" si="4"/>
        <v>1.4655900905914821E-3</v>
      </c>
      <c r="D96">
        <f>SUMPRODUCT(BondVal_all!$BO$2:$CH$2,'Bond Valuation'!$B$159:$U$159,BondVal_all!BO87:CH87)/Portf_Bond!B96</f>
        <v>5.7249148925473881</v>
      </c>
      <c r="E96" s="20">
        <f>-D96*BondVal_all!Y86/100</f>
        <v>-8.7302352780814583E-3</v>
      </c>
      <c r="F96" s="20">
        <f t="shared" si="5"/>
        <v>-2.7607427987890877E-2</v>
      </c>
      <c r="G96" s="23">
        <f>BondVal_all!$AC$1*BondVal_all!X86/100</f>
        <v>-1.3513452085627921E-3</v>
      </c>
      <c r="H96" s="23">
        <f t="shared" si="6"/>
        <v>-4.2733287642136974E-3</v>
      </c>
      <c r="I96">
        <f t="shared" si="7"/>
        <v>0</v>
      </c>
      <c r="L96" s="20"/>
      <c r="M96" s="58"/>
    </row>
    <row r="97" spans="1:13" x14ac:dyDescent="0.2">
      <c r="A97" s="39">
        <v>43011</v>
      </c>
      <c r="B97">
        <f>SUMPRODUCT('Bond Valuation'!$B$159:$U$159,BondVal_all!BO88:CH88)</f>
        <v>68030555.505455956</v>
      </c>
      <c r="C97" s="22">
        <f t="shared" si="4"/>
        <v>6.1274587349271548E-4</v>
      </c>
      <c r="D97">
        <f>SUMPRODUCT(BondVal_all!$BO$2:$CH$2,'Bond Valuation'!$B$159:$U$159,BondVal_all!BO88:CH88)/Portf_Bond!B97</f>
        <v>5.7235955386223747</v>
      </c>
      <c r="E97" s="20">
        <f>-D97*BondVal_all!Y87/100</f>
        <v>-8.7665945453312653E-3</v>
      </c>
      <c r="F97" s="20">
        <f t="shared" si="5"/>
        <v>-2.7722406086455032E-2</v>
      </c>
      <c r="G97" s="23">
        <f>BondVal_all!$AC$1*BondVal_all!X87/100</f>
        <v>-1.3558179304060769E-3</v>
      </c>
      <c r="H97" s="23">
        <f t="shared" si="6"/>
        <v>-4.2874727525788634E-3</v>
      </c>
      <c r="I97">
        <f t="shared" si="7"/>
        <v>0</v>
      </c>
      <c r="L97" s="20"/>
      <c r="M97" s="58"/>
    </row>
    <row r="98" spans="1:13" x14ac:dyDescent="0.2">
      <c r="A98" s="39">
        <v>43010</v>
      </c>
      <c r="B98">
        <f>SUMPRODUCT('Bond Valuation'!$B$159:$U$159,BondVal_all!BO89:CH89)</f>
        <v>67988882.831981778</v>
      </c>
      <c r="C98" s="22">
        <f t="shared" si="4"/>
        <v>-2.1889349195891097E-3</v>
      </c>
      <c r="D98">
        <f>SUMPRODUCT(BondVal_all!$BO$2:$CH$2,'Bond Valuation'!$B$159:$U$159,BondVal_all!BO89:CH89)/Portf_Bond!B98</f>
        <v>5.7172704073963878</v>
      </c>
      <c r="E98" s="20">
        <f>-D98*BondVal_all!Y88/100</f>
        <v>-8.7512370095352236E-3</v>
      </c>
      <c r="F98" s="20">
        <f t="shared" si="5"/>
        <v>-2.7673841294091974E-2</v>
      </c>
      <c r="G98" s="23">
        <f>BondVal_all!$AC$1*BondVal_all!X88/100</f>
        <v>-1.3555983512326217E-3</v>
      </c>
      <c r="H98" s="23">
        <f t="shared" si="6"/>
        <v>-4.2867783822640084E-3</v>
      </c>
      <c r="I98">
        <f t="shared" si="7"/>
        <v>0</v>
      </c>
      <c r="L98" s="20"/>
      <c r="M98" s="58"/>
    </row>
    <row r="99" spans="1:13" x14ac:dyDescent="0.2">
      <c r="A99" s="39">
        <v>43007</v>
      </c>
      <c r="B99">
        <f>SUMPRODUCT('Bond Valuation'!$B$159:$U$159,BondVal_all!BO90:CH90)</f>
        <v>68137869.072860986</v>
      </c>
      <c r="C99" s="22">
        <f t="shared" si="4"/>
        <v>1.4234858998790469E-3</v>
      </c>
      <c r="D99">
        <f>SUMPRODUCT(BondVal_all!$BO$2:$CH$2,'Bond Valuation'!$B$159:$U$159,BondVal_all!BO90:CH90)/Portf_Bond!B99</f>
        <v>5.7362416480947775</v>
      </c>
      <c r="E99" s="20">
        <f>-D99*BondVal_all!Y89/100</f>
        <v>-8.7802756611795058E-3</v>
      </c>
      <c r="F99" s="20">
        <f t="shared" si="5"/>
        <v>-2.7765669573468099E-2</v>
      </c>
      <c r="G99" s="23">
        <f>BondVal_all!$AC$1*BondVal_all!X89/100</f>
        <v>-1.3555983512326219E-3</v>
      </c>
      <c r="H99" s="23">
        <f t="shared" si="6"/>
        <v>-4.2867783822640084E-3</v>
      </c>
      <c r="I99">
        <f t="shared" si="7"/>
        <v>0</v>
      </c>
      <c r="L99" s="20"/>
      <c r="M99" s="58"/>
    </row>
    <row r="100" spans="1:13" x14ac:dyDescent="0.2">
      <c r="A100" s="39">
        <v>43006</v>
      </c>
      <c r="B100">
        <f>SUMPRODUCT('Bond Valuation'!$B$159:$U$159,BondVal_all!BO91:CH91)</f>
        <v>68040944.778537706</v>
      </c>
      <c r="C100" s="22">
        <f t="shared" si="4"/>
        <v>3.4373221801976173E-3</v>
      </c>
      <c r="D100">
        <f>SUMPRODUCT(BondVal_all!$BO$2:$CH$2,'Bond Valuation'!$B$159:$U$159,BondVal_all!BO91:CH91)/Portf_Bond!B100</f>
        <v>5.7361864357516508</v>
      </c>
      <c r="E100" s="20">
        <f>-D100*BondVal_all!Y90/100</f>
        <v>-8.7796552704905838E-3</v>
      </c>
      <c r="F100" s="20">
        <f t="shared" si="5"/>
        <v>-2.7763707725851943E-2</v>
      </c>
      <c r="G100" s="23">
        <f>BondVal_all!$AC$1*BondVal_all!X90/100</f>
        <v>-1.3545175075240776E-3</v>
      </c>
      <c r="H100" s="23">
        <f t="shared" si="6"/>
        <v>-4.2833604543503455E-3</v>
      </c>
      <c r="I100">
        <f t="shared" si="7"/>
        <v>0</v>
      </c>
      <c r="L100" s="20"/>
      <c r="M100" s="58"/>
    </row>
    <row r="101" spans="1:13" x14ac:dyDescent="0.2">
      <c r="A101" s="39">
        <v>43005</v>
      </c>
      <c r="B101">
        <f>SUMPRODUCT('Bond Valuation'!$B$159:$U$159,BondVal_all!BO92:CH92)</f>
        <v>67807467.627864361</v>
      </c>
      <c r="C101" s="22">
        <f t="shared" si="4"/>
        <v>-2.1283572644070141E-3</v>
      </c>
      <c r="D101">
        <f>SUMPRODUCT(BondVal_all!$BO$2:$CH$2,'Bond Valuation'!$B$159:$U$159,BondVal_all!BO92:CH92)/Portf_Bond!B101</f>
        <v>5.7060641516361805</v>
      </c>
      <c r="E101" s="20">
        <f>-D101*BondVal_all!Y91/100</f>
        <v>-8.7365106636188676E-3</v>
      </c>
      <c r="F101" s="20">
        <f t="shared" si="5"/>
        <v>-2.7627272499384771E-2</v>
      </c>
      <c r="G101" s="23">
        <f>BondVal_all!$AC$1*BondVal_all!X91/100</f>
        <v>-1.3596944276460037E-3</v>
      </c>
      <c r="H101" s="23">
        <f t="shared" si="6"/>
        <v>-4.2997313132003886E-3</v>
      </c>
      <c r="I101">
        <f t="shared" si="7"/>
        <v>0</v>
      </c>
      <c r="L101" s="20"/>
      <c r="M101" s="58"/>
    </row>
    <row r="102" spans="1:13" x14ac:dyDescent="0.2">
      <c r="A102" s="39">
        <v>43004</v>
      </c>
      <c r="B102">
        <f>SUMPRODUCT('Bond Valuation'!$B$159:$U$159,BondVal_all!BO93:CH93)</f>
        <v>67951939.833868638</v>
      </c>
      <c r="C102" s="22">
        <f t="shared" si="4"/>
        <v>-1.6470042907188406E-3</v>
      </c>
      <c r="D102">
        <f>SUMPRODUCT(BondVal_all!$BO$2:$CH$2,'Bond Valuation'!$B$159:$U$159,BondVal_all!BO93:CH93)/Portf_Bond!B102</f>
        <v>5.7126554339195845</v>
      </c>
      <c r="E102" s="20">
        <f>-D102*BondVal_all!Y92/100</f>
        <v>-8.7375526733129982E-3</v>
      </c>
      <c r="F102" s="20">
        <f t="shared" si="5"/>
        <v>-2.7630567623362197E-2</v>
      </c>
      <c r="G102" s="23">
        <f>BondVal_all!$AC$1*BondVal_all!X92/100</f>
        <v>-1.3623475850441289E-3</v>
      </c>
      <c r="H102" s="23">
        <f t="shared" si="6"/>
        <v>-4.3081213335693907E-3</v>
      </c>
      <c r="I102">
        <f t="shared" si="7"/>
        <v>0</v>
      </c>
      <c r="L102" s="20"/>
      <c r="M102" s="58"/>
    </row>
    <row r="103" spans="1:13" x14ac:dyDescent="0.2">
      <c r="A103" s="39">
        <v>43003</v>
      </c>
      <c r="B103">
        <f>SUMPRODUCT('Bond Valuation'!$B$159:$U$159,BondVal_all!BO94:CH94)</f>
        <v>68063949.184958681</v>
      </c>
      <c r="C103" s="22">
        <f t="shared" si="4"/>
        <v>-1.5954881958051858E-3</v>
      </c>
      <c r="D103">
        <f>SUMPRODUCT(BondVal_all!$BO$2:$CH$2,'Bond Valuation'!$B$159:$U$159,BondVal_all!BO94:CH94)/Portf_Bond!B103</f>
        <v>5.709267405050868</v>
      </c>
      <c r="E103" s="20">
        <f>-D103*BondVal_all!Y93/100</f>
        <v>-8.7297008369810174E-3</v>
      </c>
      <c r="F103" s="20">
        <f t="shared" si="5"/>
        <v>-2.7605737936738275E-2</v>
      </c>
      <c r="G103" s="23">
        <f>BondVal_all!$AC$1*BondVal_all!X93/100</f>
        <v>-1.3621555384909583E-3</v>
      </c>
      <c r="H103" s="23">
        <f t="shared" si="6"/>
        <v>-4.3075140290445863E-3</v>
      </c>
      <c r="I103">
        <f t="shared" si="7"/>
        <v>0</v>
      </c>
      <c r="L103" s="20"/>
      <c r="M103" s="58"/>
    </row>
    <row r="104" spans="1:13" x14ac:dyDescent="0.2">
      <c r="A104" s="39">
        <v>43000</v>
      </c>
      <c r="B104">
        <f>SUMPRODUCT('Bond Valuation'!$B$159:$U$159,BondVal_all!BO95:CH95)</f>
        <v>68172631.089736357</v>
      </c>
      <c r="C104" s="22">
        <f t="shared" si="4"/>
        <v>7.5490814246335447E-4</v>
      </c>
      <c r="D104">
        <f>SUMPRODUCT(BondVal_all!$BO$2:$CH$2,'Bond Valuation'!$B$159:$U$159,BondVal_all!BO95:CH95)/Portf_Bond!B104</f>
        <v>5.7227765769277967</v>
      </c>
      <c r="E104" s="20">
        <f>-D104*BondVal_all!Y94/100</f>
        <v>-8.767522200079569E-3</v>
      </c>
      <c r="F104" s="20">
        <f t="shared" si="5"/>
        <v>-2.7725339588341943E-2</v>
      </c>
      <c r="G104" s="23">
        <f>BondVal_all!$AC$1*BondVal_all!X94/100</f>
        <v>-1.3626131963182292E-3</v>
      </c>
      <c r="H104" s="23">
        <f t="shared" si="6"/>
        <v>-4.3089612701677667E-3</v>
      </c>
      <c r="I104">
        <f t="shared" si="7"/>
        <v>0</v>
      </c>
      <c r="L104" s="20"/>
      <c r="M104" s="58"/>
    </row>
    <row r="105" spans="1:13" x14ac:dyDescent="0.2">
      <c r="A105" s="39">
        <v>42999</v>
      </c>
      <c r="B105">
        <f>SUMPRODUCT('Bond Valuation'!$B$159:$U$159,BondVal_all!BO96:CH96)</f>
        <v>68121186.435870737</v>
      </c>
      <c r="C105" s="22">
        <f t="shared" si="4"/>
        <v>-1.5163099764128128E-3</v>
      </c>
      <c r="D105">
        <f>SUMPRODUCT(BondVal_all!$BO$2:$CH$2,'Bond Valuation'!$B$159:$U$159,BondVal_all!BO96:CH96)/Portf_Bond!B105</f>
        <v>5.7222382831918877</v>
      </c>
      <c r="E105" s="20">
        <f>-D105*BondVal_all!Y95/100</f>
        <v>-8.8168901803476387E-3</v>
      </c>
      <c r="F105" s="20">
        <f t="shared" si="5"/>
        <v>-2.7881454849471292E-2</v>
      </c>
      <c r="G105" s="23">
        <f>BondVal_all!$AC$1*BondVal_all!X95/100</f>
        <v>-1.3695691093951329E-3</v>
      </c>
      <c r="H105" s="23">
        <f t="shared" si="6"/>
        <v>-4.3309577986969322E-3</v>
      </c>
      <c r="I105">
        <f t="shared" si="7"/>
        <v>0</v>
      </c>
      <c r="L105" s="20"/>
      <c r="M105" s="58"/>
    </row>
    <row r="106" spans="1:13" x14ac:dyDescent="0.2">
      <c r="A106" s="39">
        <v>42998</v>
      </c>
      <c r="B106">
        <f>SUMPRODUCT('Bond Valuation'!$B$159:$U$159,BondVal_all!BO97:CH97)</f>
        <v>68224557.622043073</v>
      </c>
      <c r="C106" s="22">
        <f t="shared" si="4"/>
        <v>9.8796565761078564E-4</v>
      </c>
      <c r="D106">
        <f>SUMPRODUCT(BondVal_all!$BO$2:$CH$2,'Bond Valuation'!$B$159:$U$159,BondVal_all!BO97:CH97)/Portf_Bond!B106</f>
        <v>5.7260152954095602</v>
      </c>
      <c r="E106" s="20">
        <f>-D106*BondVal_all!Y96/100</f>
        <v>-8.820330975495734E-3</v>
      </c>
      <c r="F106" s="20">
        <f t="shared" si="5"/>
        <v>-2.7892335599101332E-2</v>
      </c>
      <c r="G106" s="23">
        <f>BondVal_all!$AC$1*BondVal_all!X96/100</f>
        <v>-1.3677183465642666E-3</v>
      </c>
      <c r="H106" s="23">
        <f t="shared" si="6"/>
        <v>-4.3251051727426137E-3</v>
      </c>
      <c r="I106">
        <f t="shared" si="7"/>
        <v>0</v>
      </c>
      <c r="L106" s="20"/>
      <c r="M106" s="58"/>
    </row>
    <row r="107" spans="1:13" x14ac:dyDescent="0.2">
      <c r="A107" s="39">
        <v>42997</v>
      </c>
      <c r="B107">
        <f>SUMPRODUCT('Bond Valuation'!$B$159:$U$159,BondVal_all!BO98:CH98)</f>
        <v>68157187.387325808</v>
      </c>
      <c r="C107" s="22">
        <f t="shared" si="4"/>
        <v>5.1898534008846262E-4</v>
      </c>
      <c r="D107">
        <f>SUMPRODUCT(BondVal_all!$BO$2:$CH$2,'Bond Valuation'!$B$159:$U$159,BondVal_all!BO98:CH98)/Portf_Bond!B107</f>
        <v>5.7250954583023006</v>
      </c>
      <c r="E107" s="20">
        <f>-D107*BondVal_all!Y97/100</f>
        <v>-8.8387208670708487E-3</v>
      </c>
      <c r="F107" s="20">
        <f t="shared" si="5"/>
        <v>-2.7950489542402233E-2</v>
      </c>
      <c r="G107" s="23">
        <f>BondVal_all!$AC$1*BondVal_all!X97/100</f>
        <v>-1.3740878360022453E-3</v>
      </c>
      <c r="H107" s="23">
        <f t="shared" si="6"/>
        <v>-4.3452472668990124E-3</v>
      </c>
      <c r="I107">
        <f t="shared" si="7"/>
        <v>0</v>
      </c>
      <c r="L107" s="20"/>
      <c r="M107" s="58"/>
    </row>
    <row r="108" spans="1:13" x14ac:dyDescent="0.2">
      <c r="A108" s="39">
        <v>42996</v>
      </c>
      <c r="B108">
        <f>SUMPRODUCT('Bond Valuation'!$B$159:$U$159,BondVal_all!BO99:CH99)</f>
        <v>68121823.983587936</v>
      </c>
      <c r="C108" s="22">
        <f t="shared" si="4"/>
        <v>-2.1591398205693998E-3</v>
      </c>
      <c r="D108">
        <f>SUMPRODUCT(BondVal_all!$BO$2:$CH$2,'Bond Valuation'!$B$159:$U$159,BondVal_all!BO99:CH99)/Portf_Bond!B108</f>
        <v>5.7222906491289862</v>
      </c>
      <c r="E108" s="20">
        <f>-D108*BondVal_all!Y98/100</f>
        <v>-8.85724113710094E-3</v>
      </c>
      <c r="F108" s="20">
        <f t="shared" si="5"/>
        <v>-2.8009055778578679E-2</v>
      </c>
      <c r="G108" s="23">
        <f>BondVal_all!$AC$1*BondVal_all!X98/100</f>
        <v>-1.3769442547236447E-3</v>
      </c>
      <c r="H108" s="23">
        <f t="shared" si="6"/>
        <v>-4.3542800560097805E-3</v>
      </c>
      <c r="I108">
        <f t="shared" si="7"/>
        <v>0</v>
      </c>
      <c r="L108" s="20"/>
      <c r="M108" s="58"/>
    </row>
    <row r="109" spans="1:13" x14ac:dyDescent="0.2">
      <c r="A109" s="39">
        <v>42993</v>
      </c>
      <c r="B109">
        <f>SUMPRODUCT('Bond Valuation'!$B$159:$U$159,BondVal_all!BO100:CH100)</f>
        <v>68269067.428790987</v>
      </c>
      <c r="C109" s="22">
        <f t="shared" si="4"/>
        <v>8.9991156077984366E-4</v>
      </c>
      <c r="D109">
        <f>SUMPRODUCT(BondVal_all!$BO$2:$CH$2,'Bond Valuation'!$B$159:$U$159,BondVal_all!BO100:CH100)/Portf_Bond!B109</f>
        <v>5.7397576591409667</v>
      </c>
      <c r="E109" s="20">
        <f>-D109*BondVal_all!Y99/100</f>
        <v>-8.9051484067299881E-3</v>
      </c>
      <c r="F109" s="20">
        <f t="shared" si="5"/>
        <v>-2.816055186708628E-2</v>
      </c>
      <c r="G109" s="23">
        <f>BondVal_all!$AC$1*BondVal_all!X99/100</f>
        <v>-1.3769857419614149E-3</v>
      </c>
      <c r="H109" s="23">
        <f t="shared" si="6"/>
        <v>-4.3544112501749631E-3</v>
      </c>
      <c r="I109">
        <f t="shared" si="7"/>
        <v>0</v>
      </c>
      <c r="L109" s="20"/>
      <c r="M109" s="58"/>
    </row>
    <row r="110" spans="1:13" x14ac:dyDescent="0.2">
      <c r="A110" s="39">
        <v>42992</v>
      </c>
      <c r="B110">
        <f>SUMPRODUCT('Bond Valuation'!$B$159:$U$159,BondVal_all!BO101:CH101)</f>
        <v>68207658.941016451</v>
      </c>
      <c r="C110" s="22">
        <f t="shared" si="4"/>
        <v>-2.2601422153082412E-4</v>
      </c>
      <c r="D110">
        <f>SUMPRODUCT(BondVal_all!$BO$2:$CH$2,'Bond Valuation'!$B$159:$U$159,BondVal_all!BO101:CH101)/Portf_Bond!B110</f>
        <v>5.736448049244248</v>
      </c>
      <c r="E110" s="20">
        <f>-D110*BondVal_all!Y100/100</f>
        <v>-9.0435628688058673E-3</v>
      </c>
      <c r="F110" s="20">
        <f t="shared" si="5"/>
        <v>-2.8598256828353055E-2</v>
      </c>
      <c r="G110" s="23">
        <f>BondVal_all!$AC$1*BondVal_all!X100/100</f>
        <v>-1.3979789778101439E-3</v>
      </c>
      <c r="H110" s="23">
        <f t="shared" si="6"/>
        <v>-4.4207976909140445E-3</v>
      </c>
      <c r="I110">
        <f t="shared" si="7"/>
        <v>0</v>
      </c>
      <c r="L110" s="20"/>
      <c r="M110" s="58"/>
    </row>
    <row r="111" spans="1:13" x14ac:dyDescent="0.2">
      <c r="A111" s="39">
        <v>42991</v>
      </c>
      <c r="B111">
        <f>SUMPRODUCT('Bond Valuation'!$B$159:$U$159,BondVal_all!BO102:CH102)</f>
        <v>68223076.584192127</v>
      </c>
      <c r="C111" s="22">
        <f t="shared" si="4"/>
        <v>3.5956945587390157E-4</v>
      </c>
      <c r="D111">
        <f>SUMPRODUCT(BondVal_all!$BO$2:$CH$2,'Bond Valuation'!$B$159:$U$159,BondVal_all!BO102:CH102)/Portf_Bond!B111</f>
        <v>5.7375055274164453</v>
      </c>
      <c r="E111" s="20">
        <f>-D111*BondVal_all!Y101/100</f>
        <v>-9.0447334185849888E-3</v>
      </c>
      <c r="F111" s="20">
        <f t="shared" si="5"/>
        <v>-2.8601958431769686E-2</v>
      </c>
      <c r="G111" s="23">
        <f>BondVal_all!$AC$1*BondVal_all!X101/100</f>
        <v>-1.3970205735262782E-3</v>
      </c>
      <c r="H111" s="23">
        <f t="shared" si="6"/>
        <v>-4.4177669504577664E-3</v>
      </c>
      <c r="I111">
        <f t="shared" si="7"/>
        <v>0</v>
      </c>
      <c r="L111" s="20"/>
      <c r="M111" s="58"/>
    </row>
    <row r="112" spans="1:13" x14ac:dyDescent="0.2">
      <c r="A112" s="39">
        <v>42990</v>
      </c>
      <c r="B112">
        <f>SUMPRODUCT('Bond Valuation'!$B$159:$U$159,BondVal_all!BO103:CH103)</f>
        <v>68198550.059425548</v>
      </c>
      <c r="C112" s="22">
        <f t="shared" si="4"/>
        <v>-1.2172066647165131E-3</v>
      </c>
      <c r="D112">
        <f>SUMPRODUCT(BondVal_all!$BO$2:$CH$2,'Bond Valuation'!$B$159:$U$159,BondVal_all!BO103:CH103)/Portf_Bond!B112</f>
        <v>5.7357651343585623</v>
      </c>
      <c r="E112" s="20">
        <f>-D112*BondVal_all!Y102/100</f>
        <v>-9.0422436412898911E-3</v>
      </c>
      <c r="F112" s="20">
        <f t="shared" si="5"/>
        <v>-2.8594085064650606E-2</v>
      </c>
      <c r="G112" s="23">
        <f>BondVal_all!$AC$1*BondVal_all!X102/100</f>
        <v>-1.397013987964363E-3</v>
      </c>
      <c r="H112" s="23">
        <f t="shared" si="6"/>
        <v>-4.4177461250824428E-3</v>
      </c>
      <c r="I112">
        <f t="shared" si="7"/>
        <v>0</v>
      </c>
      <c r="L112" s="20"/>
      <c r="M112" s="58"/>
    </row>
    <row r="113" spans="1:13" x14ac:dyDescent="0.2">
      <c r="A113" s="39">
        <v>42989</v>
      </c>
      <c r="B113">
        <f>SUMPRODUCT('Bond Valuation'!$B$159:$U$159,BondVal_all!BO104:CH104)</f>
        <v>68281612.330801666</v>
      </c>
      <c r="C113" s="22">
        <f t="shared" si="4"/>
        <v>-6.2935794806617232E-4</v>
      </c>
      <c r="D113">
        <f>SUMPRODUCT(BondVal_all!$BO$2:$CH$2,'Bond Valuation'!$B$159:$U$159,BondVal_all!BO104:CH104)/Portf_Bond!B113</f>
        <v>5.7424133664401911</v>
      </c>
      <c r="E113" s="20">
        <f>-D113*BondVal_all!Y103/100</f>
        <v>-9.0542956625431839E-3</v>
      </c>
      <c r="F113" s="20">
        <f t="shared" si="5"/>
        <v>-2.8632196902219766E-2</v>
      </c>
      <c r="G113" s="23">
        <f>BondVal_all!$AC$1*BondVal_all!X103/100</f>
        <v>-1.3969837782156441E-3</v>
      </c>
      <c r="H113" s="23">
        <f t="shared" si="6"/>
        <v>-4.4176505934689497E-3</v>
      </c>
      <c r="I113">
        <f t="shared" si="7"/>
        <v>0</v>
      </c>
      <c r="L113" s="20"/>
      <c r="M113" s="58"/>
    </row>
    <row r="114" spans="1:13" x14ac:dyDescent="0.2">
      <c r="A114" s="39">
        <v>42986</v>
      </c>
      <c r="B114">
        <f>SUMPRODUCT('Bond Valuation'!$B$159:$U$159,BondVal_all!BO105:CH105)</f>
        <v>68324599.431946814</v>
      </c>
      <c r="C114" s="22">
        <f t="shared" si="4"/>
        <v>1.0864998575251623E-3</v>
      </c>
      <c r="D114">
        <f>SUMPRODUCT(BondVal_all!$BO$2:$CH$2,'Bond Valuation'!$B$159:$U$159,BondVal_all!BO105:CH105)/Portf_Bond!B114</f>
        <v>5.7517351140447914</v>
      </c>
      <c r="E114" s="20">
        <f>-D114*BondVal_all!Y104/100</f>
        <v>-9.0703025473541643E-3</v>
      </c>
      <c r="F114" s="20">
        <f t="shared" si="5"/>
        <v>-2.868281511646642E-2</v>
      </c>
      <c r="G114" s="23">
        <f>BondVal_all!$AC$1*BondVal_all!X104/100</f>
        <v>-1.3975881935721069E-3</v>
      </c>
      <c r="H114" s="23">
        <f t="shared" si="6"/>
        <v>-4.4195619226481547E-3</v>
      </c>
      <c r="I114">
        <f t="shared" si="7"/>
        <v>0</v>
      </c>
      <c r="L114" s="20"/>
      <c r="M114" s="58"/>
    </row>
    <row r="115" spans="1:13" x14ac:dyDescent="0.2">
      <c r="A115" s="39">
        <v>42985</v>
      </c>
      <c r="B115">
        <f>SUMPRODUCT('Bond Valuation'!$B$159:$U$159,BondVal_all!BO106:CH106)</f>
        <v>68250405.077774912</v>
      </c>
      <c r="C115" s="22">
        <f t="shared" si="4"/>
        <v>-1.4952003349739458E-3</v>
      </c>
      <c r="D115">
        <f>SUMPRODUCT(BondVal_all!$BO$2:$CH$2,'Bond Valuation'!$B$159:$U$159,BondVal_all!BO106:CH106)/Portf_Bond!B115</f>
        <v>5.7400044798160508</v>
      </c>
      <c r="E115" s="20">
        <f>-D115*BondVal_all!Y105/100</f>
        <v>-9.1408726931123587E-3</v>
      </c>
      <c r="F115" s="20">
        <f t="shared" si="5"/>
        <v>-2.8905977511872384E-2</v>
      </c>
      <c r="G115" s="23">
        <f>BondVal_all!$AC$1*BondVal_all!X105/100</f>
        <v>-1.4107544360357671E-3</v>
      </c>
      <c r="H115" s="23">
        <f t="shared" si="6"/>
        <v>-4.4611972370593479E-3</v>
      </c>
      <c r="I115">
        <f t="shared" si="7"/>
        <v>0</v>
      </c>
      <c r="L115" s="20"/>
      <c r="M115" s="58"/>
    </row>
    <row r="116" spans="1:13" x14ac:dyDescent="0.2">
      <c r="A116" s="39">
        <v>42984</v>
      </c>
      <c r="B116">
        <f>SUMPRODUCT('Bond Valuation'!$B$159:$U$159,BondVal_all!BO107:CH107)</f>
        <v>68352529.435470253</v>
      </c>
      <c r="C116" s="22">
        <f t="shared" si="4"/>
        <v>3.7007565958330482E-3</v>
      </c>
      <c r="D116">
        <f>SUMPRODUCT(BondVal_all!$BO$2:$CH$2,'Bond Valuation'!$B$159:$U$159,BondVal_all!BO107:CH107)/Portf_Bond!B116</f>
        <v>5.7576887631058362</v>
      </c>
      <c r="E116" s="20">
        <f>-D116*BondVal_all!Y106/100</f>
        <v>-9.1544808051674843E-3</v>
      </c>
      <c r="F116" s="20">
        <f t="shared" si="5"/>
        <v>-2.8949010140621376E-2</v>
      </c>
      <c r="G116" s="23">
        <f>BondVal_all!$AC$1*BondVal_all!X106/100</f>
        <v>-1.4055671831217293E-3</v>
      </c>
      <c r="H116" s="23">
        <f t="shared" si="6"/>
        <v>-4.4447937030516428E-3</v>
      </c>
      <c r="I116">
        <f t="shared" si="7"/>
        <v>0</v>
      </c>
      <c r="L116" s="20"/>
      <c r="M116" s="58"/>
    </row>
    <row r="117" spans="1:13" x14ac:dyDescent="0.2">
      <c r="A117" s="39">
        <v>42983</v>
      </c>
      <c r="B117">
        <f>SUMPRODUCT('Bond Valuation'!$B$159:$U$159,BondVal_all!BO108:CH108)</f>
        <v>68100040.848886296</v>
      </c>
      <c r="C117" s="22">
        <f t="shared" si="4"/>
        <v>2.8717534918776687E-3</v>
      </c>
      <c r="D117">
        <f>SUMPRODUCT(BondVal_all!$BO$2:$CH$2,'Bond Valuation'!$B$159:$U$159,BondVal_all!BO108:CH108)/Portf_Bond!B117</f>
        <v>5.7387936626074003</v>
      </c>
      <c r="E117" s="20">
        <f>-D117*BondVal_all!Y107/100</f>
        <v>-9.1155253818545091E-3</v>
      </c>
      <c r="F117" s="20">
        <f t="shared" si="5"/>
        <v>-2.8825822275736351E-2</v>
      </c>
      <c r="G117" s="23">
        <f>BondVal_all!$AC$1*BondVal_all!X107/100</f>
        <v>-1.4028713009947126E-3</v>
      </c>
      <c r="H117" s="23">
        <f t="shared" si="6"/>
        <v>-4.4362685752269305E-3</v>
      </c>
      <c r="I117">
        <f t="shared" si="7"/>
        <v>0</v>
      </c>
      <c r="L117" s="20"/>
      <c r="M117" s="58"/>
    </row>
    <row r="118" spans="1:13" x14ac:dyDescent="0.2">
      <c r="A118" s="39">
        <v>42982</v>
      </c>
      <c r="B118">
        <f>SUMPRODUCT('Bond Valuation'!$B$159:$U$159,BondVal_all!BO109:CH109)</f>
        <v>67904754.859602079</v>
      </c>
      <c r="C118" s="22">
        <f t="shared" si="4"/>
        <v>1.0112821341819198E-3</v>
      </c>
      <c r="D118">
        <f>SUMPRODUCT(BondVal_all!$BO$2:$CH$2,'Bond Valuation'!$B$159:$U$159,BondVal_all!BO109:CH109)/Portf_Bond!B118</f>
        <v>5.7335250069574828</v>
      </c>
      <c r="E118" s="20">
        <f>-D118*BondVal_all!Y108/100</f>
        <v>-9.1094607876307278E-3</v>
      </c>
      <c r="F118" s="20">
        <f t="shared" si="5"/>
        <v>-2.88066443449045E-2</v>
      </c>
      <c r="G118" s="23">
        <f>BondVal_all!$AC$1*BondVal_all!X108/100</f>
        <v>-1.4039331890934115E-3</v>
      </c>
      <c r="H118" s="23">
        <f t="shared" si="6"/>
        <v>-4.4396265602390447E-3</v>
      </c>
      <c r="I118">
        <f t="shared" si="7"/>
        <v>0</v>
      </c>
      <c r="L118" s="20"/>
      <c r="M118" s="58"/>
    </row>
    <row r="119" spans="1:13" x14ac:dyDescent="0.2">
      <c r="A119" s="39">
        <v>42979</v>
      </c>
      <c r="B119">
        <f>SUMPRODUCT('Bond Valuation'!$B$159:$U$159,BondVal_all!BO110:CH110)</f>
        <v>67836118.705294326</v>
      </c>
      <c r="C119" s="22">
        <f t="shared" si="4"/>
        <v>2.0800716787158446E-3</v>
      </c>
      <c r="D119">
        <f>SUMPRODUCT(BondVal_all!$BO$2:$CH$2,'Bond Valuation'!$B$159:$U$159,BondVal_all!BO110:CH110)/Portf_Bond!B119</f>
        <v>5.7272972686176651</v>
      </c>
      <c r="E119" s="20">
        <f>-D119*BondVal_all!Y109/100</f>
        <v>-9.0950353091398747E-3</v>
      </c>
      <c r="F119" s="20">
        <f t="shared" si="5"/>
        <v>-2.8761026976535639E-2</v>
      </c>
      <c r="G119" s="23">
        <f>BondVal_all!$AC$1*BondVal_all!X109/100</f>
        <v>-1.4007355361406932E-3</v>
      </c>
      <c r="H119" s="23">
        <f t="shared" si="6"/>
        <v>-4.4295146937416915E-3</v>
      </c>
      <c r="I119">
        <f t="shared" si="7"/>
        <v>0</v>
      </c>
      <c r="L119" s="20"/>
      <c r="M119" s="58"/>
    </row>
    <row r="120" spans="1:13" x14ac:dyDescent="0.2">
      <c r="A120" s="39">
        <v>42978</v>
      </c>
      <c r="B120">
        <f>SUMPRODUCT('Bond Valuation'!$B$159:$U$159,BondVal_all!BO111:CH111)</f>
        <v>67695161.367487893</v>
      </c>
      <c r="C120" s="22">
        <f t="shared" si="4"/>
        <v>2.1432141180738181E-3</v>
      </c>
      <c r="D120">
        <f>SUMPRODUCT(BondVal_all!$BO$2:$CH$2,'Bond Valuation'!$B$159:$U$159,BondVal_all!BO111:CH111)/Portf_Bond!B120</f>
        <v>5.7147113234545177</v>
      </c>
      <c r="E120" s="20">
        <f>-D120*BondVal_all!Y110/100</f>
        <v>-9.0721847245494331E-3</v>
      </c>
      <c r="F120" s="20">
        <f t="shared" si="5"/>
        <v>-2.8688767083363497E-2</v>
      </c>
      <c r="G120" s="23">
        <f>BondVal_all!$AC$1*BondVal_all!X110/100</f>
        <v>-1.3992448578851954E-3</v>
      </c>
      <c r="H120" s="23">
        <f t="shared" si="6"/>
        <v>-4.4248007551958325E-3</v>
      </c>
      <c r="I120">
        <f t="shared" si="7"/>
        <v>0</v>
      </c>
      <c r="L120" s="20"/>
      <c r="M120" s="58"/>
    </row>
    <row r="121" spans="1:13" x14ac:dyDescent="0.2">
      <c r="A121" s="39">
        <v>42977</v>
      </c>
      <c r="B121">
        <f>SUMPRODUCT('Bond Valuation'!$B$159:$U$159,BondVal_all!BO112:CH112)</f>
        <v>67550231.505259573</v>
      </c>
      <c r="C121" s="22">
        <f t="shared" si="4"/>
        <v>1.9335394135730757E-3</v>
      </c>
      <c r="D121">
        <f>SUMPRODUCT(BondVal_all!$BO$2:$CH$2,'Bond Valuation'!$B$159:$U$159,BondVal_all!BO112:CH112)/Portf_Bond!B121</f>
        <v>5.7083043126616655</v>
      </c>
      <c r="E121" s="20">
        <f>-D121*BondVal_all!Y111/100</f>
        <v>-9.0591286118075261E-3</v>
      </c>
      <c r="F121" s="20">
        <f t="shared" si="5"/>
        <v>-2.8647480029711125E-2</v>
      </c>
      <c r="G121" s="23">
        <f>BondVal_all!$AC$1*BondVal_all!X111/100</f>
        <v>-1.3977493243082298E-3</v>
      </c>
      <c r="H121" s="23">
        <f t="shared" si="6"/>
        <v>-4.4200714627753625E-3</v>
      </c>
      <c r="I121">
        <f t="shared" si="7"/>
        <v>0</v>
      </c>
      <c r="L121" s="20"/>
      <c r="M121" s="58"/>
    </row>
    <row r="122" spans="1:13" x14ac:dyDescent="0.2">
      <c r="A122" s="39">
        <v>42976</v>
      </c>
      <c r="B122">
        <f>SUMPRODUCT('Bond Valuation'!$B$159:$U$159,BondVal_all!BO113:CH113)</f>
        <v>67419746.659696326</v>
      </c>
      <c r="C122" s="22">
        <f t="shared" si="4"/>
        <v>-1.0405524637543803E-3</v>
      </c>
      <c r="D122">
        <f>SUMPRODUCT(BondVal_all!$BO$2:$CH$2,'Bond Valuation'!$B$159:$U$159,BondVal_all!BO113:CH113)/Portf_Bond!B122</f>
        <v>5.7004383693892837</v>
      </c>
      <c r="E122" s="20">
        <f>-D122*BondVal_all!Y112/100</f>
        <v>-9.0450456756292277E-3</v>
      </c>
      <c r="F122" s="20">
        <f t="shared" si="5"/>
        <v>-2.8602945875244912E-2</v>
      </c>
      <c r="G122" s="23">
        <f>BondVal_all!$AC$1*BondVal_all!X112/100</f>
        <v>-1.4007502633291069E-3</v>
      </c>
      <c r="H122" s="23">
        <f t="shared" si="6"/>
        <v>-4.4295612652006091E-3</v>
      </c>
      <c r="I122">
        <f t="shared" si="7"/>
        <v>0</v>
      </c>
      <c r="L122" s="20"/>
      <c r="M122" s="58"/>
    </row>
    <row r="123" spans="1:13" x14ac:dyDescent="0.2">
      <c r="A123" s="39">
        <v>42975</v>
      </c>
      <c r="B123">
        <f>SUMPRODUCT('Bond Valuation'!$B$159:$U$159,BondVal_all!BO114:CH114)</f>
        <v>67489936.95519802</v>
      </c>
      <c r="C123" s="22">
        <f t="shared" si="4"/>
        <v>5.7910041690326574E-4</v>
      </c>
      <c r="D123">
        <f>SUMPRODUCT(BondVal_all!$BO$2:$CH$2,'Bond Valuation'!$B$159:$U$159,BondVal_all!BO114:CH114)/Portf_Bond!B123</f>
        <v>5.6961866779968426</v>
      </c>
      <c r="E123" s="20">
        <f>-D123*BondVal_all!Y113/100</f>
        <v>-9.0402104934604929E-3</v>
      </c>
      <c r="F123" s="20">
        <f t="shared" si="5"/>
        <v>-2.8587655686689879E-2</v>
      </c>
      <c r="G123" s="23">
        <f>BondVal_all!$AC$1*BondVal_all!X113/100</f>
        <v>-1.4015929046832262E-3</v>
      </c>
      <c r="H123" s="23">
        <f t="shared" si="6"/>
        <v>-4.432225931130275E-3</v>
      </c>
      <c r="I123">
        <f t="shared" si="7"/>
        <v>0</v>
      </c>
      <c r="L123" s="20"/>
      <c r="M123" s="58"/>
    </row>
    <row r="124" spans="1:13" x14ac:dyDescent="0.2">
      <c r="A124" s="39">
        <v>42972</v>
      </c>
      <c r="B124">
        <f>SUMPRODUCT('Bond Valuation'!$B$159:$U$159,BondVal_all!BO115:CH115)</f>
        <v>67450864.81900759</v>
      </c>
      <c r="C124" s="22">
        <f t="shared" si="4"/>
        <v>-3.055819134130625E-4</v>
      </c>
      <c r="D124">
        <f>SUMPRODUCT(BondVal_all!$BO$2:$CH$2,'Bond Valuation'!$B$159:$U$159,BondVal_all!BO115:CH115)/Portf_Bond!B124</f>
        <v>5.6921201508896875</v>
      </c>
      <c r="E124" s="20">
        <f>-D124*BondVal_all!Y114/100</f>
        <v>-9.034056106625124E-3</v>
      </c>
      <c r="F124" s="20">
        <f t="shared" si="5"/>
        <v>-2.8568193806688357E-2</v>
      </c>
      <c r="G124" s="23">
        <f>BondVal_all!$AC$1*BondVal_all!X114/100</f>
        <v>-1.4010803433869227E-3</v>
      </c>
      <c r="H124" s="23">
        <f t="shared" si="6"/>
        <v>-4.4306050699935073E-3</v>
      </c>
      <c r="I124">
        <f t="shared" si="7"/>
        <v>0</v>
      </c>
      <c r="L124" s="20"/>
      <c r="M124" s="58"/>
    </row>
    <row r="125" spans="1:13" x14ac:dyDescent="0.2">
      <c r="A125" s="39">
        <v>42971</v>
      </c>
      <c r="B125">
        <f>SUMPRODUCT('Bond Valuation'!$B$159:$U$159,BondVal_all!BO116:CH116)</f>
        <v>67471479.732952356</v>
      </c>
      <c r="C125" s="22">
        <f t="shared" si="4"/>
        <v>-9.5589700666963992E-4</v>
      </c>
      <c r="D125">
        <f>SUMPRODUCT(BondVal_all!$BO$2:$CH$2,'Bond Valuation'!$B$159:$U$159,BondVal_all!BO116:CH116)/Portf_Bond!B125</f>
        <v>5.6991617026863786</v>
      </c>
      <c r="E125" s="20">
        <f>-D125*BondVal_all!Y115/100</f>
        <v>-9.044879591104147E-3</v>
      </c>
      <c r="F125" s="20">
        <f t="shared" si="5"/>
        <v>-2.8602420669861552E-2</v>
      </c>
      <c r="G125" s="23">
        <f>BondVal_all!$AC$1*BondVal_all!X115/100</f>
        <v>-1.4023843250214965E-3</v>
      </c>
      <c r="H125" s="23">
        <f t="shared" si="6"/>
        <v>-4.4347286219857899E-3</v>
      </c>
      <c r="I125">
        <f t="shared" si="7"/>
        <v>0</v>
      </c>
      <c r="L125" s="20"/>
      <c r="M125" s="58"/>
    </row>
    <row r="126" spans="1:13" x14ac:dyDescent="0.2">
      <c r="A126" s="39">
        <v>42970</v>
      </c>
      <c r="B126">
        <f>SUMPRODUCT('Bond Valuation'!$B$159:$U$159,BondVal_all!BO117:CH117)</f>
        <v>67536006.353953212</v>
      </c>
      <c r="C126" s="22">
        <f t="shared" si="4"/>
        <v>3.0608068077939057E-4</v>
      </c>
      <c r="D126">
        <f>SUMPRODUCT(BondVal_all!$BO$2:$CH$2,'Bond Valuation'!$B$159:$U$159,BondVal_all!BO117:CH117)/Portf_Bond!B126</f>
        <v>5.7064211354654777</v>
      </c>
      <c r="E126" s="20">
        <f>-D126*BondVal_all!Y116/100</f>
        <v>-9.062076584553708E-3</v>
      </c>
      <c r="F126" s="20">
        <f t="shared" si="5"/>
        <v>-2.8656802338069162E-2</v>
      </c>
      <c r="G126" s="23">
        <f>BondVal_all!$AC$1*BondVal_all!X116/100</f>
        <v>-1.40489865505363E-3</v>
      </c>
      <c r="H126" s="23">
        <f t="shared" si="6"/>
        <v>-4.4426796316766959E-3</v>
      </c>
      <c r="I126">
        <f t="shared" si="7"/>
        <v>0</v>
      </c>
      <c r="L126" s="20"/>
      <c r="M126" s="58"/>
    </row>
    <row r="127" spans="1:13" x14ac:dyDescent="0.2">
      <c r="A127" s="39">
        <v>42969</v>
      </c>
      <c r="B127">
        <f>SUMPRODUCT('Bond Valuation'!$B$159:$U$159,BondVal_all!BO118:CH118)</f>
        <v>67515338.050396845</v>
      </c>
      <c r="C127" s="22">
        <f t="shared" si="4"/>
        <v>-6.3807896690017639E-4</v>
      </c>
      <c r="D127">
        <f>SUMPRODUCT(BondVal_all!$BO$2:$CH$2,'Bond Valuation'!$B$159:$U$159,BondVal_all!BO118:CH118)/Portf_Bond!B127</f>
        <v>5.7063162453761569</v>
      </c>
      <c r="E127" s="20">
        <f>-D127*BondVal_all!Y117/100</f>
        <v>-9.0725540056757412E-3</v>
      </c>
      <c r="F127" s="20">
        <f t="shared" si="5"/>
        <v>-2.8689934852819541E-2</v>
      </c>
      <c r="G127" s="23">
        <f>BondVal_all!$AC$1*BondVal_all!X117/100</f>
        <v>-1.4052025998577567E-3</v>
      </c>
      <c r="H127" s="23">
        <f t="shared" si="6"/>
        <v>-4.4436407895407102E-3</v>
      </c>
      <c r="I127">
        <f t="shared" si="7"/>
        <v>0</v>
      </c>
      <c r="L127" s="20"/>
      <c r="M127" s="58"/>
    </row>
    <row r="128" spans="1:13" x14ac:dyDescent="0.2">
      <c r="A128" s="39">
        <v>42968</v>
      </c>
      <c r="B128">
        <f>SUMPRODUCT('Bond Valuation'!$B$159:$U$159,BondVal_all!BO119:CH119)</f>
        <v>67558431.914732054</v>
      </c>
      <c r="C128" s="22">
        <f t="shared" si="4"/>
        <v>-6.3845968382032694E-4</v>
      </c>
      <c r="D128">
        <f>SUMPRODUCT(BondVal_all!$BO$2:$CH$2,'Bond Valuation'!$B$159:$U$159,BondVal_all!BO119:CH119)/Portf_Bond!B128</f>
        <v>5.7152258652369845</v>
      </c>
      <c r="E128" s="20">
        <f>-D128*BondVal_all!Y118/100</f>
        <v>-9.0832868135605743E-3</v>
      </c>
      <c r="F128" s="20">
        <f t="shared" si="5"/>
        <v>-2.8723874971424628E-2</v>
      </c>
      <c r="G128" s="23">
        <f>BondVal_all!$AC$1*BondVal_all!X118/100</f>
        <v>-1.4058892791362254E-3</v>
      </c>
      <c r="H128" s="23">
        <f t="shared" si="6"/>
        <v>-4.4458122600827127E-3</v>
      </c>
      <c r="I128">
        <f t="shared" si="7"/>
        <v>0</v>
      </c>
      <c r="L128" s="20"/>
      <c r="M128" s="58"/>
    </row>
    <row r="129" spans="1:13" x14ac:dyDescent="0.2">
      <c r="A129" s="39">
        <v>42965</v>
      </c>
      <c r="B129">
        <f>SUMPRODUCT('Bond Valuation'!$B$159:$U$159,BondVal_all!BO120:CH120)</f>
        <v>67601579.022190347</v>
      </c>
      <c r="C129" s="22">
        <f t="shared" si="4"/>
        <v>-3.2065345229365832E-4</v>
      </c>
      <c r="D129">
        <f>SUMPRODUCT(BondVal_all!$BO$2:$CH$2,'Bond Valuation'!$B$159:$U$159,BondVal_all!BO120:CH120)/Portf_Bond!B129</f>
        <v>5.7253826439442506</v>
      </c>
      <c r="E129" s="20">
        <f>-D129*BondVal_all!Y119/100</f>
        <v>-9.1003874858466838E-3</v>
      </c>
      <c r="F129" s="20">
        <f t="shared" si="5"/>
        <v>-2.8777952045368854E-2</v>
      </c>
      <c r="G129" s="23">
        <f>BondVal_all!$AC$1*BondVal_all!X119/100</f>
        <v>-1.4057373511342757E-3</v>
      </c>
      <c r="H129" s="23">
        <f t="shared" si="6"/>
        <v>-4.4453318215561931E-3</v>
      </c>
      <c r="I129">
        <f t="shared" si="7"/>
        <v>0</v>
      </c>
      <c r="L129" s="20"/>
      <c r="M129" s="58"/>
    </row>
    <row r="130" spans="1:13" x14ac:dyDescent="0.2">
      <c r="A130" s="39">
        <v>42964</v>
      </c>
      <c r="B130">
        <f>SUMPRODUCT('Bond Valuation'!$B$159:$U$159,BondVal_all!BO121:CH121)</f>
        <v>67623259.177606896</v>
      </c>
      <c r="C130" s="22">
        <f t="shared" si="4"/>
        <v>2.1121705424593861E-4</v>
      </c>
      <c r="D130">
        <f>SUMPRODUCT(BondVal_all!$BO$2:$CH$2,'Bond Valuation'!$B$159:$U$159,BondVal_all!BO121:CH121)/Portf_Bond!B130</f>
        <v>5.7287282753957012</v>
      </c>
      <c r="E130" s="20">
        <f>-D130*BondVal_all!Y120/100</f>
        <v>-9.1057053037964103E-3</v>
      </c>
      <c r="F130" s="20">
        <f t="shared" si="5"/>
        <v>-2.8794768462272115E-2</v>
      </c>
      <c r="G130" s="23">
        <f>BondVal_all!$AC$1*BondVal_all!X120/100</f>
        <v>-1.4057373511342753E-3</v>
      </c>
      <c r="H130" s="23">
        <f t="shared" si="6"/>
        <v>-4.4453318215561914E-3</v>
      </c>
      <c r="I130">
        <f t="shared" si="7"/>
        <v>0</v>
      </c>
      <c r="L130" s="20"/>
      <c r="M130" s="58"/>
    </row>
    <row r="131" spans="1:13" x14ac:dyDescent="0.2">
      <c r="A131" s="39">
        <v>42963</v>
      </c>
      <c r="B131">
        <f>SUMPRODUCT('Bond Valuation'!$B$159:$U$159,BondVal_all!BO122:CH122)</f>
        <v>67608977.50032489</v>
      </c>
      <c r="C131" s="22">
        <f t="shared" si="4"/>
        <v>6.805629671982707E-4</v>
      </c>
      <c r="D131">
        <f>SUMPRODUCT(BondVal_all!$BO$2:$CH$2,'Bond Valuation'!$B$159:$U$159,BondVal_all!BO122:CH122)/Portf_Bond!B131</f>
        <v>5.7343036799509903</v>
      </c>
      <c r="E131" s="20">
        <f>-D131*BondVal_all!Y121/100</f>
        <v>-9.1144294211444425E-3</v>
      </c>
      <c r="F131" s="20">
        <f t="shared" si="5"/>
        <v>-2.8822356543666487E-2</v>
      </c>
      <c r="G131" s="23">
        <f>BondVal_all!$AC$1*BondVal_all!X121/100</f>
        <v>-1.4061680691453901E-3</v>
      </c>
      <c r="H131" s="23">
        <f t="shared" si="6"/>
        <v>-4.4466938715005721E-3</v>
      </c>
      <c r="I131">
        <f t="shared" si="7"/>
        <v>0</v>
      </c>
      <c r="L131" s="20"/>
      <c r="M131" s="58"/>
    </row>
    <row r="132" spans="1:13" x14ac:dyDescent="0.2">
      <c r="A132" s="39">
        <v>42962</v>
      </c>
      <c r="B132">
        <f>SUMPRODUCT('Bond Valuation'!$B$159:$U$159,BondVal_all!BO123:CH123)</f>
        <v>67562980.987524971</v>
      </c>
      <c r="C132" s="22">
        <f t="shared" si="4"/>
        <v>-7.0570079897296697E-4</v>
      </c>
      <c r="D132">
        <f>SUMPRODUCT(BondVal_all!$BO$2:$CH$2,'Bond Valuation'!$B$159:$U$159,BondVal_all!BO123:CH123)/Portf_Bond!B132</f>
        <v>5.7341176439783696</v>
      </c>
      <c r="E132" s="20">
        <f>-D132*BondVal_all!Y122/100</f>
        <v>-9.1248799302104458E-3</v>
      </c>
      <c r="F132" s="20">
        <f t="shared" si="5"/>
        <v>-2.8855403955023295E-2</v>
      </c>
      <c r="G132" s="23">
        <f>BondVal_all!$AC$1*BondVal_all!X122/100</f>
        <v>-1.4068257742430375E-3</v>
      </c>
      <c r="H132" s="23">
        <f t="shared" si="6"/>
        <v>-4.448773717637842E-3</v>
      </c>
      <c r="I132">
        <f t="shared" si="7"/>
        <v>0</v>
      </c>
      <c r="L132" s="20"/>
      <c r="M132" s="58"/>
    </row>
    <row r="133" spans="1:13" x14ac:dyDescent="0.2">
      <c r="A133" s="39">
        <v>42961</v>
      </c>
      <c r="B133">
        <f>SUMPRODUCT('Bond Valuation'!$B$159:$U$159,BondVal_all!BO124:CH124)</f>
        <v>67610677.06478934</v>
      </c>
      <c r="C133" s="22">
        <f t="shared" si="4"/>
        <v>1.4358745107405761E-3</v>
      </c>
      <c r="D133">
        <f>SUMPRODUCT(BondVal_all!$BO$2:$CH$2,'Bond Valuation'!$B$159:$U$159,BondVal_all!BO124:CH124)/Portf_Bond!B133</f>
        <v>5.7368768334484219</v>
      </c>
      <c r="E133" s="20">
        <f>-D133*BondVal_all!Y123/100</f>
        <v>-9.1263666592006094E-3</v>
      </c>
      <c r="F133" s="20">
        <f t="shared" si="5"/>
        <v>-2.8860105404895614E-2</v>
      </c>
      <c r="G133" s="23">
        <f>BondVal_all!$AC$1*BondVal_all!X123/100</f>
        <v>-1.4041836331287142E-3</v>
      </c>
      <c r="H133" s="23">
        <f t="shared" si="6"/>
        <v>-4.4404185338170043E-3</v>
      </c>
      <c r="I133">
        <f t="shared" si="7"/>
        <v>0</v>
      </c>
      <c r="L133" s="20"/>
      <c r="M133" s="58"/>
    </row>
    <row r="134" spans="1:13" x14ac:dyDescent="0.2">
      <c r="A134" s="39">
        <v>42958</v>
      </c>
      <c r="B134">
        <f>SUMPRODUCT('Bond Valuation'!$B$159:$U$159,BondVal_all!BO125:CH125)</f>
        <v>67513666.28126131</v>
      </c>
      <c r="C134" s="22">
        <f t="shared" si="4"/>
        <v>3.272796687385767E-4</v>
      </c>
      <c r="D134">
        <f>SUMPRODUCT(BondVal_all!$BO$2:$CH$2,'Bond Valuation'!$B$159:$U$159,BondVal_all!BO125:CH125)/Portf_Bond!B134</f>
        <v>5.7343417135231878</v>
      </c>
      <c r="E134" s="20">
        <f>-D134*BondVal_all!Y124/100</f>
        <v>-9.1251609461501289E-3</v>
      </c>
      <c r="F134" s="20">
        <f t="shared" si="5"/>
        <v>-2.8856292605451507E-2</v>
      </c>
      <c r="G134" s="23">
        <f>BondVal_all!$AC$1*BondVal_all!X124/100</f>
        <v>-1.4056650150034609E-3</v>
      </c>
      <c r="H134" s="23">
        <f t="shared" si="6"/>
        <v>-4.4451030746256942E-3</v>
      </c>
      <c r="I134">
        <f t="shared" si="7"/>
        <v>0</v>
      </c>
      <c r="L134" s="20"/>
      <c r="M134" s="58"/>
    </row>
    <row r="135" spans="1:13" x14ac:dyDescent="0.2">
      <c r="A135" s="39">
        <v>42957</v>
      </c>
      <c r="B135">
        <f>SUMPRODUCT('Bond Valuation'!$B$159:$U$159,BondVal_all!BO126:CH126)</f>
        <v>67491574.04629232</v>
      </c>
      <c r="C135" s="22">
        <f t="shared" si="4"/>
        <v>1.6678116399471046E-3</v>
      </c>
      <c r="D135">
        <f>SUMPRODUCT(BondVal_all!$BO$2:$CH$2,'Bond Valuation'!$B$159:$U$159,BondVal_all!BO126:CH126)/Portf_Bond!B135</f>
        <v>5.735517651972371</v>
      </c>
      <c r="E135" s="20">
        <f>-D135*BondVal_all!Y125/100</f>
        <v>-9.1621696666493255E-3</v>
      </c>
      <c r="F135" s="20">
        <f t="shared" si="5"/>
        <v>-2.8973324455517532E-2</v>
      </c>
      <c r="G135" s="23">
        <f>BondVal_all!$AC$1*BondVal_all!X125/100</f>
        <v>-1.4077573274818656E-3</v>
      </c>
      <c r="H135" s="23">
        <f t="shared" si="6"/>
        <v>-4.4517195476342451E-3</v>
      </c>
      <c r="I135">
        <f t="shared" si="7"/>
        <v>0</v>
      </c>
      <c r="L135" s="20"/>
      <c r="M135" s="58"/>
    </row>
    <row r="136" spans="1:13" x14ac:dyDescent="0.2">
      <c r="A136" s="39">
        <v>42956</v>
      </c>
      <c r="B136">
        <f>SUMPRODUCT('Bond Valuation'!$B$159:$U$159,BondVal_all!BO127:CH127)</f>
        <v>67379104.628472015</v>
      </c>
      <c r="C136" s="22">
        <f t="shared" si="4"/>
        <v>-1.6297277400702771E-3</v>
      </c>
      <c r="D136">
        <f>SUMPRODUCT(BondVal_all!$BO$2:$CH$2,'Bond Valuation'!$B$159:$U$159,BondVal_all!BO127:CH127)/Portf_Bond!B136</f>
        <v>5.7233890704057009</v>
      </c>
      <c r="E136" s="20">
        <f>-D136*BondVal_all!Y126/100</f>
        <v>-9.1390903735230067E-3</v>
      </c>
      <c r="F136" s="20">
        <f t="shared" si="5"/>
        <v>-2.8900341322451697E-2</v>
      </c>
      <c r="G136" s="23">
        <f>BondVal_all!$AC$1*BondVal_all!X126/100</f>
        <v>-1.4080182332148433E-3</v>
      </c>
      <c r="H136" s="23">
        <f t="shared" si="6"/>
        <v>-4.4525446040050501E-3</v>
      </c>
      <c r="I136">
        <f t="shared" si="7"/>
        <v>0</v>
      </c>
      <c r="L136" s="20"/>
      <c r="M136" s="58"/>
    </row>
    <row r="137" spans="1:13" x14ac:dyDescent="0.2">
      <c r="A137" s="39">
        <v>42955</v>
      </c>
      <c r="B137">
        <f>SUMPRODUCT('Bond Valuation'!$B$159:$U$159,BondVal_all!BO128:CH128)</f>
        <v>67489003.752887517</v>
      </c>
      <c r="C137" s="22">
        <f t="shared" si="4"/>
        <v>-8.2745996315607801E-4</v>
      </c>
      <c r="D137">
        <f>SUMPRODUCT(BondVal_all!$BO$2:$CH$2,'Bond Valuation'!$B$159:$U$159,BondVal_all!BO128:CH128)/Portf_Bond!B137</f>
        <v>5.7359447811512396</v>
      </c>
      <c r="E137" s="20">
        <f>-D137*BondVal_all!Y127/100</f>
        <v>-9.1579458921211727E-3</v>
      </c>
      <c r="F137" s="20">
        <f t="shared" si="5"/>
        <v>-2.8959967707685566E-2</v>
      </c>
      <c r="G137" s="23">
        <f>BondVal_all!$AC$1*BondVal_all!X127/100</f>
        <v>-1.4086964015238941E-3</v>
      </c>
      <c r="H137" s="23">
        <f t="shared" si="6"/>
        <v>-4.4546891604985957E-3</v>
      </c>
      <c r="I137">
        <f t="shared" si="7"/>
        <v>0</v>
      </c>
      <c r="L137" s="20"/>
      <c r="M137" s="58"/>
    </row>
    <row r="138" spans="1:13" x14ac:dyDescent="0.2">
      <c r="A138" s="39">
        <v>42954</v>
      </c>
      <c r="B138">
        <f>SUMPRODUCT('Bond Valuation'!$B$159:$U$159,BondVal_all!BO129:CH129)</f>
        <v>67544871.312343001</v>
      </c>
      <c r="C138" s="22">
        <f t="shared" si="4"/>
        <v>-1.4031257299968885E-3</v>
      </c>
      <c r="D138">
        <f>SUMPRODUCT(BondVal_all!$BO$2:$CH$2,'Bond Valuation'!$B$159:$U$159,BondVal_all!BO129:CH129)/Portf_Bond!B138</f>
        <v>5.7417120508443977</v>
      </c>
      <c r="E138" s="20">
        <f>-D138*BondVal_all!Y128/100</f>
        <v>-9.1607631191116048E-3</v>
      </c>
      <c r="F138" s="20">
        <f t="shared" si="5"/>
        <v>-2.8968876561661031E-2</v>
      </c>
      <c r="G138" s="23">
        <f>BondVal_all!$AC$1*BondVal_all!X128/100</f>
        <v>-1.4087960331540762E-3</v>
      </c>
      <c r="H138" s="23">
        <f t="shared" si="6"/>
        <v>-4.4550042233769665E-3</v>
      </c>
      <c r="I138">
        <f t="shared" si="7"/>
        <v>0</v>
      </c>
      <c r="L138" s="20"/>
      <c r="M138" s="58"/>
    </row>
    <row r="139" spans="1:13" x14ac:dyDescent="0.2">
      <c r="A139" s="39">
        <v>42951</v>
      </c>
      <c r="B139">
        <f>SUMPRODUCT('Bond Valuation'!$B$159:$U$159,BondVal_all!BO130:CH130)</f>
        <v>67639711.780201167</v>
      </c>
      <c r="C139" s="22">
        <f t="shared" si="4"/>
        <v>3.3422077061513291E-3</v>
      </c>
      <c r="D139">
        <f>SUMPRODUCT(BondVal_all!$BO$2:$CH$2,'Bond Valuation'!$B$159:$U$159,BondVal_all!BO130:CH130)/Portf_Bond!B139</f>
        <v>5.7586951002590494</v>
      </c>
      <c r="E139" s="20">
        <f>-D139*BondVal_all!Y129/100</f>
        <v>-9.1730263085317947E-3</v>
      </c>
      <c r="F139" s="20">
        <f t="shared" si="5"/>
        <v>-2.9007656171606912E-2</v>
      </c>
      <c r="G139" s="23">
        <f>BondVal_all!$AC$1*BondVal_all!X129/100</f>
        <v>-1.4035537791227523E-3</v>
      </c>
      <c r="H139" s="23">
        <f t="shared" si="6"/>
        <v>-4.4384267605647836E-3</v>
      </c>
      <c r="I139">
        <f t="shared" si="7"/>
        <v>0</v>
      </c>
      <c r="L139" s="20"/>
      <c r="M139" s="58"/>
    </row>
    <row r="140" spans="1:13" x14ac:dyDescent="0.2">
      <c r="A140" s="39">
        <v>42950</v>
      </c>
      <c r="B140">
        <f>SUMPRODUCT('Bond Valuation'!$B$159:$U$159,BondVal_all!BO131:CH131)</f>
        <v>67414023.173432961</v>
      </c>
      <c r="C140" s="22">
        <f t="shared" si="4"/>
        <v>3.4682275037750164E-3</v>
      </c>
      <c r="D140">
        <f>SUMPRODUCT(BondVal_all!$BO$2:$CH$2,'Bond Valuation'!$B$159:$U$159,BondVal_all!BO131:CH131)/Portf_Bond!B140</f>
        <v>5.7453580519171448</v>
      </c>
      <c r="E140" s="20">
        <f>-D140*BondVal_all!Y130/100</f>
        <v>-9.1724438855081743E-3</v>
      </c>
      <c r="F140" s="20">
        <f t="shared" si="5"/>
        <v>-2.900581438829055E-2</v>
      </c>
      <c r="G140" s="23">
        <f>BondVal_all!$AC$1*BondVal_all!X130/100</f>
        <v>-1.4108818194460953E-3</v>
      </c>
      <c r="H140" s="23">
        <f t="shared" si="6"/>
        <v>-4.461600058772104E-3</v>
      </c>
      <c r="I140">
        <f t="shared" si="7"/>
        <v>0</v>
      </c>
      <c r="L140" s="20"/>
      <c r="M140" s="58"/>
    </row>
    <row r="141" spans="1:13" x14ac:dyDescent="0.2">
      <c r="A141" s="39">
        <v>42949</v>
      </c>
      <c r="B141">
        <f>SUMPRODUCT('Bond Valuation'!$B$159:$U$159,BondVal_all!BO132:CH132)</f>
        <v>67180620.984027565</v>
      </c>
      <c r="C141" s="22">
        <f t="shared" si="4"/>
        <v>-6.9792033953755875E-4</v>
      </c>
      <c r="D141">
        <f>SUMPRODUCT(BondVal_all!$BO$2:$CH$2,'Bond Valuation'!$B$159:$U$159,BondVal_all!BO132:CH132)/Portf_Bond!B141</f>
        <v>5.719413516296612</v>
      </c>
      <c r="E141" s="20">
        <f>-D141*BondVal_all!Y131/100</f>
        <v>-9.1354146721984372E-3</v>
      </c>
      <c r="F141" s="20">
        <f t="shared" si="5"/>
        <v>-2.8888717734267558E-2</v>
      </c>
      <c r="G141" s="23">
        <f>BondVal_all!$AC$1*BondVal_all!X131/100</f>
        <v>-1.4140527457745481E-3</v>
      </c>
      <c r="H141" s="23">
        <f t="shared" si="6"/>
        <v>-4.4716274082626101E-3</v>
      </c>
      <c r="I141">
        <f t="shared" si="7"/>
        <v>0</v>
      </c>
      <c r="L141" s="20"/>
      <c r="M141" s="58"/>
    </row>
    <row r="142" spans="1:13" x14ac:dyDescent="0.2">
      <c r="A142" s="39">
        <v>42948</v>
      </c>
      <c r="B142">
        <f>SUMPRODUCT('Bond Valuation'!$B$159:$U$159,BondVal_all!BO133:CH133)</f>
        <v>67227524.071240515</v>
      </c>
      <c r="C142" s="22">
        <f t="shared" si="4"/>
        <v>-1.0702702795576948E-3</v>
      </c>
      <c r="D142">
        <f>SUMPRODUCT(BondVal_all!$BO$2:$CH$2,'Bond Valuation'!$B$159:$U$159,BondVal_all!BO133:CH133)/Portf_Bond!B142</f>
        <v>5.7275020331767212</v>
      </c>
      <c r="E142" s="20">
        <f>-D142*BondVal_all!Y132/100</f>
        <v>-9.1534405486321264E-3</v>
      </c>
      <c r="F142" s="20">
        <f t="shared" si="5"/>
        <v>-2.8945720560618768E-2</v>
      </c>
      <c r="G142" s="23">
        <f>BondVal_all!$AC$1*BondVal_all!X132/100</f>
        <v>-1.4142149192369234E-3</v>
      </c>
      <c r="H142" s="23">
        <f t="shared" si="6"/>
        <v>-4.4721402457797519E-3</v>
      </c>
      <c r="I142">
        <f t="shared" si="7"/>
        <v>0</v>
      </c>
      <c r="L142" s="20"/>
      <c r="M142" s="58"/>
    </row>
    <row r="143" spans="1:13" x14ac:dyDescent="0.2">
      <c r="A143" s="39">
        <v>42947</v>
      </c>
      <c r="B143">
        <f>SUMPRODUCT('Bond Valuation'!$B$159:$U$159,BondVal_all!BO134:CH134)</f>
        <v>67299514.209803149</v>
      </c>
      <c r="C143" s="22">
        <f t="shared" ref="C143:C206" si="8">LN(B143/B144)</f>
        <v>-2.2549839951753936E-4</v>
      </c>
      <c r="D143">
        <f>SUMPRODUCT(BondVal_all!$BO$2:$CH$2,'Bond Valuation'!$B$159:$U$159,BondVal_all!BO134:CH134)/Portf_Bond!B143</f>
        <v>5.7345803061515168</v>
      </c>
      <c r="E143" s="20">
        <f>-D143*BondVal_all!Y133/100</f>
        <v>-9.1705690977749652E-3</v>
      </c>
      <c r="F143" s="20">
        <f t="shared" ref="F143:F206" si="9">E143*SQRT(10)</f>
        <v>-2.8999885788924266E-2</v>
      </c>
      <c r="G143" s="23">
        <f>BondVal_all!$AC$1*BondVal_all!X133/100</f>
        <v>-1.4144603914683629E-3</v>
      </c>
      <c r="H143" s="23">
        <f t="shared" ref="H143:H206" si="10">G143*SQRT(10)</f>
        <v>-4.4729164971334251E-3</v>
      </c>
      <c r="I143">
        <f t="shared" ref="I143:I206" si="11">IF(C143&lt;E143,1,0)</f>
        <v>0</v>
      </c>
      <c r="L143" s="20"/>
      <c r="M143" s="58"/>
    </row>
    <row r="144" spans="1:13" x14ac:dyDescent="0.2">
      <c r="A144" s="39">
        <v>42944</v>
      </c>
      <c r="B144">
        <f>SUMPRODUCT('Bond Valuation'!$B$159:$U$159,BondVal_all!BO135:CH135)</f>
        <v>67314691.853748664</v>
      </c>
      <c r="C144" s="22">
        <f t="shared" si="8"/>
        <v>-3.4702316953895808E-4</v>
      </c>
      <c r="D144">
        <f>SUMPRODUCT(BondVal_all!$BO$2:$CH$2,'Bond Valuation'!$B$159:$U$159,BondVal_all!BO135:CH135)/Portf_Bond!B144</f>
        <v>5.7295258924188737</v>
      </c>
      <c r="E144" s="20">
        <f>-D144*BondVal_all!Y134/100</f>
        <v>-9.1719286840327048E-3</v>
      </c>
      <c r="F144" s="20">
        <f t="shared" si="9"/>
        <v>-2.9004185178174186E-2</v>
      </c>
      <c r="G144" s="23">
        <f>BondVal_all!$AC$1*BondVal_all!X134/100</f>
        <v>-1.4149736880988693E-3</v>
      </c>
      <c r="H144" s="23">
        <f t="shared" si="10"/>
        <v>-4.4745396836011146E-3</v>
      </c>
      <c r="I144">
        <f t="shared" si="11"/>
        <v>0</v>
      </c>
      <c r="L144" s="20"/>
      <c r="M144" s="58"/>
    </row>
    <row r="145" spans="1:13" x14ac:dyDescent="0.2">
      <c r="A145" s="39">
        <v>42943</v>
      </c>
      <c r="B145">
        <f>SUMPRODUCT('Bond Valuation'!$B$159:$U$159,BondVal_all!BO136:CH136)</f>
        <v>67338055.665129766</v>
      </c>
      <c r="C145" s="22">
        <f t="shared" si="8"/>
        <v>4.0609440100082628E-3</v>
      </c>
      <c r="D145">
        <f>SUMPRODUCT(BondVal_all!$BO$2:$CH$2,'Bond Valuation'!$B$159:$U$159,BondVal_all!BO136:CH136)/Portf_Bond!B145</f>
        <v>5.7253078951096068</v>
      </c>
      <c r="E145" s="20">
        <f>-D145*BondVal_all!Y135/100</f>
        <v>-9.1794630329649456E-3</v>
      </c>
      <c r="F145" s="20">
        <f t="shared" si="9"/>
        <v>-2.9028010881486526E-2</v>
      </c>
      <c r="G145" s="23">
        <f>BondVal_all!$AC$1*BondVal_all!X135/100</f>
        <v>-1.4205821065539157E-3</v>
      </c>
      <c r="H145" s="23">
        <f t="shared" si="10"/>
        <v>-4.4922750599903846E-3</v>
      </c>
      <c r="I145">
        <f t="shared" si="11"/>
        <v>0</v>
      </c>
      <c r="L145" s="20"/>
      <c r="M145" s="58"/>
    </row>
    <row r="146" spans="1:13" x14ac:dyDescent="0.2">
      <c r="A146" s="39">
        <v>42942</v>
      </c>
      <c r="B146">
        <f>SUMPRODUCT('Bond Valuation'!$B$159:$U$159,BondVal_all!BO137:CH137)</f>
        <v>67065154.085389584</v>
      </c>
      <c r="C146" s="22">
        <f t="shared" si="8"/>
        <v>9.8034162499309897E-4</v>
      </c>
      <c r="D146">
        <f>SUMPRODUCT(BondVal_all!$BO$2:$CH$2,'Bond Valuation'!$B$159:$U$159,BondVal_all!BO137:CH137)/Portf_Bond!B146</f>
        <v>5.7019617042047814</v>
      </c>
      <c r="E146" s="20">
        <f>-D146*BondVal_all!Y136/100</f>
        <v>-9.1438790504904041E-3</v>
      </c>
      <c r="F146" s="20">
        <f t="shared" si="9"/>
        <v>-2.8915484448647458E-2</v>
      </c>
      <c r="G146" s="23">
        <f>BondVal_all!$AC$1*BondVal_all!X136/100</f>
        <v>-1.4214115361865472E-3</v>
      </c>
      <c r="H146" s="23">
        <f t="shared" si="10"/>
        <v>-4.4948979467883364E-3</v>
      </c>
      <c r="I146">
        <f t="shared" si="11"/>
        <v>0</v>
      </c>
      <c r="L146" s="20"/>
      <c r="M146" s="58"/>
    </row>
    <row r="147" spans="1:13" x14ac:dyDescent="0.2">
      <c r="A147" s="39">
        <v>42941</v>
      </c>
      <c r="B147">
        <f>SUMPRODUCT('Bond Valuation'!$B$159:$U$159,BondVal_all!BO138:CH138)</f>
        <v>66999439.539868295</v>
      </c>
      <c r="C147" s="22">
        <f t="shared" si="8"/>
        <v>9.5003866428681018E-4</v>
      </c>
      <c r="D147">
        <f>SUMPRODUCT(BondVal_all!$BO$2:$CH$2,'Bond Valuation'!$B$159:$U$159,BondVal_all!BO138:CH138)/Portf_Bond!B147</f>
        <v>5.7035495036511241</v>
      </c>
      <c r="E147" s="20">
        <f>-D147*BondVal_all!Y137/100</f>
        <v>-9.1514013326302272E-3</v>
      </c>
      <c r="F147" s="20">
        <f t="shared" si="9"/>
        <v>-2.8939271993411706E-2</v>
      </c>
      <c r="G147" s="23">
        <f>BondVal_all!$AC$1*BondVal_all!X137/100</f>
        <v>-1.4234421623946598E-3</v>
      </c>
      <c r="H147" s="23">
        <f t="shared" si="10"/>
        <v>-4.5013193506824034E-3</v>
      </c>
      <c r="I147">
        <f t="shared" si="11"/>
        <v>0</v>
      </c>
      <c r="L147" s="20"/>
      <c r="M147" s="58"/>
    </row>
    <row r="148" spans="1:13" x14ac:dyDescent="0.2">
      <c r="A148" s="39">
        <v>42940</v>
      </c>
      <c r="B148">
        <f>SUMPRODUCT('Bond Valuation'!$B$159:$U$159,BondVal_all!BO139:CH139)</f>
        <v>66935817.708205141</v>
      </c>
      <c r="C148" s="22">
        <f t="shared" si="8"/>
        <v>-3.7968235390719988E-3</v>
      </c>
      <c r="D148">
        <f>SUMPRODUCT(BondVal_all!$BO$2:$CH$2,'Bond Valuation'!$B$159:$U$159,BondVal_all!BO139:CH139)/Portf_Bond!B148</f>
        <v>5.6925440864409698</v>
      </c>
      <c r="E148" s="20">
        <f>-D148*BondVal_all!Y138/100</f>
        <v>-9.0940255613005862E-3</v>
      </c>
      <c r="F148" s="20">
        <f t="shared" si="9"/>
        <v>-2.8757833873501053E-2</v>
      </c>
      <c r="G148" s="23">
        <f>BondVal_all!$AC$1*BondVal_all!X138/100</f>
        <v>-1.4181696953366792E-3</v>
      </c>
      <c r="H148" s="23">
        <f t="shared" si="10"/>
        <v>-4.4846463458909774E-3</v>
      </c>
      <c r="I148">
        <f t="shared" si="11"/>
        <v>0</v>
      </c>
      <c r="L148" s="20"/>
      <c r="M148" s="58"/>
    </row>
    <row r="149" spans="1:13" x14ac:dyDescent="0.2">
      <c r="A149" s="39">
        <v>42937</v>
      </c>
      <c r="B149">
        <f>SUMPRODUCT('Bond Valuation'!$B$159:$U$159,BondVal_all!BO140:CH140)</f>
        <v>67190444.276672572</v>
      </c>
      <c r="C149" s="22">
        <f t="shared" si="8"/>
        <v>-8.4846335268649908E-4</v>
      </c>
      <c r="D149">
        <f>SUMPRODUCT(BondVal_all!$BO$2:$CH$2,'Bond Valuation'!$B$159:$U$159,BondVal_all!BO140:CH140)/Portf_Bond!B149</f>
        <v>5.7016858510283859</v>
      </c>
      <c r="E149" s="20">
        <f>-D149*BondVal_all!Y139/100</f>
        <v>-9.1086298295453196E-3</v>
      </c>
      <c r="F149" s="20">
        <f t="shared" si="9"/>
        <v>-2.880401662471448E-2</v>
      </c>
      <c r="G149" s="23">
        <f>BondVal_all!$AC$1*BondVal_all!X139/100</f>
        <v>-1.4181696953366792E-3</v>
      </c>
      <c r="H149" s="23">
        <f t="shared" si="10"/>
        <v>-4.4846463458909774E-3</v>
      </c>
      <c r="I149">
        <f t="shared" si="11"/>
        <v>0</v>
      </c>
      <c r="L149" s="20"/>
      <c r="M149" s="58"/>
    </row>
    <row r="150" spans="1:13" x14ac:dyDescent="0.2">
      <c r="A150" s="39">
        <v>42936</v>
      </c>
      <c r="B150">
        <f>SUMPRODUCT('Bond Valuation'!$B$159:$U$159,BondVal_all!BO141:CH141)</f>
        <v>67247477.098000005</v>
      </c>
      <c r="C150" s="22">
        <f t="shared" si="8"/>
        <v>4.0725125868199013E-4</v>
      </c>
      <c r="D150">
        <f>SUMPRODUCT(BondVal_all!$BO$2:$CH$2,'Bond Valuation'!$B$159:$U$159,BondVal_all!BO141:CH141)/Portf_Bond!B150</f>
        <v>5.7090953865557541</v>
      </c>
      <c r="E150" s="20">
        <f>-D150*BondVal_all!Y140/100</f>
        <v>-9.131216544685709E-3</v>
      </c>
      <c r="F150" s="20">
        <f t="shared" si="9"/>
        <v>-2.8875442089419518E-2</v>
      </c>
      <c r="G150" s="23">
        <f>BondVal_all!$AC$1*BondVal_all!X140/100</f>
        <v>-1.4188375200081737E-3</v>
      </c>
      <c r="H150" s="23">
        <f t="shared" si="10"/>
        <v>-4.4867581929305539E-3</v>
      </c>
      <c r="I150">
        <f t="shared" si="11"/>
        <v>0</v>
      </c>
      <c r="L150" s="20"/>
      <c r="M150" s="58"/>
    </row>
    <row r="151" spans="1:13" x14ac:dyDescent="0.2">
      <c r="A151" s="39">
        <v>42935</v>
      </c>
      <c r="B151">
        <f>SUMPRODUCT('Bond Valuation'!$B$159:$U$159,BondVal_all!BO142:CH142)</f>
        <v>67220096.054169372</v>
      </c>
      <c r="C151" s="22">
        <f t="shared" si="8"/>
        <v>-3.4069800427877336E-4</v>
      </c>
      <c r="D151">
        <f>SUMPRODUCT(BondVal_all!$BO$2:$CH$2,'Bond Valuation'!$B$159:$U$159,BondVal_all!BO142:CH142)/Portf_Bond!B151</f>
        <v>5.7059131521282538</v>
      </c>
      <c r="E151" s="20">
        <f>-D151*BondVal_all!Y141/100</f>
        <v>-9.1324301831004449E-3</v>
      </c>
      <c r="F151" s="20">
        <f t="shared" si="9"/>
        <v>-2.8879279951065959E-2</v>
      </c>
      <c r="G151" s="23">
        <f>BondVal_all!$AC$1*BondVal_all!X141/100</f>
        <v>-1.4188429110005352E-3</v>
      </c>
      <c r="H151" s="23">
        <f t="shared" si="10"/>
        <v>-4.486775240745265E-3</v>
      </c>
      <c r="I151">
        <f t="shared" si="11"/>
        <v>0</v>
      </c>
      <c r="L151" s="20"/>
      <c r="M151" s="58"/>
    </row>
    <row r="152" spans="1:13" x14ac:dyDescent="0.2">
      <c r="A152" s="39">
        <v>42934</v>
      </c>
      <c r="B152">
        <f>SUMPRODUCT('Bond Valuation'!$B$159:$U$159,BondVal_all!BO143:CH143)</f>
        <v>67243001.708476245</v>
      </c>
      <c r="C152" s="22">
        <f t="shared" si="8"/>
        <v>-1.1474622747204314E-3</v>
      </c>
      <c r="D152">
        <f>SUMPRODUCT(BondVal_all!$BO$2:$CH$2,'Bond Valuation'!$B$159:$U$159,BondVal_all!BO143:CH143)/Portf_Bond!B152</f>
        <v>5.7078889264698596</v>
      </c>
      <c r="E152" s="20">
        <f>-D152*BondVal_all!Y142/100</f>
        <v>-9.1337580389911962E-3</v>
      </c>
      <c r="F152" s="20">
        <f t="shared" si="9"/>
        <v>-2.8883479000085206E-2</v>
      </c>
      <c r="G152" s="23">
        <f>BondVal_all!$AC$1*BondVal_all!X142/100</f>
        <v>-1.4188470563330027E-3</v>
      </c>
      <c r="H152" s="23">
        <f t="shared" si="10"/>
        <v>-4.4867883494375208E-3</v>
      </c>
      <c r="I152">
        <f t="shared" si="11"/>
        <v>0</v>
      </c>
      <c r="L152" s="20"/>
      <c r="M152" s="58"/>
    </row>
    <row r="153" spans="1:13" x14ac:dyDescent="0.2">
      <c r="A153" s="39">
        <v>42933</v>
      </c>
      <c r="B153">
        <f>SUMPRODUCT('Bond Valuation'!$B$159:$U$159,BondVal_all!BO144:CH144)</f>
        <v>67320204.801523149</v>
      </c>
      <c r="C153" s="22">
        <f t="shared" si="8"/>
        <v>-6.3054549893162121E-4</v>
      </c>
      <c r="D153">
        <f>SUMPRODUCT(BondVal_all!$BO$2:$CH$2,'Bond Valuation'!$B$159:$U$159,BondVal_all!BO144:CH144)/Portf_Bond!B153</f>
        <v>5.7221989854284008</v>
      </c>
      <c r="E153" s="20">
        <f>-D153*BondVal_all!Y143/100</f>
        <v>-9.1781961739001248E-3</v>
      </c>
      <c r="F153" s="20">
        <f t="shared" si="9"/>
        <v>-2.902400472136726E-2</v>
      </c>
      <c r="G153" s="23">
        <f>BondVal_all!$AC$1*BondVal_all!X143/100</f>
        <v>-1.4206390430564328E-3</v>
      </c>
      <c r="H153" s="23">
        <f t="shared" si="10"/>
        <v>-4.4924551090203425E-3</v>
      </c>
      <c r="I153">
        <f t="shared" si="11"/>
        <v>0</v>
      </c>
      <c r="L153" s="20"/>
      <c r="M153" s="58"/>
    </row>
    <row r="154" spans="1:13" x14ac:dyDescent="0.2">
      <c r="A154" s="39">
        <v>42930</v>
      </c>
      <c r="B154">
        <f>SUMPRODUCT('Bond Valuation'!$B$159:$U$159,BondVal_all!BO145:CH145)</f>
        <v>67362666.639301389</v>
      </c>
      <c r="C154" s="22">
        <f t="shared" si="8"/>
        <v>1.7415012006645701E-3</v>
      </c>
      <c r="D154">
        <f>SUMPRODUCT(BondVal_all!$BO$2:$CH$2,'Bond Valuation'!$B$159:$U$159,BondVal_all!BO145:CH145)/Portf_Bond!B154</f>
        <v>5.7288660276808043</v>
      </c>
      <c r="E154" s="20">
        <f>-D154*BondVal_all!Y144/100</f>
        <v>-9.2233524892548924E-3</v>
      </c>
      <c r="F154" s="20">
        <f t="shared" si="9"/>
        <v>-2.916680152862916E-2</v>
      </c>
      <c r="G154" s="23">
        <f>BondVal_all!$AC$1*BondVal_all!X144/100</f>
        <v>-1.4224899904426238E-3</v>
      </c>
      <c r="H154" s="23">
        <f t="shared" si="10"/>
        <v>-4.4983083185898415E-3</v>
      </c>
      <c r="I154">
        <f t="shared" si="11"/>
        <v>0</v>
      </c>
      <c r="L154" s="20"/>
      <c r="M154" s="58"/>
    </row>
    <row r="155" spans="1:13" x14ac:dyDescent="0.2">
      <c r="A155" s="39">
        <v>42929</v>
      </c>
      <c r="B155">
        <f>SUMPRODUCT('Bond Valuation'!$B$159:$U$159,BondVal_all!BO146:CH146)</f>
        <v>67245456.564834937</v>
      </c>
      <c r="C155" s="22">
        <f t="shared" si="8"/>
        <v>2.6802856484483407E-3</v>
      </c>
      <c r="D155">
        <f>SUMPRODUCT(BondVal_all!$BO$2:$CH$2,'Bond Valuation'!$B$159:$U$159,BondVal_all!BO146:CH146)/Portf_Bond!B155</f>
        <v>5.7314999229408388</v>
      </c>
      <c r="E155" s="20">
        <f>-D155*BondVal_all!Y145/100</f>
        <v>-9.2299719033049326E-3</v>
      </c>
      <c r="F155" s="20">
        <f t="shared" si="9"/>
        <v>-2.9187733953803006E-2</v>
      </c>
      <c r="G155" s="23">
        <f>BondVal_all!$AC$1*BondVal_all!X145/100</f>
        <v>-1.421132443194116E-3</v>
      </c>
      <c r="H155" s="23">
        <f t="shared" si="10"/>
        <v>-4.4940153772532621E-3</v>
      </c>
      <c r="I155">
        <f t="shared" si="11"/>
        <v>0</v>
      </c>
      <c r="L155" s="20"/>
      <c r="M155" s="58"/>
    </row>
    <row r="156" spans="1:13" x14ac:dyDescent="0.2">
      <c r="A156" s="39">
        <v>42928</v>
      </c>
      <c r="B156">
        <f>SUMPRODUCT('Bond Valuation'!$B$159:$U$159,BondVal_all!BO147:CH147)</f>
        <v>67065460.860388935</v>
      </c>
      <c r="C156" s="22">
        <f t="shared" si="8"/>
        <v>2.6102986900430319E-3</v>
      </c>
      <c r="D156">
        <f>SUMPRODUCT(BondVal_all!$BO$2:$CH$2,'Bond Valuation'!$B$159:$U$159,BondVal_all!BO147:CH147)/Portf_Bond!B156</f>
        <v>5.7123466844281099</v>
      </c>
      <c r="E156" s="20">
        <f>-D156*BondVal_all!Y146/100</f>
        <v>-9.2025516486410591E-3</v>
      </c>
      <c r="F156" s="20">
        <f t="shared" si="9"/>
        <v>-2.9101023495043312E-2</v>
      </c>
      <c r="G156" s="23">
        <f>BondVal_all!$AC$1*BondVal_all!X146/100</f>
        <v>-1.4190695639032633E-3</v>
      </c>
      <c r="H156" s="23">
        <f t="shared" si="10"/>
        <v>-4.4874919801561738E-3</v>
      </c>
      <c r="I156">
        <f t="shared" si="11"/>
        <v>0</v>
      </c>
      <c r="L156" s="20"/>
      <c r="M156" s="58"/>
    </row>
    <row r="157" spans="1:13" x14ac:dyDescent="0.2">
      <c r="A157" s="39">
        <v>42927</v>
      </c>
      <c r="B157">
        <f>SUMPRODUCT('Bond Valuation'!$B$159:$U$159,BondVal_all!BO148:CH148)</f>
        <v>66890628.257685646</v>
      </c>
      <c r="C157" s="22">
        <f t="shared" si="8"/>
        <v>-2.3779539934077835E-3</v>
      </c>
      <c r="D157">
        <f>SUMPRODUCT(BondVal_all!$BO$2:$CH$2,'Bond Valuation'!$B$159:$U$159,BondVal_all!BO148:CH148)/Portf_Bond!B157</f>
        <v>5.7016455268439934</v>
      </c>
      <c r="E157" s="20">
        <f>-D157*BondVal_all!Y147/100</f>
        <v>-9.1903680728035834E-3</v>
      </c>
      <c r="F157" s="20">
        <f t="shared" si="9"/>
        <v>-2.9062495645351495E-2</v>
      </c>
      <c r="G157" s="23">
        <f>BondVal_all!$AC$1*BondVal_all!X147/100</f>
        <v>-1.4196272125039091E-3</v>
      </c>
      <c r="H157" s="23">
        <f t="shared" si="10"/>
        <v>-4.4892554198682211E-3</v>
      </c>
      <c r="I157">
        <f t="shared" si="11"/>
        <v>0</v>
      </c>
      <c r="L157" s="20"/>
      <c r="M157" s="58"/>
    </row>
    <row r="158" spans="1:13" x14ac:dyDescent="0.2">
      <c r="A158" s="39">
        <v>42926</v>
      </c>
      <c r="B158">
        <f>SUMPRODUCT('Bond Valuation'!$B$159:$U$159,BondVal_all!BO149:CH149)</f>
        <v>67049880.366323307</v>
      </c>
      <c r="C158" s="22">
        <f t="shared" si="8"/>
        <v>3.3364054390557585E-3</v>
      </c>
      <c r="D158">
        <f>SUMPRODUCT(BondVal_all!$BO$2:$CH$2,'Bond Valuation'!$B$159:$U$159,BondVal_all!BO149:CH149)/Portf_Bond!B158</f>
        <v>5.7104111434872467</v>
      </c>
      <c r="E158" s="20">
        <f>-D158*BondVal_all!Y148/100</f>
        <v>-9.199685767622777E-3</v>
      </c>
      <c r="F158" s="20">
        <f t="shared" si="9"/>
        <v>-2.9091960783522497E-2</v>
      </c>
      <c r="G158" s="23">
        <f>BondVal_all!$AC$1*BondVal_all!X148/100</f>
        <v>-1.41637057976022E-3</v>
      </c>
      <c r="H158" s="23">
        <f t="shared" si="10"/>
        <v>-4.4789570428954793E-3</v>
      </c>
      <c r="I158">
        <f t="shared" si="11"/>
        <v>0</v>
      </c>
      <c r="L158" s="20"/>
      <c r="M158" s="58"/>
    </row>
    <row r="159" spans="1:13" x14ac:dyDescent="0.2">
      <c r="A159" s="39">
        <v>42923</v>
      </c>
      <c r="B159">
        <f>SUMPRODUCT('Bond Valuation'!$B$159:$U$159,BondVal_all!BO150:CH150)</f>
        <v>66826547.552359626</v>
      </c>
      <c r="C159" s="22">
        <f t="shared" si="8"/>
        <v>-3.0190506964960415E-3</v>
      </c>
      <c r="D159">
        <f>SUMPRODUCT(BondVal_all!$BO$2:$CH$2,'Bond Valuation'!$B$159:$U$159,BondVal_all!BO150:CH150)/Portf_Bond!B159</f>
        <v>5.6899056486478479</v>
      </c>
      <c r="E159" s="20">
        <f>-D159*BondVal_all!Y149/100</f>
        <v>-9.154294344789685E-3</v>
      </c>
      <c r="F159" s="20">
        <f t="shared" si="9"/>
        <v>-2.8948420501134154E-2</v>
      </c>
      <c r="G159" s="23">
        <f>BondVal_all!$AC$1*BondVal_all!X149/100</f>
        <v>-1.417548759973016E-3</v>
      </c>
      <c r="H159" s="23">
        <f t="shared" si="10"/>
        <v>-4.4826827758620569E-3</v>
      </c>
      <c r="I159">
        <f t="shared" si="11"/>
        <v>0</v>
      </c>
      <c r="L159" s="20"/>
      <c r="M159" s="58"/>
    </row>
    <row r="160" spans="1:13" x14ac:dyDescent="0.2">
      <c r="A160" s="39">
        <v>42922</v>
      </c>
      <c r="B160">
        <f>SUMPRODUCT('Bond Valuation'!$B$159:$U$159,BondVal_all!BO151:CH151)</f>
        <v>67028605.144875757</v>
      </c>
      <c r="C160" s="22">
        <f t="shared" si="8"/>
        <v>-1.8472657956094035E-3</v>
      </c>
      <c r="D160">
        <f>SUMPRODUCT(BondVal_all!$BO$2:$CH$2,'Bond Valuation'!$B$159:$U$159,BondVal_all!BO151:CH151)/Portf_Bond!B160</f>
        <v>5.7077072705856393</v>
      </c>
      <c r="E160" s="20">
        <f>-D160*BondVal_all!Y150/100</f>
        <v>-9.1940759801473603E-3</v>
      </c>
      <c r="F160" s="20">
        <f t="shared" si="9"/>
        <v>-2.9074221077910696E-2</v>
      </c>
      <c r="G160" s="23">
        <f>BondVal_all!$AC$1*BondVal_all!X150/100</f>
        <v>-1.4188685195052984E-3</v>
      </c>
      <c r="H160" s="23">
        <f t="shared" si="10"/>
        <v>-4.4868562219477874E-3</v>
      </c>
      <c r="I160">
        <f t="shared" si="11"/>
        <v>0</v>
      </c>
      <c r="L160" s="20"/>
      <c r="M160" s="58"/>
    </row>
    <row r="161" spans="1:13" x14ac:dyDescent="0.2">
      <c r="A161" s="39">
        <v>42921</v>
      </c>
      <c r="B161">
        <f>SUMPRODUCT('Bond Valuation'!$B$159:$U$159,BondVal_all!BO152:CH152)</f>
        <v>67152539.228841782</v>
      </c>
      <c r="C161" s="22">
        <f t="shared" si="8"/>
        <v>-4.2787989664508294E-3</v>
      </c>
      <c r="D161">
        <f>SUMPRODUCT(BondVal_all!$BO$2:$CH$2,'Bond Valuation'!$B$159:$U$159,BondVal_all!BO152:CH152)/Portf_Bond!B161</f>
        <v>5.7093347111332626</v>
      </c>
      <c r="E161" s="20">
        <f>-D161*BondVal_all!Y151/100</f>
        <v>-9.1687226583388824E-3</v>
      </c>
      <c r="F161" s="20">
        <f t="shared" si="9"/>
        <v>-2.8994046834744686E-2</v>
      </c>
      <c r="G161" s="23">
        <f>BondVal_all!$AC$1*BondVal_all!X151/100</f>
        <v>-1.4149734423841355E-3</v>
      </c>
      <c r="H161" s="23">
        <f t="shared" si="10"/>
        <v>-4.4745389065829018E-3</v>
      </c>
      <c r="I161">
        <f t="shared" si="11"/>
        <v>0</v>
      </c>
      <c r="L161" s="20"/>
      <c r="M161" s="58"/>
    </row>
    <row r="162" spans="1:13" x14ac:dyDescent="0.2">
      <c r="A162" s="39">
        <v>42920</v>
      </c>
      <c r="B162">
        <f>SUMPRODUCT('Bond Valuation'!$B$159:$U$159,BondVal_all!BO153:CH153)</f>
        <v>67440487.040372744</v>
      </c>
      <c r="C162" s="22">
        <f t="shared" si="8"/>
        <v>3.9191075682172495E-5</v>
      </c>
      <c r="D162">
        <f>SUMPRODUCT(BondVal_all!$BO$2:$CH$2,'Bond Valuation'!$B$159:$U$159,BondVal_all!BO153:CH153)/Portf_Bond!B162</f>
        <v>5.7295032734667108</v>
      </c>
      <c r="E162" s="20">
        <f>-D162*BondVal_all!Y152/100</f>
        <v>-9.2155837700629191E-3</v>
      </c>
      <c r="F162" s="20">
        <f t="shared" si="9"/>
        <v>-2.9142234681480261E-2</v>
      </c>
      <c r="G162" s="23">
        <f>BondVal_all!$AC$1*BondVal_all!X152/100</f>
        <v>-1.4146593966774925E-3</v>
      </c>
      <c r="H162" s="23">
        <f t="shared" si="10"/>
        <v>-4.4735458068605122E-3</v>
      </c>
      <c r="I162">
        <f t="shared" si="11"/>
        <v>0</v>
      </c>
      <c r="L162" s="20"/>
      <c r="M162" s="58"/>
    </row>
    <row r="163" spans="1:13" x14ac:dyDescent="0.2">
      <c r="A163" s="39">
        <v>42919</v>
      </c>
      <c r="B163">
        <f>SUMPRODUCT('Bond Valuation'!$B$159:$U$159,BondVal_all!BO154:CH154)</f>
        <v>67437844.026932716</v>
      </c>
      <c r="C163" s="22">
        <f t="shared" si="8"/>
        <v>-3.7791101147672472E-4</v>
      </c>
      <c r="D163">
        <f>SUMPRODUCT(BondVal_all!$BO$2:$CH$2,'Bond Valuation'!$B$159:$U$159,BondVal_all!BO154:CH154)/Portf_Bond!B163</f>
        <v>5.7292329434879585</v>
      </c>
      <c r="E163" s="20">
        <f>-D163*BondVal_all!Y153/100</f>
        <v>-9.293825025878338E-3</v>
      </c>
      <c r="F163" s="20">
        <f t="shared" si="9"/>
        <v>-2.938965525684888E-2</v>
      </c>
      <c r="G163" s="23">
        <f>BondVal_all!$AC$1*BondVal_all!X153/100</f>
        <v>-1.4244919374369284E-3</v>
      </c>
      <c r="H163" s="23">
        <f t="shared" si="10"/>
        <v>-4.5046390308467717E-3</v>
      </c>
      <c r="I163">
        <f t="shared" si="11"/>
        <v>0</v>
      </c>
      <c r="L163" s="20"/>
      <c r="M163" s="58"/>
    </row>
    <row r="164" spans="1:13" x14ac:dyDescent="0.2">
      <c r="A164" s="39">
        <v>42916</v>
      </c>
      <c r="B164">
        <f>SUMPRODUCT('Bond Valuation'!$B$159:$U$159,BondVal_all!BO155:CH155)</f>
        <v>67463334.347013697</v>
      </c>
      <c r="C164" s="22">
        <f t="shared" si="8"/>
        <v>1.1351767234711702E-3</v>
      </c>
      <c r="D164">
        <f>SUMPRODUCT(BondVal_all!$BO$2:$CH$2,'Bond Valuation'!$B$159:$U$159,BondVal_all!BO155:CH155)/Portf_Bond!B164</f>
        <v>5.7321983329960569</v>
      </c>
      <c r="E164" s="20">
        <f>-D164*BondVal_all!Y154/100</f>
        <v>-9.2564029442309976E-3</v>
      </c>
      <c r="F164" s="20">
        <f t="shared" si="9"/>
        <v>-2.9271316244058498E-2</v>
      </c>
      <c r="G164" s="23">
        <f>BondVal_all!$AC$1*BondVal_all!X154/100</f>
        <v>-1.419259015897373E-3</v>
      </c>
      <c r="H164" s="23">
        <f t="shared" si="10"/>
        <v>-4.4880910799648217E-3</v>
      </c>
      <c r="I164">
        <f t="shared" si="11"/>
        <v>0</v>
      </c>
      <c r="L164" s="20"/>
      <c r="M164" s="58"/>
    </row>
    <row r="165" spans="1:13" x14ac:dyDescent="0.2">
      <c r="A165" s="39">
        <v>42915</v>
      </c>
      <c r="B165">
        <f>SUMPRODUCT('Bond Valuation'!$B$159:$U$159,BondVal_all!BO156:CH156)</f>
        <v>67386794.991241977</v>
      </c>
      <c r="C165" s="22">
        <f t="shared" si="8"/>
        <v>-4.3003643958668689E-4</v>
      </c>
      <c r="D165">
        <f>SUMPRODUCT(BondVal_all!$BO$2:$CH$2,'Bond Valuation'!$B$159:$U$159,BondVal_all!BO156:CH156)/Portf_Bond!B165</f>
        <v>5.7218794732271148</v>
      </c>
      <c r="E165" s="20">
        <f>-D165*BondVal_all!Y155/100</f>
        <v>-9.2305114606274653E-3</v>
      </c>
      <c r="F165" s="20">
        <f t="shared" si="9"/>
        <v>-2.9189440183870433E-2</v>
      </c>
      <c r="G165" s="23">
        <f>BondVal_all!$AC$1*BondVal_all!X155/100</f>
        <v>-1.420160832292533E-3</v>
      </c>
      <c r="H165" s="23">
        <f t="shared" si="10"/>
        <v>-4.4909428738048101E-3</v>
      </c>
      <c r="I165">
        <f t="shared" si="11"/>
        <v>0</v>
      </c>
      <c r="L165" s="20"/>
      <c r="M165" s="58"/>
    </row>
    <row r="166" spans="1:13" x14ac:dyDescent="0.2">
      <c r="A166" s="39">
        <v>42914</v>
      </c>
      <c r="B166">
        <f>SUMPRODUCT('Bond Valuation'!$B$159:$U$159,BondVal_all!BO157:CH157)</f>
        <v>67415780.000493571</v>
      </c>
      <c r="C166" s="22">
        <f t="shared" si="8"/>
        <v>-1.8643739699568773E-3</v>
      </c>
      <c r="D166">
        <f>SUMPRODUCT(BondVal_all!$BO$2:$CH$2,'Bond Valuation'!$B$159:$U$159,BondVal_all!BO157:CH157)/Portf_Bond!B166</f>
        <v>5.7132738633053579</v>
      </c>
      <c r="E166" s="20">
        <f>-D166*BondVal_all!Y156/100</f>
        <v>-9.2091954656953953E-3</v>
      </c>
      <c r="F166" s="20">
        <f t="shared" si="9"/>
        <v>-2.9122033089292485E-2</v>
      </c>
      <c r="G166" s="23">
        <f>BondVal_all!$AC$1*BondVal_all!X156/100</f>
        <v>-1.4218780846352297E-3</v>
      </c>
      <c r="H166" s="23">
        <f t="shared" si="10"/>
        <v>-4.4963733025249917E-3</v>
      </c>
      <c r="I166">
        <f t="shared" si="11"/>
        <v>0</v>
      </c>
      <c r="L166" s="20"/>
      <c r="M166" s="58"/>
    </row>
    <row r="167" spans="1:13" x14ac:dyDescent="0.2">
      <c r="A167" s="39">
        <v>42913</v>
      </c>
      <c r="B167">
        <f>SUMPRODUCT('Bond Valuation'!$B$159:$U$159,BondVal_all!BO158:CH158)</f>
        <v>67541585.463665739</v>
      </c>
      <c r="C167" s="22">
        <f t="shared" si="8"/>
        <v>-2.9182670661123949E-4</v>
      </c>
      <c r="D167">
        <f>SUMPRODUCT(BondVal_all!$BO$2:$CH$2,'Bond Valuation'!$B$159:$U$159,BondVal_all!BO158:CH158)/Portf_Bond!B167</f>
        <v>5.7317988412457614</v>
      </c>
      <c r="E167" s="20">
        <f>-D167*BondVal_all!Y157/100</f>
        <v>-9.2411377020160737E-3</v>
      </c>
      <c r="F167" s="20">
        <f t="shared" si="9"/>
        <v>-2.9223043309625184E-2</v>
      </c>
      <c r="G167" s="23">
        <f>BondVal_all!$AC$1*BondVal_all!X157/100</f>
        <v>-1.4218359510645828E-3</v>
      </c>
      <c r="H167" s="23">
        <f t="shared" si="10"/>
        <v>-4.4962400644757913E-3</v>
      </c>
      <c r="I167">
        <f t="shared" si="11"/>
        <v>0</v>
      </c>
      <c r="L167" s="20"/>
      <c r="M167" s="58"/>
    </row>
    <row r="168" spans="1:13" x14ac:dyDescent="0.2">
      <c r="A168" s="39">
        <v>42912</v>
      </c>
      <c r="B168">
        <f>SUMPRODUCT('Bond Valuation'!$B$159:$U$159,BondVal_all!BO159:CH159)</f>
        <v>67561298.778406858</v>
      </c>
      <c r="C168" s="22">
        <f t="shared" si="8"/>
        <v>-1.5378347498425936E-4</v>
      </c>
      <c r="D168">
        <f>SUMPRODUCT(BondVal_all!$BO$2:$CH$2,'Bond Valuation'!$B$159:$U$159,BondVal_all!BO159:CH159)/Portf_Bond!B168</f>
        <v>5.7343191835617109</v>
      </c>
      <c r="E168" s="20">
        <f>-D168*BondVal_all!Y158/100</f>
        <v>-9.2692280922429433E-3</v>
      </c>
      <c r="F168" s="20">
        <f t="shared" si="9"/>
        <v>-2.9311872923105026E-2</v>
      </c>
      <c r="G168" s="23">
        <f>BondVal_all!$AC$1*BondVal_all!X158/100</f>
        <v>-1.4312189736819286E-3</v>
      </c>
      <c r="H168" s="23">
        <f t="shared" si="10"/>
        <v>-4.5259117872834785E-3</v>
      </c>
      <c r="I168">
        <f t="shared" si="11"/>
        <v>0</v>
      </c>
      <c r="L168" s="20"/>
      <c r="M168" s="58"/>
    </row>
    <row r="169" spans="1:13" x14ac:dyDescent="0.2">
      <c r="A169" s="39">
        <v>42909</v>
      </c>
      <c r="B169">
        <f>SUMPRODUCT('Bond Valuation'!$B$159:$U$159,BondVal_all!BO160:CH160)</f>
        <v>67571689.388639048</v>
      </c>
      <c r="C169" s="22">
        <f t="shared" si="8"/>
        <v>6.2597134884261676E-3</v>
      </c>
      <c r="D169">
        <f>SUMPRODUCT(BondVal_all!$BO$2:$CH$2,'Bond Valuation'!$B$159:$U$159,BondVal_all!BO160:CH160)/Portf_Bond!B169</f>
        <v>5.7503406978626392</v>
      </c>
      <c r="E169" s="20">
        <f>-D169*BondVal_all!Y159/100</f>
        <v>-9.295996622161521E-3</v>
      </c>
      <c r="F169" s="20">
        <f t="shared" si="9"/>
        <v>-2.9396522447262093E-2</v>
      </c>
      <c r="G169" s="23">
        <f>BondVal_all!$AC$1*BondVal_all!X159/100</f>
        <v>-1.4318506902088496E-3</v>
      </c>
      <c r="H169" s="23">
        <f t="shared" si="10"/>
        <v>-4.5279094503441206E-3</v>
      </c>
      <c r="I169">
        <f t="shared" si="11"/>
        <v>0</v>
      </c>
      <c r="L169" s="20"/>
      <c r="M169" s="58"/>
    </row>
    <row r="170" spans="1:13" x14ac:dyDescent="0.2">
      <c r="A170" s="39">
        <v>42908</v>
      </c>
      <c r="B170">
        <f>SUMPRODUCT('Bond Valuation'!$B$159:$U$159,BondVal_all!BO161:CH161)</f>
        <v>67150031.08009249</v>
      </c>
      <c r="C170" s="22">
        <f t="shared" si="8"/>
        <v>9.429133674264973E-4</v>
      </c>
      <c r="D170">
        <f>SUMPRODUCT(BondVal_all!$BO$2:$CH$2,'Bond Valuation'!$B$159:$U$159,BondVal_all!BO161:CH161)/Portf_Bond!B170</f>
        <v>5.700511123012582</v>
      </c>
      <c r="E170" s="20">
        <f>-D170*BondVal_all!Y160/100</f>
        <v>-9.2378556043735908E-3</v>
      </c>
      <c r="F170" s="20">
        <f t="shared" si="9"/>
        <v>-2.9212664405571871E-2</v>
      </c>
      <c r="G170" s="23">
        <f>BondVal_all!$AC$1*BondVal_all!X160/100</f>
        <v>-1.4325745546796879E-3</v>
      </c>
      <c r="H170" s="23">
        <f t="shared" si="10"/>
        <v>-4.5301985107892417E-3</v>
      </c>
      <c r="I170">
        <f t="shared" si="11"/>
        <v>0</v>
      </c>
      <c r="L170" s="20"/>
      <c r="M170" s="58"/>
    </row>
    <row r="171" spans="1:13" x14ac:dyDescent="0.2">
      <c r="A171" s="39">
        <v>42907</v>
      </c>
      <c r="B171">
        <f>SUMPRODUCT('Bond Valuation'!$B$159:$U$159,BondVal_all!BO162:CH162)</f>
        <v>67086744.259847313</v>
      </c>
      <c r="C171" s="22">
        <f t="shared" si="8"/>
        <v>3.2078219545418792E-3</v>
      </c>
      <c r="D171">
        <f>SUMPRODUCT(BondVal_all!$BO$2:$CH$2,'Bond Valuation'!$B$159:$U$159,BondVal_all!BO162:CH162)/Portf_Bond!B171</f>
        <v>5.6899087886118167</v>
      </c>
      <c r="E171" s="20">
        <f>-D171*BondVal_all!Y161/100</f>
        <v>-9.2173524608060772E-3</v>
      </c>
      <c r="F171" s="20">
        <f t="shared" si="9"/>
        <v>-2.9147827772705096E-2</v>
      </c>
      <c r="G171" s="23">
        <f>BondVal_all!$AC$1*BondVal_all!X161/100</f>
        <v>-1.4282395968989675E-3</v>
      </c>
      <c r="H171" s="23">
        <f t="shared" si="10"/>
        <v>-4.5164901706414963E-3</v>
      </c>
      <c r="I171">
        <f t="shared" si="11"/>
        <v>0</v>
      </c>
      <c r="L171" s="20"/>
      <c r="M171" s="58"/>
    </row>
    <row r="172" spans="1:13" x14ac:dyDescent="0.2">
      <c r="A172" s="39">
        <v>42906</v>
      </c>
      <c r="B172">
        <f>SUMPRODUCT('Bond Valuation'!$B$159:$U$159,BondVal_all!BO163:CH163)</f>
        <v>66871886.725352444</v>
      </c>
      <c r="C172" s="22">
        <f t="shared" si="8"/>
        <v>-1.1847161792174017E-4</v>
      </c>
      <c r="D172">
        <f>SUMPRODUCT(BondVal_all!$BO$2:$CH$2,'Bond Valuation'!$B$159:$U$159,BondVal_all!BO163:CH163)/Portf_Bond!B172</f>
        <v>5.6676187775481068</v>
      </c>
      <c r="E172" s="20">
        <f>-D172*BondVal_all!Y162/100</f>
        <v>-9.1821686446686805E-3</v>
      </c>
      <c r="F172" s="20">
        <f t="shared" si="9"/>
        <v>-2.9036566776934336E-2</v>
      </c>
      <c r="G172" s="23">
        <f>BondVal_all!$AC$1*BondVal_all!X162/100</f>
        <v>-1.42888480928985E-3</v>
      </c>
      <c r="H172" s="23">
        <f t="shared" si="10"/>
        <v>-4.5185305113712481E-3</v>
      </c>
      <c r="I172">
        <f t="shared" si="11"/>
        <v>0</v>
      </c>
      <c r="L172" s="20"/>
      <c r="M172" s="58"/>
    </row>
    <row r="173" spans="1:13" x14ac:dyDescent="0.2">
      <c r="A173" s="39">
        <v>42905</v>
      </c>
      <c r="B173">
        <f>SUMPRODUCT('Bond Valuation'!$B$159:$U$159,BondVal_all!BO164:CH164)</f>
        <v>66879809.6152758</v>
      </c>
      <c r="C173" s="22">
        <f t="shared" si="8"/>
        <v>-2.6270082939808641E-3</v>
      </c>
      <c r="D173">
        <f>SUMPRODUCT(BondVal_all!$BO$2:$CH$2,'Bond Valuation'!$B$159:$U$159,BondVal_all!BO164:CH164)/Portf_Bond!B173</f>
        <v>5.6676038860751197</v>
      </c>
      <c r="E173" s="20">
        <f>-D173*BondVal_all!Y163/100</f>
        <v>-9.1750914409175766E-3</v>
      </c>
      <c r="F173" s="20">
        <f t="shared" si="9"/>
        <v>-2.9014186693615759E-2</v>
      </c>
      <c r="G173" s="23">
        <f>BondVal_all!$AC$1*BondVal_all!X163/100</f>
        <v>-1.4283756129807093E-3</v>
      </c>
      <c r="H173" s="23">
        <f t="shared" si="10"/>
        <v>-4.5169202912582126E-3</v>
      </c>
      <c r="I173">
        <f t="shared" si="11"/>
        <v>0</v>
      </c>
      <c r="L173" s="20"/>
      <c r="M173" s="58"/>
    </row>
    <row r="174" spans="1:13" x14ac:dyDescent="0.2">
      <c r="A174" s="39">
        <v>42902</v>
      </c>
      <c r="B174">
        <f>SUMPRODUCT('Bond Valuation'!$B$159:$U$159,BondVal_all!BO165:CH165)</f>
        <v>67055734.406604022</v>
      </c>
      <c r="C174" s="22">
        <f t="shared" si="8"/>
        <v>-4.444598079287888E-3</v>
      </c>
      <c r="D174">
        <f>SUMPRODUCT(BondVal_all!$BO$2:$CH$2,'Bond Valuation'!$B$159:$U$159,BondVal_all!BO165:CH165)/Portf_Bond!B174</f>
        <v>5.6844742237239068</v>
      </c>
      <c r="E174" s="20">
        <f>-D174*BondVal_all!Y164/100</f>
        <v>-9.2004953963255049E-3</v>
      </c>
      <c r="F174" s="20">
        <f t="shared" si="9"/>
        <v>-2.9094521054282164E-2</v>
      </c>
      <c r="G174" s="23">
        <f>BondVal_all!$AC$1*BondVal_all!X164/100</f>
        <v>-1.4357818176740434E-3</v>
      </c>
      <c r="H174" s="23">
        <f t="shared" si="10"/>
        <v>-4.5403407669065768E-3</v>
      </c>
      <c r="I174">
        <f t="shared" si="11"/>
        <v>0</v>
      </c>
      <c r="L174" s="20"/>
      <c r="M174" s="58"/>
    </row>
    <row r="175" spans="1:13" x14ac:dyDescent="0.2">
      <c r="A175" s="39">
        <v>42901</v>
      </c>
      <c r="B175">
        <f>SUMPRODUCT('Bond Valuation'!$B$159:$U$159,BondVal_all!BO166:CH166)</f>
        <v>67354433.501945987</v>
      </c>
      <c r="C175" s="22">
        <f t="shared" si="8"/>
        <v>-6.1164483216889724E-3</v>
      </c>
      <c r="D175">
        <f>SUMPRODUCT(BondVal_all!$BO$2:$CH$2,'Bond Valuation'!$B$159:$U$159,BondVal_all!BO166:CH166)/Portf_Bond!B175</f>
        <v>5.702837866404515</v>
      </c>
      <c r="E175" s="20">
        <f>-D175*BondVal_all!Y165/100</f>
        <v>-9.1897891298797704E-3</v>
      </c>
      <c r="F175" s="20">
        <f t="shared" si="9"/>
        <v>-2.9060664867077007E-2</v>
      </c>
      <c r="G175" s="23">
        <f>BondVal_all!$AC$1*BondVal_all!X165/100</f>
        <v>-1.4299513368366337E-3</v>
      </c>
      <c r="H175" s="23">
        <f t="shared" si="10"/>
        <v>-4.5219031676063965E-3</v>
      </c>
      <c r="I175">
        <f t="shared" si="11"/>
        <v>0</v>
      </c>
      <c r="L175" s="20"/>
      <c r="M175" s="58"/>
    </row>
    <row r="176" spans="1:13" x14ac:dyDescent="0.2">
      <c r="A176" s="39">
        <v>42900</v>
      </c>
      <c r="B176">
        <f>SUMPRODUCT('Bond Valuation'!$B$159:$U$159,BondVal_all!BO167:CH167)</f>
        <v>67767665.882664517</v>
      </c>
      <c r="C176" s="22">
        <f t="shared" si="8"/>
        <v>-1.4519897127843165E-3</v>
      </c>
      <c r="D176">
        <f>SUMPRODUCT(BondVal_all!$BO$2:$CH$2,'Bond Valuation'!$B$159:$U$159,BondVal_all!BO167:CH167)/Portf_Bond!B176</f>
        <v>5.7336991186234565</v>
      </c>
      <c r="E176" s="20">
        <f>-D176*BondVal_all!Y166/100</f>
        <v>-9.2549653218253376E-3</v>
      </c>
      <c r="F176" s="20">
        <f t="shared" si="9"/>
        <v>-2.9266770082841322E-2</v>
      </c>
      <c r="G176" s="23">
        <f>BondVal_all!$AC$1*BondVal_all!X166/100</f>
        <v>-1.4317485860539864E-3</v>
      </c>
      <c r="H176" s="23">
        <f t="shared" si="10"/>
        <v>-4.5275865686561856E-3</v>
      </c>
      <c r="I176">
        <f t="shared" si="11"/>
        <v>0</v>
      </c>
      <c r="L176" s="20"/>
      <c r="M176" s="58"/>
    </row>
    <row r="177" spans="1:13" x14ac:dyDescent="0.2">
      <c r="A177" s="39">
        <v>42899</v>
      </c>
      <c r="B177">
        <f>SUMPRODUCT('Bond Valuation'!$B$159:$U$159,BondVal_all!BO168:CH168)</f>
        <v>67866135.307381362</v>
      </c>
      <c r="C177" s="22">
        <f t="shared" si="8"/>
        <v>7.0790368871608835E-4</v>
      </c>
      <c r="D177">
        <f>SUMPRODUCT(BondVal_all!$BO$2:$CH$2,'Bond Valuation'!$B$159:$U$159,BondVal_all!BO168:CH168)/Portf_Bond!B177</f>
        <v>5.7480081460262138</v>
      </c>
      <c r="E177" s="20">
        <f>-D177*BondVal_all!Y167/100</f>
        <v>-9.3335700706378127E-3</v>
      </c>
      <c r="F177" s="20">
        <f t="shared" si="9"/>
        <v>-2.951534012399416E-2</v>
      </c>
      <c r="G177" s="23">
        <f>BondVal_all!$AC$1*BondVal_all!X167/100</f>
        <v>-1.4373129849425304E-3</v>
      </c>
      <c r="H177" s="23">
        <f t="shared" si="10"/>
        <v>-4.5451827429536943E-3</v>
      </c>
      <c r="I177">
        <f t="shared" si="11"/>
        <v>0</v>
      </c>
      <c r="L177" s="20"/>
      <c r="M177" s="58"/>
    </row>
    <row r="178" spans="1:13" x14ac:dyDescent="0.2">
      <c r="A178" s="39">
        <v>42895</v>
      </c>
      <c r="B178">
        <f>SUMPRODUCT('Bond Valuation'!$B$159:$U$159,BondVal_all!BO169:CH169)</f>
        <v>67818109.620644346</v>
      </c>
      <c r="C178" s="22">
        <f t="shared" si="8"/>
        <v>1.2824495335171425E-3</v>
      </c>
      <c r="D178">
        <f>SUMPRODUCT(BondVal_all!$BO$2:$CH$2,'Bond Valuation'!$B$159:$U$159,BondVal_all!BO169:CH169)/Portf_Bond!B178</f>
        <v>5.7430699952139577</v>
      </c>
      <c r="E178" s="20">
        <f>-D178*BondVal_all!Y168/100</f>
        <v>-9.3922180935209747E-3</v>
      </c>
      <c r="F178" s="20">
        <f t="shared" si="9"/>
        <v>-2.9700801456570627E-2</v>
      </c>
      <c r="G178" s="23">
        <f>BondVal_all!$AC$1*BondVal_all!X168/100</f>
        <v>-1.4451128677884395E-3</v>
      </c>
      <c r="H178" s="23">
        <f t="shared" si="10"/>
        <v>-4.5698481382292436E-3</v>
      </c>
      <c r="I178">
        <f t="shared" si="11"/>
        <v>0</v>
      </c>
      <c r="L178" s="20"/>
      <c r="M178" s="58"/>
    </row>
    <row r="179" spans="1:13" x14ac:dyDescent="0.2">
      <c r="A179" s="39">
        <v>42894</v>
      </c>
      <c r="B179">
        <f>SUMPRODUCT('Bond Valuation'!$B$159:$U$159,BondVal_all!BO170:CH170)</f>
        <v>67731192.063200444</v>
      </c>
      <c r="C179" s="22">
        <f t="shared" si="8"/>
        <v>6.3025361677233232E-4</v>
      </c>
      <c r="D179">
        <f>SUMPRODUCT(BondVal_all!$BO$2:$CH$2,'Bond Valuation'!$B$159:$U$159,BondVal_all!BO170:CH170)/Portf_Bond!B179</f>
        <v>5.733799989454373</v>
      </c>
      <c r="E179" s="20">
        <f>-D179*BondVal_all!Y169/100</f>
        <v>-9.3963019333067541E-3</v>
      </c>
      <c r="F179" s="20">
        <f t="shared" si="9"/>
        <v>-2.9713715691892902E-2</v>
      </c>
      <c r="G179" s="23">
        <f>BondVal_all!$AC$1*BondVal_all!X169/100</f>
        <v>-1.4512493220418187E-3</v>
      </c>
      <c r="H179" s="23">
        <f t="shared" si="10"/>
        <v>-4.5892533104273494E-3</v>
      </c>
      <c r="I179">
        <f t="shared" si="11"/>
        <v>0</v>
      </c>
      <c r="L179" s="20"/>
      <c r="M179" s="58"/>
    </row>
    <row r="180" spans="1:13" x14ac:dyDescent="0.2">
      <c r="A180" s="39">
        <v>42893</v>
      </c>
      <c r="B180">
        <f>SUMPRODUCT('Bond Valuation'!$B$159:$U$159,BondVal_all!BO171:CH171)</f>
        <v>67688517.68368791</v>
      </c>
      <c r="C180" s="22">
        <f t="shared" si="8"/>
        <v>8.2545079545955525E-4</v>
      </c>
      <c r="D180">
        <f>SUMPRODUCT(BondVal_all!$BO$2:$CH$2,'Bond Valuation'!$B$159:$U$159,BondVal_all!BO171:CH171)/Portf_Bond!B180</f>
        <v>5.7292726457179475</v>
      </c>
      <c r="E180" s="20">
        <f>-D180*BondVal_all!Y170/100</f>
        <v>-9.4038858544034775E-3</v>
      </c>
      <c r="F180" s="20">
        <f t="shared" si="9"/>
        <v>-2.9737698156153552E-2</v>
      </c>
      <c r="G180" s="23">
        <f>BondVal_all!$AC$1*BondVal_all!X170/100</f>
        <v>-1.4512707237201538E-3</v>
      </c>
      <c r="H180" s="23">
        <f t="shared" si="10"/>
        <v>-4.5893209884766391E-3</v>
      </c>
      <c r="I180">
        <f t="shared" si="11"/>
        <v>0</v>
      </c>
      <c r="L180" s="20"/>
      <c r="M180" s="58"/>
    </row>
    <row r="181" spans="1:13" x14ac:dyDescent="0.2">
      <c r="A181" s="39">
        <v>42892</v>
      </c>
      <c r="B181">
        <f>SUMPRODUCT('Bond Valuation'!$B$159:$U$159,BondVal_all!BO172:CH172)</f>
        <v>67632667.197007999</v>
      </c>
      <c r="C181" s="22">
        <f t="shared" si="8"/>
        <v>3.6402293557296082E-4</v>
      </c>
      <c r="D181">
        <f>SUMPRODUCT(BondVal_all!$BO$2:$CH$2,'Bond Valuation'!$B$159:$U$159,BondVal_all!BO172:CH172)/Portf_Bond!B181</f>
        <v>5.7290624968418919</v>
      </c>
      <c r="E181" s="20">
        <f>-D181*BondVal_all!Y171/100</f>
        <v>-9.4057354130488453E-3</v>
      </c>
      <c r="F181" s="20">
        <f t="shared" si="9"/>
        <v>-2.974354697413897E-2</v>
      </c>
      <c r="G181" s="23">
        <f>BondVal_all!$AC$1*BondVal_all!X171/100</f>
        <v>-1.4522823976557161E-3</v>
      </c>
      <c r="H181" s="23">
        <f t="shared" si="10"/>
        <v>-4.5925201823624421E-3</v>
      </c>
      <c r="I181">
        <f t="shared" si="11"/>
        <v>0</v>
      </c>
      <c r="L181" s="20"/>
      <c r="M181" s="58"/>
    </row>
    <row r="182" spans="1:13" x14ac:dyDescent="0.2">
      <c r="A182" s="39">
        <v>42891</v>
      </c>
      <c r="B182">
        <f>SUMPRODUCT('Bond Valuation'!$B$159:$U$159,BondVal_all!BO173:CH173)</f>
        <v>67608051.835504219</v>
      </c>
      <c r="C182" s="22">
        <f t="shared" si="8"/>
        <v>-3.0068077993486357E-3</v>
      </c>
      <c r="D182">
        <f>SUMPRODUCT(BondVal_all!$BO$2:$CH$2,'Bond Valuation'!$B$159:$U$159,BondVal_all!BO173:CH173)/Portf_Bond!B182</f>
        <v>5.7347724016990211</v>
      </c>
      <c r="E182" s="20">
        <f>-D182*BondVal_all!Y172/100</f>
        <v>-9.3868404399653511E-3</v>
      </c>
      <c r="F182" s="20">
        <f t="shared" si="9"/>
        <v>-2.9683795822867554E-2</v>
      </c>
      <c r="G182" s="23">
        <f>BondVal_all!$AC$1*BondVal_all!X172/100</f>
        <v>-1.4498427658460433E-3</v>
      </c>
      <c r="H182" s="23">
        <f t="shared" si="10"/>
        <v>-4.5848053891916771E-3</v>
      </c>
      <c r="I182">
        <f t="shared" si="11"/>
        <v>0</v>
      </c>
      <c r="L182" s="20"/>
      <c r="M182" s="58"/>
    </row>
    <row r="183" spans="1:13" x14ac:dyDescent="0.2">
      <c r="A183" s="39">
        <v>42888</v>
      </c>
      <c r="B183">
        <f>SUMPRODUCT('Bond Valuation'!$B$159:$U$159,BondVal_all!BO174:CH174)</f>
        <v>67811642.178190589</v>
      </c>
      <c r="C183" s="22">
        <f t="shared" si="8"/>
        <v>-5.7478317497172281E-4</v>
      </c>
      <c r="D183">
        <f>SUMPRODUCT(BondVal_all!$BO$2:$CH$2,'Bond Valuation'!$B$159:$U$159,BondVal_all!BO174:CH174)/Portf_Bond!B183</f>
        <v>5.7607963360415404</v>
      </c>
      <c r="E183" s="20">
        <f>-D183*BondVal_all!Y173/100</f>
        <v>-9.4301875861844634E-3</v>
      </c>
      <c r="F183" s="20">
        <f t="shared" si="9"/>
        <v>-2.9820871534988302E-2</v>
      </c>
      <c r="G183" s="23">
        <f>BondVal_all!$AC$1*BondVal_all!X173/100</f>
        <v>-1.4509085358038328E-3</v>
      </c>
      <c r="H183" s="23">
        <f t="shared" si="10"/>
        <v>-4.5881756497200736E-3</v>
      </c>
      <c r="I183">
        <f t="shared" si="11"/>
        <v>0</v>
      </c>
      <c r="L183" s="20"/>
      <c r="M183" s="58"/>
    </row>
    <row r="184" spans="1:13" x14ac:dyDescent="0.2">
      <c r="A184" s="39">
        <v>42887</v>
      </c>
      <c r="B184">
        <f>SUMPRODUCT('Bond Valuation'!$B$159:$U$159,BondVal_all!BO175:CH175)</f>
        <v>67850630.372987613</v>
      </c>
      <c r="C184" s="22">
        <f t="shared" si="8"/>
        <v>4.6237876488365859E-3</v>
      </c>
      <c r="D184">
        <f>SUMPRODUCT(BondVal_all!$BO$2:$CH$2,'Bond Valuation'!$B$159:$U$159,BondVal_all!BO175:CH175)/Portf_Bond!B184</f>
        <v>5.7626929247448651</v>
      </c>
      <c r="E184" s="20">
        <f>-D184*BondVal_all!Y174/100</f>
        <v>-9.4132052894583748E-3</v>
      </c>
      <c r="F184" s="20">
        <f t="shared" si="9"/>
        <v>-2.9767168797433043E-2</v>
      </c>
      <c r="G184" s="23">
        <f>BondVal_all!$AC$1*BondVal_all!X174/100</f>
        <v>-1.4437072490298588E-3</v>
      </c>
      <c r="H184" s="23">
        <f t="shared" si="10"/>
        <v>-4.5654031814302701E-3</v>
      </c>
      <c r="I184">
        <f t="shared" si="11"/>
        <v>0</v>
      </c>
      <c r="L184" s="20"/>
      <c r="M184" s="58"/>
    </row>
    <row r="185" spans="1:13" x14ac:dyDescent="0.2">
      <c r="A185" s="39">
        <v>42886</v>
      </c>
      <c r="B185">
        <f>SUMPRODUCT('Bond Valuation'!$B$159:$U$159,BondVal_all!BO176:CH176)</f>
        <v>67537627.653009549</v>
      </c>
      <c r="C185" s="22">
        <f t="shared" si="8"/>
        <v>-3.5461245248306325E-4</v>
      </c>
      <c r="D185">
        <f>SUMPRODUCT(BondVal_all!$BO$2:$CH$2,'Bond Valuation'!$B$159:$U$159,BondVal_all!BO176:CH176)/Portf_Bond!B185</f>
        <v>5.7500431277842896</v>
      </c>
      <c r="E185" s="20">
        <f>-D185*BondVal_all!Y175/100</f>
        <v>-9.3956003613653045E-3</v>
      </c>
      <c r="F185" s="20">
        <f t="shared" si="9"/>
        <v>-2.9711497126615458E-2</v>
      </c>
      <c r="G185" s="23">
        <f>BondVal_all!$AC$1*BondVal_all!X175/100</f>
        <v>-1.4434573258269954E-3</v>
      </c>
      <c r="H185" s="23">
        <f t="shared" si="10"/>
        <v>-4.5646128548690974E-3</v>
      </c>
      <c r="I185">
        <f t="shared" si="11"/>
        <v>0</v>
      </c>
      <c r="L185" s="20"/>
      <c r="M185" s="58"/>
    </row>
    <row r="186" spans="1:13" x14ac:dyDescent="0.2">
      <c r="A186" s="39">
        <v>42885</v>
      </c>
      <c r="B186">
        <f>SUMPRODUCT('Bond Valuation'!$B$159:$U$159,BondVal_all!BO177:CH177)</f>
        <v>67561581.583716512</v>
      </c>
      <c r="C186" s="22">
        <f t="shared" si="8"/>
        <v>-1.9490756247496348E-3</v>
      </c>
      <c r="D186">
        <f>SUMPRODUCT(BondVal_all!$BO$2:$CH$2,'Bond Valuation'!$B$159:$U$159,BondVal_all!BO177:CH177)/Portf_Bond!B186</f>
        <v>5.7521517125163575</v>
      </c>
      <c r="E186" s="20">
        <f>-D186*BondVal_all!Y176/100</f>
        <v>-9.458955982846776E-3</v>
      </c>
      <c r="F186" s="20">
        <f t="shared" si="9"/>
        <v>-2.9911845193072398E-2</v>
      </c>
      <c r="G186" s="23">
        <f>BondVal_all!$AC$1*BondVal_all!X176/100</f>
        <v>-1.4517235986730513E-3</v>
      </c>
      <c r="H186" s="23">
        <f t="shared" si="10"/>
        <v>-4.590753104823036E-3</v>
      </c>
      <c r="I186">
        <f t="shared" si="11"/>
        <v>0</v>
      </c>
      <c r="L186" s="20"/>
      <c r="M186" s="58"/>
    </row>
    <row r="187" spans="1:13" x14ac:dyDescent="0.2">
      <c r="A187" s="39">
        <v>42884</v>
      </c>
      <c r="B187">
        <f>SUMPRODUCT('Bond Valuation'!$B$159:$U$159,BondVal_all!BO178:CH178)</f>
        <v>67693392.628670231</v>
      </c>
      <c r="C187" s="22">
        <f t="shared" si="8"/>
        <v>1.3161119185848883E-3</v>
      </c>
      <c r="D187">
        <f>SUMPRODUCT(BondVal_all!$BO$2:$CH$2,'Bond Valuation'!$B$159:$U$159,BondVal_all!BO178:CH178)/Portf_Bond!B187</f>
        <v>5.7561729988246695</v>
      </c>
      <c r="E187" s="20">
        <f>-D187*BondVal_all!Y177/100</f>
        <v>-9.507440288147458E-3</v>
      </c>
      <c r="F187" s="20">
        <f t="shared" si="9"/>
        <v>-3.0065166028593528E-2</v>
      </c>
      <c r="G187" s="23">
        <f>BondVal_all!$AC$1*BondVal_all!X177/100</f>
        <v>-1.4545582150001291E-3</v>
      </c>
      <c r="H187" s="23">
        <f t="shared" si="10"/>
        <v>-4.5997169487093032E-3</v>
      </c>
      <c r="I187">
        <f t="shared" si="11"/>
        <v>0</v>
      </c>
      <c r="L187" s="20"/>
      <c r="M187" s="58"/>
    </row>
    <row r="188" spans="1:13" x14ac:dyDescent="0.2">
      <c r="A188" s="39">
        <v>42881</v>
      </c>
      <c r="B188">
        <f>SUMPRODUCT('Bond Valuation'!$B$159:$U$159,BondVal_all!BO179:CH179)</f>
        <v>67604359.149685234</v>
      </c>
      <c r="C188" s="22">
        <f t="shared" si="8"/>
        <v>-2.5217606437384376E-3</v>
      </c>
      <c r="D188">
        <f>SUMPRODUCT(BondVal_all!$BO$2:$CH$2,'Bond Valuation'!$B$159:$U$159,BondVal_all!BO179:CH179)/Portf_Bond!B188</f>
        <v>5.7561698306289957</v>
      </c>
      <c r="E188" s="20">
        <f>-D188*BondVal_all!Y178/100</f>
        <v>-9.4941507496683446E-3</v>
      </c>
      <c r="F188" s="20">
        <f t="shared" si="9"/>
        <v>-3.0023140817947078E-2</v>
      </c>
      <c r="G188" s="23">
        <f>BondVal_all!$AC$1*BondVal_all!X178/100</f>
        <v>-1.4534035711363297E-3</v>
      </c>
      <c r="H188" s="23">
        <f t="shared" si="10"/>
        <v>-4.5960656442133596E-3</v>
      </c>
      <c r="I188">
        <f t="shared" si="11"/>
        <v>0</v>
      </c>
      <c r="L188" s="20"/>
      <c r="M188" s="58"/>
    </row>
    <row r="189" spans="1:13" x14ac:dyDescent="0.2">
      <c r="A189" s="39">
        <v>42880</v>
      </c>
      <c r="B189">
        <f>SUMPRODUCT('Bond Valuation'!$B$159:$U$159,BondVal_all!BO180:CH180)</f>
        <v>67775056.300152898</v>
      </c>
      <c r="C189" s="22">
        <f t="shared" si="8"/>
        <v>-8.6980967924947181E-4</v>
      </c>
      <c r="D189">
        <f>SUMPRODUCT(BondVal_all!$BO$2:$CH$2,'Bond Valuation'!$B$159:$U$159,BondVal_all!BO180:CH180)/Portf_Bond!B189</f>
        <v>5.7687256613764015</v>
      </c>
      <c r="E189" s="20">
        <f>-D189*BondVal_all!Y179/100</f>
        <v>-9.5287703458318621E-3</v>
      </c>
      <c r="F189" s="20">
        <f t="shared" si="9"/>
        <v>-3.0132617593499021E-2</v>
      </c>
      <c r="G189" s="23">
        <f>BondVal_all!$AC$1*BondVal_all!X179/100</f>
        <v>-1.4543330578999033E-3</v>
      </c>
      <c r="H189" s="23">
        <f t="shared" si="10"/>
        <v>-4.5990049394412308E-3</v>
      </c>
      <c r="I189">
        <f t="shared" si="11"/>
        <v>0</v>
      </c>
      <c r="L189" s="20"/>
      <c r="M189" s="58"/>
    </row>
    <row r="190" spans="1:13" x14ac:dyDescent="0.2">
      <c r="A190" s="39">
        <v>42879</v>
      </c>
      <c r="B190">
        <f>SUMPRODUCT('Bond Valuation'!$B$159:$U$159,BondVal_all!BO181:CH181)</f>
        <v>67834033.345818684</v>
      </c>
      <c r="C190" s="22">
        <f t="shared" si="8"/>
        <v>-1.8004341455159895E-3</v>
      </c>
      <c r="D190">
        <f>SUMPRODUCT(BondVal_all!$BO$2:$CH$2,'Bond Valuation'!$B$159:$U$159,BondVal_all!BO181:CH181)/Portf_Bond!B190</f>
        <v>5.7742999351821744</v>
      </c>
      <c r="E190" s="20">
        <f>-D190*BondVal_all!Y180/100</f>
        <v>-9.5119002932557775E-3</v>
      </c>
      <c r="F190" s="20">
        <f t="shared" si="9"/>
        <v>-3.0079269803111802E-2</v>
      </c>
      <c r="G190" s="23">
        <f>BondVal_all!$AC$1*BondVal_all!X180/100</f>
        <v>-1.4514503895436926E-3</v>
      </c>
      <c r="H190" s="23">
        <f t="shared" si="10"/>
        <v>-4.5898891416967114E-3</v>
      </c>
      <c r="I190">
        <f t="shared" si="11"/>
        <v>0</v>
      </c>
      <c r="L190" s="20"/>
      <c r="M190" s="58"/>
    </row>
    <row r="191" spans="1:13" x14ac:dyDescent="0.2">
      <c r="A191" s="39">
        <v>42878</v>
      </c>
      <c r="B191">
        <f>SUMPRODUCT('Bond Valuation'!$B$159:$U$159,BondVal_all!BO182:CH182)</f>
        <v>67956274.065844804</v>
      </c>
      <c r="C191" s="22">
        <f t="shared" si="8"/>
        <v>-4.9064907474610992E-4</v>
      </c>
      <c r="D191">
        <f>SUMPRODUCT(BondVal_all!$BO$2:$CH$2,'Bond Valuation'!$B$159:$U$159,BondVal_all!BO182:CH182)/Portf_Bond!B191</f>
        <v>5.7694190673862691</v>
      </c>
      <c r="E191" s="20">
        <f>-D191*BondVal_all!Y181/100</f>
        <v>-9.4968682465986949E-3</v>
      </c>
      <c r="F191" s="20">
        <f t="shared" si="9"/>
        <v>-3.0031734297781502E-2</v>
      </c>
      <c r="G191" s="23">
        <f>BondVal_all!$AC$1*BondVal_all!X181/100</f>
        <v>-1.4509785058030675E-3</v>
      </c>
      <c r="H191" s="23">
        <f t="shared" si="10"/>
        <v>-4.588396914285536E-3</v>
      </c>
      <c r="I191">
        <f t="shared" si="11"/>
        <v>0</v>
      </c>
      <c r="L191" s="20"/>
      <c r="M191" s="58"/>
    </row>
    <row r="192" spans="1:13" x14ac:dyDescent="0.2">
      <c r="A192" s="39">
        <v>42877</v>
      </c>
      <c r="B192">
        <f>SUMPRODUCT('Bond Valuation'!$B$159:$U$159,BondVal_all!BO183:CH183)</f>
        <v>67989624.929954648</v>
      </c>
      <c r="C192" s="22">
        <f t="shared" si="8"/>
        <v>1.1523402229886202E-3</v>
      </c>
      <c r="D192">
        <f>SUMPRODUCT(BondVal_all!$BO$2:$CH$2,'Bond Valuation'!$B$159:$U$159,BondVal_all!BO183:CH183)/Portf_Bond!B192</f>
        <v>5.7742621624058144</v>
      </c>
      <c r="E192" s="20">
        <f>-D192*BondVal_all!Y182/100</f>
        <v>-9.5058970936875604E-3</v>
      </c>
      <c r="F192" s="20">
        <f t="shared" si="9"/>
        <v>-3.0060286019227698E-2</v>
      </c>
      <c r="G192" s="23">
        <f>BondVal_all!$AC$1*BondVal_all!X182/100</f>
        <v>-1.4518755776275561E-3</v>
      </c>
      <c r="H192" s="23">
        <f t="shared" si="10"/>
        <v>-4.5912337044756828E-3</v>
      </c>
      <c r="I192">
        <f t="shared" si="11"/>
        <v>0</v>
      </c>
      <c r="L192" s="20"/>
      <c r="M192" s="58"/>
    </row>
    <row r="193" spans="1:13" x14ac:dyDescent="0.2">
      <c r="A193" s="39">
        <v>42874</v>
      </c>
      <c r="B193">
        <f>SUMPRODUCT('Bond Valuation'!$B$159:$U$159,BondVal_all!BO184:CH184)</f>
        <v>67911322.874370739</v>
      </c>
      <c r="C193" s="22">
        <f t="shared" si="8"/>
        <v>3.2780717570517941E-3</v>
      </c>
      <c r="D193">
        <f>SUMPRODUCT(BondVal_all!$BO$2:$CH$2,'Bond Valuation'!$B$159:$U$159,BondVal_all!BO184:CH184)/Portf_Bond!B193</f>
        <v>5.7677406277622021</v>
      </c>
      <c r="E193" s="20">
        <f>-D193*BondVal_all!Y183/100</f>
        <v>-9.49820466699282E-3</v>
      </c>
      <c r="F193" s="20">
        <f t="shared" si="9"/>
        <v>-3.0035960430138436E-2</v>
      </c>
      <c r="G193" s="23">
        <f>BondVal_all!$AC$1*BondVal_all!X183/100</f>
        <v>-1.4515636197977204E-3</v>
      </c>
      <c r="H193" s="23">
        <f t="shared" si="10"/>
        <v>-4.5902472071994785E-3</v>
      </c>
      <c r="I193">
        <f t="shared" si="11"/>
        <v>0</v>
      </c>
      <c r="L193" s="20"/>
      <c r="M193" s="58"/>
    </row>
    <row r="194" spans="1:13" x14ac:dyDescent="0.2">
      <c r="A194" s="39">
        <v>42873</v>
      </c>
      <c r="B194">
        <f>SUMPRODUCT('Bond Valuation'!$B$159:$U$159,BondVal_all!BO185:CH185)</f>
        <v>67689069.165698498</v>
      </c>
      <c r="C194" s="22">
        <f t="shared" si="8"/>
        <v>1.223023237166194E-3</v>
      </c>
      <c r="D194">
        <f>SUMPRODUCT(BondVal_all!$BO$2:$CH$2,'Bond Valuation'!$B$159:$U$159,BondVal_all!BO185:CH185)/Portf_Bond!B194</f>
        <v>5.7563619177719412</v>
      </c>
      <c r="E194" s="20">
        <f>-D194*BondVal_all!Y184/100</f>
        <v>-9.4804175758608066E-3</v>
      </c>
      <c r="F194" s="20">
        <f t="shared" si="9"/>
        <v>-2.9979712709212292E-2</v>
      </c>
      <c r="G194" s="23">
        <f>BondVal_all!$AC$1*BondVal_all!X184/100</f>
        <v>-1.4522111890501719E-3</v>
      </c>
      <c r="H194" s="23">
        <f t="shared" si="10"/>
        <v>-4.5922950009799181E-3</v>
      </c>
      <c r="I194">
        <f t="shared" si="11"/>
        <v>0</v>
      </c>
      <c r="L194" s="20"/>
      <c r="M194" s="58"/>
    </row>
    <row r="195" spans="1:13" x14ac:dyDescent="0.2">
      <c r="A195" s="39">
        <v>42872</v>
      </c>
      <c r="B195">
        <f>SUMPRODUCT('Bond Valuation'!$B$159:$U$159,BondVal_all!BO186:CH186)</f>
        <v>67606334.464750364</v>
      </c>
      <c r="C195" s="22">
        <f t="shared" si="8"/>
        <v>-2.6171278884615933E-3</v>
      </c>
      <c r="D195">
        <f>SUMPRODUCT(BondVal_all!$BO$2:$CH$2,'Bond Valuation'!$B$159:$U$159,BondVal_all!BO186:CH186)/Portf_Bond!B195</f>
        <v>5.7398741853378841</v>
      </c>
      <c r="E195" s="20">
        <f>-D195*BondVal_all!Y185/100</f>
        <v>-9.473681760593022E-3</v>
      </c>
      <c r="F195" s="20">
        <f t="shared" si="9"/>
        <v>-2.9958412191067957E-2</v>
      </c>
      <c r="G195" s="23">
        <f>BondVal_all!$AC$1*BondVal_all!X185/100</f>
        <v>-1.4549691744442602E-3</v>
      </c>
      <c r="H195" s="23">
        <f t="shared" si="10"/>
        <v>-4.6010165165787141E-3</v>
      </c>
      <c r="I195">
        <f t="shared" si="11"/>
        <v>0</v>
      </c>
      <c r="L195" s="20"/>
      <c r="M195" s="58"/>
    </row>
    <row r="196" spans="1:13" x14ac:dyDescent="0.2">
      <c r="A196" s="39">
        <v>42871</v>
      </c>
      <c r="B196">
        <f>SUMPRODUCT('Bond Valuation'!$B$159:$U$159,BondVal_all!BO187:CH187)</f>
        <v>67783500.620235071</v>
      </c>
      <c r="C196" s="22">
        <f t="shared" si="8"/>
        <v>-1.301901805846041E-3</v>
      </c>
      <c r="D196">
        <f>SUMPRODUCT(BondVal_all!$BO$2:$CH$2,'Bond Valuation'!$B$159:$U$159,BondVal_all!BO187:CH187)/Portf_Bond!B196</f>
        <v>5.7506856626694747</v>
      </c>
      <c r="E196" s="20">
        <f>-D196*BondVal_all!Y186/100</f>
        <v>-9.4906262247478421E-3</v>
      </c>
      <c r="F196" s="20">
        <f t="shared" si="9"/>
        <v>-3.0011995291528266E-2</v>
      </c>
      <c r="G196" s="23">
        <f>BondVal_all!$AC$1*BondVal_all!X186/100</f>
        <v>-1.4549044576572386E-3</v>
      </c>
      <c r="H196" s="23">
        <f t="shared" si="10"/>
        <v>-4.6008118641288776E-3</v>
      </c>
      <c r="I196">
        <f t="shared" si="11"/>
        <v>0</v>
      </c>
      <c r="L196" s="20"/>
      <c r="M196" s="58"/>
    </row>
    <row r="197" spans="1:13" x14ac:dyDescent="0.2">
      <c r="A197" s="39">
        <v>42870</v>
      </c>
      <c r="B197">
        <f>SUMPRODUCT('Bond Valuation'!$B$159:$U$159,BondVal_all!BO188:CH188)</f>
        <v>67871805.551801369</v>
      </c>
      <c r="C197" s="22">
        <f t="shared" si="8"/>
        <v>1.236633896583944E-3</v>
      </c>
      <c r="D197">
        <f>SUMPRODUCT(BondVal_all!$BO$2:$CH$2,'Bond Valuation'!$B$159:$U$159,BondVal_all!BO188:CH188)/Portf_Bond!B197</f>
        <v>5.7511267145347631</v>
      </c>
      <c r="E197" s="20">
        <f>-D197*BondVal_all!Y187/100</f>
        <v>-9.4853334073730557E-3</v>
      </c>
      <c r="F197" s="20">
        <f t="shared" si="9"/>
        <v>-2.9995257933384631E-2</v>
      </c>
      <c r="G197" s="23">
        <f>BondVal_all!$AC$1*BondVal_all!X187/100</f>
        <v>-1.455079888498685E-3</v>
      </c>
      <c r="H197" s="23">
        <f t="shared" si="10"/>
        <v>-4.6013666251596879E-3</v>
      </c>
      <c r="I197">
        <f t="shared" si="11"/>
        <v>0</v>
      </c>
      <c r="L197" s="20"/>
      <c r="M197" s="58"/>
    </row>
    <row r="198" spans="1:13" x14ac:dyDescent="0.2">
      <c r="A198" s="39">
        <v>42867</v>
      </c>
      <c r="B198">
        <f>SUMPRODUCT('Bond Valuation'!$B$159:$U$159,BondVal_all!BO189:CH189)</f>
        <v>67787924.851981625</v>
      </c>
      <c r="C198" s="22">
        <f t="shared" si="8"/>
        <v>1.8882278026820468E-3</v>
      </c>
      <c r="D198">
        <f>SUMPRODUCT(BondVal_all!$BO$2:$CH$2,'Bond Valuation'!$B$159:$U$159,BondVal_all!BO189:CH189)/Portf_Bond!B198</f>
        <v>5.7549669563055499</v>
      </c>
      <c r="E198" s="20">
        <f>-D198*BondVal_all!Y188/100</f>
        <v>-9.489915645145371E-3</v>
      </c>
      <c r="F198" s="20">
        <f t="shared" si="9"/>
        <v>-3.0009748241525601E-2</v>
      </c>
      <c r="G198" s="23">
        <f>BondVal_all!$AC$1*BondVal_all!X188/100</f>
        <v>-1.4553040479416085E-3</v>
      </c>
      <c r="H198" s="23">
        <f t="shared" si="10"/>
        <v>-4.6020754795583606E-3</v>
      </c>
      <c r="I198">
        <f t="shared" si="11"/>
        <v>0</v>
      </c>
      <c r="L198" s="20"/>
      <c r="M198" s="58"/>
    </row>
    <row r="199" spans="1:13" x14ac:dyDescent="0.2">
      <c r="A199" s="39">
        <v>42866</v>
      </c>
      <c r="B199">
        <f>SUMPRODUCT('Bond Valuation'!$B$159:$U$159,BondVal_all!BO190:CH190)</f>
        <v>67660046.577241659</v>
      </c>
      <c r="C199" s="22">
        <f t="shared" si="8"/>
        <v>3.7108665000848206E-4</v>
      </c>
      <c r="D199">
        <f>SUMPRODUCT(BondVal_all!$BO$2:$CH$2,'Bond Valuation'!$B$159:$U$159,BondVal_all!BO190:CH190)/Portf_Bond!B199</f>
        <v>5.7333383005336245</v>
      </c>
      <c r="E199" s="20">
        <f>-D199*BondVal_all!Y189/100</f>
        <v>-9.4533160087185448E-3</v>
      </c>
      <c r="F199" s="20">
        <f t="shared" si="9"/>
        <v>-2.9894010028882763E-2</v>
      </c>
      <c r="G199" s="23">
        <f>BondVal_all!$AC$1*BondVal_all!X189/100</f>
        <v>-1.4546591302631961E-3</v>
      </c>
      <c r="H199" s="23">
        <f t="shared" si="10"/>
        <v>-4.6000360707912696E-3</v>
      </c>
      <c r="I199">
        <f t="shared" si="11"/>
        <v>0</v>
      </c>
      <c r="L199" s="20"/>
      <c r="M199" s="58"/>
    </row>
    <row r="200" spans="1:13" x14ac:dyDescent="0.2">
      <c r="A200" s="39">
        <v>42865</v>
      </c>
      <c r="B200">
        <f>SUMPRODUCT('Bond Valuation'!$B$159:$U$159,BondVal_all!BO191:CH191)</f>
        <v>67634943.495215267</v>
      </c>
      <c r="C200" s="22">
        <f t="shared" si="8"/>
        <v>5.6199305888888391E-3</v>
      </c>
      <c r="D200">
        <f>SUMPRODUCT(BondVal_all!$BO$2:$CH$2,'Bond Valuation'!$B$159:$U$159,BondVal_all!BO191:CH191)/Portf_Bond!B200</f>
        <v>5.7349423160035471</v>
      </c>
      <c r="E200" s="20">
        <f>-D200*BondVal_all!Y190/100</f>
        <v>-9.4117387322680771E-3</v>
      </c>
      <c r="F200" s="20">
        <f t="shared" si="9"/>
        <v>-2.9762531136392805E-2</v>
      </c>
      <c r="G200" s="23">
        <f>BondVal_all!$AC$1*BondVal_all!X190/100</f>
        <v>-1.4417005409516281E-3</v>
      </c>
      <c r="H200" s="23">
        <f t="shared" si="10"/>
        <v>-4.5590574133040013E-3</v>
      </c>
      <c r="I200">
        <f t="shared" si="11"/>
        <v>0</v>
      </c>
      <c r="L200" s="20"/>
      <c r="M200" s="58"/>
    </row>
    <row r="201" spans="1:13" x14ac:dyDescent="0.2">
      <c r="A201" s="39">
        <v>42860</v>
      </c>
      <c r="B201">
        <f>SUMPRODUCT('Bond Valuation'!$B$159:$U$159,BondVal_all!BO192:CH192)</f>
        <v>67255905.88752608</v>
      </c>
      <c r="C201" s="22">
        <f t="shared" si="8"/>
        <v>-1.8725033626281345E-3</v>
      </c>
      <c r="D201">
        <f>SUMPRODUCT(BondVal_all!$BO$2:$CH$2,'Bond Valuation'!$B$159:$U$159,BondVal_all!BO192:CH192)/Portf_Bond!B201</f>
        <v>5.716867086300951</v>
      </c>
      <c r="E201" s="20">
        <f>-D201*BondVal_all!Y191/100</f>
        <v>-9.3422516996438699E-3</v>
      </c>
      <c r="F201" s="20">
        <f t="shared" si="9"/>
        <v>-2.9542793845453885E-2</v>
      </c>
      <c r="G201" s="23">
        <f>BondVal_all!$AC$1*BondVal_all!X191/100</f>
        <v>-1.4410521582826719E-3</v>
      </c>
      <c r="H201" s="23">
        <f t="shared" si="10"/>
        <v>-4.5570070472747207E-3</v>
      </c>
      <c r="I201">
        <f t="shared" si="11"/>
        <v>0</v>
      </c>
      <c r="L201" s="20"/>
      <c r="M201" s="58"/>
    </row>
    <row r="202" spans="1:13" x14ac:dyDescent="0.2">
      <c r="A202" s="39">
        <v>42859</v>
      </c>
      <c r="B202">
        <f>SUMPRODUCT('Bond Valuation'!$B$159:$U$159,BondVal_all!BO193:CH193)</f>
        <v>67381960.779729977</v>
      </c>
      <c r="C202" s="22">
        <f t="shared" si="8"/>
        <v>-4.9179621851565269E-3</v>
      </c>
      <c r="D202">
        <f>SUMPRODUCT(BondVal_all!$BO$2:$CH$2,'Bond Valuation'!$B$159:$U$159,BondVal_all!BO193:CH193)/Portf_Bond!B202</f>
        <v>5.7140456636349795</v>
      </c>
      <c r="E202" s="20">
        <f>-D202*BondVal_all!Y192/100</f>
        <v>-9.3156723128001093E-3</v>
      </c>
      <c r="F202" s="20">
        <f t="shared" si="9"/>
        <v>-2.9458742444216885E-2</v>
      </c>
      <c r="G202" s="23">
        <f>BondVal_all!$AC$1*BondVal_all!X192/100</f>
        <v>-1.4384804949247809E-3</v>
      </c>
      <c r="H202" s="23">
        <f t="shared" si="10"/>
        <v>-4.5488747336885887E-3</v>
      </c>
      <c r="I202">
        <f t="shared" si="11"/>
        <v>0</v>
      </c>
      <c r="L202" s="20"/>
      <c r="M202" s="58"/>
    </row>
    <row r="203" spans="1:13" x14ac:dyDescent="0.2">
      <c r="A203" s="39">
        <v>42858</v>
      </c>
      <c r="B203">
        <f>SUMPRODUCT('Bond Valuation'!$B$159:$U$159,BondVal_all!BO194:CH194)</f>
        <v>67714158.914183185</v>
      </c>
      <c r="C203" s="22">
        <f t="shared" si="8"/>
        <v>-1.4122682788542109E-3</v>
      </c>
      <c r="D203">
        <f>SUMPRODUCT(BondVal_all!$BO$2:$CH$2,'Bond Valuation'!$B$159:$U$159,BondVal_all!BO194:CH194)/Portf_Bond!B203</f>
        <v>5.7416752815553176</v>
      </c>
      <c r="E203" s="20">
        <f>-D203*BondVal_all!Y193/100</f>
        <v>-9.3584417461137631E-3</v>
      </c>
      <c r="F203" s="20">
        <f t="shared" si="9"/>
        <v>-2.9593991267722716E-2</v>
      </c>
      <c r="G203" s="23">
        <f>BondVal_all!$AC$1*BondVal_all!X193/100</f>
        <v>-1.4398595283694616E-3</v>
      </c>
      <c r="H203" s="23">
        <f t="shared" si="10"/>
        <v>-4.5532356203433271E-3</v>
      </c>
      <c r="I203">
        <f t="shared" si="11"/>
        <v>0</v>
      </c>
      <c r="L203" s="20"/>
      <c r="M203" s="58"/>
    </row>
    <row r="204" spans="1:13" x14ac:dyDescent="0.2">
      <c r="A204" s="39">
        <v>42857</v>
      </c>
      <c r="B204">
        <f>SUMPRODUCT('Bond Valuation'!$B$159:$U$159,BondVal_all!BO195:CH195)</f>
        <v>67809857.032649666</v>
      </c>
      <c r="C204" s="22">
        <f t="shared" si="8"/>
        <v>1.6385250974202334E-3</v>
      </c>
      <c r="D204">
        <f>SUMPRODUCT(BondVal_all!$BO$2:$CH$2,'Bond Valuation'!$B$159:$U$159,BondVal_all!BO195:CH195)/Portf_Bond!B204</f>
        <v>5.7467823934708075</v>
      </c>
      <c r="E204" s="20">
        <f>-D204*BondVal_all!Y194/100</f>
        <v>-9.3665012802814501E-3</v>
      </c>
      <c r="F204" s="20">
        <f t="shared" si="9"/>
        <v>-2.9619477752572555E-2</v>
      </c>
      <c r="G204" s="23">
        <f>BondVal_all!$AC$1*BondVal_all!X194/100</f>
        <v>-1.4411815711315521E-3</v>
      </c>
      <c r="H204" s="23">
        <f t="shared" si="10"/>
        <v>-4.5574162866356734E-3</v>
      </c>
      <c r="I204">
        <f t="shared" si="11"/>
        <v>0</v>
      </c>
      <c r="L204" s="20"/>
      <c r="M204" s="58"/>
    </row>
    <row r="205" spans="1:13" x14ac:dyDescent="0.2">
      <c r="A205" s="39">
        <v>42853</v>
      </c>
      <c r="B205">
        <f>SUMPRODUCT('Bond Valuation'!$B$159:$U$159,BondVal_all!BO196:CH196)</f>
        <v>67698839.857101291</v>
      </c>
      <c r="C205" s="22">
        <f t="shared" si="8"/>
        <v>5.0927086164292128E-3</v>
      </c>
      <c r="D205">
        <f>SUMPRODUCT(BondVal_all!$BO$2:$CH$2,'Bond Valuation'!$B$159:$U$159,BondVal_all!BO196:CH196)/Portf_Bond!B205</f>
        <v>5.7405459989099841</v>
      </c>
      <c r="E205" s="20">
        <f>-D205*BondVal_all!Y195/100</f>
        <v>-9.4540272227470364E-3</v>
      </c>
      <c r="F205" s="20">
        <f t="shared" si="9"/>
        <v>-2.9896259085116662E-2</v>
      </c>
      <c r="G205" s="23">
        <f>BondVal_all!$AC$1*BondVal_all!X195/100</f>
        <v>-1.454491469551758E-3</v>
      </c>
      <c r="H205" s="23">
        <f t="shared" si="10"/>
        <v>-4.599505881069001E-3</v>
      </c>
      <c r="I205">
        <f t="shared" si="11"/>
        <v>0</v>
      </c>
      <c r="L205" s="20"/>
      <c r="M205" s="58"/>
    </row>
    <row r="206" spans="1:13" x14ac:dyDescent="0.2">
      <c r="A206" s="39">
        <v>42852</v>
      </c>
      <c r="B206">
        <f>SUMPRODUCT('Bond Valuation'!$B$159:$U$159,BondVal_all!BO197:CH197)</f>
        <v>67354945.811383858</v>
      </c>
      <c r="C206" s="22">
        <f t="shared" si="8"/>
        <v>2.5323494337577796E-4</v>
      </c>
      <c r="D206">
        <f>SUMPRODUCT(BondVal_all!$BO$2:$CH$2,'Bond Valuation'!$B$159:$U$159,BondVal_all!BO197:CH197)/Portf_Bond!B206</f>
        <v>5.7259319096617984</v>
      </c>
      <c r="E206" s="20">
        <f>-D206*BondVal_all!Y196/100</f>
        <v>-9.4242219357803681E-3</v>
      </c>
      <c r="F206" s="20">
        <f t="shared" si="9"/>
        <v>-2.9802006491987058E-2</v>
      </c>
      <c r="G206" s="23">
        <f>BondVal_all!$AC$1*BondVal_all!X196/100</f>
        <v>-1.4579261401420603E-3</v>
      </c>
      <c r="H206" s="23">
        <f t="shared" si="10"/>
        <v>-4.6103672631467515E-3</v>
      </c>
      <c r="I206">
        <f t="shared" si="11"/>
        <v>0</v>
      </c>
      <c r="L206" s="20"/>
      <c r="M206" s="58"/>
    </row>
    <row r="207" spans="1:13" x14ac:dyDescent="0.2">
      <c r="A207" s="39">
        <v>42851</v>
      </c>
      <c r="B207">
        <f>SUMPRODUCT('Bond Valuation'!$B$159:$U$159,BondVal_all!BO198:CH198)</f>
        <v>67337891.344979793</v>
      </c>
      <c r="C207" s="22">
        <f t="shared" ref="C207:C262" si="12">LN(B207/B208)</f>
        <v>-4.1840568385824396E-4</v>
      </c>
      <c r="D207">
        <f>SUMPRODUCT(BondVal_all!$BO$2:$CH$2,'Bond Valuation'!$B$159:$U$159,BondVal_all!BO198:CH198)/Portf_Bond!B207</f>
        <v>5.7134490183102828</v>
      </c>
      <c r="E207" s="20">
        <f>-D207*BondVal_all!Y197/100</f>
        <v>-9.4079592491440912E-3</v>
      </c>
      <c r="F207" s="20">
        <f t="shared" ref="F207:F262" si="13">E207*SQRT(10)</f>
        <v>-2.975057936134284E-2</v>
      </c>
      <c r="G207" s="23">
        <f>BondVal_all!$AC$1*BondVal_all!X197/100</f>
        <v>-1.4610762408521537E-3</v>
      </c>
      <c r="H207" s="23">
        <f t="shared" ref="H207:H262" si="14">G207*SQRT(10)</f>
        <v>-4.6203287562495603E-3</v>
      </c>
      <c r="I207">
        <f t="shared" ref="I207:I262" si="15">IF(C207&lt;E207,1,0)</f>
        <v>0</v>
      </c>
      <c r="L207" s="20"/>
      <c r="M207" s="58"/>
    </row>
    <row r="208" spans="1:13" x14ac:dyDescent="0.2">
      <c r="A208" s="39">
        <v>42850</v>
      </c>
      <c r="B208">
        <f>SUMPRODUCT('Bond Valuation'!$B$159:$U$159,BondVal_all!BO199:CH199)</f>
        <v>67366071.79647699</v>
      </c>
      <c r="C208" s="22">
        <f t="shared" si="12"/>
        <v>-2.4501355874428478E-3</v>
      </c>
      <c r="D208">
        <f>SUMPRODUCT(BondVal_all!$BO$2:$CH$2,'Bond Valuation'!$B$159:$U$159,BondVal_all!BO199:CH199)/Portf_Bond!B208</f>
        <v>5.7128073173687142</v>
      </c>
      <c r="E208" s="20">
        <f>-D208*BondVal_all!Y198/100</f>
        <v>-9.3713176228425489E-3</v>
      </c>
      <c r="F208" s="20">
        <f t="shared" si="13"/>
        <v>-2.9634708365057237E-2</v>
      </c>
      <c r="G208" s="23">
        <f>BondVal_all!$AC$1*BondVal_all!X198/100</f>
        <v>-1.4585225740995848E-3</v>
      </c>
      <c r="H208" s="23">
        <f t="shared" si="14"/>
        <v>-4.6122533529263966E-3</v>
      </c>
      <c r="I208">
        <f t="shared" si="15"/>
        <v>0</v>
      </c>
      <c r="L208" s="20"/>
      <c r="M208" s="58"/>
    </row>
    <row r="209" spans="1:13" x14ac:dyDescent="0.2">
      <c r="A209" s="39">
        <v>42849</v>
      </c>
      <c r="B209">
        <f>SUMPRODUCT('Bond Valuation'!$B$159:$U$159,BondVal_all!BO200:CH200)</f>
        <v>67531330.176417917</v>
      </c>
      <c r="C209" s="22">
        <f t="shared" si="12"/>
        <v>3.3371217365016181E-3</v>
      </c>
      <c r="D209">
        <f>SUMPRODUCT(BondVal_all!$BO$2:$CH$2,'Bond Valuation'!$B$159:$U$159,BondVal_all!BO200:CH200)/Portf_Bond!B209</f>
        <v>5.7350825108331147</v>
      </c>
      <c r="E209" s="20">
        <f>-D209*BondVal_all!Y199/100</f>
        <v>-9.403727611658981E-3</v>
      </c>
      <c r="F209" s="20">
        <f t="shared" si="13"/>
        <v>-2.9737197748657747E-2</v>
      </c>
      <c r="G209" s="23">
        <f>BondVal_all!$AC$1*BondVal_all!X199/100</f>
        <v>-1.4554061488105756E-3</v>
      </c>
      <c r="H209" s="23">
        <f t="shared" si="14"/>
        <v>-4.6023983508553792E-3</v>
      </c>
      <c r="I209">
        <f t="shared" si="15"/>
        <v>0</v>
      </c>
      <c r="L209" s="20"/>
      <c r="M209" s="58"/>
    </row>
    <row r="210" spans="1:13" x14ac:dyDescent="0.2">
      <c r="A210" s="39">
        <v>42845</v>
      </c>
      <c r="B210">
        <f>SUMPRODUCT('Bond Valuation'!$B$159:$U$159,BondVal_all!BO201:CH201)</f>
        <v>67306345.515984565</v>
      </c>
      <c r="C210" s="22">
        <f t="shared" si="12"/>
        <v>5.8763732053878142E-3</v>
      </c>
      <c r="D210">
        <f>SUMPRODUCT(BondVal_all!$BO$2:$CH$2,'Bond Valuation'!$B$159:$U$159,BondVal_all!BO201:CH201)/Portf_Bond!B210</f>
        <v>5.7538947020363729</v>
      </c>
      <c r="E210" s="20">
        <f>-D210*BondVal_all!Y200/100</f>
        <v>-9.3875151051396252E-3</v>
      </c>
      <c r="F210" s="20">
        <f t="shared" si="13"/>
        <v>-2.9685929301476253E-2</v>
      </c>
      <c r="G210" s="23">
        <f>BondVal_all!$AC$1*BondVal_all!X200/100</f>
        <v>-1.4396205419984587E-3</v>
      </c>
      <c r="H210" s="23">
        <f t="shared" si="14"/>
        <v>-4.55247987908122E-3</v>
      </c>
      <c r="I210">
        <f t="shared" si="15"/>
        <v>0</v>
      </c>
      <c r="L210" s="20"/>
      <c r="M210" s="58"/>
    </row>
    <row r="211" spans="1:13" x14ac:dyDescent="0.2">
      <c r="A211" s="39">
        <v>42844</v>
      </c>
      <c r="B211">
        <f>SUMPRODUCT('Bond Valuation'!$B$159:$U$159,BondVal_all!BO202:CH202)</f>
        <v>66911988.141018257</v>
      </c>
      <c r="C211" s="22">
        <f t="shared" si="12"/>
        <v>8.6490550496439963E-4</v>
      </c>
      <c r="D211">
        <f>SUMPRODUCT(BondVal_all!$BO$2:$CH$2,'Bond Valuation'!$B$159:$U$159,BondVal_all!BO202:CH202)/Portf_Bond!B211</f>
        <v>5.7322438205163309</v>
      </c>
      <c r="E211" s="20">
        <f>-D211*BondVal_all!Y201/100</f>
        <v>-9.3583109834514937E-3</v>
      </c>
      <c r="F211" s="20">
        <f t="shared" si="13"/>
        <v>-2.9593577759877036E-2</v>
      </c>
      <c r="G211" s="23">
        <f>BondVal_all!$AC$1*BondVal_all!X201/100</f>
        <v>-1.4394687926773157E-3</v>
      </c>
      <c r="H211" s="23">
        <f t="shared" si="14"/>
        <v>-4.5520000055930239E-3</v>
      </c>
      <c r="I211">
        <f t="shared" si="15"/>
        <v>0</v>
      </c>
      <c r="L211" s="20"/>
      <c r="M211" s="58"/>
    </row>
    <row r="212" spans="1:13" x14ac:dyDescent="0.2">
      <c r="A212" s="39">
        <v>42843</v>
      </c>
      <c r="B212">
        <f>SUMPRODUCT('Bond Valuation'!$B$159:$U$159,BondVal_all!BO203:CH203)</f>
        <v>66854140.614055365</v>
      </c>
      <c r="C212" s="22">
        <f t="shared" si="12"/>
        <v>-5.9422731665724298E-4</v>
      </c>
      <c r="D212">
        <f>SUMPRODUCT(BondVal_all!$BO$2:$CH$2,'Bond Valuation'!$B$159:$U$159,BondVal_all!BO203:CH203)/Portf_Bond!B212</f>
        <v>5.7421495120333015</v>
      </c>
      <c r="E212" s="20">
        <f>-D212*BondVal_all!Y202/100</f>
        <v>-9.3955713857037156E-3</v>
      </c>
      <c r="F212" s="20">
        <f t="shared" si="13"/>
        <v>-2.9711405497528126E-2</v>
      </c>
      <c r="G212" s="23">
        <f>BondVal_all!$AC$1*BondVal_all!X202/100</f>
        <v>-1.4409267676745363E-3</v>
      </c>
      <c r="H212" s="23">
        <f t="shared" si="14"/>
        <v>-4.5566105273558187E-3</v>
      </c>
      <c r="I212">
        <f t="shared" si="15"/>
        <v>0</v>
      </c>
      <c r="L212" s="20"/>
      <c r="M212" s="58"/>
    </row>
    <row r="213" spans="1:13" x14ac:dyDescent="0.2">
      <c r="A213" s="39">
        <v>42842</v>
      </c>
      <c r="B213">
        <f>SUMPRODUCT('Bond Valuation'!$B$159:$U$159,BondVal_all!BO204:CH204)</f>
        <v>66893878.976280734</v>
      </c>
      <c r="C213" s="22">
        <f t="shared" si="12"/>
        <v>8.7936241030000379E-4</v>
      </c>
      <c r="D213">
        <f>SUMPRODUCT(BondVal_all!$BO$2:$CH$2,'Bond Valuation'!$B$159:$U$159,BondVal_all!BO204:CH204)/Portf_Bond!B213</f>
        <v>5.7408650464270936</v>
      </c>
      <c r="E213" s="20">
        <f>-D213*BondVal_all!Y203/100</f>
        <v>-9.4280354685207859E-3</v>
      </c>
      <c r="F213" s="20">
        <f t="shared" si="13"/>
        <v>-2.9814065941378403E-2</v>
      </c>
      <c r="G213" s="23">
        <f>BondVal_all!$AC$1*BondVal_all!X203/100</f>
        <v>-1.4511472481566839E-3</v>
      </c>
      <c r="H213" s="23">
        <f t="shared" si="14"/>
        <v>-4.5889305244607012E-3</v>
      </c>
      <c r="I213">
        <f t="shared" si="15"/>
        <v>0</v>
      </c>
      <c r="L213" s="20"/>
      <c r="M213" s="58"/>
    </row>
    <row r="214" spans="1:13" x14ac:dyDescent="0.2">
      <c r="A214" s="39">
        <v>42839</v>
      </c>
      <c r="B214">
        <f>SUMPRODUCT('Bond Valuation'!$B$159:$U$159,BondVal_all!BO205:CH205)</f>
        <v>66835080.869841069</v>
      </c>
      <c r="C214" s="22">
        <f t="shared" si="12"/>
        <v>5.5834544853190587E-4</v>
      </c>
      <c r="D214">
        <f>SUMPRODUCT(BondVal_all!$BO$2:$CH$2,'Bond Valuation'!$B$159:$U$159,BondVal_all!BO205:CH205)/Portf_Bond!B214</f>
        <v>5.7389703563011905</v>
      </c>
      <c r="E214" s="20">
        <f>-D214*BondVal_all!Y204/100</f>
        <v>-9.4335312953985791E-3</v>
      </c>
      <c r="F214" s="20">
        <f t="shared" si="13"/>
        <v>-2.9831445271938199E-2</v>
      </c>
      <c r="G214" s="23">
        <f>BondVal_all!$AC$1*BondVal_all!X204/100</f>
        <v>-1.4542403345778399E-3</v>
      </c>
      <c r="H214" s="23">
        <f t="shared" si="14"/>
        <v>-4.5987117225512932E-3</v>
      </c>
      <c r="I214">
        <f t="shared" si="15"/>
        <v>0</v>
      </c>
      <c r="L214" s="20"/>
      <c r="M214" s="58"/>
    </row>
    <row r="215" spans="1:13" x14ac:dyDescent="0.2">
      <c r="A215" s="39">
        <v>42838</v>
      </c>
      <c r="B215">
        <f>SUMPRODUCT('Bond Valuation'!$B$159:$U$159,BondVal_all!BO206:CH206)</f>
        <v>66797774.222602673</v>
      </c>
      <c r="C215" s="22">
        <f t="shared" si="12"/>
        <v>3.851553201133721E-3</v>
      </c>
      <c r="D215">
        <f>SUMPRODUCT(BondVal_all!$BO$2:$CH$2,'Bond Valuation'!$B$159:$U$159,BondVal_all!BO206:CH206)/Portf_Bond!B215</f>
        <v>5.7364464690574408</v>
      </c>
      <c r="E215" s="20">
        <f>-D215*BondVal_all!Y205/100</f>
        <v>-9.4161074289987635E-3</v>
      </c>
      <c r="F215" s="20">
        <f t="shared" si="13"/>
        <v>-2.9776346168468307E-2</v>
      </c>
      <c r="G215" s="23">
        <f>BondVal_all!$AC$1*BondVal_all!X205/100</f>
        <v>-1.4483811972840588E-3</v>
      </c>
      <c r="H215" s="23">
        <f t="shared" si="14"/>
        <v>-4.5801835035793092E-3</v>
      </c>
      <c r="I215">
        <f t="shared" si="15"/>
        <v>0</v>
      </c>
      <c r="L215" s="20"/>
      <c r="M215" s="58"/>
    </row>
    <row r="216" spans="1:13" x14ac:dyDescent="0.2">
      <c r="A216" s="39">
        <v>42837</v>
      </c>
      <c r="B216">
        <f>SUMPRODUCT('Bond Valuation'!$B$159:$U$159,BondVal_all!BO207:CH207)</f>
        <v>66540993.860512927</v>
      </c>
      <c r="C216" s="22">
        <f t="shared" si="12"/>
        <v>-7.2415215177390338E-4</v>
      </c>
      <c r="D216">
        <f>SUMPRODUCT(BondVal_all!$BO$2:$CH$2,'Bond Valuation'!$B$159:$U$159,BondVal_all!BO207:CH207)/Portf_Bond!B216</f>
        <v>5.7154843368135415</v>
      </c>
      <c r="E216" s="20">
        <f>-D216*BondVal_all!Y206/100</f>
        <v>-9.3816990735448927E-3</v>
      </c>
      <c r="F216" s="20">
        <f t="shared" si="13"/>
        <v>-2.9667537394693397E-2</v>
      </c>
      <c r="G216" s="23">
        <f>BondVal_all!$AC$1*BondVal_all!X206/100</f>
        <v>-1.4483811972840588E-3</v>
      </c>
      <c r="H216" s="23">
        <f t="shared" si="14"/>
        <v>-4.5801835035793092E-3</v>
      </c>
      <c r="I216">
        <f t="shared" si="15"/>
        <v>0</v>
      </c>
      <c r="L216" s="20"/>
      <c r="M216" s="58"/>
    </row>
    <row r="217" spans="1:13" x14ac:dyDescent="0.2">
      <c r="A217" s="39">
        <v>42836</v>
      </c>
      <c r="B217">
        <f>SUMPRODUCT('Bond Valuation'!$B$159:$U$159,BondVal_all!BO208:CH208)</f>
        <v>66589197.115537152</v>
      </c>
      <c r="C217" s="22">
        <f t="shared" si="12"/>
        <v>-1.9441138240276028E-3</v>
      </c>
      <c r="D217">
        <f>SUMPRODUCT(BondVal_all!$BO$2:$CH$2,'Bond Valuation'!$B$159:$U$159,BondVal_all!BO208:CH208)/Portf_Bond!B217</f>
        <v>5.7106675123099482</v>
      </c>
      <c r="E217" s="20">
        <f>-D217*BondVal_all!Y207/100</f>
        <v>-9.367656073227924E-3</v>
      </c>
      <c r="F217" s="20">
        <f t="shared" si="13"/>
        <v>-2.9623129528509311E-2</v>
      </c>
      <c r="G217" s="23">
        <f>BondVal_all!$AC$1*BondVal_all!X207/100</f>
        <v>-1.4489831844244679E-3</v>
      </c>
      <c r="H217" s="23">
        <f t="shared" si="14"/>
        <v>-4.5820871540651342E-3</v>
      </c>
      <c r="I217">
        <f t="shared" si="15"/>
        <v>0</v>
      </c>
      <c r="L217" s="20"/>
      <c r="M217" s="58"/>
    </row>
    <row r="218" spans="1:13" x14ac:dyDescent="0.2">
      <c r="A218" s="39">
        <v>42835</v>
      </c>
      <c r="B218">
        <f>SUMPRODUCT('Bond Valuation'!$B$159:$U$159,BondVal_all!BO209:CH209)</f>
        <v>66718780.01531972</v>
      </c>
      <c r="C218" s="22">
        <f t="shared" si="12"/>
        <v>-2.6580674181587052E-3</v>
      </c>
      <c r="D218">
        <f>SUMPRODUCT(BondVal_all!$BO$2:$CH$2,'Bond Valuation'!$B$159:$U$159,BondVal_all!BO209:CH209)/Portf_Bond!B218</f>
        <v>5.7217389948429807</v>
      </c>
      <c r="E218" s="20">
        <f>-D218*BondVal_all!Y208/100</f>
        <v>-9.3748504621715949E-3</v>
      </c>
      <c r="F218" s="20">
        <f t="shared" si="13"/>
        <v>-2.9645880183944442E-2</v>
      </c>
      <c r="G218" s="23">
        <f>BondVal_all!$AC$1*BondVal_all!X208/100</f>
        <v>-1.4477037856997885E-3</v>
      </c>
      <c r="H218" s="23">
        <f t="shared" si="14"/>
        <v>-4.5780413400596321E-3</v>
      </c>
      <c r="I218">
        <f t="shared" si="15"/>
        <v>0</v>
      </c>
      <c r="L218" s="20"/>
      <c r="M218" s="58"/>
    </row>
    <row r="219" spans="1:13" x14ac:dyDescent="0.2">
      <c r="A219" s="39">
        <v>42832</v>
      </c>
      <c r="B219">
        <f>SUMPRODUCT('Bond Valuation'!$B$159:$U$159,BondVal_all!BO210:CH210)</f>
        <v>66896358.934472971</v>
      </c>
      <c r="C219" s="22">
        <f t="shared" si="12"/>
        <v>-3.9249319365072576E-3</v>
      </c>
      <c r="D219">
        <f>SUMPRODUCT(BondVal_all!$BO$2:$CH$2,'Bond Valuation'!$B$159:$U$159,BondVal_all!BO210:CH210)/Portf_Bond!B219</f>
        <v>5.7318042842362971</v>
      </c>
      <c r="E219" s="20">
        <f>-D219*BondVal_all!Y209/100</f>
        <v>-9.3641827609590739E-3</v>
      </c>
      <c r="F219" s="20">
        <f t="shared" si="13"/>
        <v>-2.9612145950714736E-2</v>
      </c>
      <c r="G219" s="23">
        <f>BondVal_all!$AC$1*BondVal_all!X209/100</f>
        <v>-1.4450248214667092E-3</v>
      </c>
      <c r="H219" s="23">
        <f t="shared" si="14"/>
        <v>-4.5695697113129754E-3</v>
      </c>
      <c r="I219">
        <f t="shared" si="15"/>
        <v>0</v>
      </c>
      <c r="L219" s="20"/>
      <c r="M219" s="58"/>
    </row>
    <row r="220" spans="1:13" x14ac:dyDescent="0.2">
      <c r="A220" s="39">
        <v>42831</v>
      </c>
      <c r="B220">
        <f>SUMPRODUCT('Bond Valuation'!$B$159:$U$159,BondVal_all!BO211:CH211)</f>
        <v>67159438.537127748</v>
      </c>
      <c r="C220" s="22">
        <f t="shared" si="12"/>
        <v>2.2961694297261546E-3</v>
      </c>
      <c r="D220">
        <f>SUMPRODUCT(BondVal_all!$BO$2:$CH$2,'Bond Valuation'!$B$159:$U$159,BondVal_all!BO211:CH211)/Portf_Bond!B220</f>
        <v>5.7509617714734116</v>
      </c>
      <c r="E220" s="20">
        <f>-D220*BondVal_all!Y210/100</f>
        <v>-9.408903136152464E-3</v>
      </c>
      <c r="F220" s="20">
        <f t="shared" si="13"/>
        <v>-2.9753564194143142E-2</v>
      </c>
      <c r="G220" s="23">
        <f>BondVal_all!$AC$1*BondVal_all!X210/100</f>
        <v>-1.4495317850686509E-3</v>
      </c>
      <c r="H220" s="23">
        <f t="shared" si="14"/>
        <v>-4.5838219816265883E-3</v>
      </c>
      <c r="I220">
        <f t="shared" si="15"/>
        <v>0</v>
      </c>
      <c r="L220" s="20"/>
      <c r="M220" s="58"/>
    </row>
    <row r="221" spans="1:13" x14ac:dyDescent="0.2">
      <c r="A221" s="39">
        <v>42830</v>
      </c>
      <c r="B221">
        <f>SUMPRODUCT('Bond Valuation'!$B$159:$U$159,BondVal_all!BO212:CH212)</f>
        <v>67005405.99752222</v>
      </c>
      <c r="C221" s="22">
        <f t="shared" si="12"/>
        <v>1.5588480189787466E-3</v>
      </c>
      <c r="D221">
        <f>SUMPRODUCT(BondVal_all!$BO$2:$CH$2,'Bond Valuation'!$B$159:$U$159,BondVal_all!BO212:CH212)/Portf_Bond!B221</f>
        <v>5.7332258127500122</v>
      </c>
      <c r="E221" s="20">
        <f>-D221*BondVal_all!Y211/100</f>
        <v>-9.3798860909543869E-3</v>
      </c>
      <c r="F221" s="20">
        <f t="shared" si="13"/>
        <v>-2.9661804240349168E-2</v>
      </c>
      <c r="G221" s="23">
        <f>BondVal_all!$AC$1*BondVal_all!X211/100</f>
        <v>-1.4495317850686509E-3</v>
      </c>
      <c r="H221" s="23">
        <f t="shared" si="14"/>
        <v>-4.5838219816265883E-3</v>
      </c>
      <c r="I221">
        <f t="shared" si="15"/>
        <v>0</v>
      </c>
      <c r="L221" s="20"/>
      <c r="M221" s="58"/>
    </row>
    <row r="222" spans="1:13" x14ac:dyDescent="0.2">
      <c r="A222" s="39">
        <v>42829</v>
      </c>
      <c r="B222">
        <f>SUMPRODUCT('Bond Valuation'!$B$159:$U$159,BondVal_all!BO213:CH213)</f>
        <v>66901036.122643426</v>
      </c>
      <c r="C222" s="22">
        <f t="shared" si="12"/>
        <v>9.8539676238164212E-4</v>
      </c>
      <c r="D222">
        <f>SUMPRODUCT(BondVal_all!$BO$2:$CH$2,'Bond Valuation'!$B$159:$U$159,BondVal_all!BO213:CH213)/Portf_Bond!B222</f>
        <v>5.7345961825564693</v>
      </c>
      <c r="E222" s="20">
        <f>-D222*BondVal_all!Y212/100</f>
        <v>-9.4915293813554336E-3</v>
      </c>
      <c r="F222" s="20">
        <f t="shared" si="13"/>
        <v>-3.0014851323492086E-2</v>
      </c>
      <c r="G222" s="23">
        <f>BondVal_all!$AC$1*BondVal_all!X212/100</f>
        <v>-1.4656311414719667E-3</v>
      </c>
      <c r="H222" s="23">
        <f t="shared" si="14"/>
        <v>-4.6347326167238819E-3</v>
      </c>
      <c r="I222">
        <f t="shared" si="15"/>
        <v>0</v>
      </c>
      <c r="L222" s="20"/>
      <c r="M222" s="58"/>
    </row>
    <row r="223" spans="1:13" x14ac:dyDescent="0.2">
      <c r="A223" s="39">
        <v>42828</v>
      </c>
      <c r="B223">
        <f>SUMPRODUCT('Bond Valuation'!$B$159:$U$159,BondVal_all!BO214:CH214)</f>
        <v>66835144.52826184</v>
      </c>
      <c r="C223" s="22">
        <f t="shared" si="12"/>
        <v>-1.204457662842191E-3</v>
      </c>
      <c r="D223">
        <f>SUMPRODUCT(BondVal_all!$BO$2:$CH$2,'Bond Valuation'!$B$159:$U$159,BondVal_all!BO214:CH214)/Portf_Bond!B223</f>
        <v>5.7192603756268694</v>
      </c>
      <c r="E223" s="20">
        <f>-D223*BondVal_all!Y213/100</f>
        <v>-9.4625954738630329E-3</v>
      </c>
      <c r="F223" s="20">
        <f t="shared" si="13"/>
        <v>-2.9923354274207489E-2</v>
      </c>
      <c r="G223" s="23">
        <f>BondVal_all!$AC$1*BondVal_all!X213/100</f>
        <v>-1.4676693948505301E-3</v>
      </c>
      <c r="H223" s="23">
        <f t="shared" si="14"/>
        <v>-4.6411781398486762E-3</v>
      </c>
      <c r="I223">
        <f t="shared" si="15"/>
        <v>0</v>
      </c>
      <c r="L223" s="20"/>
      <c r="M223" s="58"/>
    </row>
    <row r="224" spans="1:13" x14ac:dyDescent="0.2">
      <c r="A224" s="39">
        <v>42825</v>
      </c>
      <c r="B224">
        <f>SUMPRODUCT('Bond Valuation'!$B$159:$U$159,BondVal_all!BO215:CH215)</f>
        <v>66915693.129188105</v>
      </c>
      <c r="C224" s="22">
        <f t="shared" si="12"/>
        <v>-2.6778858161942208E-3</v>
      </c>
      <c r="D224">
        <f>SUMPRODUCT(BondVal_all!$BO$2:$CH$2,'Bond Valuation'!$B$159:$U$159,BondVal_all!BO215:CH215)/Portf_Bond!B224</f>
        <v>5.7343860726517297</v>
      </c>
      <c r="E224" s="20">
        <f>-D224*BondVal_all!Y214/100</f>
        <v>-9.5133459322287138E-3</v>
      </c>
      <c r="F224" s="20">
        <f t="shared" si="13"/>
        <v>-3.0083841314940588E-2</v>
      </c>
      <c r="G224" s="23">
        <f>BondVal_all!$AC$1*BondVal_all!X214/100</f>
        <v>-1.4709758480464636E-3</v>
      </c>
      <c r="H224" s="23">
        <f t="shared" si="14"/>
        <v>-4.6516340629245683E-3</v>
      </c>
      <c r="I224">
        <f t="shared" si="15"/>
        <v>0</v>
      </c>
      <c r="L224" s="20"/>
      <c r="M224" s="58"/>
    </row>
    <row r="225" spans="1:13" x14ac:dyDescent="0.2">
      <c r="A225" s="39">
        <v>42824</v>
      </c>
      <c r="B225">
        <f>SUMPRODUCT('Bond Valuation'!$B$159:$U$159,BondVal_all!BO216:CH216)</f>
        <v>67095125.85765174</v>
      </c>
      <c r="C225" s="22">
        <f t="shared" si="12"/>
        <v>2.4313337450615601E-3</v>
      </c>
      <c r="D225">
        <f>SUMPRODUCT(BondVal_all!$BO$2:$CH$2,'Bond Valuation'!$B$159:$U$159,BondVal_all!BO216:CH216)/Portf_Bond!B225</f>
        <v>5.7474916340393198</v>
      </c>
      <c r="E225" s="20">
        <f>-D225*BondVal_all!Y215/100</f>
        <v>-9.5408322002825969E-3</v>
      </c>
      <c r="F225" s="20">
        <f t="shared" si="13"/>
        <v>-3.0170760526368783E-2</v>
      </c>
      <c r="G225" s="23">
        <f>BondVal_all!$AC$1*BondVal_all!X215/100</f>
        <v>-1.4675381869928799E-3</v>
      </c>
      <c r="H225" s="23">
        <f t="shared" si="14"/>
        <v>-4.6407632241715902E-3</v>
      </c>
      <c r="I225">
        <f t="shared" si="15"/>
        <v>0</v>
      </c>
      <c r="L225" s="20"/>
      <c r="M225" s="58"/>
    </row>
    <row r="226" spans="1:13" x14ac:dyDescent="0.2">
      <c r="A226" s="39">
        <v>42823</v>
      </c>
      <c r="B226">
        <f>SUMPRODUCT('Bond Valuation'!$B$159:$U$159,BondVal_all!BO217:CH217)</f>
        <v>66932193.365920566</v>
      </c>
      <c r="C226" s="22">
        <f t="shared" si="12"/>
        <v>1.9791399516930772E-4</v>
      </c>
      <c r="D226">
        <f>SUMPRODUCT(BondVal_all!$BO$2:$CH$2,'Bond Valuation'!$B$159:$U$159,BondVal_all!BO217:CH217)/Portf_Bond!B226</f>
        <v>5.7432923954831399</v>
      </c>
      <c r="E226" s="20">
        <f>-D226*BondVal_all!Y216/100</f>
        <v>-9.5491147741428462E-3</v>
      </c>
      <c r="F226" s="20">
        <f t="shared" si="13"/>
        <v>-3.0196952324655742E-2</v>
      </c>
      <c r="G226" s="23">
        <f>BondVal_all!$AC$1*BondVal_all!X216/100</f>
        <v>-1.4686332672119895E-3</v>
      </c>
      <c r="H226" s="23">
        <f t="shared" si="14"/>
        <v>-4.644226171884573E-3</v>
      </c>
      <c r="I226">
        <f t="shared" si="15"/>
        <v>0</v>
      </c>
      <c r="L226" s="20"/>
      <c r="M226" s="58"/>
    </row>
    <row r="227" spans="1:13" x14ac:dyDescent="0.2">
      <c r="A227" s="39">
        <v>42822</v>
      </c>
      <c r="B227">
        <f>SUMPRODUCT('Bond Valuation'!$B$159:$U$159,BondVal_all!BO218:CH218)</f>
        <v>66918947.858904913</v>
      </c>
      <c r="C227" s="22">
        <f t="shared" si="12"/>
        <v>-1.1105509408421352E-3</v>
      </c>
      <c r="D227">
        <f>SUMPRODUCT(BondVal_all!$BO$2:$CH$2,'Bond Valuation'!$B$159:$U$159,BondVal_all!BO218:CH218)/Portf_Bond!B227</f>
        <v>5.744496425730901</v>
      </c>
      <c r="E227" s="20">
        <f>-D227*BondVal_all!Y217/100</f>
        <v>-9.7321734149739287E-3</v>
      </c>
      <c r="F227" s="20">
        <f t="shared" si="13"/>
        <v>-3.0775834575056664E-2</v>
      </c>
      <c r="G227" s="23">
        <f>BondVal_all!$AC$1*BondVal_all!X217/100</f>
        <v>-1.4969521449246979E-3</v>
      </c>
      <c r="H227" s="23">
        <f t="shared" si="14"/>
        <v>-4.7337783262365101E-3</v>
      </c>
      <c r="I227">
        <f t="shared" si="15"/>
        <v>0</v>
      </c>
      <c r="L227" s="20"/>
      <c r="M227" s="58"/>
    </row>
    <row r="228" spans="1:13" x14ac:dyDescent="0.2">
      <c r="A228" s="39">
        <v>42821</v>
      </c>
      <c r="B228">
        <f>SUMPRODUCT('Bond Valuation'!$B$159:$U$159,BondVal_all!BO219:CH219)</f>
        <v>66993306.041042045</v>
      </c>
      <c r="C228" s="22">
        <f t="shared" si="12"/>
        <v>2.3343179766849788E-3</v>
      </c>
      <c r="D228">
        <f>SUMPRODUCT(BondVal_all!$BO$2:$CH$2,'Bond Valuation'!$B$159:$U$159,BondVal_all!BO219:CH219)/Portf_Bond!B228</f>
        <v>5.7564563291343758</v>
      </c>
      <c r="E228" s="20">
        <f>-D228*BondVal_all!Y218/100</f>
        <v>-9.7524053498794869E-3</v>
      </c>
      <c r="F228" s="20">
        <f t="shared" si="13"/>
        <v>-3.0839813570830491E-2</v>
      </c>
      <c r="G228" s="23">
        <f>BondVal_all!$AC$1*BondVal_all!X218/100</f>
        <v>-1.4974043970506915E-3</v>
      </c>
      <c r="H228" s="23">
        <f t="shared" si="14"/>
        <v>-4.7352084730313037E-3</v>
      </c>
      <c r="I228">
        <f t="shared" si="15"/>
        <v>0</v>
      </c>
      <c r="L228" s="20"/>
      <c r="M228" s="58"/>
    </row>
    <row r="229" spans="1:13" x14ac:dyDescent="0.2">
      <c r="A229" s="39">
        <v>42818</v>
      </c>
      <c r="B229">
        <f>SUMPRODUCT('Bond Valuation'!$B$159:$U$159,BondVal_all!BO220:CH220)</f>
        <v>66837104.745108344</v>
      </c>
      <c r="C229" s="22">
        <f t="shared" si="12"/>
        <v>1.8500269862330729E-3</v>
      </c>
      <c r="D229">
        <f>SUMPRODUCT(BondVal_all!$BO$2:$CH$2,'Bond Valuation'!$B$159:$U$159,BondVal_all!BO220:CH220)/Portf_Bond!B229</f>
        <v>5.742170977869713</v>
      </c>
      <c r="E229" s="20">
        <f>-D229*BondVal_all!Y219/100</f>
        <v>-9.7330892353630558E-3</v>
      </c>
      <c r="F229" s="20">
        <f t="shared" si="13"/>
        <v>-3.0778730653413928E-2</v>
      </c>
      <c r="G229" s="23">
        <f>BondVal_all!$AC$1*BondVal_all!X219/100</f>
        <v>-1.4960878461679162E-3</v>
      </c>
      <c r="H229" s="23">
        <f t="shared" si="14"/>
        <v>-4.7310451735862284E-3</v>
      </c>
      <c r="I229">
        <f t="shared" si="15"/>
        <v>0</v>
      </c>
      <c r="L229" s="20"/>
      <c r="M229" s="58"/>
    </row>
    <row r="230" spans="1:13" x14ac:dyDescent="0.2">
      <c r="A230" s="39">
        <v>42817</v>
      </c>
      <c r="B230">
        <f>SUMPRODUCT('Bond Valuation'!$B$159:$U$159,BondVal_all!BO221:CH221)</f>
        <v>66713568.605478808</v>
      </c>
      <c r="C230" s="22">
        <f t="shared" si="12"/>
        <v>1.2143444821510376E-4</v>
      </c>
      <c r="D230">
        <f>SUMPRODUCT(BondVal_all!$BO$2:$CH$2,'Bond Valuation'!$B$159:$U$159,BondVal_all!BO221:CH221)/Portf_Bond!B230</f>
        <v>5.7273035005716952</v>
      </c>
      <c r="E230" s="20">
        <f>-D230*BondVal_all!Y220/100</f>
        <v>-9.7107638310481893E-3</v>
      </c>
      <c r="F230" s="20">
        <f t="shared" si="13"/>
        <v>-3.0708131526094796E-2</v>
      </c>
      <c r="G230" s="23">
        <f>BondVal_all!$AC$1*BondVal_all!X220/100</f>
        <v>-1.4952882016733612E-3</v>
      </c>
      <c r="H230" s="23">
        <f t="shared" si="14"/>
        <v>-4.7285164756650207E-3</v>
      </c>
      <c r="I230">
        <f t="shared" si="15"/>
        <v>0</v>
      </c>
      <c r="L230" s="20"/>
      <c r="M230" s="58"/>
    </row>
    <row r="231" spans="1:13" x14ac:dyDescent="0.2">
      <c r="A231" s="39">
        <v>42816</v>
      </c>
      <c r="B231">
        <f>SUMPRODUCT('Bond Valuation'!$B$159:$U$159,BondVal_all!BO222:CH222)</f>
        <v>66705467.771956816</v>
      </c>
      <c r="C231" s="22">
        <f t="shared" si="12"/>
        <v>-2.1413766347995692E-3</v>
      </c>
      <c r="D231">
        <f>SUMPRODUCT(BondVal_all!$BO$2:$CH$2,'Bond Valuation'!$B$159:$U$159,BondVal_all!BO222:CH222)/Portf_Bond!B231</f>
        <v>5.7312641454611706</v>
      </c>
      <c r="E231" s="20">
        <f>-D231*BondVal_all!Y221/100</f>
        <v>-9.7003473614754691E-3</v>
      </c>
      <c r="F231" s="20">
        <f t="shared" si="13"/>
        <v>-3.067519175706716E-2</v>
      </c>
      <c r="G231" s="23">
        <f>BondVal_all!$AC$1*BondVal_all!X221/100</f>
        <v>-1.4948423226952912E-3</v>
      </c>
      <c r="H231" s="23">
        <f t="shared" si="14"/>
        <v>-4.7271064825335314E-3</v>
      </c>
      <c r="I231">
        <f t="shared" si="15"/>
        <v>0</v>
      </c>
      <c r="L231" s="20"/>
      <c r="M231" s="58"/>
    </row>
    <row r="232" spans="1:13" x14ac:dyDescent="0.2">
      <c r="A232" s="39">
        <v>42815</v>
      </c>
      <c r="B232">
        <f>SUMPRODUCT('Bond Valuation'!$B$159:$U$159,BondVal_all!BO223:CH223)</f>
        <v>66848462.350039542</v>
      </c>
      <c r="C232" s="22">
        <f t="shared" si="12"/>
        <v>-9.2332897037207171E-4</v>
      </c>
      <c r="D232">
        <f>SUMPRODUCT(BondVal_all!$BO$2:$CH$2,'Bond Valuation'!$B$159:$U$159,BondVal_all!BO223:CH223)/Portf_Bond!B232</f>
        <v>5.7392653936082585</v>
      </c>
      <c r="E232" s="20">
        <f>-D232*BondVal_all!Y222/100</f>
        <v>-9.7186902747485159E-3</v>
      </c>
      <c r="F232" s="20">
        <f t="shared" si="13"/>
        <v>-3.0733197141932924E-2</v>
      </c>
      <c r="G232" s="23">
        <f>BondVal_all!$AC$1*BondVal_all!X222/100</f>
        <v>-1.4953423354091345E-3</v>
      </c>
      <c r="H232" s="23">
        <f t="shared" si="14"/>
        <v>-4.728687661568318E-3</v>
      </c>
      <c r="I232">
        <f t="shared" si="15"/>
        <v>0</v>
      </c>
      <c r="L232" s="20"/>
      <c r="M232" s="58"/>
    </row>
    <row r="233" spans="1:13" x14ac:dyDescent="0.2">
      <c r="A233" s="39">
        <v>42814</v>
      </c>
      <c r="B233">
        <f>SUMPRODUCT('Bond Valuation'!$B$159:$U$159,BondVal_all!BO224:CH224)</f>
        <v>66910213.976097688</v>
      </c>
      <c r="C233" s="22">
        <f t="shared" si="12"/>
        <v>1.3721264028723654E-3</v>
      </c>
      <c r="D233">
        <f>SUMPRODUCT(BondVal_all!$BO$2:$CH$2,'Bond Valuation'!$B$159:$U$159,BondVal_all!BO224:CH224)/Portf_Bond!B233</f>
        <v>5.7385875788031662</v>
      </c>
      <c r="E233" s="20">
        <f>-D233*BondVal_all!Y223/100</f>
        <v>-9.8683733383516277E-3</v>
      </c>
      <c r="F233" s="20">
        <f t="shared" si="13"/>
        <v>-3.1206536550070607E-2</v>
      </c>
      <c r="G233" s="23">
        <f>BondVal_all!$AC$1*BondVal_all!X223/100</f>
        <v>-1.5166902124162827E-3</v>
      </c>
      <c r="H233" s="23">
        <f t="shared" si="14"/>
        <v>-4.7961955761200454E-3</v>
      </c>
      <c r="I233">
        <f t="shared" si="15"/>
        <v>0</v>
      </c>
      <c r="L233" s="20"/>
      <c r="M233" s="58"/>
    </row>
    <row r="234" spans="1:13" x14ac:dyDescent="0.2">
      <c r="A234" s="39">
        <v>42811</v>
      </c>
      <c r="B234">
        <f>SUMPRODUCT('Bond Valuation'!$B$159:$U$159,BondVal_all!BO225:CH225)</f>
        <v>66818467.663042963</v>
      </c>
      <c r="C234" s="22">
        <f t="shared" si="12"/>
        <v>1.0145985055407185E-3</v>
      </c>
      <c r="D234">
        <f>SUMPRODUCT(BondVal_all!$BO$2:$CH$2,'Bond Valuation'!$B$159:$U$159,BondVal_all!BO225:CH225)/Portf_Bond!B234</f>
        <v>5.7269620096325839</v>
      </c>
      <c r="E234" s="20">
        <f>-D234*BondVal_all!Y224/100</f>
        <v>-9.8492726082218835E-3</v>
      </c>
      <c r="F234" s="20">
        <f t="shared" si="13"/>
        <v>-3.1146134737888409E-2</v>
      </c>
      <c r="G234" s="23">
        <f>BondVal_all!$AC$1*BondVal_all!X224/100</f>
        <v>-1.5159519636662791E-3</v>
      </c>
      <c r="H234" s="23">
        <f t="shared" si="14"/>
        <v>-4.7938610285902612E-3</v>
      </c>
      <c r="I234">
        <f t="shared" si="15"/>
        <v>0</v>
      </c>
      <c r="L234" s="20"/>
      <c r="M234" s="58"/>
    </row>
    <row r="235" spans="1:13" x14ac:dyDescent="0.2">
      <c r="A235" s="39">
        <v>42810</v>
      </c>
      <c r="B235">
        <f>SUMPRODUCT('Bond Valuation'!$B$159:$U$159,BondVal_all!BO226:CH226)</f>
        <v>66750708.125784829</v>
      </c>
      <c r="C235" s="22">
        <f t="shared" si="12"/>
        <v>4.4233307773346112E-3</v>
      </c>
      <c r="D235">
        <f>SUMPRODUCT(BondVal_all!$BO$2:$CH$2,'Bond Valuation'!$B$159:$U$159,BondVal_all!BO226:CH226)/Portf_Bond!B235</f>
        <v>5.7248986908696278</v>
      </c>
      <c r="E235" s="20">
        <f>-D235*BondVal_all!Y225/100</f>
        <v>-9.8382647127621247E-3</v>
      </c>
      <c r="F235" s="20">
        <f t="shared" si="13"/>
        <v>-3.1111324715990547E-2</v>
      </c>
      <c r="G235" s="23">
        <f>BondVal_all!$AC$1*BondVal_all!X225/100</f>
        <v>-1.5080434732558737E-3</v>
      </c>
      <c r="H235" s="23">
        <f t="shared" si="14"/>
        <v>-4.7688521860397804E-3</v>
      </c>
      <c r="I235">
        <f t="shared" si="15"/>
        <v>0</v>
      </c>
      <c r="L235" s="20"/>
      <c r="M235" s="58"/>
    </row>
    <row r="236" spans="1:13" x14ac:dyDescent="0.2">
      <c r="A236" s="39">
        <v>42809</v>
      </c>
      <c r="B236">
        <f>SUMPRODUCT('Bond Valuation'!$B$159:$U$159,BondVal_all!BO227:CH227)</f>
        <v>66456099.719693422</v>
      </c>
      <c r="C236" s="22">
        <f t="shared" si="12"/>
        <v>1.6898722811208246E-3</v>
      </c>
      <c r="D236">
        <f>SUMPRODUCT(BondVal_all!$BO$2:$CH$2,'Bond Valuation'!$B$159:$U$159,BondVal_all!BO227:CH227)/Portf_Bond!B236</f>
        <v>5.7046843463955401</v>
      </c>
      <c r="E236" s="20">
        <f>-D236*BondVal_all!Y226/100</f>
        <v>-9.7982183282990017E-3</v>
      </c>
      <c r="F236" s="20">
        <f t="shared" si="13"/>
        <v>-3.09846869290323E-2</v>
      </c>
      <c r="G236" s="23">
        <f>BondVal_all!$AC$1*BondVal_all!X226/100</f>
        <v>-1.5088105495158737E-3</v>
      </c>
      <c r="H236" s="23">
        <f t="shared" si="14"/>
        <v>-4.7712778941604245E-3</v>
      </c>
      <c r="I236">
        <f t="shared" si="15"/>
        <v>0</v>
      </c>
      <c r="L236" s="20"/>
      <c r="M236" s="58"/>
    </row>
    <row r="237" spans="1:13" x14ac:dyDescent="0.2">
      <c r="A237" s="39">
        <v>42808</v>
      </c>
      <c r="B237">
        <f>SUMPRODUCT('Bond Valuation'!$B$159:$U$159,BondVal_all!BO228:CH228)</f>
        <v>66343892.233728126</v>
      </c>
      <c r="C237" s="22">
        <f t="shared" si="12"/>
        <v>-5.1603260218150814E-4</v>
      </c>
      <c r="D237">
        <f>SUMPRODUCT(BondVal_all!$BO$2:$CH$2,'Bond Valuation'!$B$159:$U$159,BondVal_all!BO228:CH228)/Portf_Bond!B237</f>
        <v>5.7079875897589547</v>
      </c>
      <c r="E237" s="20">
        <f>-D237*BondVal_all!Y227/100</f>
        <v>-9.8859872042436243E-3</v>
      </c>
      <c r="F237" s="20">
        <f t="shared" si="13"/>
        <v>-3.1262236484690072E-2</v>
      </c>
      <c r="G237" s="23">
        <f>BondVal_all!$AC$1*BondVal_all!X227/100</f>
        <v>-1.5327349247903316E-3</v>
      </c>
      <c r="H237" s="23">
        <f t="shared" si="14"/>
        <v>-4.846933411624327E-3</v>
      </c>
      <c r="I237">
        <f t="shared" si="15"/>
        <v>0</v>
      </c>
      <c r="L237" s="20"/>
      <c r="M237" s="58"/>
    </row>
    <row r="238" spans="1:13" x14ac:dyDescent="0.2">
      <c r="A238" s="39">
        <v>42807</v>
      </c>
      <c r="B238">
        <f>SUMPRODUCT('Bond Valuation'!$B$159:$U$159,BondVal_all!BO229:CH229)</f>
        <v>66378136.679941781</v>
      </c>
      <c r="C238" s="22">
        <f t="shared" si="12"/>
        <v>1.8108705213787852E-3</v>
      </c>
      <c r="D238">
        <f>SUMPRODUCT(BondVal_all!$BO$2:$CH$2,'Bond Valuation'!$B$159:$U$159,BondVal_all!BO229:CH229)/Portf_Bond!B238</f>
        <v>5.7048545888127808</v>
      </c>
      <c r="E238" s="20">
        <f>-D238*BondVal_all!Y228/100</f>
        <v>-9.8823919873957996E-3</v>
      </c>
      <c r="F238" s="20">
        <f t="shared" si="13"/>
        <v>-3.1250867410768733E-2</v>
      </c>
      <c r="G238" s="23">
        <f>BondVal_all!$AC$1*BondVal_all!X228/100</f>
        <v>-1.5335608980466817E-3</v>
      </c>
      <c r="H238" s="23">
        <f t="shared" si="14"/>
        <v>-4.8495453684007797E-3</v>
      </c>
      <c r="I238">
        <f t="shared" si="15"/>
        <v>0</v>
      </c>
      <c r="L238" s="20"/>
      <c r="M238" s="58"/>
    </row>
    <row r="239" spans="1:13" x14ac:dyDescent="0.2">
      <c r="A239" s="39">
        <v>42804</v>
      </c>
      <c r="B239">
        <f>SUMPRODUCT('Bond Valuation'!$B$159:$U$159,BondVal_all!BO230:CH230)</f>
        <v>66258043.238618433</v>
      </c>
      <c r="C239" s="22">
        <f t="shared" si="12"/>
        <v>2.6139085192924821E-3</v>
      </c>
      <c r="D239">
        <f>SUMPRODUCT(BondVal_all!$BO$2:$CH$2,'Bond Valuation'!$B$159:$U$159,BondVal_all!BO230:CH230)/Portf_Bond!B239</f>
        <v>5.6908775349322456</v>
      </c>
      <c r="E239" s="20">
        <f>-D239*BondVal_all!Y229/100</f>
        <v>-9.8905015246204767E-3</v>
      </c>
      <c r="F239" s="20">
        <f t="shared" si="13"/>
        <v>-3.1276512019168631E-2</v>
      </c>
      <c r="G239" s="23">
        <f>BondVal_all!$AC$1*BondVal_all!X229/100</f>
        <v>-1.5336520460257378E-3</v>
      </c>
      <c r="H239" s="23">
        <f t="shared" si="14"/>
        <v>-4.849833603618718E-3</v>
      </c>
      <c r="I239">
        <f t="shared" si="15"/>
        <v>0</v>
      </c>
      <c r="L239" s="20"/>
      <c r="M239" s="58"/>
    </row>
    <row r="240" spans="1:13" x14ac:dyDescent="0.2">
      <c r="A240" s="39">
        <v>42803</v>
      </c>
      <c r="B240">
        <f>SUMPRODUCT('Bond Valuation'!$B$159:$U$159,BondVal_all!BO231:CH231)</f>
        <v>66085076.9324589</v>
      </c>
      <c r="C240" s="22">
        <f t="shared" si="12"/>
        <v>-1.6061942127554483E-3</v>
      </c>
      <c r="D240">
        <f>SUMPRODUCT(BondVal_all!$BO$2:$CH$2,'Bond Valuation'!$B$159:$U$159,BondVal_all!BO231:CH231)/Portf_Bond!B240</f>
        <v>5.6829491182023064</v>
      </c>
      <c r="E240" s="20">
        <f>-D240*BondVal_all!Y230/100</f>
        <v>-9.8997055684154414E-3</v>
      </c>
      <c r="F240" s="20">
        <f t="shared" si="13"/>
        <v>-3.1305617761244658E-2</v>
      </c>
      <c r="G240" s="23">
        <f>BondVal_all!$AC$1*BondVal_all!X230/100</f>
        <v>-1.5373688733212537E-3</v>
      </c>
      <c r="H240" s="23">
        <f t="shared" si="14"/>
        <v>-4.8615872435420326E-3</v>
      </c>
      <c r="I240">
        <f t="shared" si="15"/>
        <v>0</v>
      </c>
      <c r="L240" s="20"/>
      <c r="M240" s="58"/>
    </row>
    <row r="241" spans="1:13" x14ac:dyDescent="0.2">
      <c r="A241" s="39">
        <v>42801</v>
      </c>
      <c r="B241">
        <f>SUMPRODUCT('Bond Valuation'!$B$159:$U$159,BondVal_all!BO232:CH232)</f>
        <v>66191307.691354021</v>
      </c>
      <c r="C241" s="22">
        <f t="shared" si="12"/>
        <v>2.4378376620316547E-3</v>
      </c>
      <c r="D241">
        <f>SUMPRODUCT(BondVal_all!$BO$2:$CH$2,'Bond Valuation'!$B$159:$U$159,BondVal_all!BO232:CH232)/Portf_Bond!B241</f>
        <v>5.7101884162882239</v>
      </c>
      <c r="E241" s="20">
        <f>-D241*BondVal_all!Y231/100</f>
        <v>-9.9539117949118978E-3</v>
      </c>
      <c r="F241" s="20">
        <f t="shared" si="13"/>
        <v>-3.1477032900336432E-2</v>
      </c>
      <c r="G241" s="23">
        <f>BondVal_all!$AC$1*BondVal_all!X231/100</f>
        <v>-1.5339124389787534E-3</v>
      </c>
      <c r="H241" s="23">
        <f t="shared" si="14"/>
        <v>-4.8506570384369042E-3</v>
      </c>
      <c r="I241">
        <f t="shared" si="15"/>
        <v>0</v>
      </c>
      <c r="L241" s="20"/>
      <c r="M241" s="58"/>
    </row>
    <row r="242" spans="1:13" x14ac:dyDescent="0.2">
      <c r="A242" s="39">
        <v>42800</v>
      </c>
      <c r="B242">
        <f>SUMPRODUCT('Bond Valuation'!$B$159:$U$159,BondVal_all!BO233:CH233)</f>
        <v>66030140.55803737</v>
      </c>
      <c r="C242" s="22">
        <f t="shared" si="12"/>
        <v>2.5311152295622486E-3</v>
      </c>
      <c r="D242">
        <f>SUMPRODUCT(BondVal_all!$BO$2:$CH$2,'Bond Valuation'!$B$159:$U$159,BondVal_all!BO233:CH233)/Portf_Bond!B242</f>
        <v>5.6995401325435138</v>
      </c>
      <c r="E242" s="20">
        <f>-D242*BondVal_all!Y232/100</f>
        <v>-9.9536927499443931E-3</v>
      </c>
      <c r="F242" s="20">
        <f t="shared" si="13"/>
        <v>-3.1476340219329116E-2</v>
      </c>
      <c r="G242" s="23">
        <f>BondVal_all!$AC$1*BondVal_all!X232/100</f>
        <v>-1.5358810439577817E-3</v>
      </c>
      <c r="H242" s="23">
        <f t="shared" si="14"/>
        <v>-4.8568823139837815E-3</v>
      </c>
      <c r="I242">
        <f t="shared" si="15"/>
        <v>0</v>
      </c>
      <c r="L242" s="20"/>
      <c r="M242" s="58"/>
    </row>
    <row r="243" spans="1:13" x14ac:dyDescent="0.2">
      <c r="A243" s="39">
        <v>42797</v>
      </c>
      <c r="B243">
        <f>SUMPRODUCT('Bond Valuation'!$B$159:$U$159,BondVal_all!BO234:CH234)</f>
        <v>65863221.997829959</v>
      </c>
      <c r="C243" s="22">
        <f t="shared" si="12"/>
        <v>7.7818887018027796E-4</v>
      </c>
      <c r="D243">
        <f>SUMPRODUCT(BondVal_all!$BO$2:$CH$2,'Bond Valuation'!$B$159:$U$159,BondVal_all!BO234:CH234)/Portf_Bond!B243</f>
        <v>5.663981307200415</v>
      </c>
      <c r="E243" s="20">
        <f>-D243*BondVal_all!Y233/100</f>
        <v>-9.8968356195997358E-3</v>
      </c>
      <c r="F243" s="20">
        <f t="shared" si="13"/>
        <v>-3.1296542186218926E-2</v>
      </c>
      <c r="G243" s="23">
        <f>BondVal_all!$AC$1*BondVal_all!X233/100</f>
        <v>-1.5355667383609303E-3</v>
      </c>
      <c r="H243" s="23">
        <f t="shared" si="14"/>
        <v>-4.8558883924163928E-3</v>
      </c>
      <c r="I243">
        <f t="shared" si="15"/>
        <v>0</v>
      </c>
      <c r="L243" s="20"/>
      <c r="M243" s="58"/>
    </row>
    <row r="244" spans="1:13" x14ac:dyDescent="0.2">
      <c r="A244" s="39">
        <v>42796</v>
      </c>
      <c r="B244">
        <f>SUMPRODUCT('Bond Valuation'!$B$159:$U$159,BondVal_all!BO235:CH235)</f>
        <v>65811987.90900141</v>
      </c>
      <c r="C244" s="22">
        <f t="shared" si="12"/>
        <v>-6.8245482276102617E-4</v>
      </c>
      <c r="D244">
        <f>SUMPRODUCT(BondVal_all!$BO$2:$CH$2,'Bond Valuation'!$B$159:$U$159,BondVal_all!BO235:CH235)/Portf_Bond!B244</f>
        <v>5.6761671994001039</v>
      </c>
      <c r="E244" s="20">
        <f>-D244*BondVal_all!Y234/100</f>
        <v>-9.9253933333649218E-3</v>
      </c>
      <c r="F244" s="20">
        <f t="shared" si="13"/>
        <v>-3.1386849606484059E-2</v>
      </c>
      <c r="G244" s="23">
        <f>BondVal_all!$AC$1*BondVal_all!X234/100</f>
        <v>-1.5365748149024506E-3</v>
      </c>
      <c r="H244" s="23">
        <f t="shared" si="14"/>
        <v>-4.859076210343382E-3</v>
      </c>
      <c r="I244">
        <f t="shared" si="15"/>
        <v>0</v>
      </c>
      <c r="L244" s="20"/>
      <c r="M244" s="58"/>
    </row>
    <row r="245" spans="1:13" x14ac:dyDescent="0.2">
      <c r="A245" s="39">
        <v>42795</v>
      </c>
      <c r="B245">
        <f>SUMPRODUCT('Bond Valuation'!$B$159:$U$159,BondVal_all!BO236:CH236)</f>
        <v>65856916.946820885</v>
      </c>
      <c r="C245" s="22">
        <f t="shared" si="12"/>
        <v>1.5886954651804016E-3</v>
      </c>
      <c r="D245">
        <f>SUMPRODUCT(BondVal_all!$BO$2:$CH$2,'Bond Valuation'!$B$159:$U$159,BondVal_all!BO236:CH236)/Portf_Bond!B245</f>
        <v>5.6745194794129326</v>
      </c>
      <c r="E245" s="20">
        <f>-D245*BondVal_all!Y235/100</f>
        <v>-9.9477578796465186E-3</v>
      </c>
      <c r="F245" s="20">
        <f t="shared" si="13"/>
        <v>-3.145757251157015E-2</v>
      </c>
      <c r="G245" s="23">
        <f>BondVal_all!$AC$1*BondVal_all!X235/100</f>
        <v>-1.5444214360772377E-3</v>
      </c>
      <c r="H245" s="23">
        <f t="shared" si="14"/>
        <v>-4.8838894051922155E-3</v>
      </c>
      <c r="I245">
        <f t="shared" si="15"/>
        <v>0</v>
      </c>
      <c r="L245" s="20"/>
      <c r="M245" s="58"/>
    </row>
    <row r="246" spans="1:13" x14ac:dyDescent="0.2">
      <c r="A246" s="39">
        <v>42794</v>
      </c>
      <c r="B246">
        <f>SUMPRODUCT('Bond Valuation'!$B$159:$U$159,BondVal_all!BO237:CH237)</f>
        <v>65752373.42741289</v>
      </c>
      <c r="C246" s="22">
        <f t="shared" si="12"/>
        <v>-3.589392543113181E-3</v>
      </c>
      <c r="D246">
        <f>SUMPRODUCT(BondVal_all!$BO$2:$CH$2,'Bond Valuation'!$B$159:$U$159,BondVal_all!BO237:CH237)/Portf_Bond!B246</f>
        <v>5.6612443263033549</v>
      </c>
      <c r="E246" s="20">
        <f>-D246*BondVal_all!Y236/100</f>
        <v>-9.8913483599785777E-3</v>
      </c>
      <c r="F246" s="20">
        <f t="shared" si="13"/>
        <v>-3.1279189947703394E-2</v>
      </c>
      <c r="G246" s="23">
        <f>BondVal_all!$AC$1*BondVal_all!X236/100</f>
        <v>-1.5439306560889076E-3</v>
      </c>
      <c r="H246" s="23">
        <f t="shared" si="14"/>
        <v>-4.8823374225990621E-3</v>
      </c>
      <c r="I246">
        <f t="shared" si="15"/>
        <v>0</v>
      </c>
      <c r="L246" s="20"/>
      <c r="M246" s="58"/>
    </row>
    <row r="247" spans="1:13" x14ac:dyDescent="0.2">
      <c r="A247" s="39">
        <v>42793</v>
      </c>
      <c r="B247">
        <f>SUMPRODUCT('Bond Valuation'!$B$159:$U$159,BondVal_all!BO238:CH238)</f>
        <v>65988808.58172781</v>
      </c>
      <c r="C247" s="22">
        <f t="shared" si="12"/>
        <v>2.5679565472163952E-3</v>
      </c>
      <c r="D247">
        <f>SUMPRODUCT(BondVal_all!$BO$2:$CH$2,'Bond Valuation'!$B$159:$U$159,BondVal_all!BO238:CH238)/Portf_Bond!B247</f>
        <v>5.6681739942407861</v>
      </c>
      <c r="E247" s="20">
        <f>-D247*BondVal_all!Y237/100</f>
        <v>-9.8706744031101783E-3</v>
      </c>
      <c r="F247" s="20">
        <f t="shared" si="13"/>
        <v>-3.1213813155751172E-2</v>
      </c>
      <c r="G247" s="23">
        <f>BondVal_all!$AC$1*BondVal_all!X237/100</f>
        <v>-1.5408563430340464E-3</v>
      </c>
      <c r="H247" s="23">
        <f t="shared" si="14"/>
        <v>-4.8726155911053099E-3</v>
      </c>
      <c r="I247">
        <f t="shared" si="15"/>
        <v>0</v>
      </c>
      <c r="L247" s="20"/>
      <c r="M247" s="58"/>
    </row>
    <row r="248" spans="1:13" x14ac:dyDescent="0.2">
      <c r="A248" s="39">
        <v>42790</v>
      </c>
      <c r="B248">
        <f>SUMPRODUCT('Bond Valuation'!$B$159:$U$159,BondVal_all!BO239:CH239)</f>
        <v>65819569.580889948</v>
      </c>
      <c r="C248" s="22">
        <f t="shared" si="12"/>
        <v>-1.4300358298698897E-3</v>
      </c>
      <c r="D248">
        <f>SUMPRODUCT(BondVal_all!$BO$2:$CH$2,'Bond Valuation'!$B$159:$U$159,BondVal_all!BO239:CH239)/Portf_Bond!B248</f>
        <v>5.6563015219963528</v>
      </c>
      <c r="E248" s="20">
        <f>-D248*BondVal_all!Y238/100</f>
        <v>-9.9999915134092766E-3</v>
      </c>
      <c r="F248" s="20">
        <f t="shared" si="13"/>
        <v>-3.1622749764727537E-2</v>
      </c>
      <c r="G248" s="23">
        <f>BondVal_all!$AC$1*BondVal_all!X238/100</f>
        <v>-1.5808603069671593E-3</v>
      </c>
      <c r="H248" s="23">
        <f t="shared" si="14"/>
        <v>-4.9991192325691746E-3</v>
      </c>
      <c r="I248">
        <f t="shared" si="15"/>
        <v>0</v>
      </c>
      <c r="L248" s="20"/>
      <c r="M248" s="58"/>
    </row>
    <row r="249" spans="1:13" x14ac:dyDescent="0.2">
      <c r="A249" s="39">
        <v>42788</v>
      </c>
      <c r="B249">
        <f>SUMPRODUCT('Bond Valuation'!$B$159:$U$159,BondVal_all!BO240:CH240)</f>
        <v>65913761.256380796</v>
      </c>
      <c r="C249" s="22">
        <f t="shared" si="12"/>
        <v>-1.0130863084240244E-3</v>
      </c>
      <c r="D249">
        <f>SUMPRODUCT(BondVal_all!$BO$2:$CH$2,'Bond Valuation'!$B$159:$U$159,BondVal_all!BO240:CH240)/Portf_Bond!B249</f>
        <v>5.6674524419338175</v>
      </c>
      <c r="E249" s="20">
        <f>-D249*BondVal_all!Y239/100</f>
        <v>-9.9877685354501731E-3</v>
      </c>
      <c r="F249" s="20">
        <f t="shared" si="13"/>
        <v>-3.1584097314586737E-2</v>
      </c>
      <c r="G249" s="23">
        <f>BondVal_all!$AC$1*BondVal_all!X239/100</f>
        <v>-1.5774975752613453E-3</v>
      </c>
      <c r="H249" s="23">
        <f t="shared" si="14"/>
        <v>-4.988485341218739E-3</v>
      </c>
      <c r="I249">
        <f t="shared" si="15"/>
        <v>0</v>
      </c>
      <c r="L249" s="20"/>
      <c r="M249" s="58"/>
    </row>
    <row r="250" spans="1:13" x14ac:dyDescent="0.2">
      <c r="A250" s="39">
        <v>42787</v>
      </c>
      <c r="B250">
        <f>SUMPRODUCT('Bond Valuation'!$B$159:$U$159,BondVal_all!BO241:CH241)</f>
        <v>65980571.421964191</v>
      </c>
      <c r="C250" s="22">
        <f t="shared" si="12"/>
        <v>-6.6376168047750216E-4</v>
      </c>
      <c r="D250">
        <f>SUMPRODUCT(BondVal_all!$BO$2:$CH$2,'Bond Valuation'!$B$159:$U$159,BondVal_all!BO241:CH241)/Portf_Bond!B250</f>
        <v>5.6735677687411803</v>
      </c>
      <c r="E250" s="20">
        <f>-D250*BondVal_all!Y240/100</f>
        <v>-1.0024121060368991E-2</v>
      </c>
      <c r="F250" s="20">
        <f t="shared" si="13"/>
        <v>-3.169905409202823E-2</v>
      </c>
      <c r="G250" s="23">
        <f>BondVal_all!$AC$1*BondVal_all!X240/100</f>
        <v>-1.5875883909736938E-3</v>
      </c>
      <c r="H250" s="23">
        <f t="shared" si="14"/>
        <v>-5.0203953023187746E-3</v>
      </c>
      <c r="I250">
        <f t="shared" si="15"/>
        <v>0</v>
      </c>
      <c r="L250" s="20"/>
      <c r="M250" s="58"/>
    </row>
    <row r="251" spans="1:13" x14ac:dyDescent="0.2">
      <c r="A251" s="39">
        <v>42786</v>
      </c>
      <c r="B251">
        <f>SUMPRODUCT('Bond Valuation'!$B$159:$U$159,BondVal_all!BO242:CH242)</f>
        <v>66024381.334992364</v>
      </c>
      <c r="C251" s="22">
        <f t="shared" si="12"/>
        <v>1.7239204228926437E-3</v>
      </c>
      <c r="D251">
        <f>SUMPRODUCT(BondVal_all!$BO$2:$CH$2,'Bond Valuation'!$B$159:$U$159,BondVal_all!BO242:CH242)/Portf_Bond!B251</f>
        <v>5.6685945462071814</v>
      </c>
      <c r="E251" s="20">
        <f>-D251*BondVal_all!Y241/100</f>
        <v>-1.0037533145330816E-2</v>
      </c>
      <c r="F251" s="20">
        <f t="shared" si="13"/>
        <v>-3.1741466828679288E-2</v>
      </c>
      <c r="G251" s="23">
        <f>BondVal_all!$AC$1*BondVal_all!X241/100</f>
        <v>-1.5960847627885218E-3</v>
      </c>
      <c r="H251" s="23">
        <f t="shared" si="14"/>
        <v>-5.0472631891012899E-3</v>
      </c>
      <c r="I251">
        <f t="shared" si="15"/>
        <v>0</v>
      </c>
      <c r="L251" s="20"/>
      <c r="M251" s="58"/>
    </row>
    <row r="252" spans="1:13" x14ac:dyDescent="0.2">
      <c r="A252" s="39">
        <v>42783</v>
      </c>
      <c r="B252">
        <f>SUMPRODUCT('Bond Valuation'!$B$159:$U$159,BondVal_all!BO243:CH243)</f>
        <v>65910658.608230121</v>
      </c>
      <c r="C252" s="22">
        <f t="shared" si="12"/>
        <v>-1.1322275473732827E-3</v>
      </c>
      <c r="D252">
        <f>SUMPRODUCT(BondVal_all!$BO$2:$CH$2,'Bond Valuation'!$B$159:$U$159,BondVal_all!BO243:CH243)/Portf_Bond!B252</f>
        <v>5.6596981970348139</v>
      </c>
      <c r="E252" s="20">
        <f>-D252*BondVal_all!Y242/100</f>
        <v>-1.0186184567074373E-2</v>
      </c>
      <c r="F252" s="20">
        <f t="shared" si="13"/>
        <v>-3.2211543898811208E-2</v>
      </c>
      <c r="G252" s="23">
        <f>BondVal_all!$AC$1*BondVal_all!X242/100</f>
        <v>-1.6221180041009935E-3</v>
      </c>
      <c r="H252" s="23">
        <f t="shared" si="14"/>
        <v>-5.1295875265254913E-3</v>
      </c>
      <c r="I252">
        <f t="shared" si="15"/>
        <v>0</v>
      </c>
      <c r="L252" s="20"/>
      <c r="M252" s="58"/>
    </row>
    <row r="253" spans="1:13" x14ac:dyDescent="0.2">
      <c r="A253" s="39">
        <v>42782</v>
      </c>
      <c r="B253">
        <f>SUMPRODUCT('Bond Valuation'!$B$159:$U$159,BondVal_all!BO244:CH244)</f>
        <v>65985326.734249808</v>
      </c>
      <c r="C253" s="22">
        <f t="shared" si="12"/>
        <v>-3.592974873473747E-3</v>
      </c>
      <c r="D253">
        <f>SUMPRODUCT(BondVal_all!$BO$2:$CH$2,'Bond Valuation'!$B$159:$U$159,BondVal_all!BO244:CH244)/Portf_Bond!B253</f>
        <v>5.658772934632557</v>
      </c>
      <c r="E253" s="20">
        <f>-D253*BondVal_all!Y243/100</f>
        <v>-1.0101724048234187E-2</v>
      </c>
      <c r="F253" s="20">
        <f t="shared" si="13"/>
        <v>-3.1944456286916653E-2</v>
      </c>
      <c r="G253" s="23">
        <f>BondVal_all!$AC$1*BondVal_all!X243/100</f>
        <v>-1.6117711539872909E-3</v>
      </c>
      <c r="H253" s="23">
        <f t="shared" si="14"/>
        <v>-5.0968679135578194E-3</v>
      </c>
      <c r="I253">
        <f t="shared" si="15"/>
        <v>0</v>
      </c>
      <c r="L253" s="20"/>
      <c r="M253" s="58"/>
    </row>
    <row r="254" spans="1:13" x14ac:dyDescent="0.2">
      <c r="A254" s="39">
        <v>42781</v>
      </c>
      <c r="B254">
        <f>SUMPRODUCT('Bond Valuation'!$B$159:$U$159,BondVal_all!BO245:CH245)</f>
        <v>66222836.78353291</v>
      </c>
      <c r="C254" s="22">
        <f t="shared" si="12"/>
        <v>-2.1907311018179005E-3</v>
      </c>
      <c r="D254">
        <f>SUMPRODUCT(BondVal_all!$BO$2:$CH$2,'Bond Valuation'!$B$159:$U$159,BondVal_all!BO245:CH245)/Portf_Bond!B254</f>
        <v>5.6669314711147578</v>
      </c>
      <c r="E254" s="20">
        <f>-D254*BondVal_all!Y244/100</f>
        <v>-1.0074307824448816E-2</v>
      </c>
      <c r="F254" s="20">
        <f t="shared" si="13"/>
        <v>-3.1857758574913998E-2</v>
      </c>
      <c r="G254" s="23">
        <f>BondVal_all!$AC$1*BondVal_all!X244/100</f>
        <v>-1.6074085125871353E-3</v>
      </c>
      <c r="H254" s="23">
        <f t="shared" si="14"/>
        <v>-5.0830720301187817E-3</v>
      </c>
      <c r="I254">
        <f t="shared" si="15"/>
        <v>0</v>
      </c>
      <c r="L254" s="20"/>
      <c r="M254" s="58"/>
    </row>
    <row r="255" spans="1:13" x14ac:dyDescent="0.2">
      <c r="A255" s="39">
        <v>42780</v>
      </c>
      <c r="B255">
        <f>SUMPRODUCT('Bond Valuation'!$B$159:$U$159,BondVal_all!BO246:CH246)</f>
        <v>66368072.239554763</v>
      </c>
      <c r="C255" s="22">
        <f t="shared" si="12"/>
        <v>-1.875491680141933E-3</v>
      </c>
      <c r="D255">
        <f>SUMPRODUCT(BondVal_all!$BO$2:$CH$2,'Bond Valuation'!$B$159:$U$159,BondVal_all!BO246:CH246)/Portf_Bond!B255</f>
        <v>5.6581037350262848</v>
      </c>
      <c r="E255" s="20">
        <f>-D255*BondVal_all!Y245/100</f>
        <v>-1.0068144482203601E-2</v>
      </c>
      <c r="F255" s="20">
        <f t="shared" si="13"/>
        <v>-3.1838268375419983E-2</v>
      </c>
      <c r="G255" s="23">
        <f>BondVal_all!$AC$1*BondVal_all!X245/100</f>
        <v>-1.6081352273280328E-3</v>
      </c>
      <c r="H255" s="23">
        <f t="shared" si="14"/>
        <v>-5.0853701039092368E-3</v>
      </c>
      <c r="I255">
        <f t="shared" si="15"/>
        <v>0</v>
      </c>
      <c r="L255" s="20"/>
      <c r="M255" s="58"/>
    </row>
    <row r="256" spans="1:13" x14ac:dyDescent="0.2">
      <c r="A256" s="39">
        <v>42779</v>
      </c>
      <c r="B256">
        <f>SUMPRODUCT('Bond Valuation'!$B$159:$U$159,BondVal_all!BO247:CH247)</f>
        <v>66492661.803692602</v>
      </c>
      <c r="C256" s="22">
        <f t="shared" si="12"/>
        <v>2.1524803449314766E-3</v>
      </c>
      <c r="D256">
        <f>SUMPRODUCT(BondVal_all!$BO$2:$CH$2,'Bond Valuation'!$B$159:$U$159,BondVal_all!BO247:CH247)/Portf_Bond!B256</f>
        <v>5.6710510029203931</v>
      </c>
      <c r="E256" s="20">
        <f>-D256*BondVal_all!Y246/100</f>
        <v>-1.0112067857505437E-2</v>
      </c>
      <c r="F256" s="20">
        <f t="shared" si="13"/>
        <v>-3.1977166283896172E-2</v>
      </c>
      <c r="G256" s="23">
        <f>BondVal_all!$AC$1*BondVal_all!X246/100</f>
        <v>-1.6164787512218165E-3</v>
      </c>
      <c r="H256" s="23">
        <f t="shared" si="14"/>
        <v>-5.1117546431256296E-3</v>
      </c>
      <c r="I256">
        <f t="shared" si="15"/>
        <v>0</v>
      </c>
      <c r="L256" s="20"/>
      <c r="M256" s="58"/>
    </row>
    <row r="257" spans="1:13" x14ac:dyDescent="0.2">
      <c r="A257" s="39">
        <v>42776</v>
      </c>
      <c r="B257">
        <f>SUMPRODUCT('Bond Valuation'!$B$159:$U$159,BondVal_all!BO248:CH248)</f>
        <v>66349691.581574947</v>
      </c>
      <c r="C257" s="22">
        <f t="shared" si="12"/>
        <v>8.2264236329943584E-4</v>
      </c>
      <c r="D257">
        <f>SUMPRODUCT(BondVal_all!$BO$2:$CH$2,'Bond Valuation'!$B$159:$U$159,BondVal_all!BO248:CH248)/Portf_Bond!B257</f>
        <v>5.6572268890717581</v>
      </c>
      <c r="E257" s="20">
        <f>-D257*BondVal_all!Y247/100</f>
        <v>-1.008741803911458E-2</v>
      </c>
      <c r="F257" s="20">
        <f t="shared" si="13"/>
        <v>-3.189921671387156E-2</v>
      </c>
      <c r="G257" s="23">
        <f>BondVal_all!$AC$1*BondVal_all!X247/100</f>
        <v>-1.6164787512218163E-3</v>
      </c>
      <c r="H257" s="23">
        <f t="shared" si="14"/>
        <v>-5.1117546431256296E-3</v>
      </c>
      <c r="I257">
        <f t="shared" si="15"/>
        <v>0</v>
      </c>
      <c r="L257" s="20"/>
      <c r="M257" s="58"/>
    </row>
    <row r="258" spans="1:13" x14ac:dyDescent="0.2">
      <c r="A258" s="39">
        <v>42775</v>
      </c>
      <c r="B258">
        <f>SUMPRODUCT('Bond Valuation'!$B$159:$U$159,BondVal_all!BO249:CH249)</f>
        <v>66295131.959093377</v>
      </c>
      <c r="C258" s="22">
        <f t="shared" si="12"/>
        <v>1.810919809947475E-3</v>
      </c>
      <c r="D258">
        <f>SUMPRODUCT(BondVal_all!$BO$2:$CH$2,'Bond Valuation'!$B$159:$U$159,BondVal_all!BO249:CH249)/Portf_Bond!B258</f>
        <v>5.6459636920622192</v>
      </c>
      <c r="E258" s="20">
        <f>-D258*BondVal_all!Y248/100</f>
        <v>-1.0082918794700239E-2</v>
      </c>
      <c r="F258" s="20">
        <f t="shared" si="13"/>
        <v>-3.1884988853772452E-2</v>
      </c>
      <c r="G258" s="23">
        <f>BondVal_all!$AC$1*BondVal_all!X248/100</f>
        <v>-1.6157457969816511E-3</v>
      </c>
      <c r="H258" s="23">
        <f t="shared" si="14"/>
        <v>-5.1094368383060289E-3</v>
      </c>
      <c r="I258">
        <f t="shared" si="15"/>
        <v>0</v>
      </c>
      <c r="L258" s="20"/>
      <c r="M258" s="58"/>
    </row>
    <row r="259" spans="1:13" x14ac:dyDescent="0.2">
      <c r="A259" s="39">
        <v>42774</v>
      </c>
      <c r="B259">
        <f>SUMPRODUCT('Bond Valuation'!$B$159:$U$159,BondVal_all!BO250:CH250)</f>
        <v>66175185.430877298</v>
      </c>
      <c r="C259" s="22">
        <f t="shared" si="12"/>
        <v>1.3087750326894489E-3</v>
      </c>
      <c r="D259">
        <f>SUMPRODUCT(BondVal_all!$BO$2:$CH$2,'Bond Valuation'!$B$159:$U$159,BondVal_all!BO250:CH250)/Portf_Bond!B259</f>
        <v>5.6464279252558152</v>
      </c>
      <c r="E259" s="20">
        <f>-D259*BondVal_all!Y249/100</f>
        <v>-1.0084017860923661E-2</v>
      </c>
      <c r="F259" s="20">
        <f t="shared" si="13"/>
        <v>-3.1888464406337823E-2</v>
      </c>
      <c r="G259" s="23">
        <f>BondVal_all!$AC$1*BondVal_all!X249/100</f>
        <v>-1.6167171136789679E-3</v>
      </c>
      <c r="H259" s="23">
        <f t="shared" si="14"/>
        <v>-5.1125084113989028E-3</v>
      </c>
      <c r="I259">
        <f t="shared" si="15"/>
        <v>0</v>
      </c>
      <c r="L259" s="20"/>
      <c r="M259" s="58"/>
    </row>
    <row r="260" spans="1:13" x14ac:dyDescent="0.2">
      <c r="A260" s="39">
        <v>42773</v>
      </c>
      <c r="B260">
        <f>SUMPRODUCT('Bond Valuation'!$B$159:$U$159,BondVal_all!BO251:CH251)</f>
        <v>66088633.651160419</v>
      </c>
      <c r="C260" s="22">
        <f t="shared" si="12"/>
        <v>-3.6130919298669089E-3</v>
      </c>
      <c r="D260">
        <f>SUMPRODUCT(BondVal_all!$BO$2:$CH$2,'Bond Valuation'!$B$159:$U$159,BondVal_all!BO251:CH251)/Portf_Bond!B260</f>
        <v>5.6312780903279904</v>
      </c>
      <c r="E260" s="20">
        <f>-D260*BondVal_all!Y250/100</f>
        <v>-1.0009809817408028E-2</v>
      </c>
      <c r="F260" s="20">
        <f t="shared" si="13"/>
        <v>-3.165379796812353E-2</v>
      </c>
      <c r="G260" s="23">
        <f>BondVal_all!$AC$1*BondVal_all!X250/100</f>
        <v>-1.6104466690072606E-3</v>
      </c>
      <c r="H260" s="23">
        <f t="shared" si="14"/>
        <v>-5.092679524294241E-3</v>
      </c>
      <c r="I260">
        <f t="shared" si="15"/>
        <v>0</v>
      </c>
      <c r="L260" s="20"/>
      <c r="M260" s="58"/>
    </row>
    <row r="261" spans="1:13" x14ac:dyDescent="0.2">
      <c r="A261" s="39">
        <v>42772</v>
      </c>
      <c r="B261">
        <f>SUMPRODUCT('Bond Valuation'!$B$159:$U$159,BondVal_all!BO252:CH252)</f>
        <v>66327849.854893014</v>
      </c>
      <c r="C261" s="22">
        <f t="shared" si="12"/>
        <v>1.775147001430135E-3</v>
      </c>
      <c r="D261">
        <f>SUMPRODUCT(BondVal_all!$BO$2:$CH$2,'Bond Valuation'!$B$159:$U$159,BondVal_all!BO252:CH252)/Portf_Bond!B261</f>
        <v>5.6357443655998019</v>
      </c>
      <c r="E261" s="20">
        <f>-D261*BondVal_all!Y251/100</f>
        <v>-1.0065462874543971E-2</v>
      </c>
      <c r="F261" s="20">
        <f t="shared" si="13"/>
        <v>-3.1829788387424597E-2</v>
      </c>
      <c r="G261" s="23">
        <f>BondVal_all!$AC$1*BondVal_all!X251/100</f>
        <v>-1.6164801189393523E-3</v>
      </c>
      <c r="H261" s="23">
        <f t="shared" si="14"/>
        <v>-5.111758968228239E-3</v>
      </c>
      <c r="I261">
        <f t="shared" si="15"/>
        <v>0</v>
      </c>
      <c r="L261" s="20"/>
      <c r="M261" s="58"/>
    </row>
    <row r="262" spans="1:13" x14ac:dyDescent="0.2">
      <c r="A262" s="39">
        <v>42769</v>
      </c>
      <c r="B262">
        <f>SUMPRODUCT('Bond Valuation'!$B$159:$U$159,BondVal_all!BO253:CH253)</f>
        <v>66210212.613700785</v>
      </c>
      <c r="C262" s="22">
        <f t="shared" si="12"/>
        <v>-1.9814164705034428E-3</v>
      </c>
      <c r="D262">
        <f>SUMPRODUCT(BondVal_all!$BO$2:$CH$2,'Bond Valuation'!$B$159:$U$159,BondVal_all!BO253:CH253)/Portf_Bond!B262</f>
        <v>5.6224533582659442</v>
      </c>
      <c r="E262" s="20">
        <f>-D262*BondVal_all!Y252/100</f>
        <v>-1.0021352042587733E-2</v>
      </c>
      <c r="F262" s="20">
        <f t="shared" si="13"/>
        <v>-3.1690297688957945E-2</v>
      </c>
      <c r="G262" s="23">
        <f>BondVal_all!$AC$1*BondVal_all!X252/100</f>
        <v>-1.6155366483459358E-3</v>
      </c>
      <c r="H262" s="23">
        <f t="shared" si="14"/>
        <v>-5.1087754522476519E-3</v>
      </c>
      <c r="I262">
        <f t="shared" si="15"/>
        <v>0</v>
      </c>
      <c r="L262" s="20"/>
      <c r="M262" s="58"/>
    </row>
    <row r="263" spans="1:13" x14ac:dyDescent="0.2">
      <c r="A263" s="39">
        <v>42768</v>
      </c>
      <c r="B263">
        <f>SUMPRODUCT('Bond Valuation'!$B$159:$U$159,BondVal_all!BO254:CH254)</f>
        <v>66341532.676393002</v>
      </c>
      <c r="C263" s="22"/>
      <c r="E263" s="20"/>
      <c r="F263" s="20"/>
      <c r="G263" s="23"/>
      <c r="H263" s="23"/>
      <c r="L263" s="20"/>
      <c r="M263" s="58"/>
    </row>
    <row r="264" spans="1:13" x14ac:dyDescent="0.2">
      <c r="A264" s="40">
        <v>42767</v>
      </c>
      <c r="C264" s="22"/>
      <c r="E264" s="20"/>
      <c r="F264" s="20"/>
      <c r="G264" s="23"/>
      <c r="H264" s="23"/>
    </row>
    <row r="265" spans="1:13" x14ac:dyDescent="0.2">
      <c r="A265" s="2">
        <v>42766</v>
      </c>
      <c r="C265" s="22"/>
      <c r="F265" s="20"/>
      <c r="G265" s="23"/>
      <c r="H265" s="23"/>
    </row>
    <row r="266" spans="1:13" x14ac:dyDescent="0.2">
      <c r="A266" s="2">
        <v>42765</v>
      </c>
      <c r="C266" s="22"/>
      <c r="F266" s="20"/>
      <c r="G266" s="23"/>
      <c r="H266" s="23"/>
    </row>
    <row r="267" spans="1:13" x14ac:dyDescent="0.2">
      <c r="A267" s="2">
        <v>42762</v>
      </c>
      <c r="C267" s="22"/>
      <c r="F267" s="20"/>
      <c r="G267" s="23"/>
      <c r="H267" s="23"/>
    </row>
    <row r="268" spans="1:13" x14ac:dyDescent="0.2">
      <c r="A268" s="2">
        <v>42761</v>
      </c>
      <c r="C268" s="22"/>
      <c r="F268" s="20"/>
      <c r="G268" s="23"/>
      <c r="H268" s="23"/>
    </row>
    <row r="269" spans="1:13" x14ac:dyDescent="0.2">
      <c r="A269" s="2">
        <v>42760</v>
      </c>
      <c r="C269" s="22"/>
      <c r="F269" s="20"/>
      <c r="G269" s="23"/>
      <c r="H269" s="23"/>
    </row>
    <row r="270" spans="1:13" x14ac:dyDescent="0.2">
      <c r="A270" s="2">
        <v>42759</v>
      </c>
      <c r="C270" s="22"/>
      <c r="F270" s="20"/>
      <c r="G270" s="23"/>
      <c r="H270" s="23"/>
    </row>
    <row r="271" spans="1:13" x14ac:dyDescent="0.2">
      <c r="A271" s="2">
        <v>42758</v>
      </c>
      <c r="C271" s="22"/>
      <c r="F271" s="20"/>
      <c r="G271" s="23"/>
      <c r="H271" s="23"/>
    </row>
    <row r="272" spans="1:13" x14ac:dyDescent="0.2">
      <c r="A272" s="2">
        <v>42755</v>
      </c>
      <c r="C272" s="22"/>
      <c r="F272" s="20"/>
      <c r="G272" s="23"/>
      <c r="H272" s="23"/>
    </row>
    <row r="273" spans="1:8" x14ac:dyDescent="0.2">
      <c r="A273" s="2">
        <v>42754</v>
      </c>
      <c r="C273" s="22"/>
      <c r="F273" s="20"/>
      <c r="G273" s="23"/>
      <c r="H273" s="23"/>
    </row>
    <row r="274" spans="1:8" x14ac:dyDescent="0.2">
      <c r="A274" s="2">
        <v>42753</v>
      </c>
      <c r="C274" s="22"/>
      <c r="F274" s="20"/>
      <c r="G274" s="23"/>
      <c r="H274" s="23"/>
    </row>
    <row r="275" spans="1:8" x14ac:dyDescent="0.2">
      <c r="A275" s="2">
        <v>42752</v>
      </c>
      <c r="C275" s="22"/>
      <c r="F275" s="20"/>
      <c r="G275" s="23"/>
      <c r="H275" s="23"/>
    </row>
    <row r="276" spans="1:8" x14ac:dyDescent="0.2">
      <c r="A276" s="2">
        <v>42751</v>
      </c>
      <c r="C276" s="22"/>
      <c r="F276" s="20"/>
      <c r="G276" s="23"/>
      <c r="H276" s="23"/>
    </row>
    <row r="277" spans="1:8" x14ac:dyDescent="0.2">
      <c r="A277" s="2">
        <v>42748</v>
      </c>
      <c r="C277" s="22"/>
      <c r="F277" s="20"/>
      <c r="G277" s="23"/>
      <c r="H277" s="23"/>
    </row>
    <row r="278" spans="1:8" x14ac:dyDescent="0.2">
      <c r="A278" s="2">
        <v>42747</v>
      </c>
      <c r="C278" s="22"/>
      <c r="F278" s="20"/>
      <c r="G278" s="23"/>
      <c r="H278" s="23"/>
    </row>
    <row r="279" spans="1:8" x14ac:dyDescent="0.2">
      <c r="A279" s="2">
        <v>42746</v>
      </c>
      <c r="C279" s="22"/>
      <c r="F279" s="20"/>
      <c r="G279" s="23"/>
      <c r="H279" s="23"/>
    </row>
    <row r="280" spans="1:8" x14ac:dyDescent="0.2">
      <c r="A280" s="2">
        <v>42745</v>
      </c>
      <c r="C280" s="22"/>
      <c r="F280" s="20"/>
      <c r="G280" s="23"/>
      <c r="H280" s="23"/>
    </row>
    <row r="281" spans="1:8" x14ac:dyDescent="0.2">
      <c r="A281" s="2">
        <v>42744</v>
      </c>
      <c r="C281" s="22"/>
      <c r="F281" s="20"/>
      <c r="G281" s="23"/>
      <c r="H281" s="23"/>
    </row>
    <row r="282" spans="1:8" x14ac:dyDescent="0.2">
      <c r="A282" s="2">
        <v>42741</v>
      </c>
      <c r="C282" s="22"/>
      <c r="F282" s="20"/>
      <c r="G282" s="23"/>
      <c r="H282" s="23"/>
    </row>
    <row r="283" spans="1:8" x14ac:dyDescent="0.2">
      <c r="A283" s="2">
        <v>42740</v>
      </c>
      <c r="C283" s="22"/>
      <c r="F283" s="20"/>
      <c r="G283" s="23"/>
      <c r="H283" s="23"/>
    </row>
    <row r="284" spans="1:8" x14ac:dyDescent="0.2">
      <c r="A284" s="2">
        <v>42739</v>
      </c>
      <c r="C284" s="22"/>
      <c r="F284" s="20"/>
      <c r="G284" s="23"/>
      <c r="H284" s="23"/>
    </row>
    <row r="285" spans="1:8" x14ac:dyDescent="0.2">
      <c r="A285" s="2">
        <v>42738</v>
      </c>
      <c r="C285" s="22"/>
      <c r="F285" s="20"/>
      <c r="G285" s="23"/>
      <c r="H285" s="23"/>
    </row>
    <row r="286" spans="1:8" x14ac:dyDescent="0.2">
      <c r="A286" s="2">
        <v>42734</v>
      </c>
      <c r="C286" s="22"/>
      <c r="F286" s="20"/>
      <c r="G286" s="23"/>
      <c r="H286" s="23"/>
    </row>
    <row r="287" spans="1:8" x14ac:dyDescent="0.2">
      <c r="A287" s="2">
        <v>42733</v>
      </c>
      <c r="C287" s="22"/>
      <c r="F287" s="20"/>
      <c r="G287" s="23"/>
      <c r="H287" s="23"/>
    </row>
    <row r="288" spans="1:8" x14ac:dyDescent="0.2">
      <c r="A288" s="2">
        <v>42732</v>
      </c>
      <c r="C288" s="22"/>
      <c r="F288" s="20"/>
      <c r="G288" s="23"/>
      <c r="H288" s="23"/>
    </row>
    <row r="289" spans="1:8" x14ac:dyDescent="0.2">
      <c r="A289" s="2">
        <v>42731</v>
      </c>
      <c r="C289" s="22"/>
      <c r="F289" s="20"/>
      <c r="G289" s="23"/>
      <c r="H289" s="23"/>
    </row>
    <row r="290" spans="1:8" x14ac:dyDescent="0.2">
      <c r="A290" s="2">
        <v>42730</v>
      </c>
      <c r="C290" s="22"/>
      <c r="F290" s="20"/>
      <c r="G290" s="23"/>
      <c r="H290" s="23"/>
    </row>
    <row r="291" spans="1:8" x14ac:dyDescent="0.2">
      <c r="A291" s="2">
        <v>42727</v>
      </c>
      <c r="C291" s="22"/>
      <c r="F291" s="20"/>
      <c r="G291" s="23"/>
      <c r="H291" s="23"/>
    </row>
    <row r="292" spans="1:8" x14ac:dyDescent="0.2">
      <c r="A292" s="2">
        <v>42726</v>
      </c>
      <c r="C292" s="22"/>
      <c r="F292" s="20"/>
      <c r="G292" s="23"/>
      <c r="H292" s="23"/>
    </row>
    <row r="293" spans="1:8" x14ac:dyDescent="0.2">
      <c r="A293" s="2">
        <v>42725</v>
      </c>
      <c r="C293" s="22"/>
      <c r="F293" s="20"/>
      <c r="G293" s="23"/>
      <c r="H293" s="23"/>
    </row>
    <row r="294" spans="1:8" x14ac:dyDescent="0.2">
      <c r="A294" s="2">
        <v>42724</v>
      </c>
      <c r="C294" s="22"/>
      <c r="F294" s="20"/>
      <c r="G294" s="23"/>
      <c r="H294" s="23"/>
    </row>
    <row r="295" spans="1:8" x14ac:dyDescent="0.2">
      <c r="A295" s="2">
        <v>42723</v>
      </c>
      <c r="C295" s="22"/>
      <c r="F295" s="20"/>
      <c r="G295" s="23"/>
      <c r="H295" s="23"/>
    </row>
    <row r="296" spans="1:8" x14ac:dyDescent="0.2">
      <c r="A296" s="2">
        <v>42720</v>
      </c>
      <c r="C296" s="22"/>
      <c r="F296" s="20"/>
      <c r="G296" s="23"/>
      <c r="H296" s="23"/>
    </row>
    <row r="297" spans="1:8" x14ac:dyDescent="0.2">
      <c r="A297" s="2">
        <v>42719</v>
      </c>
      <c r="C297" s="22"/>
      <c r="F297" s="20"/>
      <c r="G297" s="23"/>
      <c r="H297" s="23"/>
    </row>
    <row r="298" spans="1:8" x14ac:dyDescent="0.2">
      <c r="A298" s="2">
        <v>42718</v>
      </c>
      <c r="C298" s="22"/>
      <c r="F298" s="20"/>
      <c r="G298" s="23"/>
      <c r="H298" s="23"/>
    </row>
    <row r="299" spans="1:8" x14ac:dyDescent="0.2">
      <c r="A299" s="2">
        <v>42717</v>
      </c>
      <c r="C299" s="22"/>
      <c r="F299" s="20"/>
      <c r="G299" s="23"/>
      <c r="H299" s="23"/>
    </row>
    <row r="300" spans="1:8" x14ac:dyDescent="0.2">
      <c r="A300" s="2">
        <v>42716</v>
      </c>
      <c r="C300" s="22"/>
      <c r="F300" s="20"/>
      <c r="G300" s="23"/>
      <c r="H300" s="23"/>
    </row>
    <row r="301" spans="1:8" x14ac:dyDescent="0.2">
      <c r="A301" s="2">
        <v>42713</v>
      </c>
      <c r="C301" s="22"/>
      <c r="F301" s="20"/>
      <c r="G301" s="23"/>
      <c r="H301" s="23"/>
    </row>
    <row r="302" spans="1:8" x14ac:dyDescent="0.2">
      <c r="A302" s="2">
        <v>42712</v>
      </c>
      <c r="C302" s="22"/>
      <c r="F302" s="20"/>
      <c r="G302" s="23"/>
      <c r="H302" s="23"/>
    </row>
    <row r="303" spans="1:8" x14ac:dyDescent="0.2">
      <c r="A303" s="2">
        <v>42711</v>
      </c>
      <c r="C303" s="22"/>
      <c r="F303" s="20"/>
      <c r="G303" s="23"/>
      <c r="H303" s="23"/>
    </row>
    <row r="304" spans="1:8" x14ac:dyDescent="0.2">
      <c r="A304" s="2">
        <v>42710</v>
      </c>
      <c r="C304" s="22"/>
      <c r="F304" s="20"/>
      <c r="G304" s="23"/>
      <c r="H304" s="23"/>
    </row>
    <row r="305" spans="1:8" x14ac:dyDescent="0.2">
      <c r="A305" s="2">
        <v>42709</v>
      </c>
      <c r="C305" s="22"/>
      <c r="F305" s="20"/>
      <c r="G305" s="23"/>
      <c r="H305" s="23"/>
    </row>
    <row r="306" spans="1:8" x14ac:dyDescent="0.2">
      <c r="A306" s="2">
        <v>42706</v>
      </c>
      <c r="C306" s="22"/>
      <c r="F306" s="20"/>
      <c r="G306" s="23"/>
      <c r="H306" s="23"/>
    </row>
    <row r="307" spans="1:8" x14ac:dyDescent="0.2">
      <c r="A307" s="2">
        <v>42705</v>
      </c>
      <c r="C307" s="22"/>
      <c r="F307" s="20"/>
      <c r="G307" s="23"/>
      <c r="H307" s="23"/>
    </row>
    <row r="308" spans="1:8" x14ac:dyDescent="0.2">
      <c r="A308" s="2">
        <v>42704</v>
      </c>
      <c r="C308" s="22"/>
      <c r="F308" s="20"/>
      <c r="G308" s="23"/>
      <c r="H308" s="23"/>
    </row>
    <row r="309" spans="1:8" x14ac:dyDescent="0.2">
      <c r="A309" s="2">
        <v>42703</v>
      </c>
      <c r="C309" s="22"/>
      <c r="F309" s="20"/>
      <c r="G309" s="23"/>
      <c r="H309" s="23"/>
    </row>
    <row r="310" spans="1:8" x14ac:dyDescent="0.2">
      <c r="A310" s="2">
        <v>42702</v>
      </c>
      <c r="C310" s="22"/>
      <c r="F310" s="20"/>
      <c r="G310" s="23"/>
      <c r="H310" s="23"/>
    </row>
    <row r="311" spans="1:8" x14ac:dyDescent="0.2">
      <c r="A311" s="2">
        <v>42699</v>
      </c>
      <c r="C311" s="22"/>
      <c r="F311" s="20"/>
      <c r="G311" s="23"/>
      <c r="H311" s="23"/>
    </row>
    <row r="312" spans="1:8" x14ac:dyDescent="0.2">
      <c r="A312" s="2">
        <v>42698</v>
      </c>
      <c r="C312" s="22"/>
      <c r="F312" s="20"/>
      <c r="G312" s="23"/>
      <c r="H312" s="23"/>
    </row>
    <row r="313" spans="1:8" x14ac:dyDescent="0.2">
      <c r="A313" s="2">
        <v>42697</v>
      </c>
      <c r="C313" s="22"/>
      <c r="F313" s="20"/>
      <c r="G313" s="23"/>
      <c r="H313" s="23"/>
    </row>
    <row r="314" spans="1:8" x14ac:dyDescent="0.2">
      <c r="A314" s="2">
        <v>42696</v>
      </c>
      <c r="C314" s="22"/>
      <c r="F314" s="20"/>
      <c r="G314" s="23"/>
      <c r="H314" s="23"/>
    </row>
    <row r="315" spans="1:8" x14ac:dyDescent="0.2">
      <c r="A315" s="2">
        <v>42695</v>
      </c>
      <c r="C315" s="22"/>
      <c r="F315" s="20"/>
      <c r="G315" s="23"/>
      <c r="H315" s="23"/>
    </row>
    <row r="316" spans="1:8" x14ac:dyDescent="0.2">
      <c r="A316" s="2">
        <v>42692</v>
      </c>
      <c r="C316" s="22"/>
      <c r="F316" s="20"/>
      <c r="G316" s="23"/>
      <c r="H316" s="23"/>
    </row>
    <row r="317" spans="1:8" x14ac:dyDescent="0.2">
      <c r="A317" s="2">
        <v>42691</v>
      </c>
      <c r="C317" s="22"/>
      <c r="F317" s="20"/>
      <c r="G317" s="23"/>
      <c r="H317" s="23"/>
    </row>
    <row r="318" spans="1:8" x14ac:dyDescent="0.2">
      <c r="A318" s="2">
        <v>42690</v>
      </c>
      <c r="C318" s="22"/>
      <c r="F318" s="20"/>
      <c r="G318" s="23"/>
      <c r="H318" s="23"/>
    </row>
    <row r="319" spans="1:8" x14ac:dyDescent="0.2">
      <c r="A319" s="2">
        <v>42689</v>
      </c>
      <c r="C319" s="22"/>
      <c r="F319" s="20"/>
      <c r="G319" s="23"/>
      <c r="H319" s="23"/>
    </row>
    <row r="320" spans="1:8" x14ac:dyDescent="0.2">
      <c r="A320" s="2">
        <v>42688</v>
      </c>
      <c r="C320" s="22"/>
      <c r="F320" s="20"/>
      <c r="G320" s="23"/>
      <c r="H320" s="23"/>
    </row>
    <row r="321" spans="1:8" x14ac:dyDescent="0.2">
      <c r="A321" s="2">
        <v>42685</v>
      </c>
      <c r="C321" s="22"/>
      <c r="F321" s="20"/>
      <c r="G321" s="23"/>
      <c r="H321" s="23"/>
    </row>
    <row r="322" spans="1:8" x14ac:dyDescent="0.2">
      <c r="A322" s="2">
        <v>42684</v>
      </c>
      <c r="C322" s="22"/>
      <c r="F322" s="20"/>
      <c r="G322" s="23"/>
      <c r="H322" s="23"/>
    </row>
    <row r="323" spans="1:8" x14ac:dyDescent="0.2">
      <c r="A323" s="2">
        <v>42683</v>
      </c>
      <c r="C323" s="22"/>
      <c r="F323" s="20"/>
      <c r="G323" s="23"/>
      <c r="H323" s="23"/>
    </row>
    <row r="324" spans="1:8" x14ac:dyDescent="0.2">
      <c r="A324" s="2">
        <v>42682</v>
      </c>
      <c r="C324" s="22"/>
      <c r="F324" s="20"/>
      <c r="G324" s="23"/>
      <c r="H324" s="23"/>
    </row>
    <row r="325" spans="1:8" x14ac:dyDescent="0.2">
      <c r="A325" s="2">
        <v>42681</v>
      </c>
      <c r="C325" s="22"/>
      <c r="F325" s="20"/>
      <c r="G325" s="23"/>
      <c r="H325" s="23"/>
    </row>
    <row r="326" spans="1:8" x14ac:dyDescent="0.2">
      <c r="A326" s="2">
        <v>42677</v>
      </c>
      <c r="C326" s="22"/>
      <c r="F326" s="20"/>
      <c r="G326" s="23"/>
      <c r="H326" s="23"/>
    </row>
    <row r="327" spans="1:8" x14ac:dyDescent="0.2">
      <c r="A327" s="2">
        <v>42676</v>
      </c>
      <c r="C327" s="22"/>
      <c r="F327" s="20"/>
      <c r="G327" s="23"/>
      <c r="H327" s="23"/>
    </row>
    <row r="328" spans="1:8" x14ac:dyDescent="0.2">
      <c r="A328" s="2">
        <v>42675</v>
      </c>
      <c r="C328" s="22"/>
      <c r="F328" s="20"/>
      <c r="G328" s="23"/>
      <c r="H328" s="23"/>
    </row>
    <row r="329" spans="1:8" x14ac:dyDescent="0.2">
      <c r="A329" s="2">
        <v>42674</v>
      </c>
      <c r="C329" s="22"/>
      <c r="F329" s="20"/>
      <c r="G329" s="23"/>
      <c r="H329" s="23"/>
    </row>
    <row r="330" spans="1:8" x14ac:dyDescent="0.2">
      <c r="A330" s="2">
        <v>42671</v>
      </c>
      <c r="C330" s="22"/>
      <c r="F330" s="20"/>
      <c r="G330" s="23"/>
      <c r="H330" s="23"/>
    </row>
    <row r="331" spans="1:8" x14ac:dyDescent="0.2">
      <c r="A331" s="2">
        <v>42670</v>
      </c>
      <c r="C331" s="22"/>
      <c r="F331" s="20"/>
      <c r="G331" s="23"/>
      <c r="H331" s="23"/>
    </row>
    <row r="332" spans="1:8" x14ac:dyDescent="0.2">
      <c r="A332" s="2">
        <v>42669</v>
      </c>
      <c r="C332" s="22"/>
      <c r="F332" s="20"/>
      <c r="G332" s="23"/>
      <c r="H332" s="23"/>
    </row>
    <row r="333" spans="1:8" x14ac:dyDescent="0.2">
      <c r="A333" s="2">
        <v>42668</v>
      </c>
      <c r="C333" s="22"/>
      <c r="F333" s="20"/>
      <c r="G333" s="23"/>
      <c r="H333" s="23"/>
    </row>
    <row r="334" spans="1:8" x14ac:dyDescent="0.2">
      <c r="A334" s="2">
        <v>42667</v>
      </c>
      <c r="C334" s="22"/>
      <c r="F334" s="20"/>
      <c r="G334" s="23"/>
      <c r="H334" s="23"/>
    </row>
    <row r="335" spans="1:8" x14ac:dyDescent="0.2">
      <c r="A335" s="2">
        <v>42664</v>
      </c>
      <c r="C335" s="22"/>
      <c r="F335" s="20"/>
      <c r="G335" s="23"/>
      <c r="H335" s="23"/>
    </row>
    <row r="336" spans="1:8" x14ac:dyDescent="0.2">
      <c r="A336" s="2">
        <v>42663</v>
      </c>
      <c r="C336" s="22"/>
      <c r="F336" s="20"/>
      <c r="G336" s="23"/>
      <c r="H336" s="23"/>
    </row>
    <row r="337" spans="1:8" x14ac:dyDescent="0.2">
      <c r="A337" s="2">
        <v>42662</v>
      </c>
      <c r="C337" s="22"/>
      <c r="F337" s="20"/>
      <c r="G337" s="23"/>
      <c r="H337" s="23"/>
    </row>
    <row r="338" spans="1:8" x14ac:dyDescent="0.2">
      <c r="A338" s="2">
        <v>42661</v>
      </c>
      <c r="C338" s="22"/>
      <c r="F338" s="20"/>
      <c r="G338" s="23"/>
      <c r="H338" s="23"/>
    </row>
    <row r="339" spans="1:8" x14ac:dyDescent="0.2">
      <c r="A339" s="2">
        <v>42660</v>
      </c>
      <c r="C339" s="22"/>
      <c r="F339" s="20"/>
      <c r="G339" s="23"/>
      <c r="H339" s="23"/>
    </row>
    <row r="340" spans="1:8" x14ac:dyDescent="0.2">
      <c r="A340" s="2">
        <v>42657</v>
      </c>
      <c r="C340" s="22"/>
      <c r="F340" s="20"/>
      <c r="G340" s="23"/>
      <c r="H340" s="23"/>
    </row>
    <row r="341" spans="1:8" x14ac:dyDescent="0.2">
      <c r="A341" s="2">
        <v>42656</v>
      </c>
      <c r="C341" s="22"/>
      <c r="F341" s="20"/>
      <c r="G341" s="23"/>
      <c r="H341" s="23"/>
    </row>
    <row r="342" spans="1:8" x14ac:dyDescent="0.2">
      <c r="A342" s="2">
        <v>42655</v>
      </c>
      <c r="C342" s="22"/>
      <c r="F342" s="20"/>
      <c r="G342" s="23"/>
      <c r="H342" s="23"/>
    </row>
    <row r="343" spans="1:8" x14ac:dyDescent="0.2">
      <c r="A343" s="2">
        <v>42654</v>
      </c>
      <c r="C343" s="22"/>
      <c r="F343" s="20"/>
      <c r="G343" s="23"/>
      <c r="H343" s="23"/>
    </row>
    <row r="344" spans="1:8" x14ac:dyDescent="0.2">
      <c r="A344" s="2">
        <v>42653</v>
      </c>
      <c r="C344" s="22"/>
      <c r="F344" s="20"/>
      <c r="G344" s="23"/>
      <c r="H344" s="23"/>
    </row>
    <row r="345" spans="1:8" x14ac:dyDescent="0.2">
      <c r="A345" s="2">
        <v>42650</v>
      </c>
      <c r="C345" s="22"/>
      <c r="F345" s="20"/>
      <c r="G345" s="23"/>
      <c r="H345" s="23"/>
    </row>
    <row r="346" spans="1:8" x14ac:dyDescent="0.2">
      <c r="A346" s="2">
        <v>42649</v>
      </c>
      <c r="C346" s="22"/>
      <c r="F346" s="20"/>
      <c r="G346" s="23"/>
      <c r="H346" s="23"/>
    </row>
    <row r="347" spans="1:8" x14ac:dyDescent="0.2">
      <c r="A347" s="2">
        <v>42648</v>
      </c>
      <c r="C347" s="22"/>
      <c r="F347" s="20"/>
      <c r="G347" s="23"/>
      <c r="H347" s="23"/>
    </row>
    <row r="348" spans="1:8" x14ac:dyDescent="0.2">
      <c r="A348" s="2">
        <v>42647</v>
      </c>
      <c r="C348" s="22"/>
      <c r="F348" s="20"/>
      <c r="G348" s="23"/>
      <c r="H348" s="23"/>
    </row>
    <row r="349" spans="1:8" x14ac:dyDescent="0.2">
      <c r="A349" s="2">
        <v>42646</v>
      </c>
      <c r="C349" s="22"/>
      <c r="F349" s="20"/>
      <c r="G349" s="23"/>
      <c r="H349" s="23"/>
    </row>
    <row r="350" spans="1:8" x14ac:dyDescent="0.2">
      <c r="A350" s="2">
        <v>42643</v>
      </c>
      <c r="C350" s="22"/>
      <c r="F350" s="20"/>
      <c r="G350" s="23"/>
      <c r="H350" s="23"/>
    </row>
    <row r="351" spans="1:8" x14ac:dyDescent="0.2">
      <c r="A351" s="2">
        <v>42642</v>
      </c>
      <c r="C351" s="22"/>
      <c r="F351" s="20"/>
      <c r="G351" s="23"/>
      <c r="H351" s="23"/>
    </row>
    <row r="352" spans="1:8" x14ac:dyDescent="0.2">
      <c r="A352" s="2">
        <v>42641</v>
      </c>
      <c r="C352" s="22"/>
      <c r="F352" s="20"/>
      <c r="G352" s="23"/>
      <c r="H352" s="23"/>
    </row>
    <row r="353" spans="1:8" x14ac:dyDescent="0.2">
      <c r="A353" s="2">
        <v>42640</v>
      </c>
      <c r="C353" s="22"/>
      <c r="F353" s="20"/>
      <c r="G353" s="23"/>
      <c r="H353" s="23"/>
    </row>
    <row r="354" spans="1:8" x14ac:dyDescent="0.2">
      <c r="A354" s="2">
        <v>42639</v>
      </c>
      <c r="C354" s="22"/>
      <c r="F354" s="20"/>
      <c r="G354" s="23"/>
      <c r="H354" s="23"/>
    </row>
    <row r="355" spans="1:8" x14ac:dyDescent="0.2">
      <c r="A355" s="2">
        <v>42636</v>
      </c>
      <c r="C355" s="22"/>
      <c r="F355" s="20"/>
      <c r="G355" s="23"/>
      <c r="H355" s="23"/>
    </row>
    <row r="356" spans="1:8" x14ac:dyDescent="0.2">
      <c r="A356" s="2">
        <v>42635</v>
      </c>
      <c r="C356" s="22"/>
      <c r="F356" s="20"/>
      <c r="G356" s="23"/>
      <c r="H356" s="23"/>
    </row>
    <row r="357" spans="1:8" x14ac:dyDescent="0.2">
      <c r="A357" s="2">
        <v>42634</v>
      </c>
      <c r="C357" s="22"/>
      <c r="F357" s="20"/>
      <c r="G357" s="23"/>
      <c r="H357" s="23"/>
    </row>
    <row r="358" spans="1:8" x14ac:dyDescent="0.2">
      <c r="A358" s="2">
        <v>42633</v>
      </c>
      <c r="C358" s="22"/>
      <c r="F358" s="20"/>
      <c r="G358" s="23"/>
      <c r="H358" s="23"/>
    </row>
    <row r="359" spans="1:8" x14ac:dyDescent="0.2">
      <c r="A359" s="2">
        <v>42632</v>
      </c>
      <c r="C359" s="22"/>
      <c r="F359" s="20"/>
      <c r="G359" s="23"/>
      <c r="H359" s="23"/>
    </row>
    <row r="360" spans="1:8" x14ac:dyDescent="0.2">
      <c r="A360" s="2">
        <v>42629</v>
      </c>
      <c r="C360" s="22"/>
      <c r="F360" s="20"/>
      <c r="G360" s="23"/>
      <c r="H360" s="23"/>
    </row>
    <row r="361" spans="1:8" x14ac:dyDescent="0.2">
      <c r="A361" s="2">
        <v>42628</v>
      </c>
      <c r="C361" s="22"/>
      <c r="F361" s="20"/>
      <c r="G361" s="23"/>
      <c r="H361" s="23"/>
    </row>
    <row r="362" spans="1:8" x14ac:dyDescent="0.2">
      <c r="A362" s="2">
        <v>42627</v>
      </c>
      <c r="C362" s="22"/>
      <c r="F362" s="20"/>
      <c r="G362" s="23"/>
      <c r="H362" s="23"/>
    </row>
    <row r="363" spans="1:8" x14ac:dyDescent="0.2">
      <c r="A363" s="2">
        <v>42626</v>
      </c>
      <c r="C363" s="22"/>
      <c r="F363" s="20"/>
      <c r="G363" s="23"/>
      <c r="H363" s="23"/>
    </row>
    <row r="364" spans="1:8" x14ac:dyDescent="0.2">
      <c r="A364" s="2">
        <v>42625</v>
      </c>
      <c r="C364" s="22"/>
      <c r="F364" s="20"/>
      <c r="G364" s="23"/>
      <c r="H364" s="23"/>
    </row>
    <row r="365" spans="1:8" x14ac:dyDescent="0.2">
      <c r="A365" s="2">
        <v>42622</v>
      </c>
      <c r="C365" s="22"/>
      <c r="F365" s="20"/>
      <c r="G365" s="23"/>
      <c r="H365" s="23"/>
    </row>
    <row r="366" spans="1:8" x14ac:dyDescent="0.2">
      <c r="A366" s="2">
        <v>42621</v>
      </c>
      <c r="C366" s="22"/>
      <c r="F366" s="20"/>
      <c r="G366" s="23"/>
      <c r="H366" s="23"/>
    </row>
    <row r="367" spans="1:8" x14ac:dyDescent="0.2">
      <c r="A367" s="2">
        <v>42620</v>
      </c>
      <c r="C367" s="22"/>
      <c r="F367" s="20"/>
      <c r="G367" s="23"/>
      <c r="H367" s="23"/>
    </row>
    <row r="368" spans="1:8" x14ac:dyDescent="0.2">
      <c r="A368" s="2">
        <v>42619</v>
      </c>
      <c r="C368" s="22"/>
      <c r="F368" s="20"/>
      <c r="G368" s="23"/>
      <c r="H368" s="23"/>
    </row>
    <row r="369" spans="1:8" x14ac:dyDescent="0.2">
      <c r="A369" s="2">
        <v>42618</v>
      </c>
      <c r="C369" s="22"/>
      <c r="F369" s="20"/>
      <c r="G369" s="23"/>
      <c r="H369" s="23"/>
    </row>
    <row r="370" spans="1:8" x14ac:dyDescent="0.2">
      <c r="A370" s="2">
        <v>42615</v>
      </c>
      <c r="C370" s="22"/>
      <c r="F370" s="20"/>
      <c r="G370" s="23"/>
      <c r="H370" s="23"/>
    </row>
    <row r="371" spans="1:8" x14ac:dyDescent="0.2">
      <c r="A371" s="2">
        <v>42614</v>
      </c>
      <c r="C371" s="22"/>
      <c r="F371" s="20"/>
      <c r="G371" s="23"/>
      <c r="H371" s="23"/>
    </row>
    <row r="372" spans="1:8" x14ac:dyDescent="0.2">
      <c r="A372" s="2">
        <v>42613</v>
      </c>
      <c r="C372" s="22"/>
      <c r="F372" s="20"/>
      <c r="G372" s="23"/>
      <c r="H372" s="23"/>
    </row>
    <row r="373" spans="1:8" x14ac:dyDescent="0.2">
      <c r="A373" s="2">
        <v>42612</v>
      </c>
      <c r="C373" s="22"/>
      <c r="F373" s="20"/>
      <c r="G373" s="23"/>
      <c r="H373" s="23"/>
    </row>
    <row r="374" spans="1:8" x14ac:dyDescent="0.2">
      <c r="A374" s="2">
        <v>42611</v>
      </c>
      <c r="C374" s="22"/>
      <c r="F374" s="20"/>
      <c r="G374" s="23"/>
      <c r="H374" s="23"/>
    </row>
    <row r="375" spans="1:8" x14ac:dyDescent="0.2">
      <c r="A375" s="2">
        <v>42608</v>
      </c>
      <c r="C375" s="22"/>
      <c r="F375" s="20"/>
      <c r="G375" s="23"/>
      <c r="H375" s="23"/>
    </row>
    <row r="376" spans="1:8" x14ac:dyDescent="0.2">
      <c r="A376" s="2">
        <v>42607</v>
      </c>
      <c r="C376" s="22"/>
      <c r="F376" s="20"/>
      <c r="G376" s="23"/>
      <c r="H376" s="23"/>
    </row>
    <row r="377" spans="1:8" x14ac:dyDescent="0.2">
      <c r="A377" s="2">
        <v>42606</v>
      </c>
      <c r="C377" s="22"/>
      <c r="F377" s="20"/>
      <c r="G377" s="23"/>
      <c r="H377" s="23"/>
    </row>
    <row r="378" spans="1:8" x14ac:dyDescent="0.2">
      <c r="A378" s="2">
        <v>42605</v>
      </c>
      <c r="C378" s="22"/>
      <c r="F378" s="20"/>
      <c r="G378" s="23"/>
      <c r="H378" s="23"/>
    </row>
    <row r="379" spans="1:8" x14ac:dyDescent="0.2">
      <c r="A379" s="2">
        <v>42604</v>
      </c>
      <c r="C379" s="22"/>
      <c r="F379" s="20"/>
      <c r="G379" s="23"/>
      <c r="H379" s="23"/>
    </row>
    <row r="380" spans="1:8" x14ac:dyDescent="0.2">
      <c r="A380" s="2">
        <v>42601</v>
      </c>
      <c r="C380" s="22"/>
      <c r="F380" s="20"/>
      <c r="G380" s="23"/>
      <c r="H380" s="23"/>
    </row>
    <row r="381" spans="1:8" x14ac:dyDescent="0.2">
      <c r="A381" s="2">
        <v>42600</v>
      </c>
      <c r="C381" s="22"/>
      <c r="F381" s="20"/>
      <c r="G381" s="23"/>
      <c r="H381" s="23"/>
    </row>
    <row r="382" spans="1:8" x14ac:dyDescent="0.2">
      <c r="A382" s="2">
        <v>42599</v>
      </c>
      <c r="C382" s="22"/>
      <c r="F382" s="20"/>
      <c r="G382" s="23"/>
      <c r="H382" s="23"/>
    </row>
    <row r="383" spans="1:8" x14ac:dyDescent="0.2">
      <c r="A383" s="2">
        <v>42598</v>
      </c>
      <c r="C383" s="22"/>
      <c r="F383" s="20"/>
      <c r="G383" s="23"/>
      <c r="H383" s="23"/>
    </row>
    <row r="384" spans="1:8" x14ac:dyDescent="0.2">
      <c r="A384" s="2">
        <v>42597</v>
      </c>
      <c r="C384" s="22"/>
      <c r="F384" s="20"/>
      <c r="G384" s="23"/>
      <c r="H384" s="23"/>
    </row>
    <row r="385" spans="1:8" x14ac:dyDescent="0.2">
      <c r="A385" s="2">
        <v>42594</v>
      </c>
      <c r="C385" s="22"/>
      <c r="F385" s="20"/>
      <c r="G385" s="23"/>
      <c r="H385" s="23"/>
    </row>
    <row r="386" spans="1:8" x14ac:dyDescent="0.2">
      <c r="A386" s="2">
        <v>42593</v>
      </c>
      <c r="C386" s="22"/>
      <c r="F386" s="20"/>
      <c r="G386" s="23"/>
      <c r="H386" s="23"/>
    </row>
    <row r="387" spans="1:8" x14ac:dyDescent="0.2">
      <c r="A387" s="2">
        <v>42592</v>
      </c>
      <c r="C387" s="22"/>
      <c r="F387" s="20"/>
      <c r="G387" s="23"/>
      <c r="H387" s="23"/>
    </row>
    <row r="388" spans="1:8" x14ac:dyDescent="0.2">
      <c r="A388" s="2">
        <v>42591</v>
      </c>
      <c r="C388" s="22"/>
      <c r="F388" s="20"/>
      <c r="G388" s="23"/>
      <c r="H388" s="23"/>
    </row>
    <row r="389" spans="1:8" x14ac:dyDescent="0.2">
      <c r="A389" s="2">
        <v>42590</v>
      </c>
      <c r="C389" s="22"/>
      <c r="F389" s="20"/>
      <c r="G389" s="23"/>
      <c r="H389" s="23"/>
    </row>
    <row r="390" spans="1:8" x14ac:dyDescent="0.2">
      <c r="A390" s="2">
        <v>42587</v>
      </c>
      <c r="C390" s="22"/>
      <c r="F390" s="20"/>
      <c r="G390" s="23"/>
      <c r="H390" s="23"/>
    </row>
    <row r="391" spans="1:8" x14ac:dyDescent="0.2">
      <c r="A391" s="2">
        <v>42586</v>
      </c>
      <c r="C391" s="22"/>
      <c r="F391" s="20"/>
      <c r="G391" s="23"/>
      <c r="H391" s="23"/>
    </row>
    <row r="392" spans="1:8" x14ac:dyDescent="0.2">
      <c r="A392" s="2">
        <v>42585</v>
      </c>
      <c r="C392" s="22"/>
      <c r="F392" s="20"/>
      <c r="G392" s="23"/>
      <c r="H392" s="23"/>
    </row>
    <row r="393" spans="1:8" x14ac:dyDescent="0.2">
      <c r="A393" s="2">
        <v>42584</v>
      </c>
      <c r="C393" s="22"/>
      <c r="F393" s="20"/>
      <c r="G393" s="23"/>
      <c r="H393" s="23"/>
    </row>
    <row r="394" spans="1:8" x14ac:dyDescent="0.2">
      <c r="A394" s="2">
        <v>42583</v>
      </c>
      <c r="C394" s="22"/>
      <c r="F394" s="20"/>
      <c r="G394" s="23"/>
      <c r="H394" s="23"/>
    </row>
    <row r="395" spans="1:8" x14ac:dyDescent="0.2">
      <c r="A395" s="2">
        <v>42580</v>
      </c>
      <c r="C395" s="22"/>
      <c r="F395" s="20"/>
      <c r="G395" s="23"/>
      <c r="H395" s="23"/>
    </row>
    <row r="396" spans="1:8" x14ac:dyDescent="0.2">
      <c r="A396" s="2">
        <v>42579</v>
      </c>
      <c r="C396" s="22"/>
      <c r="F396" s="20"/>
      <c r="G396" s="23"/>
      <c r="H396" s="23"/>
    </row>
    <row r="397" spans="1:8" x14ac:dyDescent="0.2">
      <c r="A397" s="2">
        <v>42578</v>
      </c>
      <c r="C397" s="22"/>
      <c r="F397" s="20"/>
      <c r="G397" s="23"/>
      <c r="H397" s="23"/>
    </row>
    <row r="398" spans="1:8" x14ac:dyDescent="0.2">
      <c r="A398" s="2">
        <v>42577</v>
      </c>
      <c r="C398" s="22"/>
      <c r="F398" s="20"/>
      <c r="G398" s="23"/>
      <c r="H398" s="23"/>
    </row>
    <row r="399" spans="1:8" x14ac:dyDescent="0.2">
      <c r="A399" s="2">
        <v>42576</v>
      </c>
      <c r="C399" s="22"/>
      <c r="F399" s="20"/>
      <c r="G399" s="23"/>
      <c r="H399" s="23"/>
    </row>
    <row r="400" spans="1:8" x14ac:dyDescent="0.2">
      <c r="A400" s="2">
        <v>42573</v>
      </c>
      <c r="C400" s="22"/>
      <c r="F400" s="20"/>
      <c r="G400" s="23"/>
      <c r="H400" s="23"/>
    </row>
    <row r="401" spans="1:8" x14ac:dyDescent="0.2">
      <c r="A401" s="2">
        <v>42572</v>
      </c>
      <c r="C401" s="22"/>
      <c r="F401" s="20"/>
      <c r="G401" s="23"/>
      <c r="H401" s="23"/>
    </row>
    <row r="402" spans="1:8" x14ac:dyDescent="0.2">
      <c r="A402" s="2">
        <v>42571</v>
      </c>
      <c r="C402" s="22"/>
      <c r="F402" s="20"/>
      <c r="G402" s="23"/>
      <c r="H402" s="23"/>
    </row>
    <row r="403" spans="1:8" x14ac:dyDescent="0.2">
      <c r="A403" s="2">
        <v>42570</v>
      </c>
      <c r="C403" s="22"/>
      <c r="F403" s="20"/>
      <c r="G403" s="23"/>
      <c r="H403" s="23"/>
    </row>
    <row r="404" spans="1:8" x14ac:dyDescent="0.2">
      <c r="A404" s="2">
        <v>42569</v>
      </c>
      <c r="C404" s="22"/>
      <c r="F404" s="20"/>
      <c r="G404" s="23"/>
      <c r="H404" s="23"/>
    </row>
    <row r="405" spans="1:8" x14ac:dyDescent="0.2">
      <c r="A405" s="2">
        <v>42566</v>
      </c>
      <c r="C405" s="22"/>
      <c r="F405" s="20"/>
      <c r="G405" s="23"/>
      <c r="H405" s="23"/>
    </row>
    <row r="406" spans="1:8" x14ac:dyDescent="0.2">
      <c r="A406" s="2">
        <v>42565</v>
      </c>
      <c r="C406" s="22"/>
      <c r="F406" s="20"/>
      <c r="G406" s="23"/>
      <c r="H406" s="23"/>
    </row>
    <row r="407" spans="1:8" x14ac:dyDescent="0.2">
      <c r="A407" s="2">
        <v>42564</v>
      </c>
      <c r="C407" s="22"/>
      <c r="F407" s="20"/>
      <c r="G407" s="23"/>
      <c r="H407" s="23"/>
    </row>
    <row r="408" spans="1:8" x14ac:dyDescent="0.2">
      <c r="A408" s="2">
        <v>42563</v>
      </c>
      <c r="C408" s="22"/>
      <c r="F408" s="20"/>
      <c r="G408" s="23"/>
      <c r="H408" s="23"/>
    </row>
    <row r="409" spans="1:8" x14ac:dyDescent="0.2">
      <c r="A409" s="2">
        <v>42562</v>
      </c>
      <c r="C409" s="22"/>
      <c r="F409" s="20"/>
      <c r="G409" s="23"/>
      <c r="H409" s="23"/>
    </row>
    <row r="410" spans="1:8" x14ac:dyDescent="0.2">
      <c r="A410" s="2">
        <v>42559</v>
      </c>
      <c r="C410" s="22"/>
      <c r="F410" s="20"/>
      <c r="G410" s="23"/>
      <c r="H410" s="23"/>
    </row>
    <row r="411" spans="1:8" x14ac:dyDescent="0.2">
      <c r="A411" s="2">
        <v>42558</v>
      </c>
      <c r="C411" s="22"/>
      <c r="F411" s="20"/>
      <c r="G411" s="23"/>
      <c r="H411" s="23"/>
    </row>
    <row r="412" spans="1:8" x14ac:dyDescent="0.2">
      <c r="A412" s="2">
        <v>42557</v>
      </c>
      <c r="C412" s="22"/>
      <c r="F412" s="20"/>
      <c r="G412" s="23"/>
      <c r="H412" s="23"/>
    </row>
    <row r="413" spans="1:8" x14ac:dyDescent="0.2">
      <c r="A413" s="2">
        <v>42556</v>
      </c>
      <c r="C413" s="22"/>
      <c r="F413" s="20"/>
      <c r="G413" s="23"/>
      <c r="H413" s="23"/>
    </row>
    <row r="414" spans="1:8" x14ac:dyDescent="0.2">
      <c r="A414" s="2">
        <v>42555</v>
      </c>
      <c r="C414" s="22"/>
      <c r="F414" s="20"/>
      <c r="G414" s="23"/>
      <c r="H414" s="23"/>
    </row>
    <row r="415" spans="1:8" x14ac:dyDescent="0.2">
      <c r="A415" s="2">
        <v>42552</v>
      </c>
      <c r="C415" s="22"/>
      <c r="F415" s="20"/>
      <c r="G415" s="23"/>
      <c r="H415" s="23"/>
    </row>
    <row r="416" spans="1:8" x14ac:dyDescent="0.2">
      <c r="A416" s="2">
        <v>42551</v>
      </c>
      <c r="C416" s="22"/>
      <c r="F416" s="20"/>
      <c r="G416" s="23"/>
      <c r="H416" s="23"/>
    </row>
    <row r="417" spans="1:8" x14ac:dyDescent="0.2">
      <c r="A417" s="2">
        <v>42550</v>
      </c>
      <c r="C417" s="22"/>
      <c r="F417" s="20"/>
      <c r="G417" s="23"/>
      <c r="H417" s="23"/>
    </row>
    <row r="418" spans="1:8" x14ac:dyDescent="0.2">
      <c r="A418" s="2">
        <v>42549</v>
      </c>
      <c r="C418" s="22"/>
      <c r="F418" s="20"/>
      <c r="G418" s="23"/>
      <c r="H418" s="23"/>
    </row>
    <row r="419" spans="1:8" x14ac:dyDescent="0.2">
      <c r="A419" s="2">
        <v>42548</v>
      </c>
      <c r="C419" s="22"/>
      <c r="F419" s="20"/>
      <c r="G419" s="23"/>
      <c r="H419" s="23"/>
    </row>
    <row r="420" spans="1:8" x14ac:dyDescent="0.2">
      <c r="A420" s="2">
        <v>42545</v>
      </c>
      <c r="C420" s="22"/>
      <c r="F420" s="20"/>
      <c r="G420" s="23"/>
      <c r="H420" s="23"/>
    </row>
    <row r="421" spans="1:8" x14ac:dyDescent="0.2">
      <c r="A421" s="2">
        <v>42544</v>
      </c>
      <c r="C421" s="22"/>
      <c r="F421" s="20"/>
      <c r="G421" s="23"/>
      <c r="H421" s="23"/>
    </row>
    <row r="422" spans="1:8" x14ac:dyDescent="0.2">
      <c r="A422" s="2">
        <v>42543</v>
      </c>
      <c r="C422" s="22"/>
      <c r="F422" s="20"/>
      <c r="G422" s="23"/>
      <c r="H422" s="23"/>
    </row>
    <row r="423" spans="1:8" x14ac:dyDescent="0.2">
      <c r="A423" s="2">
        <v>42542</v>
      </c>
      <c r="C423" s="22"/>
      <c r="F423" s="20"/>
      <c r="G423" s="23"/>
      <c r="H423" s="23"/>
    </row>
    <row r="424" spans="1:8" x14ac:dyDescent="0.2">
      <c r="A424" s="2">
        <v>42541</v>
      </c>
      <c r="C424" s="22"/>
      <c r="F424" s="20"/>
      <c r="G424" s="23"/>
      <c r="H424" s="23"/>
    </row>
    <row r="425" spans="1:8" x14ac:dyDescent="0.2">
      <c r="A425" s="2">
        <v>42538</v>
      </c>
      <c r="C425" s="22"/>
      <c r="F425" s="20"/>
      <c r="G425" s="23"/>
      <c r="H425" s="23"/>
    </row>
    <row r="426" spans="1:8" x14ac:dyDescent="0.2">
      <c r="A426" s="2">
        <v>42537</v>
      </c>
      <c r="C426" s="22"/>
      <c r="F426" s="20"/>
      <c r="G426" s="23"/>
      <c r="H426" s="23"/>
    </row>
    <row r="427" spans="1:8" x14ac:dyDescent="0.2">
      <c r="A427" s="2">
        <v>42536</v>
      </c>
      <c r="C427" s="22"/>
      <c r="F427" s="20"/>
      <c r="G427" s="23"/>
      <c r="H427" s="23"/>
    </row>
    <row r="428" spans="1:8" x14ac:dyDescent="0.2">
      <c r="A428" s="2">
        <v>42535</v>
      </c>
      <c r="C428" s="22"/>
      <c r="F428" s="20"/>
      <c r="G428" s="23"/>
      <c r="H428" s="23"/>
    </row>
    <row r="429" spans="1:8" x14ac:dyDescent="0.2">
      <c r="A429" s="2">
        <v>42531</v>
      </c>
      <c r="C429" s="22"/>
      <c r="F429" s="20"/>
      <c r="G429" s="23"/>
      <c r="H429" s="23"/>
    </row>
    <row r="430" spans="1:8" x14ac:dyDescent="0.2">
      <c r="A430" s="2">
        <v>42530</v>
      </c>
      <c r="C430" s="22"/>
      <c r="F430" s="20"/>
      <c r="G430" s="23"/>
      <c r="H430" s="23"/>
    </row>
    <row r="431" spans="1:8" x14ac:dyDescent="0.2">
      <c r="A431" s="2">
        <v>42529</v>
      </c>
      <c r="C431" s="22"/>
      <c r="F431" s="20"/>
      <c r="G431" s="23"/>
      <c r="H431" s="23"/>
    </row>
    <row r="432" spans="1:8" x14ac:dyDescent="0.2">
      <c r="A432" s="2">
        <v>42528</v>
      </c>
      <c r="C432" s="22"/>
      <c r="F432" s="20"/>
      <c r="G432" s="23"/>
      <c r="H432" s="23"/>
    </row>
    <row r="433" spans="1:8" x14ac:dyDescent="0.2">
      <c r="A433" s="2">
        <v>42527</v>
      </c>
      <c r="C433" s="22"/>
      <c r="F433" s="20"/>
      <c r="G433" s="23"/>
      <c r="H433" s="23"/>
    </row>
    <row r="434" spans="1:8" x14ac:dyDescent="0.2">
      <c r="A434" s="2">
        <v>42524</v>
      </c>
      <c r="C434" s="22"/>
      <c r="F434" s="20"/>
      <c r="G434" s="23"/>
      <c r="H434" s="23"/>
    </row>
    <row r="435" spans="1:8" x14ac:dyDescent="0.2">
      <c r="A435" s="2">
        <v>42523</v>
      </c>
      <c r="C435" s="22"/>
      <c r="F435" s="20"/>
      <c r="G435" s="23"/>
      <c r="H435" s="23"/>
    </row>
    <row r="436" spans="1:8" x14ac:dyDescent="0.2">
      <c r="A436" s="2">
        <v>42522</v>
      </c>
      <c r="C436" s="22"/>
      <c r="F436" s="20"/>
      <c r="G436" s="23"/>
      <c r="H436" s="23"/>
    </row>
    <row r="437" spans="1:8" x14ac:dyDescent="0.2">
      <c r="A437" s="2">
        <v>42521</v>
      </c>
      <c r="C437" s="22"/>
      <c r="F437" s="20"/>
      <c r="G437" s="23"/>
      <c r="H437" s="23"/>
    </row>
    <row r="438" spans="1:8" x14ac:dyDescent="0.2">
      <c r="A438" s="2">
        <v>42520</v>
      </c>
      <c r="C438" s="22"/>
      <c r="F438" s="20"/>
      <c r="G438" s="23"/>
      <c r="H438" s="23"/>
    </row>
    <row r="439" spans="1:8" x14ac:dyDescent="0.2">
      <c r="A439" s="2">
        <v>42517</v>
      </c>
      <c r="C439" s="22"/>
      <c r="F439" s="20"/>
      <c r="G439" s="23"/>
      <c r="H439" s="23"/>
    </row>
    <row r="440" spans="1:8" x14ac:dyDescent="0.2">
      <c r="A440" s="2">
        <v>42516</v>
      </c>
      <c r="C440" s="22"/>
      <c r="F440" s="20"/>
      <c r="G440" s="23"/>
      <c r="H440" s="23"/>
    </row>
    <row r="441" spans="1:8" x14ac:dyDescent="0.2">
      <c r="A441" s="2">
        <v>42515</v>
      </c>
      <c r="C441" s="22"/>
      <c r="F441" s="20"/>
      <c r="G441" s="23"/>
      <c r="H441" s="23"/>
    </row>
    <row r="442" spans="1:8" x14ac:dyDescent="0.2">
      <c r="A442" s="2">
        <v>42514</v>
      </c>
      <c r="C442" s="22"/>
      <c r="F442" s="20"/>
      <c r="G442" s="23"/>
      <c r="H442" s="23"/>
    </row>
    <row r="443" spans="1:8" x14ac:dyDescent="0.2">
      <c r="A443" s="2">
        <v>42513</v>
      </c>
      <c r="C443" s="22"/>
      <c r="F443" s="20"/>
      <c r="G443" s="23"/>
      <c r="H443" s="23"/>
    </row>
    <row r="444" spans="1:8" x14ac:dyDescent="0.2">
      <c r="A444" s="2">
        <v>42510</v>
      </c>
      <c r="C444" s="22"/>
      <c r="F444" s="20"/>
      <c r="G444" s="23"/>
      <c r="H444" s="23"/>
    </row>
    <row r="445" spans="1:8" x14ac:dyDescent="0.2">
      <c r="A445" s="2">
        <v>42509</v>
      </c>
      <c r="C445" s="22"/>
      <c r="F445" s="20"/>
      <c r="G445" s="23"/>
      <c r="H445" s="23"/>
    </row>
    <row r="446" spans="1:8" x14ac:dyDescent="0.2">
      <c r="A446" s="2">
        <v>42508</v>
      </c>
      <c r="C446" s="22"/>
      <c r="F446" s="20"/>
      <c r="G446" s="23"/>
      <c r="H446" s="23"/>
    </row>
    <row r="447" spans="1:8" x14ac:dyDescent="0.2">
      <c r="A447" s="2">
        <v>42507</v>
      </c>
      <c r="C447" s="22"/>
      <c r="F447" s="20"/>
      <c r="G447" s="23"/>
      <c r="H447" s="23"/>
    </row>
    <row r="448" spans="1:8" x14ac:dyDescent="0.2">
      <c r="A448" s="2">
        <v>42506</v>
      </c>
      <c r="C448" s="22"/>
      <c r="F448" s="20"/>
      <c r="G448" s="23"/>
      <c r="H448" s="23"/>
    </row>
    <row r="449" spans="1:8" x14ac:dyDescent="0.2">
      <c r="A449" s="2">
        <v>42503</v>
      </c>
      <c r="C449" s="22"/>
      <c r="F449" s="20"/>
      <c r="G449" s="23"/>
      <c r="H449" s="23"/>
    </row>
    <row r="450" spans="1:8" x14ac:dyDescent="0.2">
      <c r="A450" s="2">
        <v>42502</v>
      </c>
      <c r="C450" s="22"/>
      <c r="F450" s="20"/>
      <c r="G450" s="23"/>
      <c r="H450" s="23"/>
    </row>
    <row r="451" spans="1:8" x14ac:dyDescent="0.2">
      <c r="A451" s="2">
        <v>42501</v>
      </c>
      <c r="C451" s="22"/>
      <c r="F451" s="20"/>
      <c r="G451" s="23"/>
      <c r="H451" s="23"/>
    </row>
    <row r="452" spans="1:8" x14ac:dyDescent="0.2">
      <c r="A452" s="2">
        <v>42500</v>
      </c>
      <c r="C452" s="22"/>
      <c r="F452" s="20"/>
      <c r="G452" s="23"/>
      <c r="H452" s="23"/>
    </row>
    <row r="453" spans="1:8" x14ac:dyDescent="0.2">
      <c r="A453" s="2">
        <v>42496</v>
      </c>
      <c r="C453" s="22"/>
      <c r="F453" s="20"/>
      <c r="G453" s="23"/>
      <c r="H453" s="23"/>
    </row>
    <row r="454" spans="1:8" x14ac:dyDescent="0.2">
      <c r="A454" s="2">
        <v>42495</v>
      </c>
      <c r="C454" s="22"/>
      <c r="F454" s="20"/>
      <c r="G454" s="23"/>
      <c r="H454" s="23"/>
    </row>
    <row r="455" spans="1:8" x14ac:dyDescent="0.2">
      <c r="A455" s="2">
        <v>42494</v>
      </c>
      <c r="C455" s="22"/>
      <c r="F455" s="20"/>
      <c r="G455" s="23"/>
      <c r="H455" s="23"/>
    </row>
    <row r="456" spans="1:8" x14ac:dyDescent="0.2">
      <c r="A456" s="2">
        <v>42489</v>
      </c>
      <c r="C456" s="22"/>
      <c r="F456" s="20"/>
      <c r="G456" s="23"/>
      <c r="H456" s="23"/>
    </row>
    <row r="457" spans="1:8" x14ac:dyDescent="0.2">
      <c r="A457" s="2">
        <v>42488</v>
      </c>
      <c r="C457" s="22"/>
      <c r="F457" s="20"/>
      <c r="G457" s="23"/>
      <c r="H457" s="23"/>
    </row>
    <row r="458" spans="1:8" x14ac:dyDescent="0.2">
      <c r="A458" s="2">
        <v>42487</v>
      </c>
      <c r="C458" s="22"/>
      <c r="F458" s="20"/>
      <c r="G458" s="23"/>
      <c r="H458" s="23"/>
    </row>
    <row r="459" spans="1:8" x14ac:dyDescent="0.2">
      <c r="A459" s="2">
        <v>42486</v>
      </c>
      <c r="C459" s="22"/>
      <c r="F459" s="20"/>
      <c r="G459" s="23"/>
      <c r="H459" s="23"/>
    </row>
    <row r="460" spans="1:8" x14ac:dyDescent="0.2">
      <c r="A460" s="2">
        <v>42485</v>
      </c>
      <c r="C460" s="22"/>
      <c r="F460" s="20"/>
      <c r="G460" s="23"/>
      <c r="H460" s="23"/>
    </row>
    <row r="461" spans="1:8" x14ac:dyDescent="0.2">
      <c r="A461" s="2">
        <v>42482</v>
      </c>
      <c r="C461" s="22"/>
      <c r="F461" s="20"/>
      <c r="G461" s="23"/>
      <c r="H461" s="23"/>
    </row>
    <row r="462" spans="1:8" x14ac:dyDescent="0.2">
      <c r="A462" s="2">
        <v>42481</v>
      </c>
      <c r="C462" s="22"/>
      <c r="F462" s="20"/>
      <c r="G462" s="23"/>
      <c r="H462" s="23"/>
    </row>
    <row r="463" spans="1:8" x14ac:dyDescent="0.2">
      <c r="A463" s="2">
        <v>42480</v>
      </c>
      <c r="C463" s="22"/>
      <c r="F463" s="20"/>
      <c r="G463" s="23"/>
      <c r="H463" s="23"/>
    </row>
    <row r="464" spans="1:8" x14ac:dyDescent="0.2">
      <c r="A464" s="2">
        <v>42479</v>
      </c>
      <c r="C464" s="22"/>
      <c r="F464" s="20"/>
      <c r="G464" s="23"/>
      <c r="H464" s="23"/>
    </row>
    <row r="465" spans="1:8" x14ac:dyDescent="0.2">
      <c r="A465" s="2">
        <v>42478</v>
      </c>
      <c r="C465" s="22"/>
      <c r="F465" s="20"/>
      <c r="G465" s="23"/>
      <c r="H465" s="23"/>
    </row>
    <row r="466" spans="1:8" x14ac:dyDescent="0.2">
      <c r="A466" s="2">
        <v>42475</v>
      </c>
      <c r="C466" s="22"/>
      <c r="F466" s="20"/>
      <c r="G466" s="23"/>
      <c r="H466" s="23"/>
    </row>
    <row r="467" spans="1:8" x14ac:dyDescent="0.2">
      <c r="A467" s="2">
        <v>42474</v>
      </c>
      <c r="C467" s="22"/>
      <c r="F467" s="20"/>
      <c r="G467" s="23"/>
      <c r="H467" s="23"/>
    </row>
    <row r="468" spans="1:8" x14ac:dyDescent="0.2">
      <c r="A468" s="2">
        <v>42473</v>
      </c>
      <c r="C468" s="22"/>
      <c r="F468" s="20"/>
      <c r="G468" s="23"/>
      <c r="H468" s="23"/>
    </row>
    <row r="469" spans="1:8" x14ac:dyDescent="0.2">
      <c r="A469" s="2">
        <v>42472</v>
      </c>
      <c r="C469" s="22"/>
      <c r="F469" s="20"/>
      <c r="G469" s="23"/>
      <c r="H469" s="23"/>
    </row>
    <row r="470" spans="1:8" x14ac:dyDescent="0.2">
      <c r="A470" s="2">
        <v>42471</v>
      </c>
      <c r="C470" s="22"/>
      <c r="F470" s="20"/>
      <c r="G470" s="23"/>
      <c r="H470" s="23"/>
    </row>
    <row r="471" spans="1:8" x14ac:dyDescent="0.2">
      <c r="A471" s="2">
        <v>42468</v>
      </c>
      <c r="C471" s="22"/>
      <c r="F471" s="20"/>
      <c r="G471" s="23"/>
      <c r="H471" s="23"/>
    </row>
    <row r="472" spans="1:8" x14ac:dyDescent="0.2">
      <c r="A472" s="2">
        <v>42467</v>
      </c>
      <c r="C472" s="22"/>
      <c r="F472" s="20"/>
      <c r="G472" s="23"/>
      <c r="H472" s="23"/>
    </row>
    <row r="473" spans="1:8" x14ac:dyDescent="0.2">
      <c r="A473" s="2">
        <v>42466</v>
      </c>
      <c r="C473" s="22"/>
      <c r="F473" s="20"/>
      <c r="G473" s="23"/>
      <c r="H473" s="23"/>
    </row>
    <row r="474" spans="1:8" x14ac:dyDescent="0.2">
      <c r="A474" s="2">
        <v>42465</v>
      </c>
      <c r="C474" s="22"/>
      <c r="F474" s="20"/>
      <c r="G474" s="23"/>
      <c r="H474" s="23"/>
    </row>
    <row r="475" spans="1:8" x14ac:dyDescent="0.2">
      <c r="A475" s="2">
        <v>42464</v>
      </c>
      <c r="C475" s="22"/>
      <c r="F475" s="20"/>
      <c r="G475" s="23"/>
      <c r="H475" s="23"/>
    </row>
    <row r="476" spans="1:8" x14ac:dyDescent="0.2">
      <c r="A476" s="2">
        <v>42461</v>
      </c>
      <c r="C476" s="22"/>
      <c r="F476" s="20"/>
      <c r="G476" s="23"/>
      <c r="H476" s="23"/>
    </row>
    <row r="477" spans="1:8" x14ac:dyDescent="0.2">
      <c r="A477" s="2">
        <v>42460</v>
      </c>
      <c r="C477" s="22"/>
      <c r="F477" s="20"/>
      <c r="G477" s="23"/>
      <c r="H477" s="23"/>
    </row>
    <row r="478" spans="1:8" x14ac:dyDescent="0.2">
      <c r="A478" s="2">
        <v>42459</v>
      </c>
      <c r="C478" s="22"/>
      <c r="F478" s="20"/>
      <c r="G478" s="23"/>
      <c r="H478" s="23"/>
    </row>
    <row r="479" spans="1:8" x14ac:dyDescent="0.2">
      <c r="A479" s="2">
        <v>42458</v>
      </c>
      <c r="C479" s="22"/>
      <c r="F479" s="20"/>
      <c r="G479" s="23"/>
      <c r="H479" s="23"/>
    </row>
    <row r="480" spans="1:8" x14ac:dyDescent="0.2">
      <c r="A480" s="2">
        <v>42457</v>
      </c>
      <c r="C480" s="22"/>
      <c r="F480" s="20"/>
      <c r="G480" s="23"/>
      <c r="H480" s="23"/>
    </row>
    <row r="481" spans="1:8" x14ac:dyDescent="0.2">
      <c r="A481" s="2">
        <v>42454</v>
      </c>
      <c r="C481" s="22"/>
      <c r="F481" s="20"/>
      <c r="G481" s="23"/>
      <c r="H481" s="23"/>
    </row>
    <row r="482" spans="1:8" x14ac:dyDescent="0.2">
      <c r="A482" s="2">
        <v>42453</v>
      </c>
      <c r="C482" s="22"/>
      <c r="F482" s="20"/>
      <c r="G482" s="23"/>
      <c r="H482" s="23"/>
    </row>
    <row r="483" spans="1:8" x14ac:dyDescent="0.2">
      <c r="A483" s="2">
        <v>42452</v>
      </c>
      <c r="C483" s="22"/>
      <c r="F483" s="20"/>
      <c r="G483" s="23"/>
      <c r="H483" s="23"/>
    </row>
    <row r="484" spans="1:8" x14ac:dyDescent="0.2">
      <c r="A484" s="2">
        <v>42451</v>
      </c>
      <c r="C484" s="22"/>
      <c r="F484" s="20"/>
      <c r="G484" s="23"/>
      <c r="H484" s="23"/>
    </row>
    <row r="485" spans="1:8" x14ac:dyDescent="0.2">
      <c r="A485" s="2">
        <v>42450</v>
      </c>
      <c r="C485" s="22"/>
      <c r="F485" s="20"/>
      <c r="G485" s="23"/>
      <c r="H485" s="23"/>
    </row>
    <row r="486" spans="1:8" x14ac:dyDescent="0.2">
      <c r="A486" s="2">
        <v>42447</v>
      </c>
      <c r="C486" s="22"/>
      <c r="F486" s="20"/>
      <c r="G486" s="23"/>
      <c r="H486" s="23"/>
    </row>
    <row r="487" spans="1:8" x14ac:dyDescent="0.2">
      <c r="A487" s="2">
        <v>42446</v>
      </c>
      <c r="C487" s="22"/>
      <c r="F487" s="20"/>
      <c r="G487" s="23"/>
      <c r="H487" s="23"/>
    </row>
    <row r="488" spans="1:8" x14ac:dyDescent="0.2">
      <c r="A488" s="2">
        <v>42445</v>
      </c>
      <c r="C488" s="22"/>
      <c r="F488" s="20"/>
      <c r="G488" s="23"/>
      <c r="H488" s="23"/>
    </row>
    <row r="489" spans="1:8" x14ac:dyDescent="0.2">
      <c r="A489" s="2">
        <v>42444</v>
      </c>
      <c r="C489" s="22"/>
      <c r="F489" s="20"/>
      <c r="G489" s="23"/>
      <c r="H489" s="23"/>
    </row>
    <row r="490" spans="1:8" x14ac:dyDescent="0.2">
      <c r="A490" s="2">
        <v>42443</v>
      </c>
      <c r="C490" s="22"/>
      <c r="F490" s="20"/>
      <c r="G490" s="23"/>
      <c r="H490" s="23"/>
    </row>
    <row r="491" spans="1:8" x14ac:dyDescent="0.2">
      <c r="A491" s="2">
        <v>42440</v>
      </c>
      <c r="C491" s="22"/>
      <c r="F491" s="20"/>
      <c r="G491" s="23"/>
      <c r="H491" s="23"/>
    </row>
    <row r="492" spans="1:8" x14ac:dyDescent="0.2">
      <c r="A492" s="2">
        <v>42439</v>
      </c>
      <c r="C492" s="22"/>
      <c r="F492" s="20"/>
      <c r="G492" s="23"/>
      <c r="H492" s="23"/>
    </row>
    <row r="493" spans="1:8" x14ac:dyDescent="0.2">
      <c r="A493" s="2">
        <v>42438</v>
      </c>
      <c r="C493" s="22"/>
      <c r="F493" s="20"/>
      <c r="G493" s="23"/>
      <c r="H493" s="23"/>
    </row>
    <row r="494" spans="1:8" x14ac:dyDescent="0.2">
      <c r="A494" s="2">
        <v>42436</v>
      </c>
      <c r="C494" s="22"/>
      <c r="F494" s="20"/>
      <c r="G494" s="23"/>
      <c r="H494" s="23"/>
    </row>
    <row r="495" spans="1:8" x14ac:dyDescent="0.2">
      <c r="A495" s="2">
        <v>42433</v>
      </c>
      <c r="C495" s="22"/>
      <c r="F495" s="20"/>
      <c r="G495" s="23"/>
      <c r="H495" s="23"/>
    </row>
    <row r="496" spans="1:8" x14ac:dyDescent="0.2">
      <c r="A496" s="2">
        <v>42432</v>
      </c>
      <c r="C496" s="22"/>
      <c r="F496" s="20"/>
      <c r="G496" s="23"/>
      <c r="H496" s="23"/>
    </row>
    <row r="497" spans="1:8" x14ac:dyDescent="0.2">
      <c r="A497" s="2">
        <v>42431</v>
      </c>
      <c r="C497" s="22"/>
      <c r="F497" s="20"/>
      <c r="G497" s="23"/>
      <c r="H497" s="23"/>
    </row>
    <row r="498" spans="1:8" x14ac:dyDescent="0.2">
      <c r="A498" s="2">
        <v>42430</v>
      </c>
      <c r="C498" s="22"/>
      <c r="F498" s="20"/>
      <c r="G498" s="23"/>
      <c r="H498" s="23"/>
    </row>
    <row r="499" spans="1:8" x14ac:dyDescent="0.2">
      <c r="A499" s="2">
        <v>42429</v>
      </c>
      <c r="C499" s="22"/>
      <c r="F499" s="20"/>
      <c r="G499" s="23"/>
      <c r="H499" s="23"/>
    </row>
    <row r="500" spans="1:8" x14ac:dyDescent="0.2">
      <c r="A500" s="2">
        <v>42426</v>
      </c>
      <c r="C500" s="22"/>
      <c r="F500" s="20"/>
      <c r="G500" s="23"/>
      <c r="H500" s="23"/>
    </row>
    <row r="501" spans="1:8" x14ac:dyDescent="0.2">
      <c r="A501" s="2">
        <v>42425</v>
      </c>
      <c r="C501" s="22"/>
      <c r="F501" s="20"/>
      <c r="G501" s="23"/>
      <c r="H501" s="23"/>
    </row>
    <row r="502" spans="1:8" x14ac:dyDescent="0.2">
      <c r="A502" s="2">
        <v>42424</v>
      </c>
      <c r="C502" s="22"/>
      <c r="F502" s="20"/>
      <c r="G502" s="23"/>
      <c r="H502" s="23"/>
    </row>
    <row r="503" spans="1:8" x14ac:dyDescent="0.2">
      <c r="A503" s="2">
        <v>42422</v>
      </c>
      <c r="C503" s="22"/>
      <c r="F503" s="20"/>
      <c r="G503" s="23"/>
      <c r="H503" s="23"/>
    </row>
    <row r="504" spans="1:8" x14ac:dyDescent="0.2">
      <c r="A504" s="2">
        <v>42420</v>
      </c>
      <c r="C504" s="22"/>
      <c r="F504" s="20"/>
      <c r="G504" s="23"/>
      <c r="H504" s="23"/>
    </row>
    <row r="505" spans="1:8" x14ac:dyDescent="0.2">
      <c r="A505" s="2">
        <v>42419</v>
      </c>
      <c r="C505" s="22"/>
      <c r="F505" s="20"/>
      <c r="G505" s="23"/>
      <c r="H505" s="23"/>
    </row>
    <row r="506" spans="1:8" x14ac:dyDescent="0.2">
      <c r="A506" s="2">
        <v>42418</v>
      </c>
      <c r="C506" s="22"/>
      <c r="F506" s="20"/>
      <c r="G506" s="23"/>
      <c r="H506" s="23"/>
    </row>
    <row r="507" spans="1:8" x14ac:dyDescent="0.2">
      <c r="A507" s="2">
        <v>42417</v>
      </c>
      <c r="C507" s="22"/>
      <c r="F507" s="20"/>
      <c r="G507" s="23"/>
      <c r="H507" s="23"/>
    </row>
    <row r="508" spans="1:8" x14ac:dyDescent="0.2">
      <c r="A508" s="2">
        <v>42416</v>
      </c>
      <c r="C508" s="22"/>
      <c r="F508" s="20"/>
      <c r="G508" s="23"/>
      <c r="H508" s="23"/>
    </row>
    <row r="509" spans="1:8" x14ac:dyDescent="0.2">
      <c r="A509" s="2">
        <v>42415</v>
      </c>
      <c r="C509" s="22"/>
      <c r="F509" s="20"/>
      <c r="G509" s="23"/>
      <c r="H509" s="23"/>
    </row>
    <row r="510" spans="1:8" x14ac:dyDescent="0.2">
      <c r="A510" s="2">
        <v>42412</v>
      </c>
      <c r="C510" s="22"/>
      <c r="F510" s="20"/>
      <c r="G510" s="23"/>
      <c r="H510" s="23"/>
    </row>
    <row r="511" spans="1:8" x14ac:dyDescent="0.2">
      <c r="A511" s="2">
        <v>42411</v>
      </c>
      <c r="C511" s="22"/>
      <c r="F511" s="20"/>
      <c r="G511" s="23"/>
      <c r="H511" s="23"/>
    </row>
    <row r="512" spans="1:8" x14ac:dyDescent="0.2">
      <c r="A512" s="2">
        <v>42410</v>
      </c>
      <c r="C512" s="22"/>
      <c r="F512" s="20"/>
      <c r="G512" s="23"/>
      <c r="H512" s="23"/>
    </row>
    <row r="513" spans="1:8" x14ac:dyDescent="0.2">
      <c r="A513" s="2">
        <v>42409</v>
      </c>
      <c r="C513" s="22"/>
      <c r="F513" s="20"/>
      <c r="G513" s="23"/>
      <c r="H513" s="23"/>
    </row>
    <row r="514" spans="1:8" x14ac:dyDescent="0.2">
      <c r="A514" s="2">
        <v>42408</v>
      </c>
      <c r="C514" s="22"/>
      <c r="F514" s="20"/>
      <c r="G514" s="23"/>
      <c r="H514" s="23"/>
    </row>
    <row r="515" spans="1:8" x14ac:dyDescent="0.2">
      <c r="A515" s="2">
        <v>42405</v>
      </c>
      <c r="C515" s="22"/>
      <c r="F515" s="20"/>
      <c r="G515" s="23"/>
      <c r="H515" s="23"/>
    </row>
    <row r="516" spans="1:8" x14ac:dyDescent="0.2">
      <c r="A516" s="2">
        <v>42404</v>
      </c>
      <c r="C516" s="22"/>
      <c r="F516" s="20"/>
      <c r="G516" s="23"/>
      <c r="H516" s="23"/>
    </row>
    <row r="517" spans="1:8" x14ac:dyDescent="0.2">
      <c r="A517" s="2">
        <v>42403</v>
      </c>
      <c r="C517" s="22"/>
      <c r="F517" s="20"/>
      <c r="G517" s="23"/>
      <c r="H517" s="23"/>
    </row>
    <row r="518" spans="1:8" x14ac:dyDescent="0.2">
      <c r="A518" s="2">
        <v>42402</v>
      </c>
      <c r="C518" s="22"/>
      <c r="F518" s="20"/>
      <c r="G518" s="23"/>
      <c r="H518" s="23"/>
    </row>
  </sheetData>
  <mergeCells count="4">
    <mergeCell ref="B12:H12"/>
    <mergeCell ref="C3:D3"/>
    <mergeCell ref="C4:D4"/>
    <mergeCell ref="C5:D5"/>
  </mergeCells>
  <hyperlinks>
    <hyperlink ref="A14" r:id="rId1" display="https://www.cbr.ru/hd_base/zcyc_params/zcyc/?DateTo=01.02.2018" xr:uid="{3FF375B7-0587-AD47-9B23-9B04294CEB23}"/>
    <hyperlink ref="A15" r:id="rId2" display="https://www.cbr.ru/hd_base/zcyc_params/zcyc/?DateTo=31.01.2018" xr:uid="{8CFF4598-FFF0-4447-B9F9-0A4988E2423C}"/>
    <hyperlink ref="A16" r:id="rId3" display="https://www.cbr.ru/hd_base/zcyc_params/zcyc/?DateTo=30.01.2018" xr:uid="{40F82E74-B986-8743-B52A-D62ADEB7B475}"/>
    <hyperlink ref="A17" r:id="rId4" display="https://www.cbr.ru/hd_base/zcyc_params/zcyc/?DateTo=29.01.2018" xr:uid="{76207B4C-B460-5F49-8759-EB2C213C2552}"/>
    <hyperlink ref="A18" r:id="rId5" display="https://www.cbr.ru/hd_base/zcyc_params/zcyc/?DateTo=26.01.2018" xr:uid="{410FBDE7-00A1-0A49-84AF-F0DB093A6FD1}"/>
    <hyperlink ref="A19" r:id="rId6" display="https://www.cbr.ru/hd_base/zcyc_params/zcyc/?DateTo=25.01.2018" xr:uid="{8B8CA6C8-8BB9-CC40-A083-441BAF98C0E1}"/>
    <hyperlink ref="A20" r:id="rId7" display="https://www.cbr.ru/hd_base/zcyc_params/zcyc/?DateTo=24.01.2018" xr:uid="{A10F80BD-C2CC-3E49-B69E-279FC0BD4A08}"/>
    <hyperlink ref="A21" r:id="rId8" display="https://www.cbr.ru/hd_base/zcyc_params/zcyc/?DateTo=23.01.2018" xr:uid="{ECD4428F-0DE9-5E4B-BB22-88626C1DF06E}"/>
    <hyperlink ref="A22" r:id="rId9" display="https://www.cbr.ru/hd_base/zcyc_params/zcyc/?DateTo=22.01.2018" xr:uid="{96C64924-74B2-FE47-A60E-832580F75BB3}"/>
    <hyperlink ref="A23" r:id="rId10" display="https://www.cbr.ru/hd_base/zcyc_params/zcyc/?DateTo=19.01.2018" xr:uid="{B389BD78-E3CC-424A-8087-A7F6ED671159}"/>
    <hyperlink ref="A24" r:id="rId11" display="https://www.cbr.ru/hd_base/zcyc_params/zcyc/?DateTo=18.01.2018" xr:uid="{34021FC1-DB76-6D41-94AF-4CC1E12744C8}"/>
    <hyperlink ref="A25" r:id="rId12" display="https://www.cbr.ru/hd_base/zcyc_params/zcyc/?DateTo=17.01.2018" xr:uid="{ABE2589F-D788-2C47-8538-E00C1AE79CFB}"/>
    <hyperlink ref="A26" r:id="rId13" display="https://www.cbr.ru/hd_base/zcyc_params/zcyc/?DateTo=16.01.2018" xr:uid="{2539D295-EA66-6B4F-84EE-A27D6C323C44}"/>
    <hyperlink ref="A27" r:id="rId14" display="https://www.cbr.ru/hd_base/zcyc_params/zcyc/?DateTo=15.01.2018" xr:uid="{F766AC9B-5E4A-1847-B4D9-8470A978388A}"/>
    <hyperlink ref="A28" r:id="rId15" display="https://www.cbr.ru/hd_base/zcyc_params/zcyc/?DateTo=12.01.2018" xr:uid="{86E2D086-9AEC-5649-931B-359577CF190B}"/>
    <hyperlink ref="A29" r:id="rId16" display="https://www.cbr.ru/hd_base/zcyc_params/zcyc/?DateTo=11.01.2018" xr:uid="{43AB968F-ECF0-D745-9D9F-74F107F034F7}"/>
    <hyperlink ref="A30" r:id="rId17" display="https://www.cbr.ru/hd_base/zcyc_params/zcyc/?DateTo=10.01.2018" xr:uid="{B442A9DD-8F4C-F341-B6EE-641D7341D828}"/>
    <hyperlink ref="A31" r:id="rId18" display="https://www.cbr.ru/hd_base/zcyc_params/zcyc/?DateTo=09.01.2018" xr:uid="{A5EA19F5-B058-F549-A016-5FD980400C02}"/>
    <hyperlink ref="A32" r:id="rId19" display="https://www.cbr.ru/hd_base/zcyc_params/zcyc/?DateTo=05.01.2018" xr:uid="{425A0E41-1420-BE46-85CA-4C53CD9788E2}"/>
    <hyperlink ref="A33" r:id="rId20" display="https://www.cbr.ru/hd_base/zcyc_params/zcyc/?DateTo=04.01.2018" xr:uid="{85DA2E48-270D-C246-BA03-FD18002AF5F6}"/>
    <hyperlink ref="A34" r:id="rId21" display="https://www.cbr.ru/hd_base/zcyc_params/zcyc/?DateTo=03.01.2018" xr:uid="{E0D91997-C787-904C-9169-B38EE4147731}"/>
    <hyperlink ref="A35" r:id="rId22" display="https://www.cbr.ru/hd_base/zcyc_params/zcyc/?DateTo=29.12.2017" xr:uid="{9BC92365-0161-9248-B6F4-C46647B716A4}"/>
    <hyperlink ref="A36" r:id="rId23" display="https://www.cbr.ru/hd_base/zcyc_params/zcyc/?DateTo=28.12.2017" xr:uid="{3E138F27-94B3-1541-A7EE-591599522A11}"/>
    <hyperlink ref="A37" r:id="rId24" display="https://www.cbr.ru/hd_base/zcyc_params/zcyc/?DateTo=27.12.2017" xr:uid="{1D418983-2A26-0E47-83EB-1C22A5F9001A}"/>
    <hyperlink ref="A38" r:id="rId25" display="https://www.cbr.ru/hd_base/zcyc_params/zcyc/?DateTo=26.12.2017" xr:uid="{0B5B9A7D-115E-AD47-AF57-7B35732D3DEF}"/>
    <hyperlink ref="A39" r:id="rId26" display="https://www.cbr.ru/hd_base/zcyc_params/zcyc/?DateTo=25.12.2017" xr:uid="{BF037165-6F31-C44F-9EF4-002A1CDE79C1}"/>
    <hyperlink ref="A40" r:id="rId27" display="https://www.cbr.ru/hd_base/zcyc_params/zcyc/?DateTo=22.12.2017" xr:uid="{4804DF07-CE50-E54C-9BC5-341F444EF966}"/>
    <hyperlink ref="A41" r:id="rId28" display="https://www.cbr.ru/hd_base/zcyc_params/zcyc/?DateTo=21.12.2017" xr:uid="{87349AE0-DB6E-3740-8A84-8A0A789ECD7E}"/>
    <hyperlink ref="A42" r:id="rId29" display="https://www.cbr.ru/hd_base/zcyc_params/zcyc/?DateTo=20.12.2017" xr:uid="{0E82D24B-57C4-7546-A67C-C333DA9E9C43}"/>
    <hyperlink ref="A43" r:id="rId30" display="https://www.cbr.ru/hd_base/zcyc_params/zcyc/?DateTo=19.12.2017" xr:uid="{C4420716-9968-EF4F-8AD1-B795085EAE14}"/>
    <hyperlink ref="A44" r:id="rId31" display="https://www.cbr.ru/hd_base/zcyc_params/zcyc/?DateTo=18.12.2017" xr:uid="{DF0D33B9-8BB8-0C4B-A93F-BDEFE10DADCF}"/>
    <hyperlink ref="A45" r:id="rId32" display="https://www.cbr.ru/hd_base/zcyc_params/zcyc/?DateTo=15.12.2017" xr:uid="{DCC73CFA-B7B7-974D-AE1F-E513877D4114}"/>
    <hyperlink ref="A46" r:id="rId33" display="https://www.cbr.ru/hd_base/zcyc_params/zcyc/?DateTo=14.12.2017" xr:uid="{6EA8134A-2D0E-8748-A744-A58A29FC7589}"/>
    <hyperlink ref="A47" r:id="rId34" display="https://www.cbr.ru/hd_base/zcyc_params/zcyc/?DateTo=13.12.2017" xr:uid="{0157D0EE-4C14-9040-BE58-A0ABF3FC917D}"/>
    <hyperlink ref="A48" r:id="rId35" display="https://www.cbr.ru/hd_base/zcyc_params/zcyc/?DateTo=12.12.2017" xr:uid="{2A55E7FF-8666-2243-BEDF-51CA8890DCF1}"/>
    <hyperlink ref="A49" r:id="rId36" display="https://www.cbr.ru/hd_base/zcyc_params/zcyc/?DateTo=11.12.2017" xr:uid="{C3A4909F-9AB0-5F42-B1C8-3B6502A3B948}"/>
    <hyperlink ref="A50" r:id="rId37" display="https://www.cbr.ru/hd_base/zcyc_params/zcyc/?DateTo=08.12.2017" xr:uid="{AF2AEA13-1B9C-2141-AE6F-9CDA1AB5A1C3}"/>
    <hyperlink ref="A51" r:id="rId38" display="https://www.cbr.ru/hd_base/zcyc_params/zcyc/?DateTo=07.12.2017" xr:uid="{7D562229-D31A-D14A-9A18-5EF8ADF93763}"/>
    <hyperlink ref="A52" r:id="rId39" display="https://www.cbr.ru/hd_base/zcyc_params/zcyc/?DateTo=06.12.2017" xr:uid="{C19016D8-DD9A-4A4B-A19F-2B45D18EC0C3}"/>
    <hyperlink ref="A53" r:id="rId40" display="https://www.cbr.ru/hd_base/zcyc_params/zcyc/?DateTo=05.12.2017" xr:uid="{A1A6FDE5-957A-2B4D-A3F9-D6FB3A78EB42}"/>
    <hyperlink ref="A54" r:id="rId41" display="https://www.cbr.ru/hd_base/zcyc_params/zcyc/?DateTo=04.12.2017" xr:uid="{6FF0EF4E-948C-D245-901C-09BC72AC3DD2}"/>
    <hyperlink ref="A55" r:id="rId42" display="https://www.cbr.ru/hd_base/zcyc_params/zcyc/?DateTo=01.12.2017" xr:uid="{1B028962-7388-F945-80B0-BEFEF6EDE2A9}"/>
    <hyperlink ref="A56" r:id="rId43" display="https://www.cbr.ru/hd_base/zcyc_params/zcyc/?DateTo=30.11.2017" xr:uid="{5120702D-AB9D-BC40-A9D4-0E6AC46BC19E}"/>
    <hyperlink ref="A57" r:id="rId44" display="https://www.cbr.ru/hd_base/zcyc_params/zcyc/?DateTo=29.11.2017" xr:uid="{66481BE6-7E83-6249-95F7-E09F86981F98}"/>
    <hyperlink ref="A58" r:id="rId45" display="https://www.cbr.ru/hd_base/zcyc_params/zcyc/?DateTo=28.11.2017" xr:uid="{2212ACAE-94F8-E345-B64C-68531A2B48FF}"/>
    <hyperlink ref="A59" r:id="rId46" display="https://www.cbr.ru/hd_base/zcyc_params/zcyc/?DateTo=27.11.2017" xr:uid="{9A8BDC72-D543-784A-A076-EE1C8F7477F5}"/>
    <hyperlink ref="A60" r:id="rId47" display="https://www.cbr.ru/hd_base/zcyc_params/zcyc/?DateTo=24.11.2017" xr:uid="{563A28A8-833E-134F-A0B2-06B5A4E8E499}"/>
    <hyperlink ref="A61" r:id="rId48" display="https://www.cbr.ru/hd_base/zcyc_params/zcyc/?DateTo=23.11.2017" xr:uid="{80F596C7-F61C-5D44-9ABD-B76B2B14A201}"/>
    <hyperlink ref="A62" r:id="rId49" display="https://www.cbr.ru/hd_base/zcyc_params/zcyc/?DateTo=22.11.2017" xr:uid="{0F88E369-C5D3-A44A-9198-C928491007AF}"/>
    <hyperlink ref="A63" r:id="rId50" display="https://www.cbr.ru/hd_base/zcyc_params/zcyc/?DateTo=21.11.2017" xr:uid="{81EFAF80-0661-B146-A301-8D27FD2E7D68}"/>
    <hyperlink ref="A64" r:id="rId51" display="https://www.cbr.ru/hd_base/zcyc_params/zcyc/?DateTo=20.11.2017" xr:uid="{8BD52340-11B1-8A43-9D06-38CD87203855}"/>
    <hyperlink ref="A65" r:id="rId52" display="https://www.cbr.ru/hd_base/zcyc_params/zcyc/?DateTo=17.11.2017" xr:uid="{CDEBE74D-FD64-CA4D-B6A0-AEE34A2369DE}"/>
    <hyperlink ref="A66" r:id="rId53" display="https://www.cbr.ru/hd_base/zcyc_params/zcyc/?DateTo=16.11.2017" xr:uid="{CC493C34-AD14-E840-86C9-0CBCE47AAE14}"/>
    <hyperlink ref="A67" r:id="rId54" display="https://www.cbr.ru/hd_base/zcyc_params/zcyc/?DateTo=15.11.2017" xr:uid="{2B4002B3-46E0-AB4C-B616-11817CFE32AE}"/>
    <hyperlink ref="A68" r:id="rId55" display="https://www.cbr.ru/hd_base/zcyc_params/zcyc/?DateTo=14.11.2017" xr:uid="{7F695920-5775-BF49-A3FF-F7E3D92722E4}"/>
    <hyperlink ref="A69" r:id="rId56" display="https://www.cbr.ru/hd_base/zcyc_params/zcyc/?DateTo=13.11.2017" xr:uid="{E14C6221-9EBE-8442-BA9E-D22B52D4488C}"/>
    <hyperlink ref="A70" r:id="rId57" display="https://www.cbr.ru/hd_base/zcyc_params/zcyc/?DateTo=10.11.2017" xr:uid="{E2593E3E-095E-6640-B606-32646C856BAC}"/>
    <hyperlink ref="A71" r:id="rId58" display="https://www.cbr.ru/hd_base/zcyc_params/zcyc/?DateTo=09.11.2017" xr:uid="{13C2BC09-54AC-264A-80ED-C78A1A6F18D2}"/>
    <hyperlink ref="A72" r:id="rId59" display="https://www.cbr.ru/hd_base/zcyc_params/zcyc/?DateTo=08.11.2017" xr:uid="{7BB47CDE-B25A-D64D-8935-C86122AB64C5}"/>
    <hyperlink ref="A73" r:id="rId60" display="https://www.cbr.ru/hd_base/zcyc_params/zcyc/?DateTo=07.11.2017" xr:uid="{064C6A9A-C105-9B47-9431-F37653E07DF4}"/>
    <hyperlink ref="A74" r:id="rId61" display="https://www.cbr.ru/hd_base/zcyc_params/zcyc/?DateTo=03.11.2017" xr:uid="{3AC84AFA-8C91-454A-B7EC-A14CD2834547}"/>
    <hyperlink ref="A75" r:id="rId62" display="https://www.cbr.ru/hd_base/zcyc_params/zcyc/?DateTo=02.11.2017" xr:uid="{ABA28A4D-F9B4-D843-82F3-14CB2433AC57}"/>
    <hyperlink ref="A76" r:id="rId63" display="https://www.cbr.ru/hd_base/zcyc_params/zcyc/?DateTo=01.11.2017" xr:uid="{8C6863B7-5DB5-BB43-9FEC-5767D04AD201}"/>
    <hyperlink ref="A77" r:id="rId64" display="https://www.cbr.ru/hd_base/zcyc_params/zcyc/?DateTo=31.10.2017" xr:uid="{4EF07573-63C2-A94E-A8DB-0E8C780FC835}"/>
    <hyperlink ref="A78" r:id="rId65" display="https://www.cbr.ru/hd_base/zcyc_params/zcyc/?DateTo=30.10.2017" xr:uid="{4EBEBDF0-25E1-6245-88A8-DC3D112BCFDD}"/>
    <hyperlink ref="A79" r:id="rId66" display="https://www.cbr.ru/hd_base/zcyc_params/zcyc/?DateTo=27.10.2017" xr:uid="{F1609DCF-811A-EB44-AF91-0B681D98E4B4}"/>
    <hyperlink ref="A80" r:id="rId67" display="https://www.cbr.ru/hd_base/zcyc_params/zcyc/?DateTo=26.10.2017" xr:uid="{4279C9C0-A573-4F4A-A155-179A4D057167}"/>
    <hyperlink ref="A81" r:id="rId68" display="https://www.cbr.ru/hd_base/zcyc_params/zcyc/?DateTo=25.10.2017" xr:uid="{F61406AF-CE86-8349-B8BB-F4368DF485A2}"/>
    <hyperlink ref="A82" r:id="rId69" display="https://www.cbr.ru/hd_base/zcyc_params/zcyc/?DateTo=24.10.2017" xr:uid="{C77BD74F-BD61-024F-A67E-985B889E77AA}"/>
    <hyperlink ref="A83" r:id="rId70" display="https://www.cbr.ru/hd_base/zcyc_params/zcyc/?DateTo=23.10.2017" xr:uid="{FB1D2FE9-12F4-A046-856C-74EDFCFF16AA}"/>
    <hyperlink ref="A84" r:id="rId71" display="https://www.cbr.ru/hd_base/zcyc_params/zcyc/?DateTo=20.10.2017" xr:uid="{B4EA723A-E6BF-2B43-9320-E7FAA2E646E6}"/>
    <hyperlink ref="A85" r:id="rId72" display="https://www.cbr.ru/hd_base/zcyc_params/zcyc/?DateTo=19.10.2017" xr:uid="{46579DF3-ED50-6F4B-A5CC-C0D55B5A6F21}"/>
    <hyperlink ref="A86" r:id="rId73" display="https://www.cbr.ru/hd_base/zcyc_params/zcyc/?DateTo=18.10.2017" xr:uid="{8EC12D79-D35D-244D-B32D-77B63BA4B7FD}"/>
    <hyperlink ref="A87" r:id="rId74" display="https://www.cbr.ru/hd_base/zcyc_params/zcyc/?DateTo=17.10.2017" xr:uid="{0782C952-40A5-A545-A545-A87A73981616}"/>
    <hyperlink ref="A88" r:id="rId75" display="https://www.cbr.ru/hd_base/zcyc_params/zcyc/?DateTo=16.10.2017" xr:uid="{E41B003C-7492-2C46-B0D9-51CE3B072FBB}"/>
    <hyperlink ref="A89" r:id="rId76" display="https://www.cbr.ru/hd_base/zcyc_params/zcyc/?DateTo=13.10.2017" xr:uid="{F6A24BD4-CE57-B641-A1F9-43D1B58EC742}"/>
    <hyperlink ref="A90" r:id="rId77" display="https://www.cbr.ru/hd_base/zcyc_params/zcyc/?DateTo=12.10.2017" xr:uid="{CB55DD6C-8969-5C4E-9774-4E9EABCBCA67}"/>
    <hyperlink ref="A91" r:id="rId78" display="https://www.cbr.ru/hd_base/zcyc_params/zcyc/?DateTo=11.10.2017" xr:uid="{CA91295B-E295-1D4F-9A73-D37E437C4DDB}"/>
    <hyperlink ref="A92" r:id="rId79" display="https://www.cbr.ru/hd_base/zcyc_params/zcyc/?DateTo=10.10.2017" xr:uid="{7A223EE8-F185-5A40-8AEF-9B1E38E17424}"/>
    <hyperlink ref="A93" r:id="rId80" display="https://www.cbr.ru/hd_base/zcyc_params/zcyc/?DateTo=09.10.2017" xr:uid="{107ED90C-6B35-D345-B1D1-B225E4100E1F}"/>
    <hyperlink ref="A94" r:id="rId81" display="https://www.cbr.ru/hd_base/zcyc_params/zcyc/?DateTo=06.10.2017" xr:uid="{913C3918-6095-2C41-86BD-B90DA45755D4}"/>
    <hyperlink ref="A95" r:id="rId82" display="https://www.cbr.ru/hd_base/zcyc_params/zcyc/?DateTo=05.10.2017" xr:uid="{D830627C-7EED-314B-8C83-5D44C261CF68}"/>
    <hyperlink ref="A96" r:id="rId83" display="https://www.cbr.ru/hd_base/zcyc_params/zcyc/?DateTo=04.10.2017" xr:uid="{82B699C8-F7E2-F543-8B39-AE43928121F9}"/>
    <hyperlink ref="A97" r:id="rId84" display="https://www.cbr.ru/hd_base/zcyc_params/zcyc/?DateTo=03.10.2017" xr:uid="{EC77E3DD-FB6A-3E43-B972-997558EED8CB}"/>
    <hyperlink ref="A98" r:id="rId85" display="https://www.cbr.ru/hd_base/zcyc_params/zcyc/?DateTo=02.10.2017" xr:uid="{30370FAC-3DFA-AD43-96F1-C241B4A2275A}"/>
    <hyperlink ref="A99" r:id="rId86" display="https://www.cbr.ru/hd_base/zcyc_params/zcyc/?DateTo=29.09.2017" xr:uid="{C85DEE1E-5833-EF4B-B142-C011A26BA749}"/>
    <hyperlink ref="A100" r:id="rId87" display="https://www.cbr.ru/hd_base/zcyc_params/zcyc/?DateTo=28.09.2017" xr:uid="{CF1C99C7-306D-3D4A-868D-85DD1BD96199}"/>
    <hyperlink ref="A101" r:id="rId88" display="https://www.cbr.ru/hd_base/zcyc_params/zcyc/?DateTo=27.09.2017" xr:uid="{9F4DD755-30D9-7E47-ACDD-F96E66627106}"/>
    <hyperlink ref="A102" r:id="rId89" display="https://www.cbr.ru/hd_base/zcyc_params/zcyc/?DateTo=26.09.2017" xr:uid="{B4AF6D03-E2FF-654B-AB17-5766085C7E52}"/>
    <hyperlink ref="A103" r:id="rId90" display="https://www.cbr.ru/hd_base/zcyc_params/zcyc/?DateTo=25.09.2017" xr:uid="{4E422D3D-E7C9-1A43-91EF-EF9C3EBB03EA}"/>
    <hyperlink ref="A104" r:id="rId91" display="https://www.cbr.ru/hd_base/zcyc_params/zcyc/?DateTo=22.09.2017" xr:uid="{2864E353-DDE7-0D45-8D77-76EC37104470}"/>
    <hyperlink ref="A105" r:id="rId92" display="https://www.cbr.ru/hd_base/zcyc_params/zcyc/?DateTo=21.09.2017" xr:uid="{B02EB98E-7D17-394E-8D30-C73DB61BF73E}"/>
    <hyperlink ref="A106" r:id="rId93" display="https://www.cbr.ru/hd_base/zcyc_params/zcyc/?DateTo=20.09.2017" xr:uid="{8A7275E3-1713-584D-83AF-E2DBF5CE87B0}"/>
    <hyperlink ref="A107" r:id="rId94" display="https://www.cbr.ru/hd_base/zcyc_params/zcyc/?DateTo=19.09.2017" xr:uid="{8886B979-DE6A-8A41-A8C6-D0954DA0B84E}"/>
    <hyperlink ref="A108" r:id="rId95" display="https://www.cbr.ru/hd_base/zcyc_params/zcyc/?DateTo=18.09.2017" xr:uid="{4AE200C3-2EFC-6449-9945-8C162E7C40C6}"/>
    <hyperlink ref="A109" r:id="rId96" display="https://www.cbr.ru/hd_base/zcyc_params/zcyc/?DateTo=15.09.2017" xr:uid="{80A4D810-6A6B-DF45-AAE9-293C115FDEA2}"/>
    <hyperlink ref="A110" r:id="rId97" display="https://www.cbr.ru/hd_base/zcyc_params/zcyc/?DateTo=14.09.2017" xr:uid="{182D284A-3A13-314C-98B7-AF9ED1BF74E3}"/>
    <hyperlink ref="A111" r:id="rId98" display="https://www.cbr.ru/hd_base/zcyc_params/zcyc/?DateTo=13.09.2017" xr:uid="{359A87C8-A7DB-6341-BCD8-89D4621A8937}"/>
    <hyperlink ref="A112" r:id="rId99" display="https://www.cbr.ru/hd_base/zcyc_params/zcyc/?DateTo=12.09.2017" xr:uid="{3F136DE7-0DFF-C74B-924F-34DE4240B19F}"/>
    <hyperlink ref="A113" r:id="rId100" display="https://www.cbr.ru/hd_base/zcyc_params/zcyc/?DateTo=11.09.2017" xr:uid="{DE11D418-597E-5D4B-ACE8-E2B8F8EFF3F0}"/>
    <hyperlink ref="A114" r:id="rId101" display="https://www.cbr.ru/hd_base/zcyc_params/zcyc/?DateTo=08.09.2017" xr:uid="{CB32DFEA-7DB3-3A48-A072-1124B95CA654}"/>
    <hyperlink ref="A115" r:id="rId102" display="https://www.cbr.ru/hd_base/zcyc_params/zcyc/?DateTo=07.09.2017" xr:uid="{B71C4776-8CC3-EC47-BE2E-813B6E7645A6}"/>
    <hyperlink ref="A116" r:id="rId103" display="https://www.cbr.ru/hd_base/zcyc_params/zcyc/?DateTo=06.09.2017" xr:uid="{FFA0A238-2861-0C4C-86CF-5627685524EE}"/>
    <hyperlink ref="A117" r:id="rId104" display="https://www.cbr.ru/hd_base/zcyc_params/zcyc/?DateTo=05.09.2017" xr:uid="{25B6C5B6-6E4F-AB44-803D-F733CAA072F9}"/>
    <hyperlink ref="A118" r:id="rId105" display="https://www.cbr.ru/hd_base/zcyc_params/zcyc/?DateTo=04.09.2017" xr:uid="{45B56F26-BE21-CF42-ABA6-F71BF0BA3EA2}"/>
    <hyperlink ref="A119" r:id="rId106" display="https://www.cbr.ru/hd_base/zcyc_params/zcyc/?DateTo=01.09.2017" xr:uid="{F9CDEB7D-5D77-464B-878A-134F41AD072B}"/>
    <hyperlink ref="A120" r:id="rId107" display="https://www.cbr.ru/hd_base/zcyc_params/zcyc/?DateTo=31.08.2017" xr:uid="{6AE09012-0C69-EE4A-8B22-0C14DDDE1C9A}"/>
    <hyperlink ref="A121" r:id="rId108" display="https://www.cbr.ru/hd_base/zcyc_params/zcyc/?DateTo=30.08.2017" xr:uid="{528995A0-5B02-B94D-938D-0487E040171A}"/>
    <hyperlink ref="A122" r:id="rId109" display="https://www.cbr.ru/hd_base/zcyc_params/zcyc/?DateTo=29.08.2017" xr:uid="{3F4E46FD-4AA9-0541-A422-B24C6B6148CA}"/>
    <hyperlink ref="A123" r:id="rId110" display="https://www.cbr.ru/hd_base/zcyc_params/zcyc/?DateTo=28.08.2017" xr:uid="{9AFE9BE8-E712-CA47-B9F7-0D33837CDFE3}"/>
    <hyperlink ref="A124" r:id="rId111" display="https://www.cbr.ru/hd_base/zcyc_params/zcyc/?DateTo=25.08.2017" xr:uid="{5B115926-3975-1041-82B3-B59999CDF24C}"/>
    <hyperlink ref="A125" r:id="rId112" display="https://www.cbr.ru/hd_base/zcyc_params/zcyc/?DateTo=24.08.2017" xr:uid="{5F879477-5A6E-AC47-A3E9-EA0FC496D1C7}"/>
    <hyperlink ref="A126" r:id="rId113" display="https://www.cbr.ru/hd_base/zcyc_params/zcyc/?DateTo=23.08.2017" xr:uid="{81268014-4267-7646-AF7E-B85729EC6C80}"/>
    <hyperlink ref="A127" r:id="rId114" display="https://www.cbr.ru/hd_base/zcyc_params/zcyc/?DateTo=22.08.2017" xr:uid="{4021D342-22A5-0E40-91B3-A439F52612D1}"/>
    <hyperlink ref="A128" r:id="rId115" display="https://www.cbr.ru/hd_base/zcyc_params/zcyc/?DateTo=21.08.2017" xr:uid="{AAE6DEC9-6498-C044-A0D5-1E282F96F749}"/>
    <hyperlink ref="A129" r:id="rId116" display="https://www.cbr.ru/hd_base/zcyc_params/zcyc/?DateTo=18.08.2017" xr:uid="{74B16B01-36D0-A74C-A613-5DA62D926FEF}"/>
    <hyperlink ref="A130" r:id="rId117" display="https://www.cbr.ru/hd_base/zcyc_params/zcyc/?DateTo=17.08.2017" xr:uid="{271681A0-6B55-1642-9109-81E3A6BDF82F}"/>
    <hyperlink ref="A131" r:id="rId118" display="https://www.cbr.ru/hd_base/zcyc_params/zcyc/?DateTo=16.08.2017" xr:uid="{410057F6-99B8-1C40-9B62-44062FCC99CD}"/>
    <hyperlink ref="A132" r:id="rId119" display="https://www.cbr.ru/hd_base/zcyc_params/zcyc/?DateTo=15.08.2017" xr:uid="{7808010B-BB21-6A49-8917-81E31EE424F1}"/>
    <hyperlink ref="A133" r:id="rId120" display="https://www.cbr.ru/hd_base/zcyc_params/zcyc/?DateTo=14.08.2017" xr:uid="{92B69A14-B1E7-1F47-84BF-F8C6D2F50F1B}"/>
    <hyperlink ref="A134" r:id="rId121" display="https://www.cbr.ru/hd_base/zcyc_params/zcyc/?DateTo=11.08.2017" xr:uid="{DE523C45-6448-044B-B763-5940E7E63A0A}"/>
    <hyperlink ref="A135" r:id="rId122" display="https://www.cbr.ru/hd_base/zcyc_params/zcyc/?DateTo=10.08.2017" xr:uid="{11F97241-8A71-D047-84C4-C67274524A7D}"/>
    <hyperlink ref="A136" r:id="rId123" display="https://www.cbr.ru/hd_base/zcyc_params/zcyc/?DateTo=09.08.2017" xr:uid="{E25204E0-1BBF-DE47-B83C-0115293C4827}"/>
    <hyperlink ref="A137" r:id="rId124" display="https://www.cbr.ru/hd_base/zcyc_params/zcyc/?DateTo=08.08.2017" xr:uid="{DB83A8C2-7DA1-BA46-9BEB-A8D52D02D2C7}"/>
    <hyperlink ref="A138" r:id="rId125" display="https://www.cbr.ru/hd_base/zcyc_params/zcyc/?DateTo=07.08.2017" xr:uid="{1B0780FF-F091-6C4A-9ED0-4446D616B089}"/>
    <hyperlink ref="A139" r:id="rId126" display="https://www.cbr.ru/hd_base/zcyc_params/zcyc/?DateTo=04.08.2017" xr:uid="{5F8295A6-F5AA-7143-827D-50DB1E56960C}"/>
    <hyperlink ref="A140" r:id="rId127" display="https://www.cbr.ru/hd_base/zcyc_params/zcyc/?DateTo=03.08.2017" xr:uid="{E7C498CB-0416-F24B-84A8-A6A362C85B56}"/>
    <hyperlink ref="A141" r:id="rId128" display="https://www.cbr.ru/hd_base/zcyc_params/zcyc/?DateTo=02.08.2017" xr:uid="{254A3444-CAF2-A34E-992A-93937473346F}"/>
    <hyperlink ref="A142" r:id="rId129" display="https://www.cbr.ru/hd_base/zcyc_params/zcyc/?DateTo=01.08.2017" xr:uid="{6AD53439-EA2F-5842-B4F1-BE870543559A}"/>
    <hyperlink ref="A143" r:id="rId130" display="https://www.cbr.ru/hd_base/zcyc_params/zcyc/?DateTo=31.07.2017" xr:uid="{F17E67B7-78B1-6840-8FB9-AC4305549B11}"/>
    <hyperlink ref="A144" r:id="rId131" display="https://www.cbr.ru/hd_base/zcyc_params/zcyc/?DateTo=28.07.2017" xr:uid="{8F832FBF-7423-104F-8336-0EAD6628DF22}"/>
    <hyperlink ref="A145" r:id="rId132" display="https://www.cbr.ru/hd_base/zcyc_params/zcyc/?DateTo=27.07.2017" xr:uid="{EE883303-3362-0E45-BDE5-ADEC84DEF08A}"/>
    <hyperlink ref="A146" r:id="rId133" display="https://www.cbr.ru/hd_base/zcyc_params/zcyc/?DateTo=26.07.2017" xr:uid="{2A413A4B-3BE4-DD41-8257-A61834EC33E8}"/>
    <hyperlink ref="A147" r:id="rId134" display="https://www.cbr.ru/hd_base/zcyc_params/zcyc/?DateTo=25.07.2017" xr:uid="{83696FF1-9833-BE47-A7E0-036F6D5B33A2}"/>
    <hyperlink ref="A148" r:id="rId135" display="https://www.cbr.ru/hd_base/zcyc_params/zcyc/?DateTo=24.07.2017" xr:uid="{89DA98C5-40C2-2A48-B7BE-B5E809818EE5}"/>
    <hyperlink ref="A149" r:id="rId136" display="https://www.cbr.ru/hd_base/zcyc_params/zcyc/?DateTo=21.07.2017" xr:uid="{CC931F8F-6B07-4D48-B4E6-2CE9A529A294}"/>
    <hyperlink ref="A150" r:id="rId137" display="https://www.cbr.ru/hd_base/zcyc_params/zcyc/?DateTo=20.07.2017" xr:uid="{7877931C-FB0E-BA4B-93C0-7F038DBE722A}"/>
    <hyperlink ref="A151" r:id="rId138" display="https://www.cbr.ru/hd_base/zcyc_params/zcyc/?DateTo=19.07.2017" xr:uid="{D070FB44-E3CA-BE48-9288-357818D91942}"/>
    <hyperlink ref="A152" r:id="rId139" display="https://www.cbr.ru/hd_base/zcyc_params/zcyc/?DateTo=18.07.2017" xr:uid="{9EDB4767-759C-8B4B-AAF7-F3E2DA9E55E5}"/>
    <hyperlink ref="A153" r:id="rId140" display="https://www.cbr.ru/hd_base/zcyc_params/zcyc/?DateTo=17.07.2017" xr:uid="{4053335E-E5D0-8F4B-90CB-A195FCBB41D5}"/>
    <hyperlink ref="A154" r:id="rId141" display="https://www.cbr.ru/hd_base/zcyc_params/zcyc/?DateTo=14.07.2017" xr:uid="{BAE9C966-76B3-494C-8EFB-D3CF0663F340}"/>
    <hyperlink ref="A155" r:id="rId142" display="https://www.cbr.ru/hd_base/zcyc_params/zcyc/?DateTo=13.07.2017" xr:uid="{10181F33-31C7-4B4B-9CF6-6B853849A9B3}"/>
    <hyperlink ref="A156" r:id="rId143" display="https://www.cbr.ru/hd_base/zcyc_params/zcyc/?DateTo=12.07.2017" xr:uid="{0700A605-05DD-134C-B432-F19E032C3239}"/>
    <hyperlink ref="A157" r:id="rId144" display="https://www.cbr.ru/hd_base/zcyc_params/zcyc/?DateTo=11.07.2017" xr:uid="{EBEF15F7-DFD2-EC42-A6BC-72ADBABA4265}"/>
    <hyperlink ref="A158" r:id="rId145" display="https://www.cbr.ru/hd_base/zcyc_params/zcyc/?DateTo=10.07.2017" xr:uid="{94D6107E-2F7E-0F4A-AA0A-D167CA1DD8AF}"/>
    <hyperlink ref="A159" r:id="rId146" display="https://www.cbr.ru/hd_base/zcyc_params/zcyc/?DateTo=07.07.2017" xr:uid="{EA89FDF4-0EB4-A54D-B844-C3D9D0522B4C}"/>
    <hyperlink ref="A160" r:id="rId147" display="https://www.cbr.ru/hd_base/zcyc_params/zcyc/?DateTo=06.07.2017" xr:uid="{723FA298-D86F-5145-AA14-2D6005AC7D2D}"/>
    <hyperlink ref="A161" r:id="rId148" display="https://www.cbr.ru/hd_base/zcyc_params/zcyc/?DateTo=05.07.2017" xr:uid="{11A451A9-5398-9846-A6B2-1A3436758D43}"/>
    <hyperlink ref="A162" r:id="rId149" display="https://www.cbr.ru/hd_base/zcyc_params/zcyc/?DateTo=04.07.2017" xr:uid="{F69637F0-DE34-904D-AAD8-F6A873A9A510}"/>
    <hyperlink ref="A163" r:id="rId150" display="https://www.cbr.ru/hd_base/zcyc_params/zcyc/?DateTo=03.07.2017" xr:uid="{F7B27E72-944A-3C44-A000-DCE8A07EA4F7}"/>
    <hyperlink ref="A164" r:id="rId151" display="https://www.cbr.ru/hd_base/zcyc_params/zcyc/?DateTo=30.06.2017" xr:uid="{55DEF762-3E69-E948-9006-9812726D632E}"/>
    <hyperlink ref="A165" r:id="rId152" display="https://www.cbr.ru/hd_base/zcyc_params/zcyc/?DateTo=29.06.2017" xr:uid="{2A816AD4-DB7C-594C-AFA5-1E6FE7964279}"/>
    <hyperlink ref="A166" r:id="rId153" display="https://www.cbr.ru/hd_base/zcyc_params/zcyc/?DateTo=28.06.2017" xr:uid="{9386B167-85AF-1F4B-A401-B889C249B218}"/>
    <hyperlink ref="A167" r:id="rId154" display="https://www.cbr.ru/hd_base/zcyc_params/zcyc/?DateTo=27.06.2017" xr:uid="{79795FE7-6A50-F349-BC85-D95F00C0F149}"/>
    <hyperlink ref="A168" r:id="rId155" display="https://www.cbr.ru/hd_base/zcyc_params/zcyc/?DateTo=26.06.2017" xr:uid="{1603FCD9-EB1B-0A46-ADED-37DE17C854C4}"/>
    <hyperlink ref="A169" r:id="rId156" display="https://www.cbr.ru/hd_base/zcyc_params/zcyc/?DateTo=23.06.2017" xr:uid="{8561BFCA-6B3B-B94B-9847-283B797C79DE}"/>
    <hyperlink ref="A170" r:id="rId157" display="https://www.cbr.ru/hd_base/zcyc_params/zcyc/?DateTo=22.06.2017" xr:uid="{B172574C-2D6C-CC42-BD06-6FB6FFC45DE4}"/>
    <hyperlink ref="A171" r:id="rId158" display="https://www.cbr.ru/hd_base/zcyc_params/zcyc/?DateTo=21.06.2017" xr:uid="{C73B22B6-2B70-E64C-A2DA-22314E0F6327}"/>
    <hyperlink ref="A172" r:id="rId159" display="https://www.cbr.ru/hd_base/zcyc_params/zcyc/?DateTo=20.06.2017" xr:uid="{CED0257B-2A73-2E45-B3A0-078643A3BB35}"/>
    <hyperlink ref="A173" r:id="rId160" display="https://www.cbr.ru/hd_base/zcyc_params/zcyc/?DateTo=19.06.2017" xr:uid="{D2C68306-DFCC-0D41-B6AF-046254ABE6AD}"/>
    <hyperlink ref="A174" r:id="rId161" display="https://www.cbr.ru/hd_base/zcyc_params/zcyc/?DateTo=16.06.2017" xr:uid="{BFAACA58-72D0-8B4B-93E8-E4E46D6FAB91}"/>
    <hyperlink ref="A175" r:id="rId162" display="https://www.cbr.ru/hd_base/zcyc_params/zcyc/?DateTo=15.06.2017" xr:uid="{C1124F9C-0F20-7E45-AAE7-1B11E4C0D4FF}"/>
    <hyperlink ref="A176" r:id="rId163" display="https://www.cbr.ru/hd_base/zcyc_params/zcyc/?DateTo=14.06.2017" xr:uid="{EFDA0432-4617-1A48-A166-08F22886D467}"/>
    <hyperlink ref="A177" r:id="rId164" display="https://www.cbr.ru/hd_base/zcyc_params/zcyc/?DateTo=13.06.2017" xr:uid="{688E8812-19DF-2B4D-88C2-C0D21072565B}"/>
    <hyperlink ref="A178" r:id="rId165" display="https://www.cbr.ru/hd_base/zcyc_params/zcyc/?DateTo=09.06.2017" xr:uid="{472336CE-ADC6-894D-ADE6-DCAECD9EA373}"/>
    <hyperlink ref="A179" r:id="rId166" display="https://www.cbr.ru/hd_base/zcyc_params/zcyc/?DateTo=08.06.2017" xr:uid="{9734A2FA-1240-7646-B1EB-1DD69818970B}"/>
    <hyperlink ref="A180" r:id="rId167" display="https://www.cbr.ru/hd_base/zcyc_params/zcyc/?DateTo=07.06.2017" xr:uid="{B7912127-8CA3-5643-B3DF-2D6583C1AC3A}"/>
    <hyperlink ref="A181" r:id="rId168" display="https://www.cbr.ru/hd_base/zcyc_params/zcyc/?DateTo=06.06.2017" xr:uid="{F9FC54C0-ED46-C54E-A2A6-8BF417049D74}"/>
    <hyperlink ref="A182" r:id="rId169" display="https://www.cbr.ru/hd_base/zcyc_params/zcyc/?DateTo=05.06.2017" xr:uid="{F02A1D19-CE45-BD44-B2EE-FC2F63B2AC0F}"/>
    <hyperlink ref="A183" r:id="rId170" display="https://www.cbr.ru/hd_base/zcyc_params/zcyc/?DateTo=02.06.2017" xr:uid="{4B59903A-4A30-4040-B825-1E4F169BD429}"/>
    <hyperlink ref="A184" r:id="rId171" display="https://www.cbr.ru/hd_base/zcyc_params/zcyc/?DateTo=01.06.2017" xr:uid="{43FA0F48-25A0-854D-9C50-E91B9CDF1B31}"/>
    <hyperlink ref="A185" r:id="rId172" display="https://www.cbr.ru/hd_base/zcyc_params/zcyc/?DateTo=31.05.2017" xr:uid="{0A10B169-EB0C-5B43-A981-6256266578B4}"/>
    <hyperlink ref="A186" r:id="rId173" display="https://www.cbr.ru/hd_base/zcyc_params/zcyc/?DateTo=30.05.2017" xr:uid="{EFDA3512-CC7D-D441-AB78-85AA96E1E437}"/>
    <hyperlink ref="A187" r:id="rId174" display="https://www.cbr.ru/hd_base/zcyc_params/zcyc/?DateTo=29.05.2017" xr:uid="{A0661F33-B717-2348-A1A5-AABBFAE1A0F0}"/>
    <hyperlink ref="A188" r:id="rId175" display="https://www.cbr.ru/hd_base/zcyc_params/zcyc/?DateTo=26.05.2017" xr:uid="{B873747E-E564-B74B-9C5B-4CE5F798FEF8}"/>
    <hyperlink ref="A189" r:id="rId176" display="https://www.cbr.ru/hd_base/zcyc_params/zcyc/?DateTo=25.05.2017" xr:uid="{378B1191-FE00-1F42-96EE-D048FBB015C1}"/>
    <hyperlink ref="A190" r:id="rId177" display="https://www.cbr.ru/hd_base/zcyc_params/zcyc/?DateTo=24.05.2017" xr:uid="{CB15188D-257C-8049-A6C9-58A8A47CD3E8}"/>
    <hyperlink ref="A191" r:id="rId178" display="https://www.cbr.ru/hd_base/zcyc_params/zcyc/?DateTo=23.05.2017" xr:uid="{2261A621-F0FB-A84A-8485-3D9EDD792DA9}"/>
    <hyperlink ref="A192" r:id="rId179" display="https://www.cbr.ru/hd_base/zcyc_params/zcyc/?DateTo=22.05.2017" xr:uid="{95DF4475-D876-D548-B2E5-2044951D4BFE}"/>
    <hyperlink ref="A193" r:id="rId180" display="https://www.cbr.ru/hd_base/zcyc_params/zcyc/?DateTo=19.05.2017" xr:uid="{70DECFD3-A18B-5143-B1D6-437B9C5995D2}"/>
    <hyperlink ref="A194" r:id="rId181" display="https://www.cbr.ru/hd_base/zcyc_params/zcyc/?DateTo=18.05.2017" xr:uid="{15924528-8A83-C849-8F07-29F9BC39801A}"/>
    <hyperlink ref="A195" r:id="rId182" display="https://www.cbr.ru/hd_base/zcyc_params/zcyc/?DateTo=17.05.2017" xr:uid="{470BF007-2129-D64F-9428-0DCB0908C454}"/>
    <hyperlink ref="A196" r:id="rId183" display="https://www.cbr.ru/hd_base/zcyc_params/zcyc/?DateTo=16.05.2017" xr:uid="{479D57F2-6D02-D34C-BCA1-DEC43203CBD5}"/>
    <hyperlink ref="A197" r:id="rId184" display="https://www.cbr.ru/hd_base/zcyc_params/zcyc/?DateTo=15.05.2017" xr:uid="{AEB4F5A7-3167-A643-92F6-6F08984A5F79}"/>
    <hyperlink ref="A198" r:id="rId185" display="https://www.cbr.ru/hd_base/zcyc_params/zcyc/?DateTo=12.05.2017" xr:uid="{A803F739-7886-754B-A1E7-A58FFD03CA45}"/>
    <hyperlink ref="A199" r:id="rId186" display="https://www.cbr.ru/hd_base/zcyc_params/zcyc/?DateTo=11.05.2017" xr:uid="{7E6BD359-AC4E-7B4A-8EA5-E477FED4DE31}"/>
    <hyperlink ref="A200" r:id="rId187" display="https://www.cbr.ru/hd_base/zcyc_params/zcyc/?DateTo=10.05.2017" xr:uid="{31B22BF6-B4A9-394D-8F2A-9A7F535E4A3A}"/>
    <hyperlink ref="A201" r:id="rId188" display="https://www.cbr.ru/hd_base/zcyc_params/zcyc/?DateTo=05.05.2017" xr:uid="{55C138ED-90D2-224F-AE96-8EC93D231228}"/>
    <hyperlink ref="A202" r:id="rId189" display="https://www.cbr.ru/hd_base/zcyc_params/zcyc/?DateTo=04.05.2017" xr:uid="{E1DD0ADB-C962-7D4F-BE2A-E20BCC484674}"/>
    <hyperlink ref="A203" r:id="rId190" display="https://www.cbr.ru/hd_base/zcyc_params/zcyc/?DateTo=03.05.2017" xr:uid="{693F3FE8-B29D-EF4E-B127-BE7589D0DD6C}"/>
    <hyperlink ref="A204" r:id="rId191" display="https://www.cbr.ru/hd_base/zcyc_params/zcyc/?DateTo=02.05.2017" xr:uid="{2A9F9C9E-F54A-EC49-8423-B2915FF07001}"/>
    <hyperlink ref="A205" r:id="rId192" display="https://www.cbr.ru/hd_base/zcyc_params/zcyc/?DateTo=28.04.2017" xr:uid="{10A30487-FE22-834D-BAAF-805CADC9BC70}"/>
    <hyperlink ref="A206" r:id="rId193" display="https://www.cbr.ru/hd_base/zcyc_params/zcyc/?DateTo=27.04.2017" xr:uid="{6FBF490F-4497-0E42-92BC-6281DDF7DE71}"/>
    <hyperlink ref="A207" r:id="rId194" display="https://www.cbr.ru/hd_base/zcyc_params/zcyc/?DateTo=26.04.2017" xr:uid="{C489859E-E01E-E541-B091-91AB9DEAEE32}"/>
    <hyperlink ref="A208" r:id="rId195" display="https://www.cbr.ru/hd_base/zcyc_params/zcyc/?DateTo=25.04.2017" xr:uid="{D747CEFE-DD32-BA46-975F-A4AF80F5CDB2}"/>
    <hyperlink ref="A209" r:id="rId196" display="https://www.cbr.ru/hd_base/zcyc_params/zcyc/?DateTo=24.04.2017" xr:uid="{A3059669-CD7E-DB41-B4A0-AF81F8A46B9A}"/>
    <hyperlink ref="A210" r:id="rId197" display="https://www.cbr.ru/hd_base/zcyc_params/zcyc/?DateTo=20.04.2017" xr:uid="{2B15E2E0-CE69-1944-9DCE-CD6069E82448}"/>
    <hyperlink ref="A211" r:id="rId198" display="https://www.cbr.ru/hd_base/zcyc_params/zcyc/?DateTo=19.04.2017" xr:uid="{78F91135-AB9D-CA43-B35C-8801FF8FA0B3}"/>
    <hyperlink ref="A212" r:id="rId199" display="https://www.cbr.ru/hd_base/zcyc_params/zcyc/?DateTo=18.04.2017" xr:uid="{470F48A5-6A44-1A49-9AFE-BB43403B2588}"/>
    <hyperlink ref="A213" r:id="rId200" display="https://www.cbr.ru/hd_base/zcyc_params/zcyc/?DateTo=17.04.2017" xr:uid="{D4FD7179-576E-5E40-A389-FBF334D575DB}"/>
    <hyperlink ref="A214" r:id="rId201" display="https://www.cbr.ru/hd_base/zcyc_params/zcyc/?DateTo=14.04.2017" xr:uid="{530C1B63-103A-FA43-A250-FF6CB917ED0D}"/>
    <hyperlink ref="A215" r:id="rId202" display="https://www.cbr.ru/hd_base/zcyc_params/zcyc/?DateTo=13.04.2017" xr:uid="{D7028C73-29E4-E241-AEA5-9D7E4AC59EE9}"/>
    <hyperlink ref="A216" r:id="rId203" display="https://www.cbr.ru/hd_base/zcyc_params/zcyc/?DateTo=12.04.2017" xr:uid="{6DF96ABB-3D11-9049-8968-BA1416992283}"/>
    <hyperlink ref="A217" r:id="rId204" display="https://www.cbr.ru/hd_base/zcyc_params/zcyc/?DateTo=11.04.2017" xr:uid="{99642D4E-41F2-5042-99C1-E067A13266B4}"/>
    <hyperlink ref="A218" r:id="rId205" display="https://www.cbr.ru/hd_base/zcyc_params/zcyc/?DateTo=10.04.2017" xr:uid="{DB7CD9A4-4E9A-4844-9423-D7DB65D9C0CD}"/>
    <hyperlink ref="A219" r:id="rId206" display="https://www.cbr.ru/hd_base/zcyc_params/zcyc/?DateTo=07.04.2017" xr:uid="{80D74A5B-55B7-5840-AB36-BC13840CAE95}"/>
    <hyperlink ref="A220" r:id="rId207" display="https://www.cbr.ru/hd_base/zcyc_params/zcyc/?DateTo=06.04.2017" xr:uid="{05EF4BD8-7135-F94B-8D55-73CBE72125D3}"/>
    <hyperlink ref="A221" r:id="rId208" display="https://www.cbr.ru/hd_base/zcyc_params/zcyc/?DateTo=05.04.2017" xr:uid="{059E6FC9-3F64-A644-8A5B-8D70D03012FD}"/>
    <hyperlink ref="A222" r:id="rId209" display="https://www.cbr.ru/hd_base/zcyc_params/zcyc/?DateTo=04.04.2017" xr:uid="{3E4FBF31-7438-E148-A671-234351009AC3}"/>
    <hyperlink ref="A223" r:id="rId210" display="https://www.cbr.ru/hd_base/zcyc_params/zcyc/?DateTo=03.04.2017" xr:uid="{1A5B366D-03E7-FC4C-AB21-74B2E6E2741C}"/>
    <hyperlink ref="A224" r:id="rId211" display="https://www.cbr.ru/hd_base/zcyc_params/zcyc/?DateTo=31.03.2017" xr:uid="{FF556720-ED62-D243-BD66-9194D22CC157}"/>
    <hyperlink ref="A225" r:id="rId212" display="https://www.cbr.ru/hd_base/zcyc_params/zcyc/?DateTo=30.03.2017" xr:uid="{539ECA48-1D2D-7943-AF62-FA75B5A288D3}"/>
    <hyperlink ref="A226" r:id="rId213" display="https://www.cbr.ru/hd_base/zcyc_params/zcyc/?DateTo=29.03.2017" xr:uid="{CE6A21CC-06EA-F94F-8C15-B435C98AC9D6}"/>
    <hyperlink ref="A227" r:id="rId214" display="https://www.cbr.ru/hd_base/zcyc_params/zcyc/?DateTo=28.03.2017" xr:uid="{3FC94D27-D3FB-2841-AFA1-D87416F92ED2}"/>
    <hyperlink ref="A228" r:id="rId215" display="https://www.cbr.ru/hd_base/zcyc_params/zcyc/?DateTo=27.03.2017" xr:uid="{63F03AA8-3ADA-694A-AD32-A9F7DF60F65C}"/>
    <hyperlink ref="A229" r:id="rId216" display="https://www.cbr.ru/hd_base/zcyc_params/zcyc/?DateTo=24.03.2017" xr:uid="{D92EBC07-A434-5D49-90D0-4F022EC3B9CD}"/>
    <hyperlink ref="A230" r:id="rId217" display="https://www.cbr.ru/hd_base/zcyc_params/zcyc/?DateTo=23.03.2017" xr:uid="{676B10DB-AAA8-8C43-AAB6-37EF261E2012}"/>
    <hyperlink ref="A231" r:id="rId218" display="https://www.cbr.ru/hd_base/zcyc_params/zcyc/?DateTo=22.03.2017" xr:uid="{908E5E5A-D4EF-D649-B5D3-030EA3916520}"/>
    <hyperlink ref="A232" r:id="rId219" display="https://www.cbr.ru/hd_base/zcyc_params/zcyc/?DateTo=21.03.2017" xr:uid="{36C0C42B-7D4A-B54A-A8AF-C074DF6CB437}"/>
    <hyperlink ref="A233" r:id="rId220" display="https://www.cbr.ru/hd_base/zcyc_params/zcyc/?DateTo=20.03.2017" xr:uid="{2B045004-4BE7-6742-AE36-1E482656BC44}"/>
    <hyperlink ref="A234" r:id="rId221" display="https://www.cbr.ru/hd_base/zcyc_params/zcyc/?DateTo=17.03.2017" xr:uid="{63093A44-1BE4-0E48-8539-C247CD750521}"/>
    <hyperlink ref="A235" r:id="rId222" display="https://www.cbr.ru/hd_base/zcyc_params/zcyc/?DateTo=16.03.2017" xr:uid="{A224C192-A63A-3249-95FD-DC74C30D2DE0}"/>
    <hyperlink ref="A236" r:id="rId223" display="https://www.cbr.ru/hd_base/zcyc_params/zcyc/?DateTo=15.03.2017" xr:uid="{90442CED-158A-8247-95CC-86D09BDEB5C2}"/>
    <hyperlink ref="A237" r:id="rId224" display="https://www.cbr.ru/hd_base/zcyc_params/zcyc/?DateTo=14.03.2017" xr:uid="{E1022AC9-E23E-D947-961D-C23BAC8DDB02}"/>
    <hyperlink ref="A238" r:id="rId225" display="https://www.cbr.ru/hd_base/zcyc_params/zcyc/?DateTo=13.03.2017" xr:uid="{342E17A0-EBA0-A14D-BC48-6D77101AA9E0}"/>
    <hyperlink ref="A239" r:id="rId226" display="https://www.cbr.ru/hd_base/zcyc_params/zcyc/?DateTo=10.03.2017" xr:uid="{6DD8EE20-CB56-104D-80C8-E2EAF67317BC}"/>
    <hyperlink ref="A240" r:id="rId227" display="https://www.cbr.ru/hd_base/zcyc_params/zcyc/?DateTo=09.03.2017" xr:uid="{3F79A70A-B079-7447-B75C-4844E3A83471}"/>
    <hyperlink ref="A241" r:id="rId228" display="https://www.cbr.ru/hd_base/zcyc_params/zcyc/?DateTo=07.03.2017" xr:uid="{2E9C62FF-23C1-FE46-9D53-0BC771C39B2F}"/>
    <hyperlink ref="A242" r:id="rId229" display="https://www.cbr.ru/hd_base/zcyc_params/zcyc/?DateTo=06.03.2017" xr:uid="{4AF8DA82-9D0C-4F4E-AC4A-021260F890BA}"/>
    <hyperlink ref="A243" r:id="rId230" display="https://www.cbr.ru/hd_base/zcyc_params/zcyc/?DateTo=03.03.2017" xr:uid="{15796021-64F7-0849-8BAE-5993A9320ADF}"/>
    <hyperlink ref="A244" r:id="rId231" display="https://www.cbr.ru/hd_base/zcyc_params/zcyc/?DateTo=02.03.2017" xr:uid="{47B8F82A-5F60-4845-946D-9313353AC600}"/>
    <hyperlink ref="A245" r:id="rId232" display="https://www.cbr.ru/hd_base/zcyc_params/zcyc/?DateTo=01.03.2017" xr:uid="{2FC4EFFD-2D1C-194E-A53F-A34553BB8819}"/>
    <hyperlink ref="A246" r:id="rId233" display="https://www.cbr.ru/hd_base/zcyc_params/zcyc/?DateTo=28.02.2017" xr:uid="{9757153A-69C0-A240-8F63-BCBE9E82F9BD}"/>
    <hyperlink ref="A247" r:id="rId234" display="https://www.cbr.ru/hd_base/zcyc_params/zcyc/?DateTo=27.02.2017" xr:uid="{1FEA3E7B-937E-9542-AEA0-414EEE82FA2F}"/>
    <hyperlink ref="A248" r:id="rId235" display="https://www.cbr.ru/hd_base/zcyc_params/zcyc/?DateTo=24.02.2017" xr:uid="{8D8EAA99-610A-E34C-8C83-8C20AF1C2118}"/>
    <hyperlink ref="A249" r:id="rId236" display="https://www.cbr.ru/hd_base/zcyc_params/zcyc/?DateTo=22.02.2017" xr:uid="{AEE87437-F454-2347-B4E6-56BDF650C58E}"/>
    <hyperlink ref="A250" r:id="rId237" display="https://www.cbr.ru/hd_base/zcyc_params/zcyc/?DateTo=21.02.2017" xr:uid="{A510EA2B-7C5D-2E40-A242-8FC7D4C30C17}"/>
    <hyperlink ref="A251" r:id="rId238" display="https://www.cbr.ru/hd_base/zcyc_params/zcyc/?DateTo=20.02.2017" xr:uid="{2F8DC43D-5C15-0E40-9816-FB3B2ACF448B}"/>
    <hyperlink ref="A252" r:id="rId239" display="https://www.cbr.ru/hd_base/zcyc_params/zcyc/?DateTo=17.02.2017" xr:uid="{4981BCBE-3BDE-E045-ADB5-47C113F29FE7}"/>
    <hyperlink ref="A253" r:id="rId240" display="https://www.cbr.ru/hd_base/zcyc_params/zcyc/?DateTo=16.02.2017" xr:uid="{71BC69A2-0D80-694A-B0C6-C3E935B4BB6C}"/>
    <hyperlink ref="A254" r:id="rId241" display="https://www.cbr.ru/hd_base/zcyc_params/zcyc/?DateTo=15.02.2017" xr:uid="{D49A9212-3B50-7A41-83F4-448A35DD4B0D}"/>
    <hyperlink ref="A255" r:id="rId242" display="https://www.cbr.ru/hd_base/zcyc_params/zcyc/?DateTo=14.02.2017" xr:uid="{85ECC15F-7BC4-AF45-9CA6-76E1A4D0F92F}"/>
    <hyperlink ref="A256" r:id="rId243" display="https://www.cbr.ru/hd_base/zcyc_params/zcyc/?DateTo=13.02.2017" xr:uid="{68506978-EF85-7C4E-BD7E-D71A99B82BC0}"/>
    <hyperlink ref="A257" r:id="rId244" display="https://www.cbr.ru/hd_base/zcyc_params/zcyc/?DateTo=10.02.2017" xr:uid="{F71D33A8-DAE8-8C4F-88F5-13022C60F7EF}"/>
    <hyperlink ref="A258" r:id="rId245" display="https://www.cbr.ru/hd_base/zcyc_params/zcyc/?DateTo=09.02.2017" xr:uid="{3EE6BE2D-D8A6-F746-9402-3668A38BD739}"/>
    <hyperlink ref="A259" r:id="rId246" display="https://www.cbr.ru/hd_base/zcyc_params/zcyc/?DateTo=08.02.2017" xr:uid="{A0DBFC92-C240-E14C-B3BF-D4C5BE500882}"/>
    <hyperlink ref="A260" r:id="rId247" display="https://www.cbr.ru/hd_base/zcyc_params/zcyc/?DateTo=07.02.2017" xr:uid="{7DE46013-56D3-594F-985C-DD5672566F16}"/>
    <hyperlink ref="A261" r:id="rId248" display="https://www.cbr.ru/hd_base/zcyc_params/zcyc/?DateTo=06.02.2017" xr:uid="{FE7CE673-BC02-224B-BBA8-45FFB3EF3C7E}"/>
    <hyperlink ref="A262" r:id="rId249" display="https://www.cbr.ru/hd_base/zcyc_params/zcyc/?DateTo=03.02.2017" xr:uid="{0728C00E-84C9-AB44-8F5D-2D697457EE26}"/>
    <hyperlink ref="A263" r:id="rId250" display="https://www.cbr.ru/hd_base/zcyc_params/zcyc/?DateTo=02.02.2017" xr:uid="{A4912345-E838-1343-89DA-3EF1B63A370A}"/>
    <hyperlink ref="A265" r:id="rId251" display="https://www.cbr.ru/hd_base/zcyc_params/zcyc/?DateTo=31.01.2017" xr:uid="{028F65C5-1949-4A4E-B804-6006216B543C}"/>
    <hyperlink ref="A266" r:id="rId252" display="https://www.cbr.ru/hd_base/zcyc_params/zcyc/?DateTo=30.01.2017" xr:uid="{3509671B-7BF7-C24C-9C0E-BEC4ADC86AAD}"/>
    <hyperlink ref="A267" r:id="rId253" display="https://www.cbr.ru/hd_base/zcyc_params/zcyc/?DateTo=27.01.2017" xr:uid="{ABF79ABE-0EAB-3948-A742-825076D2855F}"/>
    <hyperlink ref="A268" r:id="rId254" display="https://www.cbr.ru/hd_base/zcyc_params/zcyc/?DateTo=26.01.2017" xr:uid="{FDCABF0E-6D82-4445-A55C-6EAD90F98786}"/>
    <hyperlink ref="A269" r:id="rId255" display="https://www.cbr.ru/hd_base/zcyc_params/zcyc/?DateTo=25.01.2017" xr:uid="{13BE4AC0-5445-D048-BD74-9F7A08EC2CAE}"/>
    <hyperlink ref="A270" r:id="rId256" display="https://www.cbr.ru/hd_base/zcyc_params/zcyc/?DateTo=24.01.2017" xr:uid="{657156E7-30DE-0C49-8B5A-04B123038422}"/>
    <hyperlink ref="A271" r:id="rId257" display="https://www.cbr.ru/hd_base/zcyc_params/zcyc/?DateTo=23.01.2017" xr:uid="{DE504EF6-9C56-1E4E-900F-408F42503F96}"/>
    <hyperlink ref="A272" r:id="rId258" display="https://www.cbr.ru/hd_base/zcyc_params/zcyc/?DateTo=20.01.2017" xr:uid="{3C20B9ED-FC73-F343-AFA9-897CBBCE2913}"/>
    <hyperlink ref="A273" r:id="rId259" display="https://www.cbr.ru/hd_base/zcyc_params/zcyc/?DateTo=19.01.2017" xr:uid="{ACE1EA18-C155-6F4B-8CA5-A52D527F730A}"/>
    <hyperlink ref="A274" r:id="rId260" display="https://www.cbr.ru/hd_base/zcyc_params/zcyc/?DateTo=18.01.2017" xr:uid="{0139DE61-8F8F-F64B-8D2E-C9C1E0557A0B}"/>
    <hyperlink ref="A275" r:id="rId261" display="https://www.cbr.ru/hd_base/zcyc_params/zcyc/?DateTo=17.01.2017" xr:uid="{DDD416B4-46DF-524D-AA14-83A51D975B74}"/>
    <hyperlink ref="A276" r:id="rId262" display="https://www.cbr.ru/hd_base/zcyc_params/zcyc/?DateTo=16.01.2017" xr:uid="{7B9F6F85-76E1-0046-89E1-1EA97B0779E8}"/>
    <hyperlink ref="A277" r:id="rId263" display="https://www.cbr.ru/hd_base/zcyc_params/zcyc/?DateTo=13.01.2017" xr:uid="{EA99F1C5-2B4A-2E49-B059-6EF7C717F9D7}"/>
    <hyperlink ref="A278" r:id="rId264" display="https://www.cbr.ru/hd_base/zcyc_params/zcyc/?DateTo=12.01.2017" xr:uid="{0F9FFDC5-17FC-E940-9259-C73B8D36190C}"/>
    <hyperlink ref="A279" r:id="rId265" display="https://www.cbr.ru/hd_base/zcyc_params/zcyc/?DateTo=11.01.2017" xr:uid="{6E6AE7EB-BAEA-FB4B-9352-3D8A5000BBD3}"/>
    <hyperlink ref="A280" r:id="rId266" display="https://www.cbr.ru/hd_base/zcyc_params/zcyc/?DateTo=10.01.2017" xr:uid="{413B6011-7D1D-C34B-9B70-5F41DF4BD2D1}"/>
    <hyperlink ref="A281" r:id="rId267" display="https://www.cbr.ru/hd_base/zcyc_params/zcyc/?DateTo=09.01.2017" xr:uid="{56B68826-3D7B-6F49-BDB9-410E92D9AB08}"/>
    <hyperlink ref="A282" r:id="rId268" display="https://www.cbr.ru/hd_base/zcyc_params/zcyc/?DateTo=06.01.2017" xr:uid="{0098C249-F5D8-3440-A9F3-ADA3AB8D41EC}"/>
    <hyperlink ref="A283" r:id="rId269" display="https://www.cbr.ru/hd_base/zcyc_params/zcyc/?DateTo=05.01.2017" xr:uid="{2FCB69DB-9604-2540-9AC5-6303C8DB9B9C}"/>
    <hyperlink ref="A284" r:id="rId270" display="https://www.cbr.ru/hd_base/zcyc_params/zcyc/?DateTo=04.01.2017" xr:uid="{872AA087-8EBD-CF41-B419-3EE7DF732D0C}"/>
    <hyperlink ref="A285" r:id="rId271" display="https://www.cbr.ru/hd_base/zcyc_params/zcyc/?DateTo=03.01.2017" xr:uid="{892FAC00-625E-C948-9B44-779977843791}"/>
    <hyperlink ref="A286" r:id="rId272" display="https://www.cbr.ru/hd_base/zcyc_params/zcyc/?DateTo=30.12.2016" xr:uid="{B687BCB5-2B65-424C-890C-88464520E77F}"/>
    <hyperlink ref="A287" r:id="rId273" display="https://www.cbr.ru/hd_base/zcyc_params/zcyc/?DateTo=29.12.2016" xr:uid="{CEB771FC-E86C-E948-B365-749DED8CD9F6}"/>
    <hyperlink ref="A288" r:id="rId274" display="https://www.cbr.ru/hd_base/zcyc_params/zcyc/?DateTo=28.12.2016" xr:uid="{0E64921E-31F6-C04D-8279-5AE2B5C5CAFF}"/>
    <hyperlink ref="A289" r:id="rId275" display="https://www.cbr.ru/hd_base/zcyc_params/zcyc/?DateTo=27.12.2016" xr:uid="{62445272-2CD7-8246-9F11-D4268C718607}"/>
    <hyperlink ref="A290" r:id="rId276" display="https://www.cbr.ru/hd_base/zcyc_params/zcyc/?DateTo=26.12.2016" xr:uid="{DA74A778-BBE7-0A4C-A676-1356EB6D375C}"/>
    <hyperlink ref="A291" r:id="rId277" display="https://www.cbr.ru/hd_base/zcyc_params/zcyc/?DateTo=23.12.2016" xr:uid="{4C1CF12A-DCE4-0B4B-93F3-8D996D17032F}"/>
    <hyperlink ref="A292" r:id="rId278" display="https://www.cbr.ru/hd_base/zcyc_params/zcyc/?DateTo=22.12.2016" xr:uid="{74269876-BCDA-5A42-8503-7942D850948D}"/>
    <hyperlink ref="A293" r:id="rId279" display="https://www.cbr.ru/hd_base/zcyc_params/zcyc/?DateTo=21.12.2016" xr:uid="{0EB986D6-56D1-3349-ABF4-4F297D41C84A}"/>
    <hyperlink ref="A294" r:id="rId280" display="https://www.cbr.ru/hd_base/zcyc_params/zcyc/?DateTo=20.12.2016" xr:uid="{A8F0634F-9C90-0B45-BA81-4D2A7B70C1DD}"/>
    <hyperlink ref="A295" r:id="rId281" display="https://www.cbr.ru/hd_base/zcyc_params/zcyc/?DateTo=19.12.2016" xr:uid="{A2F02A6F-6B14-3B41-833F-C43554763FAD}"/>
    <hyperlink ref="A296" r:id="rId282" display="https://www.cbr.ru/hd_base/zcyc_params/zcyc/?DateTo=16.12.2016" xr:uid="{B5C4C639-B9ED-CA4E-8692-ADED3D60F132}"/>
    <hyperlink ref="A297" r:id="rId283" display="https://www.cbr.ru/hd_base/zcyc_params/zcyc/?DateTo=15.12.2016" xr:uid="{A73599EA-2E1C-054B-BF13-6C42F3A64779}"/>
    <hyperlink ref="A298" r:id="rId284" display="https://www.cbr.ru/hd_base/zcyc_params/zcyc/?DateTo=14.12.2016" xr:uid="{634BEFAC-D257-084E-86A0-31285C53A84F}"/>
    <hyperlink ref="A299" r:id="rId285" display="https://www.cbr.ru/hd_base/zcyc_params/zcyc/?DateTo=13.12.2016" xr:uid="{E93E7BA2-EDCD-574A-B9E5-5D0688639927}"/>
    <hyperlink ref="A300" r:id="rId286" display="https://www.cbr.ru/hd_base/zcyc_params/zcyc/?DateTo=12.12.2016" xr:uid="{1455D2E9-E24B-7D48-9287-4AB171A1AFDF}"/>
    <hyperlink ref="A301" r:id="rId287" display="https://www.cbr.ru/hd_base/zcyc_params/zcyc/?DateTo=09.12.2016" xr:uid="{2744952F-6A64-574E-B8A5-498D3FB3B7AD}"/>
    <hyperlink ref="A302" r:id="rId288" display="https://www.cbr.ru/hd_base/zcyc_params/zcyc/?DateTo=08.12.2016" xr:uid="{95E18A5C-2914-4B43-9AFB-D13367FC8CEC}"/>
    <hyperlink ref="A303" r:id="rId289" display="https://www.cbr.ru/hd_base/zcyc_params/zcyc/?DateTo=07.12.2016" xr:uid="{FB021E9A-F33A-8B4C-BE60-3E9158ADC1B8}"/>
    <hyperlink ref="A304" r:id="rId290" display="https://www.cbr.ru/hd_base/zcyc_params/zcyc/?DateTo=06.12.2016" xr:uid="{69ED1160-EC71-DB41-BA49-3D1C06C0EBC5}"/>
    <hyperlink ref="A305" r:id="rId291" display="https://www.cbr.ru/hd_base/zcyc_params/zcyc/?DateTo=05.12.2016" xr:uid="{9E22CB72-0DE1-0C43-903F-3588050B0977}"/>
    <hyperlink ref="A306" r:id="rId292" display="https://www.cbr.ru/hd_base/zcyc_params/zcyc/?DateTo=02.12.2016" xr:uid="{F39ED128-B98F-FA4E-8C59-C6E7CFB171C0}"/>
    <hyperlink ref="A307" r:id="rId293" display="https://www.cbr.ru/hd_base/zcyc_params/zcyc/?DateTo=01.12.2016" xr:uid="{58C3EE72-DA0B-9B4B-BF56-DFF08FD56681}"/>
    <hyperlink ref="A308" r:id="rId294" display="https://www.cbr.ru/hd_base/zcyc_params/zcyc/?DateTo=30.11.2016" xr:uid="{0D1E09D6-A506-5D43-A721-4B5053F8D8D0}"/>
    <hyperlink ref="A309" r:id="rId295" display="https://www.cbr.ru/hd_base/zcyc_params/zcyc/?DateTo=29.11.2016" xr:uid="{24CBF027-B235-C545-915D-A4B690CCA1AD}"/>
    <hyperlink ref="A310" r:id="rId296" display="https://www.cbr.ru/hd_base/zcyc_params/zcyc/?DateTo=28.11.2016" xr:uid="{E59DC85C-EFCD-B248-876D-AC39CEC929C9}"/>
    <hyperlink ref="A311" r:id="rId297" display="https://www.cbr.ru/hd_base/zcyc_params/zcyc/?DateTo=25.11.2016" xr:uid="{C2E4B477-1BA4-6347-ABF6-7E939618295D}"/>
    <hyperlink ref="A312" r:id="rId298" display="https://www.cbr.ru/hd_base/zcyc_params/zcyc/?DateTo=24.11.2016" xr:uid="{FF11970C-B39F-F949-AA55-6552203BF0CE}"/>
    <hyperlink ref="A313" r:id="rId299" display="https://www.cbr.ru/hd_base/zcyc_params/zcyc/?DateTo=23.11.2016" xr:uid="{98693D7B-8116-3C45-9C0D-0B785640E11D}"/>
    <hyperlink ref="A314" r:id="rId300" display="https://www.cbr.ru/hd_base/zcyc_params/zcyc/?DateTo=22.11.2016" xr:uid="{DFB3AD7A-7E43-104A-AD65-86D8062B7B57}"/>
    <hyperlink ref="A315" r:id="rId301" display="https://www.cbr.ru/hd_base/zcyc_params/zcyc/?DateTo=21.11.2016" xr:uid="{E87D2C22-FF1C-DD43-AA6B-0DACAFD458EA}"/>
    <hyperlink ref="A316" r:id="rId302" display="https://www.cbr.ru/hd_base/zcyc_params/zcyc/?DateTo=18.11.2016" xr:uid="{1BDA1F89-ED66-2347-BB37-EEE2050F9551}"/>
    <hyperlink ref="A317" r:id="rId303" display="https://www.cbr.ru/hd_base/zcyc_params/zcyc/?DateTo=17.11.2016" xr:uid="{F59DAC9D-F505-4243-BF92-225668D07860}"/>
    <hyperlink ref="A318" r:id="rId304" display="https://www.cbr.ru/hd_base/zcyc_params/zcyc/?DateTo=16.11.2016" xr:uid="{93515CEF-0EDF-D14A-A3CC-AF000B845050}"/>
    <hyperlink ref="A319" r:id="rId305" display="https://www.cbr.ru/hd_base/zcyc_params/zcyc/?DateTo=15.11.2016" xr:uid="{91338513-4478-0A4E-8AF2-BD0F67775B3A}"/>
    <hyperlink ref="A320" r:id="rId306" display="https://www.cbr.ru/hd_base/zcyc_params/zcyc/?DateTo=14.11.2016" xr:uid="{26948CA8-DE82-AD47-9F9B-A01ACAEC9121}"/>
    <hyperlink ref="A321" r:id="rId307" display="https://www.cbr.ru/hd_base/zcyc_params/zcyc/?DateTo=11.11.2016" xr:uid="{1ABA2B25-6B20-AC47-97F9-1720BD253A13}"/>
    <hyperlink ref="A322" r:id="rId308" display="https://www.cbr.ru/hd_base/zcyc_params/zcyc/?DateTo=10.11.2016" xr:uid="{1557BD76-D99F-1D4F-BECD-345F409F6531}"/>
    <hyperlink ref="A323" r:id="rId309" display="https://www.cbr.ru/hd_base/zcyc_params/zcyc/?DateTo=09.11.2016" xr:uid="{068D2B25-7FBC-BC42-9066-8F77FF4787C7}"/>
    <hyperlink ref="A324" r:id="rId310" display="https://www.cbr.ru/hd_base/zcyc_params/zcyc/?DateTo=08.11.2016" xr:uid="{E3D48095-7EC1-5F41-B18C-D3DA2B604092}"/>
    <hyperlink ref="A325" r:id="rId311" display="https://www.cbr.ru/hd_base/zcyc_params/zcyc/?DateTo=07.11.2016" xr:uid="{CD712185-DF43-B94E-8D81-C19BEC798281}"/>
    <hyperlink ref="A326" r:id="rId312" display="https://www.cbr.ru/hd_base/zcyc_params/zcyc/?DateTo=03.11.2016" xr:uid="{05698DB0-A2C8-1349-912E-B8002C1AF623}"/>
    <hyperlink ref="A327" r:id="rId313" display="https://www.cbr.ru/hd_base/zcyc_params/zcyc/?DateTo=02.11.2016" xr:uid="{9080067D-0FD4-454D-B0EF-D1DEC8DFE88A}"/>
    <hyperlink ref="A328" r:id="rId314" display="https://www.cbr.ru/hd_base/zcyc_params/zcyc/?DateTo=01.11.2016" xr:uid="{0617D06A-E939-AD48-81C1-6362A446F5BF}"/>
    <hyperlink ref="A329" r:id="rId315" display="https://www.cbr.ru/hd_base/zcyc_params/zcyc/?DateTo=31.10.2016" xr:uid="{566E434F-E670-9D4E-A37D-3C737B5876C2}"/>
    <hyperlink ref="A330" r:id="rId316" display="https://www.cbr.ru/hd_base/zcyc_params/zcyc/?DateTo=28.10.2016" xr:uid="{94F11735-E24E-9E49-ABD9-2D6BC7A07471}"/>
    <hyperlink ref="A331" r:id="rId317" display="https://www.cbr.ru/hd_base/zcyc_params/zcyc/?DateTo=27.10.2016" xr:uid="{ACD6AA73-094F-664A-B929-D76D9DE1655A}"/>
    <hyperlink ref="A332" r:id="rId318" display="https://www.cbr.ru/hd_base/zcyc_params/zcyc/?DateTo=26.10.2016" xr:uid="{47464230-8AEC-2347-AB55-19EF1A6406E5}"/>
    <hyperlink ref="A333" r:id="rId319" display="https://www.cbr.ru/hd_base/zcyc_params/zcyc/?DateTo=25.10.2016" xr:uid="{B35A2C99-5D61-2C41-96F1-103AC4C8BEA7}"/>
    <hyperlink ref="A334" r:id="rId320" display="https://www.cbr.ru/hd_base/zcyc_params/zcyc/?DateTo=24.10.2016" xr:uid="{426B26C8-C311-B544-9CB4-FFD5273D14ED}"/>
    <hyperlink ref="A335" r:id="rId321" display="https://www.cbr.ru/hd_base/zcyc_params/zcyc/?DateTo=21.10.2016" xr:uid="{D6AF4EF6-2003-F444-936D-92E9B549F921}"/>
    <hyperlink ref="A336" r:id="rId322" display="https://www.cbr.ru/hd_base/zcyc_params/zcyc/?DateTo=20.10.2016" xr:uid="{292E130D-00F9-9F4F-8C92-968E148C3452}"/>
    <hyperlink ref="A337" r:id="rId323" display="https://www.cbr.ru/hd_base/zcyc_params/zcyc/?DateTo=19.10.2016" xr:uid="{E6EA0F89-A9D3-3E42-BF6D-333DEA8D6D70}"/>
    <hyperlink ref="A338" r:id="rId324" display="https://www.cbr.ru/hd_base/zcyc_params/zcyc/?DateTo=18.10.2016" xr:uid="{931BBE31-82DC-0D40-BBCB-60C368DCE104}"/>
    <hyperlink ref="A339" r:id="rId325" display="https://www.cbr.ru/hd_base/zcyc_params/zcyc/?DateTo=17.10.2016" xr:uid="{B5912D89-CBA3-BF46-B88C-D003E8B1008E}"/>
    <hyperlink ref="A340" r:id="rId326" display="https://www.cbr.ru/hd_base/zcyc_params/zcyc/?DateTo=14.10.2016" xr:uid="{E9A7E1F9-0224-C844-9A8B-C2D8E9715B7E}"/>
    <hyperlink ref="A341" r:id="rId327" display="https://www.cbr.ru/hd_base/zcyc_params/zcyc/?DateTo=13.10.2016" xr:uid="{647BF06A-63C5-1B47-AF10-F9418623F28A}"/>
    <hyperlink ref="A342" r:id="rId328" display="https://www.cbr.ru/hd_base/zcyc_params/zcyc/?DateTo=12.10.2016" xr:uid="{117D725D-8211-3E42-AF4F-0E3F0C7BBDC7}"/>
    <hyperlink ref="A343" r:id="rId329" display="https://www.cbr.ru/hd_base/zcyc_params/zcyc/?DateTo=11.10.2016" xr:uid="{15473C96-A11A-9141-B81E-3EB1335BCF24}"/>
    <hyperlink ref="A344" r:id="rId330" display="https://www.cbr.ru/hd_base/zcyc_params/zcyc/?DateTo=10.10.2016" xr:uid="{5B43DA9C-523B-D044-881C-DC7B4BAD95D7}"/>
    <hyperlink ref="A345" r:id="rId331" display="https://www.cbr.ru/hd_base/zcyc_params/zcyc/?DateTo=07.10.2016" xr:uid="{B72B5593-6A06-3945-AB6D-CC4658E9748D}"/>
    <hyperlink ref="A346" r:id="rId332" display="https://www.cbr.ru/hd_base/zcyc_params/zcyc/?DateTo=06.10.2016" xr:uid="{C9B2CFFE-668B-734C-B5B3-ECE5D5839D9E}"/>
    <hyperlink ref="A347" r:id="rId333" display="https://www.cbr.ru/hd_base/zcyc_params/zcyc/?DateTo=05.10.2016" xr:uid="{B48A74CE-72EF-354F-B43A-15685C963378}"/>
    <hyperlink ref="A348" r:id="rId334" display="https://www.cbr.ru/hd_base/zcyc_params/zcyc/?DateTo=04.10.2016" xr:uid="{5C7CD68E-4D29-6B4A-AF18-6C2056F016EC}"/>
    <hyperlink ref="A349" r:id="rId335" display="https://www.cbr.ru/hd_base/zcyc_params/zcyc/?DateTo=03.10.2016" xr:uid="{1BECE736-59BB-E84B-88AC-A5977A3F41DE}"/>
    <hyperlink ref="A350" r:id="rId336" display="https://www.cbr.ru/hd_base/zcyc_params/zcyc/?DateTo=30.09.2016" xr:uid="{7C45DE06-76BD-7F4C-858A-624D8E178A9E}"/>
    <hyperlink ref="A351" r:id="rId337" display="https://www.cbr.ru/hd_base/zcyc_params/zcyc/?DateTo=29.09.2016" xr:uid="{156B2ACF-FBC0-B049-BB80-FA7D966980E9}"/>
    <hyperlink ref="A352" r:id="rId338" display="https://www.cbr.ru/hd_base/zcyc_params/zcyc/?DateTo=28.09.2016" xr:uid="{3376AB0D-1602-8745-8E5C-E18B04DF9D01}"/>
    <hyperlink ref="A353" r:id="rId339" display="https://www.cbr.ru/hd_base/zcyc_params/zcyc/?DateTo=27.09.2016" xr:uid="{635B0EF4-B7FA-CB40-A9D6-2F68E4B7A9C7}"/>
    <hyperlink ref="A354" r:id="rId340" display="https://www.cbr.ru/hd_base/zcyc_params/zcyc/?DateTo=26.09.2016" xr:uid="{F0932D69-E326-D044-8195-C4EF1EE78CFA}"/>
    <hyperlink ref="A355" r:id="rId341" display="https://www.cbr.ru/hd_base/zcyc_params/zcyc/?DateTo=23.09.2016" xr:uid="{AE3741CA-4B7D-1644-95CF-43C9325EB00A}"/>
    <hyperlink ref="A356" r:id="rId342" display="https://www.cbr.ru/hd_base/zcyc_params/zcyc/?DateTo=22.09.2016" xr:uid="{7340A0FD-B46B-FB44-9CCE-BAAB4E46EEE3}"/>
    <hyperlink ref="A357" r:id="rId343" display="https://www.cbr.ru/hd_base/zcyc_params/zcyc/?DateTo=21.09.2016" xr:uid="{EA9732FD-6D1A-4042-BBB0-37D2E993379F}"/>
    <hyperlink ref="A358" r:id="rId344" display="https://www.cbr.ru/hd_base/zcyc_params/zcyc/?DateTo=20.09.2016" xr:uid="{825BB5C1-1C5C-8441-A949-4B94C36D4ADB}"/>
    <hyperlink ref="A359" r:id="rId345" display="https://www.cbr.ru/hd_base/zcyc_params/zcyc/?DateTo=19.09.2016" xr:uid="{1C179049-EFA6-0B48-8F9E-7B879D42C12B}"/>
    <hyperlink ref="A360" r:id="rId346" display="https://www.cbr.ru/hd_base/zcyc_params/zcyc/?DateTo=16.09.2016" xr:uid="{B819BBA9-83C9-F242-AC8E-D07C4D096544}"/>
    <hyperlink ref="A361" r:id="rId347" display="https://www.cbr.ru/hd_base/zcyc_params/zcyc/?DateTo=15.09.2016" xr:uid="{5F735991-BF17-3C4C-85D6-B05C8007F619}"/>
    <hyperlink ref="A362" r:id="rId348" display="https://www.cbr.ru/hd_base/zcyc_params/zcyc/?DateTo=14.09.2016" xr:uid="{CC9B8158-23CD-7141-ABA9-F08ADADF9633}"/>
    <hyperlink ref="A363" r:id="rId349" display="https://www.cbr.ru/hd_base/zcyc_params/zcyc/?DateTo=13.09.2016" xr:uid="{1EC31F68-454E-2241-8568-E8717D4BE98C}"/>
    <hyperlink ref="A364" r:id="rId350" display="https://www.cbr.ru/hd_base/zcyc_params/zcyc/?DateTo=12.09.2016" xr:uid="{B124BDD8-0813-5949-B01A-A3A94432707A}"/>
    <hyperlink ref="A365" r:id="rId351" display="https://www.cbr.ru/hd_base/zcyc_params/zcyc/?DateTo=09.09.2016" xr:uid="{E37869C9-D7A3-AE4F-BF9F-F97733ED8A52}"/>
    <hyperlink ref="A366" r:id="rId352" display="https://www.cbr.ru/hd_base/zcyc_params/zcyc/?DateTo=08.09.2016" xr:uid="{9B374E96-8068-EC43-A1B3-66D4DAD418A7}"/>
    <hyperlink ref="A367" r:id="rId353" display="https://www.cbr.ru/hd_base/zcyc_params/zcyc/?DateTo=07.09.2016" xr:uid="{170C07E7-F423-B247-AD72-9B1DA8D335F6}"/>
    <hyperlink ref="A368" r:id="rId354" display="https://www.cbr.ru/hd_base/zcyc_params/zcyc/?DateTo=06.09.2016" xr:uid="{798D17B0-528A-D147-B695-3620A4597511}"/>
    <hyperlink ref="A369" r:id="rId355" display="https://www.cbr.ru/hd_base/zcyc_params/zcyc/?DateTo=05.09.2016" xr:uid="{03EF924E-C8EC-214D-8280-B6B903A3A71C}"/>
    <hyperlink ref="A370" r:id="rId356" display="https://www.cbr.ru/hd_base/zcyc_params/zcyc/?DateTo=02.09.2016" xr:uid="{D28168FA-A91C-F540-83D3-6ABF21474AF1}"/>
    <hyperlink ref="A371" r:id="rId357" display="https://www.cbr.ru/hd_base/zcyc_params/zcyc/?DateTo=01.09.2016" xr:uid="{CBF5614F-EFA2-3A4D-A22F-1733ABD45EA7}"/>
    <hyperlink ref="A372" r:id="rId358" display="https://www.cbr.ru/hd_base/zcyc_params/zcyc/?DateTo=31.08.2016" xr:uid="{E0D3EF9E-FC91-9744-83A1-BBE7908BFF4E}"/>
    <hyperlink ref="A373" r:id="rId359" display="https://www.cbr.ru/hd_base/zcyc_params/zcyc/?DateTo=30.08.2016" xr:uid="{F038B013-F5CE-E145-B327-92AEEC57280F}"/>
    <hyperlink ref="A374" r:id="rId360" display="https://www.cbr.ru/hd_base/zcyc_params/zcyc/?DateTo=29.08.2016" xr:uid="{CFA1D00A-BD5F-164D-9E3A-F960F35DF89A}"/>
    <hyperlink ref="A375" r:id="rId361" display="https://www.cbr.ru/hd_base/zcyc_params/zcyc/?DateTo=26.08.2016" xr:uid="{2B53B719-B26D-5941-BC24-BFC4066A677E}"/>
    <hyperlink ref="A376" r:id="rId362" display="https://www.cbr.ru/hd_base/zcyc_params/zcyc/?DateTo=25.08.2016" xr:uid="{5E13042A-6F8D-D845-AD5E-ABC7705A1F35}"/>
    <hyperlink ref="A377" r:id="rId363" display="https://www.cbr.ru/hd_base/zcyc_params/zcyc/?DateTo=24.08.2016" xr:uid="{1548512D-EA27-9047-97C0-1EFD1393C5DF}"/>
    <hyperlink ref="A378" r:id="rId364" display="https://www.cbr.ru/hd_base/zcyc_params/zcyc/?DateTo=23.08.2016" xr:uid="{E3C48F0E-2D93-814F-80B7-15FB283BF323}"/>
    <hyperlink ref="A379" r:id="rId365" display="https://www.cbr.ru/hd_base/zcyc_params/zcyc/?DateTo=22.08.2016" xr:uid="{CA00B548-C465-3E44-8C53-DA67C6D22E5C}"/>
    <hyperlink ref="A380" r:id="rId366" display="https://www.cbr.ru/hd_base/zcyc_params/zcyc/?DateTo=19.08.2016" xr:uid="{4D75A233-3DB7-1948-BA64-69B79BC46515}"/>
    <hyperlink ref="A381" r:id="rId367" display="https://www.cbr.ru/hd_base/zcyc_params/zcyc/?DateTo=18.08.2016" xr:uid="{74AF62FD-3759-7F4C-9A63-9E7B4CBD85D8}"/>
    <hyperlink ref="A382" r:id="rId368" display="https://www.cbr.ru/hd_base/zcyc_params/zcyc/?DateTo=17.08.2016" xr:uid="{E6E7DD19-AE06-DA44-A45C-F4138C854FDF}"/>
    <hyperlink ref="A383" r:id="rId369" display="https://www.cbr.ru/hd_base/zcyc_params/zcyc/?DateTo=16.08.2016" xr:uid="{C85C0FA4-C0A6-CB4C-BC55-E0BD8214344E}"/>
    <hyperlink ref="A384" r:id="rId370" display="https://www.cbr.ru/hd_base/zcyc_params/zcyc/?DateTo=15.08.2016" xr:uid="{0B2DC7B6-3FA6-D147-A592-2857F5B34AE7}"/>
    <hyperlink ref="A385" r:id="rId371" display="https://www.cbr.ru/hd_base/zcyc_params/zcyc/?DateTo=12.08.2016" xr:uid="{ECEA51C3-0CDC-CB40-8595-A360BF85224E}"/>
    <hyperlink ref="A386" r:id="rId372" display="https://www.cbr.ru/hd_base/zcyc_params/zcyc/?DateTo=11.08.2016" xr:uid="{E898F957-E24B-7942-9786-3C7B417A7B05}"/>
    <hyperlink ref="A387" r:id="rId373" display="https://www.cbr.ru/hd_base/zcyc_params/zcyc/?DateTo=10.08.2016" xr:uid="{03D0050E-AAA3-9640-BAE1-5329E1DE1217}"/>
    <hyperlink ref="A388" r:id="rId374" display="https://www.cbr.ru/hd_base/zcyc_params/zcyc/?DateTo=09.08.2016" xr:uid="{5B947928-367D-D746-A3EB-F58F485D6127}"/>
    <hyperlink ref="A389" r:id="rId375" display="https://www.cbr.ru/hd_base/zcyc_params/zcyc/?DateTo=08.08.2016" xr:uid="{74945EF4-81A4-9F41-B777-4FCF5178CC95}"/>
    <hyperlink ref="A390" r:id="rId376" display="https://www.cbr.ru/hd_base/zcyc_params/zcyc/?DateTo=05.08.2016" xr:uid="{8AF54D1D-5D0C-5645-85E8-9D1C15A99A85}"/>
    <hyperlink ref="A391" r:id="rId377" display="https://www.cbr.ru/hd_base/zcyc_params/zcyc/?DateTo=04.08.2016" xr:uid="{0D5E8856-AFF3-A942-BBBB-96C4FBB79449}"/>
    <hyperlink ref="A392" r:id="rId378" display="https://www.cbr.ru/hd_base/zcyc_params/zcyc/?DateTo=03.08.2016" xr:uid="{5B028489-722D-9149-8872-F99E2559B633}"/>
    <hyperlink ref="A393" r:id="rId379" display="https://www.cbr.ru/hd_base/zcyc_params/zcyc/?DateTo=02.08.2016" xr:uid="{3001C96E-D6B5-F643-B22D-BD5E4E96FC89}"/>
    <hyperlink ref="A394" r:id="rId380" display="https://www.cbr.ru/hd_base/zcyc_params/zcyc/?DateTo=01.08.2016" xr:uid="{55549820-65E0-3E40-819D-371A9250AF49}"/>
    <hyperlink ref="A395" r:id="rId381" display="https://www.cbr.ru/hd_base/zcyc_params/zcyc/?DateTo=29.07.2016" xr:uid="{756582CC-015E-A84E-960F-4ADA60218CD3}"/>
    <hyperlink ref="A396" r:id="rId382" display="https://www.cbr.ru/hd_base/zcyc_params/zcyc/?DateTo=28.07.2016" xr:uid="{C0274BBD-C98A-BA41-B61F-EEB7DEC793C9}"/>
    <hyperlink ref="A397" r:id="rId383" display="https://www.cbr.ru/hd_base/zcyc_params/zcyc/?DateTo=27.07.2016" xr:uid="{C3DA37DB-7341-944C-AD9C-99F4D3E64E5A}"/>
    <hyperlink ref="A398" r:id="rId384" display="https://www.cbr.ru/hd_base/zcyc_params/zcyc/?DateTo=26.07.2016" xr:uid="{2812CDC8-2D1C-CD47-8DB4-BEF7F75C9B41}"/>
    <hyperlink ref="A399" r:id="rId385" display="https://www.cbr.ru/hd_base/zcyc_params/zcyc/?DateTo=25.07.2016" xr:uid="{B72CF86A-07CD-E746-8BD5-EB993C4F46D6}"/>
    <hyperlink ref="A400" r:id="rId386" display="https://www.cbr.ru/hd_base/zcyc_params/zcyc/?DateTo=22.07.2016" xr:uid="{62341CFC-5FF6-0A47-8C4B-1EDF6BDED7C0}"/>
    <hyperlink ref="A401" r:id="rId387" display="https://www.cbr.ru/hd_base/zcyc_params/zcyc/?DateTo=21.07.2016" xr:uid="{F5669A70-C992-804C-AE10-84F7927596F2}"/>
    <hyperlink ref="A402" r:id="rId388" display="https://www.cbr.ru/hd_base/zcyc_params/zcyc/?DateTo=20.07.2016" xr:uid="{4A0E5186-7E54-A74A-8E6E-D6C3642EE7C9}"/>
    <hyperlink ref="A403" r:id="rId389" display="https://www.cbr.ru/hd_base/zcyc_params/zcyc/?DateTo=19.07.2016" xr:uid="{E396DA19-8E8E-0D43-936B-76C378E651C4}"/>
    <hyperlink ref="A404" r:id="rId390" display="https://www.cbr.ru/hd_base/zcyc_params/zcyc/?DateTo=18.07.2016" xr:uid="{AC168F00-923A-A045-B010-79E9E08BBDF5}"/>
    <hyperlink ref="A405" r:id="rId391" display="https://www.cbr.ru/hd_base/zcyc_params/zcyc/?DateTo=15.07.2016" xr:uid="{F1F08C91-1D0F-754E-B4AF-58164F362327}"/>
    <hyperlink ref="A406" r:id="rId392" display="https://www.cbr.ru/hd_base/zcyc_params/zcyc/?DateTo=14.07.2016" xr:uid="{726F4900-627F-4B40-8E84-1F37CF4F23E0}"/>
    <hyperlink ref="A407" r:id="rId393" display="https://www.cbr.ru/hd_base/zcyc_params/zcyc/?DateTo=13.07.2016" xr:uid="{CA4593DA-115E-6443-B50C-4A3EF34D139D}"/>
    <hyperlink ref="A408" r:id="rId394" display="https://www.cbr.ru/hd_base/zcyc_params/zcyc/?DateTo=12.07.2016" xr:uid="{FD176471-2734-CD47-AD18-1A8EA6496E06}"/>
    <hyperlink ref="A409" r:id="rId395" display="https://www.cbr.ru/hd_base/zcyc_params/zcyc/?DateTo=11.07.2016" xr:uid="{DD787331-EBD1-5F47-88D8-CFF7D1D771B1}"/>
    <hyperlink ref="A410" r:id="rId396" display="https://www.cbr.ru/hd_base/zcyc_params/zcyc/?DateTo=08.07.2016" xr:uid="{0AC7F1E6-41DF-FE4C-978C-31AEE4FD336A}"/>
    <hyperlink ref="A411" r:id="rId397" display="https://www.cbr.ru/hd_base/zcyc_params/zcyc/?DateTo=07.07.2016" xr:uid="{14821C21-23D9-3C41-909C-53B196B961AA}"/>
    <hyperlink ref="A412" r:id="rId398" display="https://www.cbr.ru/hd_base/zcyc_params/zcyc/?DateTo=06.07.2016" xr:uid="{72AF0614-A796-5848-90A8-CDA057257EFD}"/>
    <hyperlink ref="A413" r:id="rId399" display="https://www.cbr.ru/hd_base/zcyc_params/zcyc/?DateTo=05.07.2016" xr:uid="{4D3D1775-21D8-0842-87D4-F31929876556}"/>
    <hyperlink ref="A414" r:id="rId400" display="https://www.cbr.ru/hd_base/zcyc_params/zcyc/?DateTo=04.07.2016" xr:uid="{C98D9C54-0A23-F24F-9BFD-A42BB8219B61}"/>
    <hyperlink ref="A415" r:id="rId401" display="https://www.cbr.ru/hd_base/zcyc_params/zcyc/?DateTo=01.07.2016" xr:uid="{8816DD26-4FB5-6349-A47E-8DC586B0A664}"/>
    <hyperlink ref="A416" r:id="rId402" display="https://www.cbr.ru/hd_base/zcyc_params/zcyc/?DateTo=30.06.2016" xr:uid="{4A0F2298-8404-2E44-8DBF-96301F173815}"/>
    <hyperlink ref="A417" r:id="rId403" display="https://www.cbr.ru/hd_base/zcyc_params/zcyc/?DateTo=29.06.2016" xr:uid="{325060DD-CE61-9C42-9031-D1A857BF78B7}"/>
    <hyperlink ref="A418" r:id="rId404" display="https://www.cbr.ru/hd_base/zcyc_params/zcyc/?DateTo=28.06.2016" xr:uid="{19010630-94B1-B646-A18E-AB560EDA37DB}"/>
    <hyperlink ref="A419" r:id="rId405" display="https://www.cbr.ru/hd_base/zcyc_params/zcyc/?DateTo=27.06.2016" xr:uid="{F553F628-F61A-3543-9F15-8AFD27F10CCD}"/>
    <hyperlink ref="A420" r:id="rId406" display="https://www.cbr.ru/hd_base/zcyc_params/zcyc/?DateTo=24.06.2016" xr:uid="{9B1EEF16-2A83-5B47-905B-4BAC3CEBA2BE}"/>
    <hyperlink ref="A421" r:id="rId407" display="https://www.cbr.ru/hd_base/zcyc_params/zcyc/?DateTo=23.06.2016" xr:uid="{B2FEC0CF-47D3-8E4D-A6BA-1B922D59AE97}"/>
    <hyperlink ref="A422" r:id="rId408" display="https://www.cbr.ru/hd_base/zcyc_params/zcyc/?DateTo=22.06.2016" xr:uid="{A44FBC7A-BC23-8049-8E61-2C24B8F053BA}"/>
    <hyperlink ref="A423" r:id="rId409" display="https://www.cbr.ru/hd_base/zcyc_params/zcyc/?DateTo=21.06.2016" xr:uid="{BA45D81A-7C74-2247-BF32-38320885D679}"/>
    <hyperlink ref="A424" r:id="rId410" display="https://www.cbr.ru/hd_base/zcyc_params/zcyc/?DateTo=20.06.2016" xr:uid="{3C4B514C-8A37-DF42-8686-A0569066248C}"/>
    <hyperlink ref="A425" r:id="rId411" display="https://www.cbr.ru/hd_base/zcyc_params/zcyc/?DateTo=17.06.2016" xr:uid="{4B0039DE-1801-5244-9810-C022BFDB39FE}"/>
    <hyperlink ref="A426" r:id="rId412" display="https://www.cbr.ru/hd_base/zcyc_params/zcyc/?DateTo=16.06.2016" xr:uid="{E927F88F-8B31-364E-A26E-7D28D8470E84}"/>
    <hyperlink ref="A427" r:id="rId413" display="https://www.cbr.ru/hd_base/zcyc_params/zcyc/?DateTo=15.06.2016" xr:uid="{38DEB658-5F09-0F48-96A4-8D90433B65D6}"/>
    <hyperlink ref="A428" r:id="rId414" display="https://www.cbr.ru/hd_base/zcyc_params/zcyc/?DateTo=14.06.2016" xr:uid="{2919775E-4DBE-E849-8078-FD8536D86069}"/>
    <hyperlink ref="A429" r:id="rId415" display="https://www.cbr.ru/hd_base/zcyc_params/zcyc/?DateTo=10.06.2016" xr:uid="{4D3999E1-C7A4-ED40-91F6-A0A34DCBE65C}"/>
    <hyperlink ref="A430" r:id="rId416" display="https://www.cbr.ru/hd_base/zcyc_params/zcyc/?DateTo=09.06.2016" xr:uid="{5B2D097B-5B23-3E43-89F3-69BCB83D320D}"/>
    <hyperlink ref="A431" r:id="rId417" display="https://www.cbr.ru/hd_base/zcyc_params/zcyc/?DateTo=08.06.2016" xr:uid="{D4693AAA-09CA-1940-BEE8-3D1F6C1B4E0B}"/>
    <hyperlink ref="A432" r:id="rId418" display="https://www.cbr.ru/hd_base/zcyc_params/zcyc/?DateTo=07.06.2016" xr:uid="{426C15D9-419A-9845-97E1-3BE55E81B083}"/>
    <hyperlink ref="A433" r:id="rId419" display="https://www.cbr.ru/hd_base/zcyc_params/zcyc/?DateTo=06.06.2016" xr:uid="{A35957DF-9F51-954F-87C4-287411CD04EC}"/>
    <hyperlink ref="A434" r:id="rId420" display="https://www.cbr.ru/hd_base/zcyc_params/zcyc/?DateTo=03.06.2016" xr:uid="{BCE66698-C763-784D-9C2A-1E34EFA6CFD3}"/>
    <hyperlink ref="A435" r:id="rId421" display="https://www.cbr.ru/hd_base/zcyc_params/zcyc/?DateTo=02.06.2016" xr:uid="{57949CDC-CA0C-9747-A24D-542C52F67146}"/>
    <hyperlink ref="A436" r:id="rId422" display="https://www.cbr.ru/hd_base/zcyc_params/zcyc/?DateTo=01.06.2016" xr:uid="{6C347979-576B-6B42-9BBB-2E66DCE6F93B}"/>
    <hyperlink ref="A437" r:id="rId423" display="https://www.cbr.ru/hd_base/zcyc_params/zcyc/?DateTo=31.05.2016" xr:uid="{A8714ABF-FA65-0D47-8E98-CB5A2DA7D8C2}"/>
    <hyperlink ref="A438" r:id="rId424" display="https://www.cbr.ru/hd_base/zcyc_params/zcyc/?DateTo=30.05.2016" xr:uid="{429F2C2B-9D21-E945-A2D1-15E0304B5153}"/>
    <hyperlink ref="A439" r:id="rId425" display="https://www.cbr.ru/hd_base/zcyc_params/zcyc/?DateTo=27.05.2016" xr:uid="{932802E8-B033-9A4C-91B5-D6E045013BD3}"/>
    <hyperlink ref="A440" r:id="rId426" display="https://www.cbr.ru/hd_base/zcyc_params/zcyc/?DateTo=26.05.2016" xr:uid="{C1094C50-076F-3944-A514-86DF1550E5E5}"/>
    <hyperlink ref="A441" r:id="rId427" display="https://www.cbr.ru/hd_base/zcyc_params/zcyc/?DateTo=25.05.2016" xr:uid="{CB577014-8D9B-9940-910C-CF699AE599C8}"/>
    <hyperlink ref="A442" r:id="rId428" display="https://www.cbr.ru/hd_base/zcyc_params/zcyc/?DateTo=24.05.2016" xr:uid="{E8B3075C-D253-1041-8CD1-C669BD6C4062}"/>
    <hyperlink ref="A443" r:id="rId429" display="https://www.cbr.ru/hd_base/zcyc_params/zcyc/?DateTo=23.05.2016" xr:uid="{A8977488-01AA-CA4F-8E9D-C0865126CD58}"/>
    <hyperlink ref="A444" r:id="rId430" display="https://www.cbr.ru/hd_base/zcyc_params/zcyc/?DateTo=20.05.2016" xr:uid="{2119C426-51A1-4541-B2CF-CCFA70A5416A}"/>
    <hyperlink ref="A445" r:id="rId431" display="https://www.cbr.ru/hd_base/zcyc_params/zcyc/?DateTo=19.05.2016" xr:uid="{66512816-4736-FD4A-AFE8-F44E369EBB77}"/>
    <hyperlink ref="A446" r:id="rId432" display="https://www.cbr.ru/hd_base/zcyc_params/zcyc/?DateTo=18.05.2016" xr:uid="{23224C8A-55CD-F343-819C-85C799F802BB}"/>
    <hyperlink ref="A447" r:id="rId433" display="https://www.cbr.ru/hd_base/zcyc_params/zcyc/?DateTo=17.05.2016" xr:uid="{2B2A8740-8667-BE4F-9908-094F61629FBE}"/>
    <hyperlink ref="A448" r:id="rId434" display="https://www.cbr.ru/hd_base/zcyc_params/zcyc/?DateTo=16.05.2016" xr:uid="{04DEFB40-9955-7D40-AEEA-9DC5AF9BB2F6}"/>
    <hyperlink ref="A449" r:id="rId435" display="https://www.cbr.ru/hd_base/zcyc_params/zcyc/?DateTo=13.05.2016" xr:uid="{4F049C2E-6DA6-7645-8EEE-732F0959D45D}"/>
    <hyperlink ref="A450" r:id="rId436" display="https://www.cbr.ru/hd_base/zcyc_params/zcyc/?DateTo=12.05.2016" xr:uid="{16AE7CBF-4886-4F49-8EBC-F6096D759B7F}"/>
    <hyperlink ref="A451" r:id="rId437" display="https://www.cbr.ru/hd_base/zcyc_params/zcyc/?DateTo=11.05.2016" xr:uid="{C89ABAD4-3C4B-0E4E-8D21-2997CE529553}"/>
    <hyperlink ref="A452" r:id="rId438" display="https://www.cbr.ru/hd_base/zcyc_params/zcyc/?DateTo=10.05.2016" xr:uid="{D21D87FA-F5F0-784D-AB01-9BDBCF2BA3DC}"/>
    <hyperlink ref="A453" r:id="rId439" display="https://www.cbr.ru/hd_base/zcyc_params/zcyc/?DateTo=06.05.2016" xr:uid="{721C414D-DBB7-5C47-AC4F-1E0D3020BDC4}"/>
    <hyperlink ref="A454" r:id="rId440" display="https://www.cbr.ru/hd_base/zcyc_params/zcyc/?DateTo=05.05.2016" xr:uid="{5DCD7271-0FCC-1C43-BC8B-A3D86865F9F5}"/>
    <hyperlink ref="A455" r:id="rId441" display="https://www.cbr.ru/hd_base/zcyc_params/zcyc/?DateTo=04.05.2016" xr:uid="{C210A4DF-6AF7-8E44-A258-1F0ABED819B2}"/>
    <hyperlink ref="A456" r:id="rId442" display="https://www.cbr.ru/hd_base/zcyc_params/zcyc/?DateTo=29.04.2016" xr:uid="{EE735352-9371-4949-8AFA-795B73350BB4}"/>
    <hyperlink ref="A457" r:id="rId443" display="https://www.cbr.ru/hd_base/zcyc_params/zcyc/?DateTo=28.04.2016" xr:uid="{B4D98CB9-B42A-E74C-92C0-94E6A4DD9D60}"/>
    <hyperlink ref="A458" r:id="rId444" display="https://www.cbr.ru/hd_base/zcyc_params/zcyc/?DateTo=27.04.2016" xr:uid="{54A4D409-7235-F540-AECD-BE6CF24581EC}"/>
    <hyperlink ref="A459" r:id="rId445" display="https://www.cbr.ru/hd_base/zcyc_params/zcyc/?DateTo=26.04.2016" xr:uid="{A31E343D-30AA-204C-9FD8-7CB1D0329DCD}"/>
    <hyperlink ref="A460" r:id="rId446" display="https://www.cbr.ru/hd_base/zcyc_params/zcyc/?DateTo=25.04.2016" xr:uid="{64F2F416-CA4E-9341-9E42-6D3B095090E0}"/>
    <hyperlink ref="A461" r:id="rId447" display="https://www.cbr.ru/hd_base/zcyc_params/zcyc/?DateTo=22.04.2016" xr:uid="{F1FD51BA-CCB0-464E-A24E-07CA72691C26}"/>
    <hyperlink ref="A462" r:id="rId448" display="https://www.cbr.ru/hd_base/zcyc_params/zcyc/?DateTo=21.04.2016" xr:uid="{26F16021-4AF5-BE42-8022-6F82A6F85B13}"/>
    <hyperlink ref="A463" r:id="rId449" display="https://www.cbr.ru/hd_base/zcyc_params/zcyc/?DateTo=20.04.2016" xr:uid="{77D74B02-B8A5-7543-B5D1-3492190AE9E9}"/>
    <hyperlink ref="A464" r:id="rId450" display="https://www.cbr.ru/hd_base/zcyc_params/zcyc/?DateTo=19.04.2016" xr:uid="{6BD310E8-A313-E045-A94D-0281F12DB70B}"/>
    <hyperlink ref="A465" r:id="rId451" display="https://www.cbr.ru/hd_base/zcyc_params/zcyc/?DateTo=18.04.2016" xr:uid="{05AFE745-54D7-B740-BD19-79AF2A3DB33C}"/>
    <hyperlink ref="A466" r:id="rId452" display="https://www.cbr.ru/hd_base/zcyc_params/zcyc/?DateTo=15.04.2016" xr:uid="{EC35DD2C-B76B-F24B-924D-AC76531055B9}"/>
    <hyperlink ref="A467" r:id="rId453" display="https://www.cbr.ru/hd_base/zcyc_params/zcyc/?DateTo=14.04.2016" xr:uid="{0DE8C593-1E1E-184E-B0F2-906E27D0DB39}"/>
    <hyperlink ref="A468" r:id="rId454" display="https://www.cbr.ru/hd_base/zcyc_params/zcyc/?DateTo=13.04.2016" xr:uid="{A5C3D764-8BBA-F045-AA4B-293C91D7C7FA}"/>
    <hyperlink ref="A469" r:id="rId455" display="https://www.cbr.ru/hd_base/zcyc_params/zcyc/?DateTo=12.04.2016" xr:uid="{3E2FE62F-0152-3946-BD3B-97CDA66338C1}"/>
    <hyperlink ref="A470" r:id="rId456" display="https://www.cbr.ru/hd_base/zcyc_params/zcyc/?DateTo=11.04.2016" xr:uid="{41C4E23D-E683-DB42-85D6-9E46ACB8BA63}"/>
    <hyperlink ref="A471" r:id="rId457" display="https://www.cbr.ru/hd_base/zcyc_params/zcyc/?DateTo=08.04.2016" xr:uid="{9A57375F-E58B-5F41-A856-6C8F2F42C23C}"/>
    <hyperlink ref="A472" r:id="rId458" display="https://www.cbr.ru/hd_base/zcyc_params/zcyc/?DateTo=07.04.2016" xr:uid="{757F2D7B-D681-AF46-B2BF-970807F8A7D3}"/>
    <hyperlink ref="A473" r:id="rId459" display="https://www.cbr.ru/hd_base/zcyc_params/zcyc/?DateTo=06.04.2016" xr:uid="{DD8C91CA-607E-0545-8CFB-3976069D24D6}"/>
    <hyperlink ref="A474" r:id="rId460" display="https://www.cbr.ru/hd_base/zcyc_params/zcyc/?DateTo=05.04.2016" xr:uid="{15989693-609C-8642-A045-05B85BACEEEA}"/>
    <hyperlink ref="A475" r:id="rId461" display="https://www.cbr.ru/hd_base/zcyc_params/zcyc/?DateTo=04.04.2016" xr:uid="{FB71EBD4-5013-2F44-9911-364845F73024}"/>
    <hyperlink ref="A476" r:id="rId462" display="https://www.cbr.ru/hd_base/zcyc_params/zcyc/?DateTo=01.04.2016" xr:uid="{39FFF480-F957-BD49-884A-591F6E0C0F6C}"/>
    <hyperlink ref="A477" r:id="rId463" display="https://www.cbr.ru/hd_base/zcyc_params/zcyc/?DateTo=31.03.2016" xr:uid="{355595C2-AF43-2C4F-AD0A-62D63E0B302F}"/>
    <hyperlink ref="A478" r:id="rId464" display="https://www.cbr.ru/hd_base/zcyc_params/zcyc/?DateTo=30.03.2016" xr:uid="{F1E116C6-6D36-1C45-BC8B-4F71F629391A}"/>
    <hyperlink ref="A479" r:id="rId465" display="https://www.cbr.ru/hd_base/zcyc_params/zcyc/?DateTo=29.03.2016" xr:uid="{B70FAF6A-F970-B244-A770-14E83697F9FF}"/>
    <hyperlink ref="A480" r:id="rId466" display="https://www.cbr.ru/hd_base/zcyc_params/zcyc/?DateTo=28.03.2016" xr:uid="{37AF69C3-C12B-6944-87C0-D956892AD0F7}"/>
    <hyperlink ref="A481" r:id="rId467" display="https://www.cbr.ru/hd_base/zcyc_params/zcyc/?DateTo=25.03.2016" xr:uid="{3BF86281-97A6-F74F-A789-5D65B5B7CFF9}"/>
    <hyperlink ref="A482" r:id="rId468" display="https://www.cbr.ru/hd_base/zcyc_params/zcyc/?DateTo=24.03.2016" xr:uid="{FCDBB65D-4659-854F-B7F5-3AB4BE97E949}"/>
    <hyperlink ref="A483" r:id="rId469" display="https://www.cbr.ru/hd_base/zcyc_params/zcyc/?DateTo=23.03.2016" xr:uid="{0DF1482B-8AAB-EB41-8618-DA0F9210E913}"/>
    <hyperlink ref="A484" r:id="rId470" display="https://www.cbr.ru/hd_base/zcyc_params/zcyc/?DateTo=22.03.2016" xr:uid="{5544A2C3-C7D0-2B44-8AA5-BDCDA6241339}"/>
    <hyperlink ref="A485" r:id="rId471" display="https://www.cbr.ru/hd_base/zcyc_params/zcyc/?DateTo=21.03.2016" xr:uid="{CE95D966-3134-7B4C-A05A-2FC972618DE7}"/>
    <hyperlink ref="A486" r:id="rId472" display="https://www.cbr.ru/hd_base/zcyc_params/zcyc/?DateTo=18.03.2016" xr:uid="{BEFF3CFE-EB30-BF42-9B7C-61C32259A218}"/>
    <hyperlink ref="A487" r:id="rId473" display="https://www.cbr.ru/hd_base/zcyc_params/zcyc/?DateTo=17.03.2016" xr:uid="{893B4CAC-D995-FD40-804D-36F076F92B0D}"/>
    <hyperlink ref="A488" r:id="rId474" display="https://www.cbr.ru/hd_base/zcyc_params/zcyc/?DateTo=16.03.2016" xr:uid="{56B38099-D526-DA49-A5DD-DDF98D2DDB9D}"/>
    <hyperlink ref="A489" r:id="rId475" display="https://www.cbr.ru/hd_base/zcyc_params/zcyc/?DateTo=15.03.2016" xr:uid="{E60E6E9E-F3BD-A344-A021-BB4D556A244A}"/>
    <hyperlink ref="A490" r:id="rId476" display="https://www.cbr.ru/hd_base/zcyc_params/zcyc/?DateTo=14.03.2016" xr:uid="{43A7C2EC-EA3D-0F4A-B680-745DFB37D8EB}"/>
    <hyperlink ref="A491" r:id="rId477" display="https://www.cbr.ru/hd_base/zcyc_params/zcyc/?DateTo=11.03.2016" xr:uid="{89C2498A-25D7-3248-9514-FBF57240D0B5}"/>
    <hyperlink ref="A492" r:id="rId478" display="https://www.cbr.ru/hd_base/zcyc_params/zcyc/?DateTo=10.03.2016" xr:uid="{55B76DCA-35A2-3842-875E-2EAFF5769A8D}"/>
    <hyperlink ref="A493" r:id="rId479" display="https://www.cbr.ru/hd_base/zcyc_params/zcyc/?DateTo=09.03.2016" xr:uid="{6246207A-9838-9F46-B520-F39B72680F78}"/>
    <hyperlink ref="A494" r:id="rId480" display="https://www.cbr.ru/hd_base/zcyc_params/zcyc/?DateTo=07.03.2016" xr:uid="{529A3E4E-0FCB-984E-A31D-A1BA200768FB}"/>
    <hyperlink ref="A495" r:id="rId481" display="https://www.cbr.ru/hd_base/zcyc_params/zcyc/?DateTo=04.03.2016" xr:uid="{21147BA7-F37D-6A48-885F-58B0DA28EC16}"/>
    <hyperlink ref="A496" r:id="rId482" display="https://www.cbr.ru/hd_base/zcyc_params/zcyc/?DateTo=03.03.2016" xr:uid="{8A9246EE-7811-D94E-9712-472705660BCF}"/>
    <hyperlink ref="A497" r:id="rId483" display="https://www.cbr.ru/hd_base/zcyc_params/zcyc/?DateTo=02.03.2016" xr:uid="{64517E64-7C2B-B040-9545-227190779E3F}"/>
    <hyperlink ref="A498" r:id="rId484" display="https://www.cbr.ru/hd_base/zcyc_params/zcyc/?DateTo=01.03.2016" xr:uid="{92A33FAD-C36C-574D-8BA0-A90318F29F9E}"/>
    <hyperlink ref="A499" r:id="rId485" display="https://www.cbr.ru/hd_base/zcyc_params/zcyc/?DateTo=29.02.2016" xr:uid="{757701ED-DC97-C842-8749-095667254955}"/>
    <hyperlink ref="A500" r:id="rId486" display="https://www.cbr.ru/hd_base/zcyc_params/zcyc/?DateTo=26.02.2016" xr:uid="{8908FE8B-A4EE-0444-93D3-62A7020DCEF4}"/>
    <hyperlink ref="A501" r:id="rId487" display="https://www.cbr.ru/hd_base/zcyc_params/zcyc/?DateTo=25.02.2016" xr:uid="{1E65B67F-F31E-A949-87FF-42990D47CBA7}"/>
    <hyperlink ref="A502" r:id="rId488" display="https://www.cbr.ru/hd_base/zcyc_params/zcyc/?DateTo=24.02.2016" xr:uid="{06C8E943-A9F5-124C-A547-E72C16A5F086}"/>
    <hyperlink ref="A503" r:id="rId489" display="https://www.cbr.ru/hd_base/zcyc_params/zcyc/?DateTo=22.02.2016" xr:uid="{65A9F0D9-0B6D-3745-BC27-EF68E3BC5A97}"/>
    <hyperlink ref="A504" r:id="rId490" display="https://www.cbr.ru/hd_base/zcyc_params/zcyc/?DateTo=20.02.2016" xr:uid="{8A2749C3-AA78-8443-AD63-2608A0496A3F}"/>
    <hyperlink ref="A505" r:id="rId491" display="https://www.cbr.ru/hd_base/zcyc_params/zcyc/?DateTo=19.02.2016" xr:uid="{BEAF86AE-4DCF-7846-9649-17C268BB492B}"/>
    <hyperlink ref="A506" r:id="rId492" display="https://www.cbr.ru/hd_base/zcyc_params/zcyc/?DateTo=18.02.2016" xr:uid="{49595116-74AA-0A40-A78A-76E635C82017}"/>
    <hyperlink ref="A507" r:id="rId493" display="https://www.cbr.ru/hd_base/zcyc_params/zcyc/?DateTo=17.02.2016" xr:uid="{8AD5E91A-0B0C-D74E-8551-131F25ED5C0C}"/>
    <hyperlink ref="A508" r:id="rId494" display="https://www.cbr.ru/hd_base/zcyc_params/zcyc/?DateTo=16.02.2016" xr:uid="{83BE5B66-D355-ED46-81F2-753CA036007A}"/>
    <hyperlink ref="A509" r:id="rId495" display="https://www.cbr.ru/hd_base/zcyc_params/zcyc/?DateTo=15.02.2016" xr:uid="{1AFC7F93-CBB0-474C-8675-0D8298FDA5E9}"/>
    <hyperlink ref="A510" r:id="rId496" display="https://www.cbr.ru/hd_base/zcyc_params/zcyc/?DateTo=12.02.2016" xr:uid="{CDB53F0D-9E28-6D49-B4CA-5CD5FE661447}"/>
    <hyperlink ref="A511" r:id="rId497" display="https://www.cbr.ru/hd_base/zcyc_params/zcyc/?DateTo=11.02.2016" xr:uid="{9152BC89-577F-FE49-B43E-A268F91EB6C7}"/>
    <hyperlink ref="A512" r:id="rId498" display="https://www.cbr.ru/hd_base/zcyc_params/zcyc/?DateTo=10.02.2016" xr:uid="{3703705A-1918-1848-AB5E-D659D5C8F662}"/>
    <hyperlink ref="A513" r:id="rId499" display="https://www.cbr.ru/hd_base/zcyc_params/zcyc/?DateTo=09.02.2016" xr:uid="{EA29ED8B-3899-7B42-B270-0679C6ACD5BB}"/>
    <hyperlink ref="A514" r:id="rId500" display="https://www.cbr.ru/hd_base/zcyc_params/zcyc/?DateTo=08.02.2016" xr:uid="{8690CEBF-EF0D-0840-AE6A-490B0BAF7E4C}"/>
    <hyperlink ref="A515" r:id="rId501" display="https://www.cbr.ru/hd_base/zcyc_params/zcyc/?DateTo=05.02.2016" xr:uid="{65DA999C-E02F-2346-9414-EB7CC7FCC132}"/>
    <hyperlink ref="A516" r:id="rId502" display="https://www.cbr.ru/hd_base/zcyc_params/zcyc/?DateTo=04.02.2016" xr:uid="{1F730DC4-A36F-124B-AA14-88352C330770}"/>
    <hyperlink ref="A517" r:id="rId503" display="https://www.cbr.ru/hd_base/zcyc_params/zcyc/?DateTo=03.02.2016" xr:uid="{2A2CCBFD-0BDD-C248-9F37-EE938EA83676}"/>
    <hyperlink ref="A518" r:id="rId504" display="https://www.cbr.ru/hd_base/zcyc_params/zcyc/?DateTo=02.02.2016" xr:uid="{7164A7A4-DB9F-3742-AF14-CF8A84DA344A}"/>
    <hyperlink ref="A264" r:id="rId505" display="https://www.cbr.ru/hd_base/zcyc_params/zcyc/?DateTo=01.02.2017" xr:uid="{E707FF9F-C82A-ED41-97DB-4A625D7420F9}"/>
    <hyperlink ref="E5" r:id="rId506" display="https://www.cbr.ru/hd_base/zcyc_params/zcyc/?DateTo=01.02.2018" xr:uid="{63EF959A-4431-E54B-9534-3899242F63DC}"/>
  </hyperlinks>
  <pageMargins left="0.7" right="0.7" top="0.75" bottom="0.75" header="0.3" footer="0.3"/>
  <drawing r:id="rId50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Yield Curves</vt:lpstr>
      <vt:lpstr>BondVal_all</vt:lpstr>
      <vt:lpstr>Bond Valuation</vt:lpstr>
      <vt:lpstr>Portf_Bond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Азалия Гарифуллина</dc:creator>
  <cp:keywords/>
  <dc:description/>
  <cp:lastModifiedBy>Азалия Гарифуллина</cp:lastModifiedBy>
  <dcterms:created xsi:type="dcterms:W3CDTF">2020-03-24T20:30:47Z</dcterms:created>
  <dcterms:modified xsi:type="dcterms:W3CDTF">2020-03-29T16:21:58Z</dcterms:modified>
  <cp:category/>
</cp:coreProperties>
</file>