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\\n16bak2\disk_U\groups-doc\LabNK-doc\2. Архив протоколов\2022 года\А4993 Печь П-103 установки ЛЧ-3511-1000\НК\"/>
    </mc:Choice>
  </mc:AlternateContent>
  <xr:revisionPtr revIDLastSave="0" documentId="13_ncr:1_{66B3C818-D088-4DE1-8C0B-9B33A5801067}" xr6:coauthVersionLast="36" xr6:coauthVersionMax="36" xr10:uidLastSave="{00000000-0000-0000-0000-000000000000}"/>
  <bookViews>
    <workbookView xWindow="120" yWindow="150" windowWidth="19440" windowHeight="12075" tabRatio="853" activeTab="2" xr2:uid="{00000000-000D-0000-FFFF-FFFF00000000}"/>
  </bookViews>
  <sheets>
    <sheet name="110_Секция из 8 труб с фланцем " sheetId="78" r:id="rId1"/>
    <sheet name="110_Секция из 8 труб с флан (2)" sheetId="110" r:id="rId2"/>
    <sheet name="110_Секция из 8 труб с флан (1)" sheetId="102" r:id="rId3"/>
    <sheet name="120_Секция из 16 труб" sheetId="92" r:id="rId4"/>
    <sheet name="120_Секция из 16 труб (7)" sheetId="119" r:id="rId5"/>
    <sheet name="120_Секция из 16 труб (10)" sheetId="122" r:id="rId6"/>
    <sheet name="120_Секция из 16 труб (6)" sheetId="118" r:id="rId7"/>
    <sheet name="120_Секция из 16 труб (8)" sheetId="120" r:id="rId8"/>
    <sheet name="120_Секция из 16 труб (9)" sheetId="121" r:id="rId9"/>
    <sheet name="130_Секция из 8 труб" sheetId="105" r:id="rId10"/>
    <sheet name="130_Секция из 8 труб (2)" sheetId="138" r:id="rId11"/>
    <sheet name="130_секция из 8 труб(1)" sheetId="104" r:id="rId12"/>
    <sheet name="140_планка на 4 трубы" sheetId="106" r:id="rId13"/>
    <sheet name="150_планка на 5 труб " sheetId="107" r:id="rId14"/>
    <sheet name="160_планка на 6 труб" sheetId="108" r:id="rId15"/>
    <sheet name="170_планка на 5 труб" sheetId="115" r:id="rId16"/>
    <sheet name="180_поворотное устр" sheetId="116" r:id="rId17"/>
    <sheet name="200_опора" sheetId="117" r:id="rId18"/>
    <sheet name="300_бампер" sheetId="109" r:id="rId19"/>
    <sheet name="20.30.01.000 коллектор выхода" sheetId="123" r:id="rId20"/>
    <sheet name="20.30.01.000 коллектор выхо (2)" sheetId="126" r:id="rId21"/>
    <sheet name="20.30.01.000 коллектор выхо (3)" sheetId="127" r:id="rId22"/>
    <sheet name="20.30.01.000 коллектор выхо (4)" sheetId="128" r:id="rId23"/>
    <sheet name="22.20.01.000 коллектор входа" sheetId="125" r:id="rId24"/>
    <sheet name="22.20.01.000 коллектор вход (2)" sheetId="129" r:id="rId25"/>
    <sheet name="22.20.01.000 коллектор вход (3)" sheetId="136" r:id="rId26"/>
    <sheet name="22.20.01.000 коллектор вход (4)" sheetId="137" r:id="rId27"/>
    <sheet name="22.20.01.100 опора" sheetId="130" r:id="rId28"/>
    <sheet name="50.01.000 коллектор вход 2 ст" sheetId="131" r:id="rId29"/>
    <sheet name="50.01.000 коллектор вход 2  (2)" sheetId="132" r:id="rId30"/>
    <sheet name="22.50.01.100 опора" sheetId="133" r:id="rId31"/>
    <sheet name="60.01.000 коллектор пром 2 ст" sheetId="134" r:id="rId32"/>
    <sheet name="60.01.000 коллектор пром 2  (2)" sheetId="135" r:id="rId33"/>
    <sheet name="30.00.000-01 пкн" sheetId="139" r:id="rId34"/>
    <sheet name="30.00.000 пкн (2)" sheetId="140" r:id="rId35"/>
    <sheet name="111 крышка" sheetId="141" r:id="rId36"/>
    <sheet name="20.00.000 пкв" sheetId="142" r:id="rId37"/>
    <sheet name="20.00.000 пкв (2)" sheetId="143" r:id="rId38"/>
    <sheet name="Лист1" sheetId="31" state="hidden" r:id="rId39"/>
  </sheets>
  <definedNames>
    <definedName name="_xlnm._FilterDatabase" localSheetId="2" hidden="1">'110_Секция из 8 труб с флан (1)'!$B$24:$B$41</definedName>
    <definedName name="_xlnm._FilterDatabase" localSheetId="1" hidden="1">'110_Секция из 8 труб с флан (2)'!$B$24:$B$27</definedName>
    <definedName name="_xlnm._FilterDatabase" localSheetId="0" hidden="1">'110_Секция из 8 труб с фланцем '!$B$24:$B$42</definedName>
    <definedName name="_xlnm._FilterDatabase" localSheetId="35" hidden="1">'111 крышка'!$B$24:$B$24</definedName>
    <definedName name="_xlnm._FilterDatabase" localSheetId="3" hidden="1">'120_Секция из 16 труб'!$B$24:$B$31</definedName>
    <definedName name="_xlnm._FilterDatabase" localSheetId="5" hidden="1">'120_Секция из 16 труб (10)'!$B$24:$B$31</definedName>
    <definedName name="_xlnm._FilterDatabase" localSheetId="6" hidden="1">'120_Секция из 16 труб (6)'!$B$24:$B$31</definedName>
    <definedName name="_xlnm._FilterDatabase" localSheetId="4" hidden="1">'120_Секция из 16 труб (7)'!$B$24:$B$31</definedName>
    <definedName name="_xlnm._FilterDatabase" localSheetId="7" hidden="1">'120_Секция из 16 труб (8)'!$B$24:$B$31</definedName>
    <definedName name="_xlnm._FilterDatabase" localSheetId="8" hidden="1">'120_Секция из 16 труб (9)'!$B$24:$B$31</definedName>
    <definedName name="_xlnm._FilterDatabase" localSheetId="9" hidden="1">'130_Секция из 8 труб'!$B$24:$B$31</definedName>
    <definedName name="_xlnm._FilterDatabase" localSheetId="10" hidden="1">'130_Секция из 8 труб (2)'!$B$24:$B$31</definedName>
    <definedName name="_xlnm._FilterDatabase" localSheetId="11" hidden="1">'130_секция из 8 труб(1)'!$B$24:$B$30</definedName>
    <definedName name="_xlnm._FilterDatabase" localSheetId="12" hidden="1">'140_планка на 4 трубы'!$B$24:$B$31</definedName>
    <definedName name="_xlnm._FilterDatabase" localSheetId="13" hidden="1">'150_планка на 5 труб '!$B$24:$B$31</definedName>
    <definedName name="_xlnm._FilterDatabase" localSheetId="14" hidden="1">'160_планка на 6 труб'!$B$24:$B$31</definedName>
    <definedName name="_xlnm._FilterDatabase" localSheetId="15" hidden="1">'170_планка на 5 труб'!$B$24:$B$31</definedName>
    <definedName name="_xlnm._FilterDatabase" localSheetId="16" hidden="1">'180_поворотное устр'!$B$24:$B$29</definedName>
    <definedName name="_xlnm._FilterDatabase" localSheetId="36" hidden="1">'20.00.000 пкв'!$B$24:$B$24</definedName>
    <definedName name="_xlnm._FilterDatabase" localSheetId="37" hidden="1">'20.00.000 пкв (2)'!$B$24:$B$24</definedName>
    <definedName name="_xlnm._FilterDatabase" localSheetId="20" hidden="1">'20.30.01.000 коллектор выхо (2)'!$B$24:$B$26</definedName>
    <definedName name="_xlnm._FilterDatabase" localSheetId="21" hidden="1">'20.30.01.000 коллектор выхо (3)'!$B$24:$B$26</definedName>
    <definedName name="_xlnm._FilterDatabase" localSheetId="22" hidden="1">'20.30.01.000 коллектор выхо (4)'!$B$24:$B$44</definedName>
    <definedName name="_xlnm._FilterDatabase" localSheetId="19" hidden="1">'20.30.01.000 коллектор выхода'!$B$24:$B$26</definedName>
    <definedName name="_xlnm._FilterDatabase" localSheetId="17" hidden="1">'200_опора'!$B$24:$B$31</definedName>
    <definedName name="_xlnm._FilterDatabase" localSheetId="24" hidden="1">'22.20.01.000 коллектор вход (2)'!$B$24:$B$26</definedName>
    <definedName name="_xlnm._FilterDatabase" localSheetId="25" hidden="1">'22.20.01.000 коллектор вход (3)'!$B$24:$B$29</definedName>
    <definedName name="_xlnm._FilterDatabase" localSheetId="26" hidden="1">'22.20.01.000 коллектор вход (4)'!$B$24:$B$26</definedName>
    <definedName name="_xlnm._FilterDatabase" localSheetId="23" hidden="1">'22.20.01.000 коллектор входа'!$B$24:$B$29</definedName>
    <definedName name="_xlnm._FilterDatabase" localSheetId="27" hidden="1">'22.20.01.100 опора'!$B$24:$B$29</definedName>
    <definedName name="_xlnm._FilterDatabase" localSheetId="30" hidden="1">'22.50.01.100 опора'!$B$24:$B$29</definedName>
    <definedName name="_xlnm._FilterDatabase" localSheetId="34" hidden="1">'30.00.000 пкн (2)'!$B$24:$B$24</definedName>
    <definedName name="_xlnm._FilterDatabase" localSheetId="33" hidden="1">'30.00.000-01 пкн'!$B$24:$B$24</definedName>
    <definedName name="_xlnm._FilterDatabase" localSheetId="18" hidden="1">'300_бампер'!$B$24:$B$29</definedName>
    <definedName name="_xlnm._FilterDatabase" localSheetId="29" hidden="1">'50.01.000 коллектор вход 2  (2)'!$B$24:$B$24</definedName>
    <definedName name="_xlnm._FilterDatabase" localSheetId="28" hidden="1">'50.01.000 коллектор вход 2 ст'!$B$24:$B$24</definedName>
    <definedName name="_xlnm._FilterDatabase" localSheetId="32" hidden="1">'60.01.000 коллектор пром 2  (2)'!$B$24:$B$24</definedName>
    <definedName name="_xlnm._FilterDatabase" localSheetId="31" hidden="1">'60.01.000 коллектор пром 2 ст'!$B$24:$B$24</definedName>
    <definedName name="_xlnm.Print_Titles" localSheetId="2">'110_Секция из 8 труб с флан (1)'!$23:$24</definedName>
    <definedName name="_xlnm.Print_Titles" localSheetId="1">'110_Секция из 8 труб с флан (2)'!$23:$24</definedName>
    <definedName name="_xlnm.Print_Titles" localSheetId="0">'110_Секция из 8 труб с фланцем '!$23:$24</definedName>
    <definedName name="_xlnm.Print_Titles" localSheetId="9">'130_Секция из 8 труб'!$23:$24</definedName>
    <definedName name="_xlnm.Print_Titles" localSheetId="10">'130_Секция из 8 труб (2)'!$23:$24</definedName>
    <definedName name="_xlnm.Print_Titles" localSheetId="11">'130_секция из 8 труб(1)'!$23:$24</definedName>
    <definedName name="_xlnm.Print_Titles" localSheetId="12">'140_планка на 4 трубы'!$23:$24</definedName>
    <definedName name="_xlnm.Print_Titles" localSheetId="13">'150_планка на 5 труб '!$23:$24</definedName>
    <definedName name="_xlnm.Print_Titles" localSheetId="15">'170_планка на 5 труб'!$23:$24</definedName>
    <definedName name="_xlnm.Print_Titles" localSheetId="17">'200_опора'!$23:$24</definedName>
  </definedNames>
  <calcPr calcId="191029"/>
</workbook>
</file>

<file path=xl/calcChain.xml><?xml version="1.0" encoding="utf-8"?>
<calcChain xmlns="http://schemas.openxmlformats.org/spreadsheetml/2006/main">
  <c r="D57" i="102" l="1"/>
  <c r="D56" i="102"/>
  <c r="D55" i="102"/>
  <c r="D54" i="102"/>
  <c r="D53" i="102"/>
  <c r="D52" i="102"/>
  <c r="D51" i="102"/>
  <c r="D50" i="102"/>
  <c r="D49" i="102"/>
  <c r="D48" i="102"/>
  <c r="D47" i="102"/>
  <c r="D46" i="102"/>
  <c r="D45" i="102"/>
  <c r="D44" i="102"/>
  <c r="D43" i="102"/>
  <c r="D42" i="102"/>
  <c r="D44" i="78"/>
  <c r="D45" i="78"/>
  <c r="D46" i="78"/>
  <c r="D47" i="78"/>
  <c r="D48" i="78"/>
  <c r="D49" i="78"/>
  <c r="D50" i="78"/>
  <c r="D51" i="78"/>
  <c r="D52" i="78"/>
  <c r="D53" i="78"/>
  <c r="D54" i="78"/>
  <c r="D55" i="78"/>
  <c r="D56" i="78"/>
  <c r="D57" i="78"/>
  <c r="D58" i="78"/>
  <c r="D43" i="78"/>
  <c r="D77" i="117" l="1"/>
  <c r="D78" i="117"/>
  <c r="D80" i="117"/>
  <c r="D81" i="117"/>
  <c r="D30" i="117"/>
  <c r="D29" i="117"/>
  <c r="D27" i="117"/>
  <c r="D39" i="143" l="1"/>
  <c r="D38" i="143"/>
  <c r="D37" i="143"/>
  <c r="D36" i="143"/>
  <c r="D35" i="143"/>
  <c r="D34" i="143"/>
  <c r="D33" i="143"/>
  <c r="D32" i="143"/>
  <c r="D31" i="143"/>
  <c r="D30" i="143"/>
  <c r="D29" i="143"/>
  <c r="D28" i="143"/>
  <c r="D27" i="143"/>
  <c r="D26" i="143"/>
  <c r="D37" i="133" l="1"/>
  <c r="D36" i="133"/>
  <c r="D35" i="133"/>
  <c r="D34" i="133"/>
  <c r="D33" i="133"/>
  <c r="D32" i="133"/>
  <c r="D31" i="133"/>
  <c r="D30" i="133"/>
  <c r="D29" i="133"/>
  <c r="D28" i="133"/>
  <c r="D27" i="133"/>
  <c r="D26" i="133"/>
  <c r="D52" i="133"/>
  <c r="D51" i="133"/>
  <c r="D50" i="133"/>
  <c r="D49" i="133"/>
  <c r="D48" i="133"/>
  <c r="D47" i="133"/>
  <c r="D46" i="133"/>
  <c r="D45" i="133"/>
  <c r="D44" i="133"/>
  <c r="D43" i="133"/>
  <c r="D42" i="133"/>
  <c r="D39" i="133"/>
  <c r="D64" i="133"/>
  <c r="D63" i="133"/>
  <c r="D62" i="133"/>
  <c r="D61" i="133"/>
  <c r="D60" i="133"/>
  <c r="D59" i="133"/>
  <c r="D58" i="133"/>
  <c r="D57" i="133"/>
  <c r="D56" i="133"/>
  <c r="D55" i="133"/>
  <c r="D54" i="133"/>
  <c r="D94" i="141" l="1"/>
  <c r="D93" i="141"/>
  <c r="D92" i="141"/>
  <c r="D91" i="141"/>
  <c r="D90" i="141"/>
  <c r="D89" i="141"/>
  <c r="D88" i="141"/>
  <c r="D87" i="141"/>
  <c r="D86" i="141"/>
  <c r="D85" i="141"/>
  <c r="D83" i="141"/>
  <c r="D82" i="141"/>
  <c r="D79" i="141"/>
  <c r="D78" i="141"/>
  <c r="D77" i="141"/>
  <c r="D76" i="141"/>
  <c r="D75" i="141"/>
  <c r="D74" i="141"/>
  <c r="D73" i="141"/>
  <c r="D72" i="141"/>
  <c r="D35" i="141"/>
  <c r="D34" i="141"/>
  <c r="D33" i="141"/>
  <c r="D32" i="141"/>
  <c r="D31" i="141"/>
  <c r="D30" i="141"/>
  <c r="D29" i="141"/>
  <c r="D28" i="141"/>
  <c r="D27" i="141"/>
  <c r="D26" i="141"/>
  <c r="D48" i="141"/>
  <c r="D47" i="141"/>
  <c r="D46" i="141"/>
  <c r="D45" i="141"/>
  <c r="D44" i="141"/>
  <c r="D43" i="141"/>
  <c r="D40" i="141"/>
  <c r="D39" i="141"/>
  <c r="D38" i="141"/>
  <c r="D37" i="141"/>
  <c r="D59" i="141"/>
  <c r="D58" i="141"/>
  <c r="D57" i="141"/>
  <c r="D56" i="141"/>
  <c r="D55" i="141"/>
  <c r="D54" i="141"/>
  <c r="D53" i="141"/>
  <c r="D52" i="141"/>
  <c r="D51" i="141"/>
  <c r="D50" i="141"/>
  <c r="D39" i="142" l="1"/>
  <c r="D38" i="142"/>
  <c r="D37" i="142"/>
  <c r="D36" i="142"/>
  <c r="D35" i="142"/>
  <c r="D34" i="142"/>
  <c r="D33" i="142"/>
  <c r="D32" i="142"/>
  <c r="D31" i="142"/>
  <c r="D30" i="142"/>
  <c r="D29" i="142"/>
  <c r="D28" i="142"/>
  <c r="D27" i="142"/>
  <c r="D26" i="142"/>
  <c r="D70" i="141" l="1"/>
  <c r="D69" i="141"/>
  <c r="D68" i="141"/>
  <c r="D67" i="141"/>
  <c r="D66" i="141"/>
  <c r="D65" i="141"/>
  <c r="D64" i="141"/>
  <c r="D63" i="141"/>
  <c r="D62" i="141"/>
  <c r="D61" i="141"/>
  <c r="D202" i="109" l="1"/>
  <c r="D201" i="109"/>
  <c r="D200" i="109"/>
  <c r="D199" i="109"/>
  <c r="D198" i="109"/>
  <c r="D197" i="109"/>
  <c r="D196" i="109"/>
  <c r="D195" i="109"/>
  <c r="D194" i="109"/>
  <c r="D193" i="109"/>
  <c r="D192" i="109"/>
  <c r="D191" i="109"/>
  <c r="D190" i="109"/>
  <c r="D184" i="109"/>
  <c r="D183" i="109"/>
  <c r="D182" i="109"/>
  <c r="D181" i="109"/>
  <c r="D180" i="109"/>
  <c r="D179" i="109"/>
  <c r="D178" i="109"/>
  <c r="D177" i="109"/>
  <c r="D176" i="109"/>
  <c r="D175" i="109"/>
  <c r="D174" i="109"/>
  <c r="D172" i="109"/>
  <c r="D171" i="109"/>
  <c r="D170" i="109"/>
  <c r="D169" i="109"/>
  <c r="D168" i="109"/>
  <c r="D167" i="109"/>
  <c r="D166" i="109"/>
  <c r="D165" i="109"/>
  <c r="D164" i="109"/>
  <c r="D163" i="109"/>
  <c r="D162" i="109"/>
  <c r="D161" i="109"/>
  <c r="D160" i="109"/>
  <c r="D158" i="109"/>
  <c r="D157" i="109"/>
  <c r="D156" i="109"/>
  <c r="D155" i="109"/>
  <c r="D154" i="109"/>
  <c r="D153" i="109"/>
  <c r="D152" i="109"/>
  <c r="D151" i="109"/>
  <c r="D148" i="109"/>
  <c r="D147" i="109"/>
  <c r="D146" i="109"/>
  <c r="D145" i="109"/>
  <c r="D144" i="109"/>
  <c r="D142" i="109"/>
  <c r="D141" i="109"/>
  <c r="D140" i="109"/>
  <c r="D139" i="109"/>
  <c r="D138" i="109"/>
  <c r="D137" i="109"/>
  <c r="D136" i="109"/>
  <c r="D135" i="109"/>
  <c r="D134" i="109"/>
  <c r="D133" i="109"/>
  <c r="D132" i="109"/>
  <c r="D131" i="109"/>
  <c r="D130" i="109"/>
  <c r="D128" i="109"/>
  <c r="D127" i="109"/>
  <c r="D126" i="109"/>
  <c r="D125" i="109"/>
  <c r="D124" i="109"/>
  <c r="D123" i="109"/>
  <c r="D122" i="109"/>
  <c r="D121" i="109"/>
  <c r="D120" i="109"/>
  <c r="D119" i="109"/>
  <c r="D118" i="109"/>
  <c r="D117" i="109"/>
  <c r="D116" i="109"/>
  <c r="D111" i="109"/>
  <c r="D110" i="109"/>
  <c r="D109" i="109"/>
  <c r="D108" i="109"/>
  <c r="D107" i="109"/>
  <c r="D106" i="109"/>
  <c r="D105" i="109"/>
  <c r="D104" i="109"/>
  <c r="D103" i="109"/>
  <c r="D102" i="109"/>
  <c r="D101" i="109"/>
  <c r="D100" i="109"/>
  <c r="D98" i="109"/>
  <c r="D97" i="109"/>
  <c r="D96" i="109"/>
  <c r="D95" i="109"/>
  <c r="D94" i="109"/>
  <c r="D93" i="109"/>
  <c r="D92" i="109"/>
  <c r="D91" i="109"/>
  <c r="D90" i="109"/>
  <c r="D89" i="109"/>
  <c r="D88" i="109"/>
  <c r="D87" i="109"/>
  <c r="D86" i="109"/>
  <c r="D77" i="109"/>
  <c r="D78" i="109"/>
  <c r="D79" i="109"/>
  <c r="D80" i="109"/>
  <c r="D81" i="109"/>
  <c r="D82" i="109"/>
  <c r="D83" i="109"/>
  <c r="D84" i="109"/>
  <c r="D74" i="109"/>
  <c r="D73" i="109"/>
  <c r="D72" i="109"/>
  <c r="D71" i="109"/>
  <c r="D70" i="109"/>
  <c r="D68" i="109"/>
  <c r="D67" i="109"/>
  <c r="D66" i="109"/>
  <c r="D65" i="109"/>
  <c r="D64" i="109"/>
  <c r="D63" i="109"/>
  <c r="D62" i="109"/>
  <c r="D61" i="109"/>
  <c r="D60" i="109"/>
  <c r="D59" i="109"/>
  <c r="D58" i="109"/>
  <c r="D57" i="109"/>
  <c r="D56" i="109"/>
  <c r="D54" i="109"/>
  <c r="D53" i="109"/>
  <c r="D52" i="109"/>
  <c r="D51" i="109"/>
  <c r="D50" i="109"/>
  <c r="D49" i="109"/>
  <c r="D48" i="109"/>
  <c r="D47" i="109"/>
  <c r="D46" i="109"/>
  <c r="D45" i="109"/>
  <c r="D44" i="109"/>
  <c r="D43" i="109"/>
  <c r="D42" i="109"/>
  <c r="D35" i="109"/>
  <c r="D34" i="109"/>
  <c r="D33" i="109"/>
  <c r="D32" i="109"/>
  <c r="D31" i="109"/>
  <c r="D29" i="109"/>
  <c r="D27" i="109"/>
  <c r="D39" i="140" l="1"/>
  <c r="D38" i="140"/>
  <c r="D37" i="140"/>
  <c r="D36" i="140"/>
  <c r="D35" i="140"/>
  <c r="D34" i="140"/>
  <c r="D33" i="140"/>
  <c r="D32" i="140"/>
  <c r="D31" i="140"/>
  <c r="D30" i="140"/>
  <c r="D29" i="140"/>
  <c r="D28" i="140"/>
  <c r="D27" i="140"/>
  <c r="D26" i="140"/>
  <c r="D33" i="139"/>
  <c r="D34" i="139"/>
  <c r="D35" i="139"/>
  <c r="D36" i="139"/>
  <c r="D37" i="139"/>
  <c r="D38" i="139"/>
  <c r="D39" i="139"/>
  <c r="D32" i="139"/>
  <c r="D31" i="139"/>
  <c r="D30" i="139"/>
  <c r="D27" i="139"/>
  <c r="D28" i="139"/>
  <c r="D29" i="139"/>
  <c r="D26" i="139"/>
  <c r="D58" i="138" l="1"/>
  <c r="D57" i="138"/>
  <c r="D56" i="138"/>
  <c r="D55" i="138"/>
  <c r="D54" i="138"/>
  <c r="D53" i="138"/>
  <c r="D52" i="138"/>
  <c r="D51" i="138"/>
  <c r="D50" i="138"/>
  <c r="D49" i="138"/>
  <c r="D48" i="138"/>
  <c r="D47" i="138"/>
  <c r="D46" i="138"/>
  <c r="D45" i="138"/>
  <c r="D44" i="138"/>
  <c r="D43" i="138"/>
  <c r="D42" i="138"/>
  <c r="D41" i="138"/>
  <c r="D40" i="138"/>
  <c r="D39" i="138"/>
  <c r="D38" i="138"/>
  <c r="D37" i="138"/>
  <c r="D36" i="138"/>
  <c r="D35" i="138"/>
  <c r="D34" i="138"/>
  <c r="D33" i="138"/>
  <c r="D32" i="138"/>
  <c r="D31" i="138"/>
  <c r="D30" i="138"/>
  <c r="D29" i="138"/>
  <c r="D28" i="138"/>
  <c r="D27" i="138"/>
  <c r="D26" i="138"/>
  <c r="D57" i="104" l="1"/>
  <c r="D56" i="104"/>
  <c r="D55" i="104"/>
  <c r="D54" i="104"/>
  <c r="D53" i="104"/>
  <c r="D52" i="104"/>
  <c r="D51" i="104"/>
  <c r="D50" i="104"/>
  <c r="D49" i="104"/>
  <c r="D48" i="104"/>
  <c r="D47" i="104"/>
  <c r="D46" i="104"/>
  <c r="D45" i="104"/>
  <c r="D44" i="104"/>
  <c r="D43" i="104"/>
  <c r="D42" i="104"/>
  <c r="D44" i="105" l="1"/>
  <c r="D45" i="105"/>
  <c r="D46" i="105"/>
  <c r="D47" i="105"/>
  <c r="D48" i="105"/>
  <c r="D49" i="105"/>
  <c r="D50" i="105"/>
  <c r="D51" i="105"/>
  <c r="D52" i="105"/>
  <c r="D53" i="105"/>
  <c r="D54" i="105"/>
  <c r="D55" i="105"/>
  <c r="D56" i="105"/>
  <c r="D57" i="105"/>
  <c r="D58" i="105"/>
  <c r="D43" i="105"/>
  <c r="D26" i="137"/>
  <c r="D44" i="136"/>
  <c r="D43" i="136"/>
  <c r="D42" i="136"/>
  <c r="D41" i="136"/>
  <c r="D38" i="136"/>
  <c r="D37" i="136"/>
  <c r="D36" i="136"/>
  <c r="D35" i="136"/>
  <c r="D34" i="136"/>
  <c r="D33" i="136"/>
  <c r="D32" i="136"/>
  <c r="D31" i="136"/>
  <c r="D30" i="136"/>
  <c r="D29" i="136"/>
  <c r="D28" i="136"/>
  <c r="D27" i="136"/>
  <c r="D26" i="136"/>
  <c r="D26" i="135" l="1"/>
  <c r="D25" i="135"/>
  <c r="D28" i="134"/>
  <c r="D27" i="134"/>
  <c r="D29" i="134"/>
  <c r="D30" i="134"/>
  <c r="D31" i="134"/>
  <c r="D26" i="134"/>
  <c r="D25" i="134"/>
  <c r="D80" i="133"/>
  <c r="D79" i="133"/>
  <c r="D76" i="133"/>
  <c r="D75" i="133"/>
  <c r="D74" i="133"/>
  <c r="D73" i="133"/>
  <c r="D72" i="133"/>
  <c r="D71" i="133"/>
  <c r="D70" i="133"/>
  <c r="D69" i="133"/>
  <c r="D68" i="133"/>
  <c r="D67" i="133"/>
  <c r="D65" i="133"/>
  <c r="D26" i="132"/>
  <c r="D25" i="132"/>
  <c r="D28" i="131"/>
  <c r="D27" i="131"/>
  <c r="D26" i="131"/>
  <c r="D25" i="131"/>
  <c r="D29" i="131"/>
  <c r="D74" i="130"/>
  <c r="D73" i="130"/>
  <c r="D72" i="130"/>
  <c r="D71" i="130"/>
  <c r="D70" i="130"/>
  <c r="D68" i="130"/>
  <c r="D67" i="130"/>
  <c r="D66" i="130"/>
  <c r="D65" i="130"/>
  <c r="D64" i="130"/>
  <c r="D62" i="130"/>
  <c r="D61" i="130"/>
  <c r="D60" i="130"/>
  <c r="D59" i="130"/>
  <c r="D58" i="130"/>
  <c r="D56" i="130"/>
  <c r="D55" i="130"/>
  <c r="D54" i="130"/>
  <c r="D53" i="130"/>
  <c r="D52" i="130"/>
  <c r="D50" i="130"/>
  <c r="D49" i="130"/>
  <c r="D48" i="130"/>
  <c r="D47" i="130"/>
  <c r="D46" i="130"/>
  <c r="D44" i="130"/>
  <c r="D43" i="130"/>
  <c r="D42" i="130"/>
  <c r="D39" i="130"/>
  <c r="D38" i="130"/>
  <c r="D36" i="130"/>
  <c r="D35" i="130"/>
  <c r="D34" i="130"/>
  <c r="D33" i="130"/>
  <c r="D32" i="130"/>
  <c r="D30" i="130"/>
  <c r="D29" i="130"/>
  <c r="D28" i="130"/>
  <c r="D27" i="130"/>
  <c r="D26" i="130"/>
  <c r="D26" i="129" l="1"/>
  <c r="D44" i="128" l="1"/>
  <c r="D43" i="128"/>
  <c r="D42" i="128"/>
  <c r="D39" i="128"/>
  <c r="D38" i="128"/>
  <c r="D37" i="128"/>
  <c r="D36" i="128"/>
  <c r="D35" i="128"/>
  <c r="D34" i="128"/>
  <c r="D33" i="128"/>
  <c r="D32" i="128"/>
  <c r="D31" i="128"/>
  <c r="D30" i="128"/>
  <c r="D29" i="128"/>
  <c r="D28" i="128"/>
  <c r="D27" i="128"/>
  <c r="D26" i="128"/>
  <c r="D44" i="127" l="1"/>
  <c r="D43" i="127"/>
  <c r="D42" i="127"/>
  <c r="D39" i="127"/>
  <c r="D38" i="127"/>
  <c r="D27" i="127"/>
  <c r="D28" i="127"/>
  <c r="D29" i="127"/>
  <c r="D30" i="127"/>
  <c r="D31" i="127"/>
  <c r="D32" i="127"/>
  <c r="D33" i="127"/>
  <c r="D34" i="127"/>
  <c r="D35" i="127"/>
  <c r="D36" i="127"/>
  <c r="D37" i="127"/>
  <c r="D26" i="127"/>
  <c r="D26" i="126" l="1"/>
  <c r="D44" i="110" l="1"/>
  <c r="D45" i="110"/>
  <c r="D46" i="110"/>
  <c r="D47" i="110"/>
  <c r="D48" i="110"/>
  <c r="D49" i="110"/>
  <c r="D50" i="110"/>
  <c r="D51" i="110"/>
  <c r="D52" i="110"/>
  <c r="D53" i="110"/>
  <c r="D54" i="110"/>
  <c r="D55" i="110"/>
  <c r="D56" i="110"/>
  <c r="D57" i="110"/>
  <c r="D58" i="110"/>
  <c r="D43" i="110"/>
  <c r="D44" i="125" l="1"/>
  <c r="D43" i="125"/>
  <c r="D42" i="125"/>
  <c r="D41" i="125"/>
  <c r="D38" i="125"/>
  <c r="D27" i="125"/>
  <c r="D28" i="125"/>
  <c r="D29" i="125"/>
  <c r="D30" i="125"/>
  <c r="D31" i="125"/>
  <c r="D32" i="125"/>
  <c r="D33" i="125"/>
  <c r="D34" i="125"/>
  <c r="D35" i="125"/>
  <c r="D36" i="125"/>
  <c r="D37" i="125"/>
  <c r="D26" i="125"/>
  <c r="D26" i="123" l="1"/>
  <c r="D104" i="122" l="1"/>
  <c r="D103" i="122"/>
  <c r="D102" i="122"/>
  <c r="D101" i="122"/>
  <c r="D100" i="122"/>
  <c r="D99" i="122"/>
  <c r="D98" i="122"/>
  <c r="D97" i="122"/>
  <c r="D96" i="122"/>
  <c r="D95" i="122"/>
  <c r="D94" i="122"/>
  <c r="D93" i="122"/>
  <c r="D92" i="122"/>
  <c r="D91" i="122"/>
  <c r="D90" i="122"/>
  <c r="D89" i="122"/>
  <c r="D88" i="122"/>
  <c r="D87" i="122"/>
  <c r="D86" i="122"/>
  <c r="D85" i="122"/>
  <c r="D84" i="122"/>
  <c r="D83" i="122"/>
  <c r="D82" i="122"/>
  <c r="D81" i="122"/>
  <c r="D80" i="122"/>
  <c r="D79" i="122"/>
  <c r="D78" i="122"/>
  <c r="D75" i="122"/>
  <c r="D74" i="122"/>
  <c r="D73" i="122"/>
  <c r="D72" i="122"/>
  <c r="D71" i="122"/>
  <c r="D70" i="122"/>
  <c r="D69" i="122"/>
  <c r="D68" i="122"/>
  <c r="D67" i="122"/>
  <c r="D66" i="122"/>
  <c r="D65" i="122"/>
  <c r="D64" i="122"/>
  <c r="D63" i="122"/>
  <c r="D62" i="122"/>
  <c r="D61" i="122"/>
  <c r="D60" i="122"/>
  <c r="D59" i="122"/>
  <c r="D58" i="122"/>
  <c r="D57" i="122"/>
  <c r="D56" i="122"/>
  <c r="D55" i="122"/>
  <c r="D54" i="122"/>
  <c r="D53" i="122"/>
  <c r="D52" i="122"/>
  <c r="D51" i="122"/>
  <c r="D50" i="122"/>
  <c r="D49" i="122"/>
  <c r="D48" i="122"/>
  <c r="D47" i="122"/>
  <c r="D46" i="122"/>
  <c r="D45" i="122"/>
  <c r="D44" i="122"/>
  <c r="D43" i="122"/>
  <c r="D42" i="122"/>
  <c r="D39" i="122"/>
  <c r="D38" i="122"/>
  <c r="D37" i="122"/>
  <c r="D36" i="122"/>
  <c r="D35" i="122"/>
  <c r="D34" i="122"/>
  <c r="D33" i="122"/>
  <c r="D32" i="122"/>
  <c r="D31" i="122"/>
  <c r="D30" i="122"/>
  <c r="D29" i="122"/>
  <c r="D28" i="122"/>
  <c r="D27" i="122"/>
  <c r="D26" i="122"/>
  <c r="D104" i="121"/>
  <c r="D103" i="121"/>
  <c r="D102" i="121"/>
  <c r="D101" i="121"/>
  <c r="D100" i="121"/>
  <c r="D99" i="121"/>
  <c r="D98" i="121"/>
  <c r="D97" i="121"/>
  <c r="D96" i="121"/>
  <c r="D95" i="121"/>
  <c r="D94" i="121"/>
  <c r="D93" i="121"/>
  <c r="D92" i="121"/>
  <c r="D91" i="121"/>
  <c r="D90" i="121"/>
  <c r="D89" i="121"/>
  <c r="D88" i="121"/>
  <c r="D87" i="121"/>
  <c r="D86" i="121"/>
  <c r="D85" i="121"/>
  <c r="D84" i="121"/>
  <c r="D83" i="121"/>
  <c r="D82" i="121"/>
  <c r="D81" i="121"/>
  <c r="D80" i="121"/>
  <c r="D79" i="121"/>
  <c r="D78" i="121"/>
  <c r="D75" i="121"/>
  <c r="D74" i="121"/>
  <c r="D73" i="121"/>
  <c r="D72" i="121"/>
  <c r="D71" i="121"/>
  <c r="D70" i="121"/>
  <c r="D69" i="121"/>
  <c r="D68" i="121"/>
  <c r="D67" i="121"/>
  <c r="D66" i="121"/>
  <c r="D65" i="121"/>
  <c r="D64" i="121"/>
  <c r="D63" i="121"/>
  <c r="D62" i="121"/>
  <c r="D61" i="121"/>
  <c r="D60" i="121"/>
  <c r="D59" i="121"/>
  <c r="D58" i="121"/>
  <c r="D57" i="121"/>
  <c r="D56" i="121"/>
  <c r="D55" i="121"/>
  <c r="D54" i="121"/>
  <c r="D53" i="121"/>
  <c r="D52" i="121"/>
  <c r="D51" i="121"/>
  <c r="D50" i="121"/>
  <c r="D49" i="121"/>
  <c r="D48" i="121"/>
  <c r="D47" i="121"/>
  <c r="D46" i="121"/>
  <c r="D45" i="121"/>
  <c r="D44" i="121"/>
  <c r="D43" i="121"/>
  <c r="D42" i="121"/>
  <c r="D39" i="121"/>
  <c r="D38" i="121"/>
  <c r="D37" i="121"/>
  <c r="D36" i="121"/>
  <c r="D35" i="121"/>
  <c r="D34" i="121"/>
  <c r="D33" i="121"/>
  <c r="D32" i="121"/>
  <c r="D31" i="121"/>
  <c r="D30" i="121"/>
  <c r="D29" i="121"/>
  <c r="D28" i="121"/>
  <c r="D27" i="121"/>
  <c r="D26" i="121"/>
  <c r="D104" i="120"/>
  <c r="D103" i="120"/>
  <c r="D102" i="120"/>
  <c r="D101" i="120"/>
  <c r="D100" i="120"/>
  <c r="D99" i="120"/>
  <c r="D98" i="120"/>
  <c r="D97" i="120"/>
  <c r="D96" i="120"/>
  <c r="D95" i="120"/>
  <c r="D94" i="120"/>
  <c r="D93" i="120"/>
  <c r="D92" i="120"/>
  <c r="D91" i="120"/>
  <c r="D90" i="120"/>
  <c r="D89" i="120"/>
  <c r="D88" i="120"/>
  <c r="D87" i="120"/>
  <c r="D86" i="120"/>
  <c r="D85" i="120"/>
  <c r="D84" i="120"/>
  <c r="D83" i="120"/>
  <c r="D82" i="120"/>
  <c r="D81" i="120"/>
  <c r="D80" i="120"/>
  <c r="D79" i="120"/>
  <c r="D78" i="120"/>
  <c r="D75" i="120"/>
  <c r="D74" i="120"/>
  <c r="D73" i="120"/>
  <c r="D72" i="120"/>
  <c r="D71" i="120"/>
  <c r="D70" i="120"/>
  <c r="D69" i="120"/>
  <c r="D68" i="120"/>
  <c r="D67" i="120"/>
  <c r="D66" i="120"/>
  <c r="D65" i="120"/>
  <c r="D64" i="120"/>
  <c r="D63" i="120"/>
  <c r="D62" i="120"/>
  <c r="D61" i="120"/>
  <c r="D60" i="120"/>
  <c r="D59" i="120"/>
  <c r="D58" i="120"/>
  <c r="D57" i="120"/>
  <c r="D56" i="120"/>
  <c r="D55" i="120"/>
  <c r="D54" i="120"/>
  <c r="D53" i="120"/>
  <c r="D52" i="120"/>
  <c r="D51" i="120"/>
  <c r="D50" i="120"/>
  <c r="D49" i="120"/>
  <c r="D48" i="120"/>
  <c r="D47" i="120"/>
  <c r="D46" i="120"/>
  <c r="D45" i="120"/>
  <c r="D44" i="120"/>
  <c r="D43" i="120"/>
  <c r="D42" i="120"/>
  <c r="D39" i="120"/>
  <c r="D38" i="120"/>
  <c r="D37" i="120"/>
  <c r="D36" i="120"/>
  <c r="D35" i="120"/>
  <c r="D34" i="120"/>
  <c r="D33" i="120"/>
  <c r="D32" i="120"/>
  <c r="D31" i="120"/>
  <c r="D30" i="120"/>
  <c r="D29" i="120"/>
  <c r="D28" i="120"/>
  <c r="D27" i="120"/>
  <c r="D26" i="120"/>
  <c r="D104" i="119" l="1"/>
  <c r="D103" i="119"/>
  <c r="D102" i="119"/>
  <c r="D101" i="119"/>
  <c r="D100" i="119"/>
  <c r="D99" i="119"/>
  <c r="D98" i="119"/>
  <c r="D97" i="119"/>
  <c r="D96" i="119"/>
  <c r="D95" i="119"/>
  <c r="D94" i="119"/>
  <c r="D93" i="119"/>
  <c r="D92" i="119"/>
  <c r="D91" i="119"/>
  <c r="D90" i="119"/>
  <c r="D89" i="119"/>
  <c r="D88" i="119"/>
  <c r="D87" i="119"/>
  <c r="D86" i="119"/>
  <c r="D85" i="119"/>
  <c r="D84" i="119"/>
  <c r="D83" i="119"/>
  <c r="D82" i="119"/>
  <c r="D81" i="119"/>
  <c r="D80" i="119"/>
  <c r="D79" i="119"/>
  <c r="D78" i="119"/>
  <c r="D75" i="119"/>
  <c r="D74" i="119"/>
  <c r="D73" i="119"/>
  <c r="D72" i="119"/>
  <c r="D71" i="119"/>
  <c r="D70" i="119"/>
  <c r="D69" i="119"/>
  <c r="D68" i="119"/>
  <c r="D67" i="119"/>
  <c r="D66" i="119"/>
  <c r="D65" i="119"/>
  <c r="D64" i="119"/>
  <c r="D63" i="119"/>
  <c r="D62" i="119"/>
  <c r="D61" i="119"/>
  <c r="D60" i="119"/>
  <c r="D59" i="119"/>
  <c r="D58" i="119"/>
  <c r="D57" i="119"/>
  <c r="D56" i="119"/>
  <c r="D55" i="119"/>
  <c r="D54" i="119"/>
  <c r="D53" i="119"/>
  <c r="D52" i="119"/>
  <c r="D51" i="119"/>
  <c r="D50" i="119"/>
  <c r="D49" i="119"/>
  <c r="D48" i="119"/>
  <c r="D47" i="119"/>
  <c r="D46" i="119"/>
  <c r="D45" i="119"/>
  <c r="D44" i="119"/>
  <c r="D43" i="119"/>
  <c r="D42" i="119"/>
  <c r="D39" i="119"/>
  <c r="D38" i="119"/>
  <c r="D37" i="119"/>
  <c r="D36" i="119"/>
  <c r="D35" i="119"/>
  <c r="D34" i="119"/>
  <c r="D33" i="119"/>
  <c r="D32" i="119"/>
  <c r="D31" i="119"/>
  <c r="D30" i="119"/>
  <c r="D29" i="119"/>
  <c r="D28" i="119"/>
  <c r="D27" i="119"/>
  <c r="D26" i="119"/>
  <c r="D104" i="118" l="1"/>
  <c r="D103" i="118"/>
  <c r="D102" i="118"/>
  <c r="D101" i="118"/>
  <c r="D100" i="118"/>
  <c r="D99" i="118"/>
  <c r="D98" i="118"/>
  <c r="D97" i="118"/>
  <c r="D96" i="118"/>
  <c r="D95" i="118"/>
  <c r="D94" i="118"/>
  <c r="D93" i="118"/>
  <c r="D92" i="118"/>
  <c r="D91" i="118"/>
  <c r="D90" i="118"/>
  <c r="D89" i="118"/>
  <c r="D88" i="118"/>
  <c r="D87" i="118"/>
  <c r="D86" i="118"/>
  <c r="D85" i="118"/>
  <c r="D84" i="118"/>
  <c r="D83" i="118"/>
  <c r="D82" i="118"/>
  <c r="D81" i="118"/>
  <c r="D80" i="118"/>
  <c r="D79" i="118"/>
  <c r="D78" i="118"/>
  <c r="D75" i="118"/>
  <c r="D74" i="118"/>
  <c r="D73" i="118"/>
  <c r="D72" i="118"/>
  <c r="D71" i="118"/>
  <c r="D70" i="118"/>
  <c r="D69" i="118"/>
  <c r="D68" i="118"/>
  <c r="D67" i="118"/>
  <c r="D66" i="118"/>
  <c r="D65" i="118"/>
  <c r="D64" i="118"/>
  <c r="D63" i="118"/>
  <c r="D62" i="118"/>
  <c r="D61" i="118"/>
  <c r="D60" i="118"/>
  <c r="D59" i="118"/>
  <c r="D58" i="118"/>
  <c r="D57" i="118"/>
  <c r="D56" i="118"/>
  <c r="D55" i="118"/>
  <c r="D54" i="118"/>
  <c r="D53" i="118"/>
  <c r="D52" i="118"/>
  <c r="D51" i="118"/>
  <c r="D50" i="118"/>
  <c r="D49" i="118"/>
  <c r="D48" i="118"/>
  <c r="D47" i="118"/>
  <c r="D46" i="118"/>
  <c r="D45" i="118"/>
  <c r="D44" i="118"/>
  <c r="D43" i="118"/>
  <c r="D42" i="118"/>
  <c r="D39" i="118"/>
  <c r="D38" i="118"/>
  <c r="D37" i="118"/>
  <c r="D36" i="118"/>
  <c r="D35" i="118"/>
  <c r="D34" i="118"/>
  <c r="D33" i="118"/>
  <c r="D32" i="118"/>
  <c r="D31" i="118"/>
  <c r="D30" i="118"/>
  <c r="D29" i="118"/>
  <c r="D28" i="118"/>
  <c r="D27" i="118"/>
  <c r="D26" i="118"/>
  <c r="D104" i="92" l="1"/>
  <c r="D103" i="92"/>
  <c r="D102" i="92"/>
  <c r="D101" i="92"/>
  <c r="D100" i="92"/>
  <c r="D99" i="92"/>
  <c r="D98" i="92"/>
  <c r="D97" i="92"/>
  <c r="D96" i="92"/>
  <c r="D95" i="92"/>
  <c r="D94" i="92"/>
  <c r="D93" i="92"/>
  <c r="D92" i="92"/>
  <c r="D91" i="92"/>
  <c r="D90" i="92"/>
  <c r="D89" i="92"/>
  <c r="D73" i="92"/>
  <c r="D74" i="92"/>
  <c r="D75" i="92"/>
  <c r="D78" i="92"/>
  <c r="D79" i="92"/>
  <c r="D80" i="92"/>
  <c r="D81" i="92"/>
  <c r="D82" i="92"/>
  <c r="D83" i="92"/>
  <c r="D84" i="92"/>
  <c r="D85" i="92"/>
  <c r="D86" i="92"/>
  <c r="D87" i="92"/>
  <c r="D88" i="92"/>
  <c r="D72" i="92"/>
  <c r="D71" i="92"/>
  <c r="D96" i="117" l="1"/>
  <c r="D95" i="117"/>
  <c r="D93" i="117"/>
  <c r="D92" i="117"/>
  <c r="D90" i="117"/>
  <c r="D89" i="117"/>
  <c r="D87" i="117"/>
  <c r="D86" i="117"/>
  <c r="D84" i="117"/>
  <c r="D83" i="117"/>
  <c r="D75" i="117"/>
  <c r="D74" i="117"/>
  <c r="D72" i="117"/>
  <c r="D71" i="117"/>
  <c r="D69" i="117"/>
  <c r="D68" i="117"/>
  <c r="D66" i="117"/>
  <c r="D65" i="117"/>
  <c r="D63" i="117"/>
  <c r="D62" i="117"/>
  <c r="D60" i="117"/>
  <c r="D59" i="117"/>
  <c r="D57" i="117"/>
  <c r="D56" i="117"/>
  <c r="D54" i="117"/>
  <c r="D53" i="117"/>
  <c r="D51" i="117"/>
  <c r="D50" i="117"/>
  <c r="D48" i="117"/>
  <c r="D47" i="117"/>
  <c r="D45" i="117"/>
  <c r="D44" i="117"/>
  <c r="D42" i="117"/>
  <c r="D41" i="117"/>
  <c r="D39" i="117"/>
  <c r="D38" i="117"/>
  <c r="D36" i="117"/>
  <c r="D35" i="117"/>
  <c r="D33" i="117"/>
  <c r="D32" i="117"/>
  <c r="D26" i="117"/>
  <c r="D30" i="116" l="1"/>
  <c r="D29" i="116"/>
  <c r="D28" i="116"/>
  <c r="D27" i="116"/>
  <c r="D26" i="116"/>
  <c r="D36" i="116"/>
  <c r="D35" i="116"/>
  <c r="D34" i="116"/>
  <c r="D33" i="116"/>
  <c r="D32" i="116"/>
  <c r="D44" i="116"/>
  <c r="D43" i="116"/>
  <c r="D42" i="116"/>
  <c r="D41" i="116"/>
  <c r="D38" i="116"/>
  <c r="D50" i="116"/>
  <c r="D49" i="116"/>
  <c r="D48" i="116"/>
  <c r="D47" i="116"/>
  <c r="D46" i="116"/>
  <c r="D56" i="116"/>
  <c r="D55" i="116"/>
  <c r="D54" i="116"/>
  <c r="D53" i="116"/>
  <c r="D52" i="116"/>
  <c r="D62" i="116"/>
  <c r="D61" i="116"/>
  <c r="D60" i="116"/>
  <c r="D59" i="116"/>
  <c r="D58" i="116"/>
  <c r="D69" i="115"/>
  <c r="D72" i="115"/>
  <c r="D75" i="115"/>
  <c r="D96" i="115"/>
  <c r="D95" i="115"/>
  <c r="D93" i="115"/>
  <c r="D92" i="115"/>
  <c r="D90" i="115"/>
  <c r="D89" i="115"/>
  <c r="D87" i="115"/>
  <c r="D86" i="115"/>
  <c r="D84" i="115"/>
  <c r="D83" i="115"/>
  <c r="D81" i="115"/>
  <c r="D80" i="115"/>
  <c r="D78" i="115"/>
  <c r="D77" i="115"/>
  <c r="D74" i="115"/>
  <c r="D71" i="115"/>
  <c r="D68" i="115"/>
  <c r="D66" i="115"/>
  <c r="D65" i="115"/>
  <c r="D60" i="115"/>
  <c r="D59" i="115"/>
  <c r="D63" i="115"/>
  <c r="D62" i="115"/>
  <c r="D57" i="115"/>
  <c r="D56" i="115"/>
  <c r="D54" i="115"/>
  <c r="D53" i="115"/>
  <c r="D51" i="115"/>
  <c r="D50" i="115"/>
  <c r="D48" i="115"/>
  <c r="D47" i="115"/>
  <c r="D45" i="115"/>
  <c r="D44" i="115"/>
  <c r="D42" i="115"/>
  <c r="D41" i="115"/>
  <c r="D39" i="115"/>
  <c r="D38" i="115"/>
  <c r="D36" i="115"/>
  <c r="D35" i="115"/>
  <c r="D33" i="115"/>
  <c r="D32" i="115"/>
  <c r="D30" i="115"/>
  <c r="D29" i="115"/>
  <c r="D168" i="107"/>
  <c r="D167" i="107"/>
  <c r="D165" i="107"/>
  <c r="D164" i="107"/>
  <c r="D162" i="107"/>
  <c r="D161" i="107"/>
  <c r="D159" i="107"/>
  <c r="D158" i="107"/>
  <c r="D156" i="107"/>
  <c r="D155" i="107"/>
  <c r="D153" i="107"/>
  <c r="D152" i="107"/>
  <c r="D150" i="107"/>
  <c r="D149" i="107"/>
  <c r="D147" i="107"/>
  <c r="D146" i="107"/>
  <c r="D144" i="107"/>
  <c r="D143" i="107"/>
  <c r="D138" i="107"/>
  <c r="D137" i="107"/>
  <c r="D141" i="107"/>
  <c r="D140" i="107"/>
  <c r="D135" i="107"/>
  <c r="D134" i="107"/>
  <c r="D132" i="107"/>
  <c r="D131" i="107"/>
  <c r="D126" i="107"/>
  <c r="D125" i="107"/>
  <c r="D129" i="107"/>
  <c r="D128" i="107"/>
  <c r="D123" i="107"/>
  <c r="D122" i="107"/>
  <c r="D120" i="107"/>
  <c r="D119" i="107"/>
  <c r="D117" i="107"/>
  <c r="D116" i="107"/>
  <c r="D114" i="107"/>
  <c r="D113" i="107"/>
  <c r="D111" i="107"/>
  <c r="D110" i="107"/>
  <c r="D108" i="107"/>
  <c r="D107" i="107"/>
  <c r="D105" i="107"/>
  <c r="D104" i="107"/>
  <c r="D102" i="107"/>
  <c r="D101" i="107"/>
  <c r="D96" i="107"/>
  <c r="D95" i="107"/>
  <c r="D99" i="107"/>
  <c r="D98" i="107"/>
  <c r="D93" i="107"/>
  <c r="D92" i="107"/>
  <c r="D90" i="107"/>
  <c r="D89" i="107"/>
  <c r="D87" i="107"/>
  <c r="D86" i="107"/>
  <c r="D84" i="107"/>
  <c r="D83" i="107"/>
  <c r="D81" i="107"/>
  <c r="D80" i="107"/>
  <c r="D78" i="107"/>
  <c r="D77" i="107"/>
  <c r="D75" i="107"/>
  <c r="D74" i="107"/>
  <c r="D72" i="107"/>
  <c r="D71" i="107"/>
  <c r="D69" i="107"/>
  <c r="D68" i="107"/>
  <c r="D66" i="107"/>
  <c r="D65" i="107"/>
  <c r="D63" i="107"/>
  <c r="D62" i="107"/>
  <c r="D60" i="107"/>
  <c r="D59" i="107"/>
  <c r="D57" i="107"/>
  <c r="D56" i="107"/>
  <c r="D54" i="107"/>
  <c r="D53" i="107"/>
  <c r="D51" i="107"/>
  <c r="D50" i="107"/>
  <c r="D48" i="107"/>
  <c r="D47" i="107"/>
  <c r="D45" i="107"/>
  <c r="D44" i="107"/>
  <c r="D42" i="107"/>
  <c r="D41" i="107"/>
  <c r="D39" i="107"/>
  <c r="D38" i="107"/>
  <c r="D36" i="107"/>
  <c r="D35" i="107"/>
  <c r="D33" i="107"/>
  <c r="D32" i="107"/>
  <c r="D30" i="107"/>
  <c r="D29" i="107"/>
  <c r="D60" i="106"/>
  <c r="D59" i="106"/>
  <c r="D57" i="106"/>
  <c r="D56" i="106"/>
  <c r="D54" i="106"/>
  <c r="D53" i="106"/>
  <c r="D51" i="106"/>
  <c r="D50" i="106"/>
  <c r="D48" i="106"/>
  <c r="D47" i="106"/>
  <c r="D45" i="106"/>
  <c r="D44" i="106"/>
  <c r="D42" i="106"/>
  <c r="D41" i="106"/>
  <c r="D39" i="106"/>
  <c r="D38" i="106"/>
  <c r="D36" i="106"/>
  <c r="D35" i="106"/>
  <c r="D33" i="106"/>
  <c r="D32" i="106"/>
  <c r="D30" i="106"/>
  <c r="D29" i="106"/>
  <c r="D39" i="108"/>
  <c r="D38" i="108"/>
  <c r="D36" i="108"/>
  <c r="D35" i="108"/>
  <c r="D33" i="108"/>
  <c r="D32" i="108"/>
  <c r="D30" i="108"/>
  <c r="D29" i="108"/>
  <c r="D27" i="108"/>
  <c r="D26" i="108"/>
  <c r="D42" i="108"/>
  <c r="D41" i="108"/>
  <c r="D77" i="108"/>
  <c r="D76" i="108"/>
  <c r="D74" i="108"/>
  <c r="D73" i="108"/>
  <c r="D71" i="108"/>
  <c r="D70" i="108"/>
  <c r="D68" i="108"/>
  <c r="D67" i="108"/>
  <c r="D65" i="108"/>
  <c r="D64" i="108"/>
  <c r="D62" i="108"/>
  <c r="D61" i="108"/>
  <c r="D59" i="108"/>
  <c r="D58" i="108"/>
  <c r="D56" i="108"/>
  <c r="D55" i="108"/>
  <c r="D53" i="108"/>
  <c r="D52" i="108"/>
  <c r="D50" i="108"/>
  <c r="D49" i="108"/>
  <c r="D47" i="108"/>
  <c r="D46" i="108"/>
  <c r="D80" i="108"/>
  <c r="D79" i="108"/>
  <c r="D83" i="108"/>
  <c r="D82" i="108"/>
  <c r="D86" i="108"/>
  <c r="D85" i="108"/>
  <c r="D97" i="108"/>
  <c r="D96" i="108"/>
  <c r="D94" i="108"/>
  <c r="D93" i="108"/>
  <c r="D91" i="108"/>
  <c r="D90" i="108"/>
  <c r="D141" i="108"/>
  <c r="D140" i="108"/>
  <c r="D144" i="108"/>
  <c r="D143" i="108"/>
  <c r="D138" i="108"/>
  <c r="D137" i="108"/>
  <c r="D135" i="108"/>
  <c r="D134" i="108"/>
  <c r="D130" i="108"/>
  <c r="D129" i="108"/>
  <c r="D127" i="108"/>
  <c r="D126" i="108"/>
  <c r="D124" i="108"/>
  <c r="D123" i="108"/>
  <c r="D121" i="108"/>
  <c r="D120" i="108"/>
  <c r="D118" i="108"/>
  <c r="D117" i="108"/>
  <c r="D115" i="108"/>
  <c r="D114" i="108"/>
  <c r="D112" i="108"/>
  <c r="D111" i="108"/>
  <c r="D109" i="108"/>
  <c r="D108" i="108"/>
  <c r="D106" i="108"/>
  <c r="D105" i="108"/>
  <c r="D103" i="108"/>
  <c r="D102" i="108"/>
  <c r="D100" i="108"/>
  <c r="D99" i="108"/>
  <c r="D165" i="108"/>
  <c r="D164" i="108"/>
  <c r="D162" i="108"/>
  <c r="D161" i="108"/>
  <c r="D159" i="108"/>
  <c r="D158" i="108"/>
  <c r="D156" i="108"/>
  <c r="D155" i="108"/>
  <c r="D168" i="108"/>
  <c r="D167" i="108"/>
  <c r="D27" i="115"/>
  <c r="D26" i="115"/>
  <c r="D42" i="110"/>
  <c r="D41" i="110"/>
  <c r="D40" i="110"/>
  <c r="D39" i="110"/>
  <c r="D38" i="110"/>
  <c r="D37" i="110"/>
  <c r="D36" i="110"/>
  <c r="D35" i="110"/>
  <c r="D34" i="110"/>
  <c r="D33" i="110"/>
  <c r="D32" i="110"/>
  <c r="D31" i="110"/>
  <c r="D30" i="110"/>
  <c r="D29" i="110"/>
  <c r="D28" i="110"/>
  <c r="D27" i="110"/>
  <c r="D26" i="110"/>
  <c r="D188" i="109" l="1"/>
  <c r="D187" i="109"/>
  <c r="D114" i="109"/>
  <c r="D37" i="109"/>
  <c r="D38" i="109"/>
  <c r="D36" i="109"/>
  <c r="D30" i="109"/>
  <c r="D26" i="109"/>
  <c r="D28" i="109"/>
  <c r="D174" i="108"/>
  <c r="D173" i="108"/>
  <c r="D171" i="108"/>
  <c r="D170" i="108"/>
  <c r="D153" i="108"/>
  <c r="D152" i="108"/>
  <c r="D150" i="108"/>
  <c r="D149" i="108"/>
  <c r="D147" i="108"/>
  <c r="D146" i="108"/>
  <c r="D27" i="107"/>
  <c r="D26" i="107"/>
  <c r="D27" i="106"/>
  <c r="D26" i="106"/>
  <c r="D42" i="105"/>
  <c r="D41" i="105"/>
  <c r="D40" i="105"/>
  <c r="D39" i="105"/>
  <c r="D38" i="105"/>
  <c r="D37" i="105"/>
  <c r="D36" i="105"/>
  <c r="D35" i="105"/>
  <c r="D34" i="105"/>
  <c r="D33" i="105"/>
  <c r="D32" i="105"/>
  <c r="D31" i="105"/>
  <c r="D30" i="105"/>
  <c r="D29" i="105"/>
  <c r="D28" i="105"/>
  <c r="D27" i="105"/>
  <c r="D26" i="105"/>
  <c r="D33" i="104"/>
  <c r="D32" i="104"/>
  <c r="D31" i="104"/>
  <c r="D41" i="104"/>
  <c r="D40" i="104"/>
  <c r="D39" i="104"/>
  <c r="D38" i="104"/>
  <c r="D37" i="104"/>
  <c r="D36" i="104"/>
  <c r="D35" i="104"/>
  <c r="D34" i="104"/>
  <c r="D30" i="104"/>
  <c r="D29" i="104"/>
  <c r="D28" i="104"/>
  <c r="D27" i="104"/>
  <c r="D26" i="104"/>
  <c r="D25" i="104"/>
  <c r="D50" i="92"/>
  <c r="D51" i="92"/>
  <c r="D52" i="92"/>
  <c r="D53" i="92"/>
  <c r="D54" i="92"/>
  <c r="D49" i="92"/>
  <c r="D47" i="92"/>
  <c r="D48" i="92"/>
  <c r="D46" i="92"/>
  <c r="D27" i="92"/>
  <c r="D28" i="92"/>
  <c r="D29" i="92"/>
  <c r="D30" i="92"/>
  <c r="D31" i="92"/>
  <c r="D32" i="92"/>
  <c r="D33" i="92"/>
  <c r="D34" i="92"/>
  <c r="D35" i="92"/>
  <c r="D36" i="92"/>
  <c r="D37" i="92"/>
  <c r="D38" i="92"/>
  <c r="D39" i="92"/>
  <c r="D42" i="92"/>
  <c r="D43" i="92"/>
  <c r="D44" i="92"/>
  <c r="D45" i="92"/>
  <c r="D55" i="92"/>
  <c r="D56" i="92"/>
  <c r="D57" i="92"/>
  <c r="D58" i="92"/>
  <c r="D59" i="92"/>
  <c r="D60" i="92"/>
  <c r="D61" i="92"/>
  <c r="D62" i="92"/>
  <c r="D63" i="92"/>
  <c r="D64" i="92"/>
  <c r="D65" i="92"/>
  <c r="D66" i="92"/>
  <c r="D67" i="92"/>
  <c r="D68" i="92"/>
  <c r="D69" i="92"/>
  <c r="D70" i="92"/>
  <c r="D26" i="92"/>
  <c r="D41" i="102"/>
  <c r="D40" i="102"/>
  <c r="D39" i="102"/>
  <c r="D38" i="102"/>
  <c r="D37" i="102"/>
  <c r="D36" i="102"/>
  <c r="D35" i="102"/>
  <c r="D34" i="102"/>
  <c r="D33" i="102"/>
  <c r="D32" i="102"/>
  <c r="D31" i="102"/>
  <c r="D30" i="102"/>
  <c r="D29" i="102"/>
  <c r="D28" i="102"/>
  <c r="D27" i="102"/>
  <c r="D26" i="102"/>
  <c r="D25" i="102"/>
  <c r="D42" i="78"/>
  <c r="D39" i="78"/>
  <c r="D40" i="78"/>
  <c r="D41" i="78"/>
  <c r="D36" i="78"/>
  <c r="D37" i="78"/>
  <c r="D38" i="78"/>
  <c r="D35" i="78"/>
  <c r="D34" i="78"/>
  <c r="D33" i="78"/>
  <c r="D32" i="78"/>
  <c r="D29" i="78"/>
  <c r="D30" i="78"/>
  <c r="D31" i="78"/>
  <c r="D27" i="78"/>
  <c r="D28" i="78"/>
  <c r="D26" i="78"/>
</calcChain>
</file>

<file path=xl/sharedStrings.xml><?xml version="1.0" encoding="utf-8"?>
<sst xmlns="http://schemas.openxmlformats.org/spreadsheetml/2006/main" count="9248" uniqueCount="1831">
  <si>
    <t xml:space="preserve">по капиллярному контролю качества (цветной метод) </t>
  </si>
  <si>
    <t>сварных соединений и околошовных зон</t>
  </si>
  <si>
    <t>Изделие:</t>
  </si>
  <si>
    <t>Чертеж:</t>
  </si>
  <si>
    <t>Заказчик:</t>
  </si>
  <si>
    <t>Объект:</t>
  </si>
  <si>
    <t>Контроль проводился по 2 классу чувствительности.</t>
  </si>
  <si>
    <t>Тип набора дефектоскопических материалов и контрольных образцов:</t>
  </si>
  <si>
    <t>Ширина раскрытия – 6 мкм,  длина трещины – 6 мм, погрешность раскрытия ±1 мкм</t>
  </si>
  <si>
    <t>Результаты контроля</t>
  </si>
  <si>
    <t>Номер 
сварного соединения</t>
  </si>
  <si>
    <t>Дата проведения контроля</t>
  </si>
  <si>
    <t>Участок 
контроля</t>
  </si>
  <si>
    <r>
      <t>Площадь 
контролируемой
поверхности, дм</t>
    </r>
    <r>
      <rPr>
        <b/>
        <vertAlign val="superscript"/>
        <sz val="10"/>
        <rFont val="Times New Roman"/>
        <family val="1"/>
        <charset val="204"/>
      </rPr>
      <t>2</t>
    </r>
  </si>
  <si>
    <t>Зона контроля</t>
  </si>
  <si>
    <t>Обнаруженные 
дефекты</t>
  </si>
  <si>
    <t>Оценка качества,
годен/не годен</t>
  </si>
  <si>
    <t>Недопустимых дефектов
 не зафиксировано</t>
  </si>
  <si>
    <t>годен</t>
  </si>
  <si>
    <t>____________</t>
  </si>
  <si>
    <t>_____________</t>
  </si>
  <si>
    <t>Изготовитель:</t>
  </si>
  <si>
    <t>ООО "Алитер-Акси"</t>
  </si>
  <si>
    <r>
      <t xml:space="preserve">набор дефектоскопических материалов - "SHERWIN":
</t>
    </r>
    <r>
      <rPr>
        <sz val="11"/>
        <color indexed="8"/>
        <rFont val="Times New Roman"/>
        <family val="1"/>
        <charset val="204"/>
      </rPr>
      <t>пенетрант - DP-55 (водосмываемый)
очиститель - DR-60 (стандартный)
проявитель - D-100 (безводный)</t>
    </r>
  </si>
  <si>
    <r>
      <t xml:space="preserve">Заключение: </t>
    </r>
    <r>
      <rPr>
        <sz val="11"/>
        <rFont val="Times New Roman"/>
        <family val="1"/>
        <charset val="204"/>
      </rPr>
      <t>качество сварных соединений соответствует требованиям РДИ 38.18.019-95.</t>
    </r>
  </si>
  <si>
    <t xml:space="preserve">         ООО «Алитер-Акси»</t>
  </si>
  <si>
    <t xml:space="preserve">Сертификат калибровки образца №850-K5/20 действителен до 15.07.2022 г. </t>
  </si>
  <si>
    <r>
      <t xml:space="preserve">Использовался контрольный образец </t>
    </r>
    <r>
      <rPr>
        <u/>
        <sz val="11"/>
        <rFont val="Times New Roman"/>
        <family val="1"/>
        <charset val="204"/>
      </rPr>
      <t>№ 203 из стали марки 40Х13</t>
    </r>
    <r>
      <rPr>
        <sz val="11"/>
        <rFont val="Times New Roman"/>
        <family val="1"/>
        <charset val="204"/>
      </rPr>
      <t xml:space="preserve">, </t>
    </r>
  </si>
  <si>
    <t>Угловой шов</t>
  </si>
  <si>
    <t>Санкт-Петербург, г. Колпино,
Ижорский завод, д.43, лит.АЮ
Лаборатория неразрушающего контроля
Свидетельство об аттестации № ЛНК-068 А 0008
Дата регистрации 03.02.2021г.</t>
  </si>
  <si>
    <t>Нахлесточный шов</t>
  </si>
  <si>
    <t>Тавровый шов</t>
  </si>
  <si>
    <t>М.И.Никулин</t>
  </si>
  <si>
    <t>ООО"КИНЕФ"</t>
  </si>
  <si>
    <t>Печь П-103 установки ЛЧ-35/11-1000</t>
  </si>
  <si>
    <t>П103-337619.110.00ТБ (П103-337619.110.00)</t>
  </si>
  <si>
    <t>П103-337619.110.00, изделие 1</t>
  </si>
  <si>
    <t>Т11-1-1-1</t>
  </si>
  <si>
    <t>Т11-1-1-2</t>
  </si>
  <si>
    <t>Т11-1-1-3</t>
  </si>
  <si>
    <t>Т11-1-1-4</t>
  </si>
  <si>
    <t>Т11-1-1-5</t>
  </si>
  <si>
    <t>Т11-1-1-6</t>
  </si>
  <si>
    <t>Т11-1-1-7</t>
  </si>
  <si>
    <t>Т11-1-1-8</t>
  </si>
  <si>
    <t>Т11-1-1-9</t>
  </si>
  <si>
    <t>Н11-1-1-1</t>
  </si>
  <si>
    <t>Н11-1-1-2</t>
  </si>
  <si>
    <t>Н11-1-1-3</t>
  </si>
  <si>
    <t>Н11-1-1-4</t>
  </si>
  <si>
    <t>Н11-1-1-5</t>
  </si>
  <si>
    <t>Н11-1-1-6</t>
  </si>
  <si>
    <t>Н11-1-1-7</t>
  </si>
  <si>
    <t>Н11-1-1-8</t>
  </si>
  <si>
    <t>П103-337619.110.00, изделие 2</t>
  </si>
  <si>
    <t>Т11-1-2-1</t>
  </si>
  <si>
    <t>Т11-1-2-2</t>
  </si>
  <si>
    <t>Т11-1-2-3</t>
  </si>
  <si>
    <t>Т11-1-2-4</t>
  </si>
  <si>
    <t>Т11-1-2-5</t>
  </si>
  <si>
    <t>Т11-1-2-6</t>
  </si>
  <si>
    <t>Т11-1-2-7</t>
  </si>
  <si>
    <t>Т11-1-2-8</t>
  </si>
  <si>
    <t>Т11-1-2-9</t>
  </si>
  <si>
    <t>Н11-2-1-1</t>
  </si>
  <si>
    <t>Н11-1-2-1</t>
  </si>
  <si>
    <t>Н11-1-2-2</t>
  </si>
  <si>
    <t>Н11-1-2-3</t>
  </si>
  <si>
    <t>Н11-1-2-4</t>
  </si>
  <si>
    <t>Н11-1-2-5</t>
  </si>
  <si>
    <t>Н11-1-2-6</t>
  </si>
  <si>
    <t>Н11-1-2-7</t>
  </si>
  <si>
    <t>Н11-1-2-8</t>
  </si>
  <si>
    <t>П103-337619.110.00ТБ (П103-337619.110.00-01)</t>
  </si>
  <si>
    <t>Т11-2-1-1</t>
  </si>
  <si>
    <t>Т11-2-1-2</t>
  </si>
  <si>
    <t>Т11-2-1-3</t>
  </si>
  <si>
    <t>Т11-2-1-4</t>
  </si>
  <si>
    <t>Т11-2-1-5</t>
  </si>
  <si>
    <t>Т11-2-1-6</t>
  </si>
  <si>
    <t>Т11-2-1-7</t>
  </si>
  <si>
    <t>Т11-2-1-8</t>
  </si>
  <si>
    <t>Т11-2-1-9</t>
  </si>
  <si>
    <t>Н11-2-1-2</t>
  </si>
  <si>
    <t>Н11-2-1-3</t>
  </si>
  <si>
    <t>Н11-2-1-4</t>
  </si>
  <si>
    <t>Н11-2-1-5</t>
  </si>
  <si>
    <t>Н11-2-1-6</t>
  </si>
  <si>
    <t>Н11-2-1-7</t>
  </si>
  <si>
    <t>Н11-2-1-8</t>
  </si>
  <si>
    <t>П103-337619.120.00ТБ (П103-337619.120.00)</t>
  </si>
  <si>
    <t>Т12-1-1-1</t>
  </si>
  <si>
    <t>Т12-1-1-2</t>
  </si>
  <si>
    <t>Т12-1-1-3</t>
  </si>
  <si>
    <t>Т12-1-1-4</t>
  </si>
  <si>
    <t>Т12-1-1-5</t>
  </si>
  <si>
    <t>Т12-1-1-6</t>
  </si>
  <si>
    <t>Т12-1-1-7</t>
  </si>
  <si>
    <t>Т12-1-1-8</t>
  </si>
  <si>
    <t>Т12-1-1-9</t>
  </si>
  <si>
    <t>Т12-1-1-10</t>
  </si>
  <si>
    <t>Т12-1-1-11</t>
  </si>
  <si>
    <t>Т12-1-1-12</t>
  </si>
  <si>
    <t>Т12-1-1-13</t>
  </si>
  <si>
    <t>Т12-1-1-14</t>
  </si>
  <si>
    <t>Т12-1-1-15</t>
  </si>
  <si>
    <t>Т12-1-1-16</t>
  </si>
  <si>
    <t>Т12-1-1-17</t>
  </si>
  <si>
    <t>Т12-1-1-18</t>
  </si>
  <si>
    <t>Т12-1-1-19</t>
  </si>
  <si>
    <t>Т12-1-1-20</t>
  </si>
  <si>
    <t>Т12-1-1-21</t>
  </si>
  <si>
    <t>Т12-1-1-22</t>
  </si>
  <si>
    <t>Т12-1-1-23</t>
  </si>
  <si>
    <t>Т12-1-1-24</t>
  </si>
  <si>
    <t>Т12-1-1-25</t>
  </si>
  <si>
    <t>Т12-1-1-26</t>
  </si>
  <si>
    <t>Т12-1-1-27</t>
  </si>
  <si>
    <t>Н12-1-2-1</t>
  </si>
  <si>
    <t>Н12-1-1-1</t>
  </si>
  <si>
    <t>Н12-1-1-2</t>
  </si>
  <si>
    <t>Н12-1-1-3</t>
  </si>
  <si>
    <t>Н12-1-1-4</t>
  </si>
  <si>
    <t>Н12-1-1-5</t>
  </si>
  <si>
    <t>Н12-1-1-6</t>
  </si>
  <si>
    <t>Н12-1-1-7</t>
  </si>
  <si>
    <t>Н12-1-1-8</t>
  </si>
  <si>
    <t>Н12-1-1-9</t>
  </si>
  <si>
    <t>Н12-1-1-10</t>
  </si>
  <si>
    <t>Н12-1-1-11</t>
  </si>
  <si>
    <t>Н12-1-1-12</t>
  </si>
  <si>
    <t>Н12-1-1-13</t>
  </si>
  <si>
    <t>Н12-1-1-14</t>
  </si>
  <si>
    <t>Н12-1-1-15</t>
  </si>
  <si>
    <t>Н12-1-1-16</t>
  </si>
  <si>
    <t>П103-337619.120.00, изделие 1</t>
  </si>
  <si>
    <t>П103-337619.120.00, изделие 2</t>
  </si>
  <si>
    <t>П103-337619.120.00, изделие 3</t>
  </si>
  <si>
    <t>Т12-1-2-1</t>
  </si>
  <si>
    <t>Т12-1-2-2</t>
  </si>
  <si>
    <t>Т12-1-2-3</t>
  </si>
  <si>
    <t>Т12-1-2-4</t>
  </si>
  <si>
    <t>Т12-1-2-5</t>
  </si>
  <si>
    <t>Т12-1-2-6</t>
  </si>
  <si>
    <t>Т12-1-2-7</t>
  </si>
  <si>
    <t>Т12-1-2-8</t>
  </si>
  <si>
    <t>Т12-1-2-9</t>
  </si>
  <si>
    <t>Т12-1-2-10</t>
  </si>
  <si>
    <t>Т12-1-2-11</t>
  </si>
  <si>
    <t>Т12-1-2-12</t>
  </si>
  <si>
    <t>Т12-1-2-13</t>
  </si>
  <si>
    <t>Т12-1-2-14</t>
  </si>
  <si>
    <t>Т12-1-2-15</t>
  </si>
  <si>
    <t>Т12-1-2-16</t>
  </si>
  <si>
    <t>Т12-1-2-17</t>
  </si>
  <si>
    <t>Т12-1-2-18</t>
  </si>
  <si>
    <t>Т12-1-2-19</t>
  </si>
  <si>
    <t>Т12-1-2-20</t>
  </si>
  <si>
    <t>Т12-1-2-21</t>
  </si>
  <si>
    <t>Т12-1-2-22</t>
  </si>
  <si>
    <t>Т12-1-2-23</t>
  </si>
  <si>
    <t>Т12-1-2-24</t>
  </si>
  <si>
    <t>Т12-1-2-25</t>
  </si>
  <si>
    <t>Т12-1-2-26</t>
  </si>
  <si>
    <t>Т12-1-2-27</t>
  </si>
  <si>
    <t>Н12-1-2-2</t>
  </si>
  <si>
    <t>Н12-1-2-3</t>
  </si>
  <si>
    <t>Н12-1-2-4</t>
  </si>
  <si>
    <t>Н12-1-2-5</t>
  </si>
  <si>
    <t>Н12-1-2-6</t>
  </si>
  <si>
    <t>Н12-1-2-7</t>
  </si>
  <si>
    <t>Н12-1-2-8</t>
  </si>
  <si>
    <t>Н12-1-2-9</t>
  </si>
  <si>
    <t>Н12-1-2-10</t>
  </si>
  <si>
    <t>Н12-1-2-11</t>
  </si>
  <si>
    <t>Н12-1-2-12</t>
  </si>
  <si>
    <t>Н12-1-2-13</t>
  </si>
  <si>
    <t>Н12-1-2-14</t>
  </si>
  <si>
    <t>Н12-1-2-15</t>
  </si>
  <si>
    <t>Н12-1-2-16</t>
  </si>
  <si>
    <t>Т12-1-3-1</t>
  </si>
  <si>
    <t>Т12-1-3-2</t>
  </si>
  <si>
    <t>Т12-1-3-3</t>
  </si>
  <si>
    <t>Т12-1-3-4</t>
  </si>
  <si>
    <t>Т12-1-3-5</t>
  </si>
  <si>
    <t>Т12-1-3-6</t>
  </si>
  <si>
    <t>Т12-1-3-7</t>
  </si>
  <si>
    <t>Т12-1-3-8</t>
  </si>
  <si>
    <t>Т12-1-3-9</t>
  </si>
  <si>
    <t>Т12-1-3-10</t>
  </si>
  <si>
    <t>Т12-1-3-11</t>
  </si>
  <si>
    <t>Т12-1-3-12</t>
  </si>
  <si>
    <t>Т12-1-3-13</t>
  </si>
  <si>
    <t>Т12-1-3-14</t>
  </si>
  <si>
    <t>Т12-1-3-15</t>
  </si>
  <si>
    <t>Т12-1-3-16</t>
  </si>
  <si>
    <t>Т12-1-3-17</t>
  </si>
  <si>
    <t>Т12-1-3-18</t>
  </si>
  <si>
    <t>Т12-1-3-19</t>
  </si>
  <si>
    <t>Т12-1-3-20</t>
  </si>
  <si>
    <t>Т12-1-3-21</t>
  </si>
  <si>
    <t>Т12-1-3-22</t>
  </si>
  <si>
    <t>Т12-1-3-23</t>
  </si>
  <si>
    <t>Т12-1-3-24</t>
  </si>
  <si>
    <t>Т12-1-3-25</t>
  </si>
  <si>
    <t>Т12-1-3-26</t>
  </si>
  <si>
    <t>Т12-1-3-27</t>
  </si>
  <si>
    <t>Н12-1-3-1</t>
  </si>
  <si>
    <t>Н12-1-3-2</t>
  </si>
  <si>
    <t>Н12-1-3-3</t>
  </si>
  <si>
    <t>Н12-1-3-4</t>
  </si>
  <si>
    <t>Н12-1-3-5</t>
  </si>
  <si>
    <t>Н12-1-3-6</t>
  </si>
  <si>
    <t>Н12-1-3-7</t>
  </si>
  <si>
    <t>Н12-1-3-8</t>
  </si>
  <si>
    <t>Н12-1-3-9</t>
  </si>
  <si>
    <t>Н12-1-3-10</t>
  </si>
  <si>
    <t>Н12-1-3-11</t>
  </si>
  <si>
    <t>Н12-1-3-12</t>
  </si>
  <si>
    <t>Н12-1-3-13</t>
  </si>
  <si>
    <t>Н12-1-3-14</t>
  </si>
  <si>
    <t>Н12-1-3-15</t>
  </si>
  <si>
    <t>Н12-1-3-16</t>
  </si>
  <si>
    <t>Т12-2-1-1</t>
  </si>
  <si>
    <t>П103-337619.120.00ТБ (П103-337619.120.00-01)</t>
  </si>
  <si>
    <t>П103-337619.120.00-01, изделие 1</t>
  </si>
  <si>
    <t>Т12-2-1-2</t>
  </si>
  <si>
    <t>Т12-2-1-3</t>
  </si>
  <si>
    <t>Т12-2-1-4</t>
  </si>
  <si>
    <t>Т12-2-1-5</t>
  </si>
  <si>
    <t>Т12-2-1-6</t>
  </si>
  <si>
    <t>Т12-2-1-7</t>
  </si>
  <si>
    <t>Т12-2-1-8</t>
  </si>
  <si>
    <t>Т12-2-1-9</t>
  </si>
  <si>
    <t>Т12-2-1-10</t>
  </si>
  <si>
    <t>Т12-2-1-11</t>
  </si>
  <si>
    <t>Т12-2-1-12</t>
  </si>
  <si>
    <t>Т12-2-1-13</t>
  </si>
  <si>
    <t>Т12-2-1-14</t>
  </si>
  <si>
    <t>Т12-2-1-15</t>
  </si>
  <si>
    <t>Т12-2-1-16</t>
  </si>
  <si>
    <t>Т12-2-1-17</t>
  </si>
  <si>
    <t>Т12-2-1-18</t>
  </si>
  <si>
    <t>Т12-2-1-19</t>
  </si>
  <si>
    <t>Т12-2-1-20</t>
  </si>
  <si>
    <t>Т12-2-1-21</t>
  </si>
  <si>
    <t>Т12-2-1-22</t>
  </si>
  <si>
    <t>Т12-2-1-23</t>
  </si>
  <si>
    <t>Т12-2-1-24</t>
  </si>
  <si>
    <t>Т12-2-1-25</t>
  </si>
  <si>
    <t>Т12-2-1-26</t>
  </si>
  <si>
    <t>Т12-2-1-27</t>
  </si>
  <si>
    <t>Н12-2-1-1</t>
  </si>
  <si>
    <t>Н12-2-1-2</t>
  </si>
  <si>
    <t>Н12-2-1-3</t>
  </si>
  <si>
    <t>Н12-2-1-4</t>
  </si>
  <si>
    <t>Н12-2-1-5</t>
  </si>
  <si>
    <t>Н12-2-1-6</t>
  </si>
  <si>
    <t>Н12-2-1-7</t>
  </si>
  <si>
    <t>Н12-2-1-8</t>
  </si>
  <si>
    <t>Н12-2-1-9</t>
  </si>
  <si>
    <t>Н12-2-1-10</t>
  </si>
  <si>
    <t>Н12-2-1-11</t>
  </si>
  <si>
    <t>Н12-2-1-12</t>
  </si>
  <si>
    <t>Н12-2-1-13</t>
  </si>
  <si>
    <t>Н12-2-1-14</t>
  </si>
  <si>
    <t>Н12-2-1-15</t>
  </si>
  <si>
    <t>Н12-2-1-16</t>
  </si>
  <si>
    <t>Т12-2-2-1</t>
  </si>
  <si>
    <t>Т12-2-2-2</t>
  </si>
  <si>
    <t>Т12-2-2-3</t>
  </si>
  <si>
    <t>Т12-2-2-4</t>
  </si>
  <si>
    <t>Т12-2-2-5</t>
  </si>
  <si>
    <t>Т12-2-2-6</t>
  </si>
  <si>
    <t>Т12-2-2-7</t>
  </si>
  <si>
    <t>Т12-2-2-8</t>
  </si>
  <si>
    <t>Т12-2-2-9</t>
  </si>
  <si>
    <t>Т12-2-2-10</t>
  </si>
  <si>
    <t>Т12-2-2-11</t>
  </si>
  <si>
    <t>Т12-2-2-12</t>
  </si>
  <si>
    <t>Т12-2-2-13</t>
  </si>
  <si>
    <t>Т12-2-2-14</t>
  </si>
  <si>
    <t>Т12-2-2-15</t>
  </si>
  <si>
    <t>Т12-2-2-16</t>
  </si>
  <si>
    <t>Т12-2-2-17</t>
  </si>
  <si>
    <t>Т12-2-2-18</t>
  </si>
  <si>
    <t>Т12-2-2-19</t>
  </si>
  <si>
    <t>Т12-2-2-20</t>
  </si>
  <si>
    <t>Т12-2-2-21</t>
  </si>
  <si>
    <t>Т12-2-2-22</t>
  </si>
  <si>
    <t>Т12-2-2-23</t>
  </si>
  <si>
    <t>Т12-2-2-24</t>
  </si>
  <si>
    <t>Т12-2-2-25</t>
  </si>
  <si>
    <t>Т12-2-2-26</t>
  </si>
  <si>
    <t>Т12-2-2-27</t>
  </si>
  <si>
    <t>Н12-2-2-1</t>
  </si>
  <si>
    <t>Н12-2-2-2</t>
  </si>
  <si>
    <t>Н12-2-2-3</t>
  </si>
  <si>
    <t>Н12-2-2-4</t>
  </si>
  <si>
    <t>Н12-2-2-5</t>
  </si>
  <si>
    <t>Н12-2-2-6</t>
  </si>
  <si>
    <t>Н12-2-2-7</t>
  </si>
  <si>
    <t>Н12-2-2-8</t>
  </si>
  <si>
    <t>Н12-2-2-9</t>
  </si>
  <si>
    <t>Н12-2-2-10</t>
  </si>
  <si>
    <t>Н12-2-2-11</t>
  </si>
  <si>
    <t>Н12-2-2-12</t>
  </si>
  <si>
    <t>Н12-2-2-13</t>
  </si>
  <si>
    <t>Н12-2-2-14</t>
  </si>
  <si>
    <t>Н12-2-2-15</t>
  </si>
  <si>
    <t>Н12-2-2-16</t>
  </si>
  <si>
    <t>Т12-2-3-1</t>
  </si>
  <si>
    <t>Т12-2-3-2</t>
  </si>
  <si>
    <t>Т12-2-3-3</t>
  </si>
  <si>
    <t>Т12-2-3-4</t>
  </si>
  <si>
    <t>Т12-2-3-5</t>
  </si>
  <si>
    <t>Т12-2-3-6</t>
  </si>
  <si>
    <t>Т12-2-3-7</t>
  </si>
  <si>
    <t>Т12-2-3-8</t>
  </si>
  <si>
    <t>Т12-2-3-9</t>
  </si>
  <si>
    <t>Т12-2-3-10</t>
  </si>
  <si>
    <t>Т12-2-3-11</t>
  </si>
  <si>
    <t>Т12-2-3-12</t>
  </si>
  <si>
    <t>Т12-2-3-13</t>
  </si>
  <si>
    <t>Т12-2-3-14</t>
  </si>
  <si>
    <t>Т12-2-3-15</t>
  </si>
  <si>
    <t>Т12-2-3-16</t>
  </si>
  <si>
    <t>Т12-2-3-17</t>
  </si>
  <si>
    <t>Т12-2-3-18</t>
  </si>
  <si>
    <t>Т12-2-3-19</t>
  </si>
  <si>
    <t>Т12-2-3-20</t>
  </si>
  <si>
    <t>Т12-2-3-21</t>
  </si>
  <si>
    <t>Т12-2-3-22</t>
  </si>
  <si>
    <t>Т12-2-3-23</t>
  </si>
  <si>
    <t>Т12-2-3-24</t>
  </si>
  <si>
    <t>Т12-2-3-25</t>
  </si>
  <si>
    <t>Т12-2-3-26</t>
  </si>
  <si>
    <t>Т12-2-3-27</t>
  </si>
  <si>
    <t>Н12-2-3-1</t>
  </si>
  <si>
    <t>Н12-2-3-2</t>
  </si>
  <si>
    <t>Н12-2-3-3</t>
  </si>
  <si>
    <t>Н12-2-3-4</t>
  </si>
  <si>
    <t>Н12-2-3-5</t>
  </si>
  <si>
    <t>Н12-2-3-6</t>
  </si>
  <si>
    <t>Н12-2-3-7</t>
  </si>
  <si>
    <t>Н12-2-3-8</t>
  </si>
  <si>
    <t>Н12-2-3-9</t>
  </si>
  <si>
    <t>Н12-2-3-10</t>
  </si>
  <si>
    <t>Н12-2-3-11</t>
  </si>
  <si>
    <t>Н12-2-3-12</t>
  </si>
  <si>
    <t>Н12-2-3-13</t>
  </si>
  <si>
    <t>Н12-2-3-14</t>
  </si>
  <si>
    <t>Н12-2-3-15</t>
  </si>
  <si>
    <t>Н12-2-3-16</t>
  </si>
  <si>
    <t>П103-337619.120.00-01, изделие 3</t>
  </si>
  <si>
    <t>П103-337619.120.00-01, изделие 2</t>
  </si>
  <si>
    <t>Секция из 8 труб</t>
  </si>
  <si>
    <t>П103-337619.130.00ТБ (П103-337619.130.00)</t>
  </si>
  <si>
    <t>П103-337619.130.00, изделие 1</t>
  </si>
  <si>
    <t>Т13-1-1-1</t>
  </si>
  <si>
    <t>Т13-1-1-2</t>
  </si>
  <si>
    <t>Т13-1-1-3</t>
  </si>
  <si>
    <t>Т13-1-1-4</t>
  </si>
  <si>
    <t>Т13-1-1-5</t>
  </si>
  <si>
    <t>Т13-1-1-6</t>
  </si>
  <si>
    <t>Т13-1-1-7</t>
  </si>
  <si>
    <t>Т13-1-1-8</t>
  </si>
  <si>
    <t>Т13-1-1-9</t>
  </si>
  <si>
    <t>Н13-1-1-1</t>
  </si>
  <si>
    <t>Н13-1-1-2</t>
  </si>
  <si>
    <t>Н13-1-1-3</t>
  </si>
  <si>
    <t>Н13-1-1-4</t>
  </si>
  <si>
    <t>Н13-1-1-5</t>
  </si>
  <si>
    <t>Н13-1-1-6</t>
  </si>
  <si>
    <t>Н13-1-1-7</t>
  </si>
  <si>
    <t>Н13-1-1-8</t>
  </si>
  <si>
    <t>П103-337619.130.00ТБ (П103-337619.130.00-01)</t>
  </si>
  <si>
    <t>Т13-2-1-1</t>
  </si>
  <si>
    <t>Т13-2-1-2</t>
  </si>
  <si>
    <t>Т13-2-1-3</t>
  </si>
  <si>
    <t>Т13-2-1-4</t>
  </si>
  <si>
    <t>Т13-2-1-5</t>
  </si>
  <si>
    <t>Т13-2-1-6</t>
  </si>
  <si>
    <t>Т13-2-1-7</t>
  </si>
  <si>
    <t>Т13-2-1-8</t>
  </si>
  <si>
    <t>Т13-2-1-9</t>
  </si>
  <si>
    <t>Н13-2-1-1</t>
  </si>
  <si>
    <t>П103-337619.140.00ТБ (П103-337619.140.00)</t>
  </si>
  <si>
    <r>
      <t xml:space="preserve">Зона контроля: </t>
    </r>
    <r>
      <rPr>
        <u/>
        <sz val="11"/>
        <rFont val="Times New Roman"/>
        <family val="1"/>
        <charset val="204"/>
      </rPr>
      <t>угловые сварные швы, околошовные зоны.</t>
    </r>
  </si>
  <si>
    <t>Планка на 4 трубы, 12 изделий</t>
  </si>
  <si>
    <t>П103-337619.140.00, изделие 1</t>
  </si>
  <si>
    <t>П103-337619.140.00, изделие 2</t>
  </si>
  <si>
    <t>П103-337619.140.00, изделие 3</t>
  </si>
  <si>
    <t>П103-337619.140.00, изделие 4</t>
  </si>
  <si>
    <t>П103-337619.140.00, изделие 5</t>
  </si>
  <si>
    <t>П103-337619.140.00, изделие 6</t>
  </si>
  <si>
    <t>П103-337619.140.00, изделие 7</t>
  </si>
  <si>
    <t>П103-337619.140.00, изделие 8</t>
  </si>
  <si>
    <t>П103-337619.140.00, изделие 9</t>
  </si>
  <si>
    <t>П103-337619.140.00, изделие 10</t>
  </si>
  <si>
    <t>П103-337619.140.00, изделие 11</t>
  </si>
  <si>
    <t>П103-337619.140.00, изделие 12</t>
  </si>
  <si>
    <t>Планка на 5 трубы, 48 изделий</t>
  </si>
  <si>
    <t>П103-337619.150.00ТБ (П103-337619.150.00)</t>
  </si>
  <si>
    <t>У15-1-1</t>
  </si>
  <si>
    <t>У15-1-2</t>
  </si>
  <si>
    <t>П103-337619.150.00, изделие 1</t>
  </si>
  <si>
    <t>П103-337619.150.00, изделие 2</t>
  </si>
  <si>
    <t>П103-337619.150.00, изделие 3</t>
  </si>
  <si>
    <t>У15-2-1</t>
  </si>
  <si>
    <t>У15-2-2</t>
  </si>
  <si>
    <t>У15-3-1</t>
  </si>
  <si>
    <t>У15-3-2</t>
  </si>
  <si>
    <t>У15-4-1</t>
  </si>
  <si>
    <t>У15-4-2</t>
  </si>
  <si>
    <t>П103-337619.150.00, изделие 4</t>
  </si>
  <si>
    <t>П103-337619.150.00, изделие 5</t>
  </si>
  <si>
    <t>П103-337619.150.00, изделие 6</t>
  </si>
  <si>
    <t>У15-5-1</t>
  </si>
  <si>
    <t>У15-5-2</t>
  </si>
  <si>
    <t>У15-6-1</t>
  </si>
  <si>
    <t>У15-6-2</t>
  </si>
  <si>
    <t>У15-7-1</t>
  </si>
  <si>
    <t>У15-7-2</t>
  </si>
  <si>
    <t>У15-8-1</t>
  </si>
  <si>
    <t>У15-8-2</t>
  </si>
  <si>
    <t>П103-337619.150.00, изделие 7</t>
  </si>
  <si>
    <t>П103-337619.150.00, изделие 8</t>
  </si>
  <si>
    <t>П103-337619.150.00, изделие 9</t>
  </si>
  <si>
    <t>У15-9-1</t>
  </si>
  <si>
    <t>У15-10-2</t>
  </si>
  <si>
    <t>У15-9-2</t>
  </si>
  <si>
    <t>У15-10-1</t>
  </si>
  <si>
    <t>У15-11-1</t>
  </si>
  <si>
    <t>У15-11-2</t>
  </si>
  <si>
    <t>У15-12-1</t>
  </si>
  <si>
    <t>У15-12-2</t>
  </si>
  <si>
    <t>П103-337619.150.00, изделие 10</t>
  </si>
  <si>
    <t>П103-337619.150.00, изделие 11</t>
  </si>
  <si>
    <t>П103-337619.150.00, изделие 12</t>
  </si>
  <si>
    <t>П103-337619.150.00, изделие 13</t>
  </si>
  <si>
    <t>П103-337619.150.00, изделие 14</t>
  </si>
  <si>
    <t>П103-337619.150.00, изделие 15</t>
  </si>
  <si>
    <t>П103-337619.150.00, изделие 16</t>
  </si>
  <si>
    <t>П103-337619.150.00, изделие 17</t>
  </si>
  <si>
    <t>П103-337619.150.00, изделие 18</t>
  </si>
  <si>
    <t>П103-337619.150.00, изделие 19</t>
  </si>
  <si>
    <t>П103-337619.150.00, изделие 20</t>
  </si>
  <si>
    <t>П103-337619.150.00, изделие 21</t>
  </si>
  <si>
    <t>П103-337619.150.00, изделие 22</t>
  </si>
  <si>
    <t>П103-337619.150.00, изделие 23</t>
  </si>
  <si>
    <t>П103-337619.150.00, изделие 24</t>
  </si>
  <si>
    <t>П103-337619.150.00, изделие 25</t>
  </si>
  <si>
    <t>П103-337619.150.00, изделие 26</t>
  </si>
  <si>
    <t>П103-337619.150.00, изделие 27</t>
  </si>
  <si>
    <t>П103-337619.150.00, изделие 28</t>
  </si>
  <si>
    <t>П103-337619.150.00, изделие 29</t>
  </si>
  <si>
    <t>П103-337619.150.00, изделие 30</t>
  </si>
  <si>
    <t>П103-337619.150.00, изделие 31</t>
  </si>
  <si>
    <t>П103-337619.150.00, изделие 32</t>
  </si>
  <si>
    <t>П103-337619.150.00, изделие 33</t>
  </si>
  <si>
    <t>П103-337619.150.00, изделие 34</t>
  </si>
  <si>
    <t>П103-337619.150.00, изделие 35</t>
  </si>
  <si>
    <t>П103-337619.150.00, изделие 36</t>
  </si>
  <si>
    <t>П103-337619.150.00, изделие 37</t>
  </si>
  <si>
    <t>П103-337619.150.00, изделие 38</t>
  </si>
  <si>
    <t>П103-337619.150.00, изделие 39</t>
  </si>
  <si>
    <t>П103-337619.150.00, изделие 40</t>
  </si>
  <si>
    <t>П103-337619.150.00, изделие 42</t>
  </si>
  <si>
    <t>П103-337619.150.00, изделие 41</t>
  </si>
  <si>
    <t>П103-337619.150.00, изделие 43</t>
  </si>
  <si>
    <t>П103-337619.150.00, изделие 44</t>
  </si>
  <si>
    <t>П103-337619.150.00, изделие 45</t>
  </si>
  <si>
    <t>П103-337619.150.00, изделие 46</t>
  </si>
  <si>
    <t>П103-337619.150.00, изделие 47</t>
  </si>
  <si>
    <t>П103-337619.150.00, изделие 48</t>
  </si>
  <si>
    <t>У15-13-1</t>
  </si>
  <si>
    <t>У15-13-2</t>
  </si>
  <si>
    <t>У15-14-1</t>
  </si>
  <si>
    <t>У15-14-2</t>
  </si>
  <si>
    <t>У15-15-1</t>
  </si>
  <si>
    <t>У15-15-2</t>
  </si>
  <si>
    <t>У15-16-1</t>
  </si>
  <si>
    <t>У15-16-2</t>
  </si>
  <si>
    <t>У15-17-1</t>
  </si>
  <si>
    <t>У15-17-2</t>
  </si>
  <si>
    <t>У15-18-1</t>
  </si>
  <si>
    <t>У15-18-2</t>
  </si>
  <si>
    <t>У15-19-1</t>
  </si>
  <si>
    <t>У15-19-2</t>
  </si>
  <si>
    <t>У15-20-1</t>
  </si>
  <si>
    <t>У15-20-2</t>
  </si>
  <si>
    <t>У15-21-1</t>
  </si>
  <si>
    <t>У15-21-2</t>
  </si>
  <si>
    <t>У15-22-1</t>
  </si>
  <si>
    <t>У15-22-2</t>
  </si>
  <si>
    <t>У15-23-1</t>
  </si>
  <si>
    <t>У15-23-2</t>
  </si>
  <si>
    <t>У15-24-1</t>
  </si>
  <si>
    <t>У15-24-2</t>
  </si>
  <si>
    <t>У15-25-1</t>
  </si>
  <si>
    <t>У15-25-2</t>
  </si>
  <si>
    <t>У15-26-1</t>
  </si>
  <si>
    <t>У15-26-2</t>
  </si>
  <si>
    <t>У15-27-1</t>
  </si>
  <si>
    <t>У15-27-2</t>
  </si>
  <si>
    <t>У15-28-1</t>
  </si>
  <si>
    <t>У15-28-2</t>
  </si>
  <si>
    <t>У15-29-1</t>
  </si>
  <si>
    <t>У15-29-2</t>
  </si>
  <si>
    <t>У15-30-1</t>
  </si>
  <si>
    <t>У15-30-2</t>
  </si>
  <si>
    <t>У15-31-1</t>
  </si>
  <si>
    <t>У15-31-2</t>
  </si>
  <si>
    <t>У15-32-1</t>
  </si>
  <si>
    <t>У15-32-2</t>
  </si>
  <si>
    <t>У15-33-1</t>
  </si>
  <si>
    <t>У15-33-2</t>
  </si>
  <si>
    <t>У15-34-1</t>
  </si>
  <si>
    <t>У15-34-2</t>
  </si>
  <si>
    <t>У15-35-1</t>
  </si>
  <si>
    <t>У15-35-2</t>
  </si>
  <si>
    <t>У15-36-1</t>
  </si>
  <si>
    <t>У15-36-2</t>
  </si>
  <si>
    <t>У15-37-1</t>
  </si>
  <si>
    <t>У15-37-2</t>
  </si>
  <si>
    <t>У15-38-1</t>
  </si>
  <si>
    <t>У15-38-2</t>
  </si>
  <si>
    <t>У15-39-1</t>
  </si>
  <si>
    <t>У15-39-2</t>
  </si>
  <si>
    <t>У15-40-1</t>
  </si>
  <si>
    <t>У15-40-2</t>
  </si>
  <si>
    <t>У15-41-1</t>
  </si>
  <si>
    <t>У15-41-2</t>
  </si>
  <si>
    <t>У15-42-1</t>
  </si>
  <si>
    <t>У15-42-2</t>
  </si>
  <si>
    <t>У15-43-1</t>
  </si>
  <si>
    <t>У15-43-2</t>
  </si>
  <si>
    <t>У15-44-1</t>
  </si>
  <si>
    <t>У15-44-2</t>
  </si>
  <si>
    <t>У15-45-1</t>
  </si>
  <si>
    <t>У15-45-2</t>
  </si>
  <si>
    <t>У15-46-1</t>
  </si>
  <si>
    <t>У15-46-2</t>
  </si>
  <si>
    <t>У15-47-1</t>
  </si>
  <si>
    <t>У15-47-2</t>
  </si>
  <si>
    <t>У15-48-1</t>
  </si>
  <si>
    <t>У15-48-2</t>
  </si>
  <si>
    <t>Планка на 6 труб, 48 изделий</t>
  </si>
  <si>
    <t>П103-337619.160.00ТБ (П103-337619.160.00)</t>
  </si>
  <si>
    <t>У16-1-1</t>
  </si>
  <si>
    <t>У16-1-2</t>
  </si>
  <si>
    <t>У16-2-1</t>
  </si>
  <si>
    <t>У16-2-2</t>
  </si>
  <si>
    <t>У16-3-1</t>
  </si>
  <si>
    <t>У16-3-2</t>
  </si>
  <si>
    <t>У16-4-1</t>
  </si>
  <si>
    <t>У16-4-2</t>
  </si>
  <si>
    <t>У16-5-1</t>
  </si>
  <si>
    <t>У16-5-2</t>
  </si>
  <si>
    <t>У16-6-1</t>
  </si>
  <si>
    <t>У16-6-2</t>
  </si>
  <si>
    <t>У16-7-1</t>
  </si>
  <si>
    <t>У16-7-2</t>
  </si>
  <si>
    <t>У16-8-1</t>
  </si>
  <si>
    <t>У16-8-2</t>
  </si>
  <si>
    <t>У16-9-1</t>
  </si>
  <si>
    <t>У16-9-2</t>
  </si>
  <si>
    <t>У16-10-1</t>
  </si>
  <si>
    <t>У16-10-2</t>
  </si>
  <si>
    <t>У16-11-1</t>
  </si>
  <si>
    <t>У16-11-2</t>
  </si>
  <si>
    <t>У16-12-1</t>
  </si>
  <si>
    <t>У16-12-2</t>
  </si>
  <si>
    <t>У16-13-1</t>
  </si>
  <si>
    <t>У16-13-2</t>
  </si>
  <si>
    <t>У16-14-1</t>
  </si>
  <si>
    <t>У16-14-2</t>
  </si>
  <si>
    <t>У16-15-1</t>
  </si>
  <si>
    <t>У16-15-2</t>
  </si>
  <si>
    <t>У16-16-1</t>
  </si>
  <si>
    <t>У16-16-2</t>
  </si>
  <si>
    <t>У16-17-1</t>
  </si>
  <si>
    <t>У16-17-2</t>
  </si>
  <si>
    <t>У16-18-1</t>
  </si>
  <si>
    <t>У16-18-2</t>
  </si>
  <si>
    <t>У16-19-1</t>
  </si>
  <si>
    <t>У16-19-2</t>
  </si>
  <si>
    <t>У16-20-1</t>
  </si>
  <si>
    <t>У16-20-2</t>
  </si>
  <si>
    <t>У16-21-1</t>
  </si>
  <si>
    <t>У16-21-2</t>
  </si>
  <si>
    <t>У16-22-1</t>
  </si>
  <si>
    <t>У16-22-2</t>
  </si>
  <si>
    <t>У16-23-1</t>
  </si>
  <si>
    <t>У16-23-2</t>
  </si>
  <si>
    <t>У16-24-1</t>
  </si>
  <si>
    <t>У16-24-2</t>
  </si>
  <si>
    <t>У16-25-1</t>
  </si>
  <si>
    <t>У16-25-2</t>
  </si>
  <si>
    <t>У16-26-1</t>
  </si>
  <si>
    <t>У16-26-2</t>
  </si>
  <si>
    <t>У16-27-1</t>
  </si>
  <si>
    <t>У16-27-2</t>
  </si>
  <si>
    <t>У16-28-1</t>
  </si>
  <si>
    <t>У16-29-1</t>
  </si>
  <si>
    <t>У16-28-2</t>
  </si>
  <si>
    <t>У16-29-2</t>
  </si>
  <si>
    <t>У16-30-1</t>
  </si>
  <si>
    <t>У16-31-1</t>
  </si>
  <si>
    <t>У16-30-2</t>
  </si>
  <si>
    <t>У16-31-2</t>
  </si>
  <si>
    <t>У16-32-1</t>
  </si>
  <si>
    <t>У16-33-1</t>
  </si>
  <si>
    <t>У16-32-2</t>
  </si>
  <si>
    <t>У16-33-2</t>
  </si>
  <si>
    <t>У16-34-1</t>
  </si>
  <si>
    <t>У16-35-1</t>
  </si>
  <si>
    <t>У16-36-1</t>
  </si>
  <si>
    <t>У16-34-2</t>
  </si>
  <si>
    <t>У16-35-2</t>
  </si>
  <si>
    <t>У16-36-2</t>
  </si>
  <si>
    <t>У16-37-1</t>
  </si>
  <si>
    <t>У16-38-1</t>
  </si>
  <si>
    <t>У16-39-1</t>
  </si>
  <si>
    <t>У16-37-2</t>
  </si>
  <si>
    <t>У16-38-2</t>
  </si>
  <si>
    <t>У16-39-2</t>
  </si>
  <si>
    <t>У16-40-1</t>
  </si>
  <si>
    <t>У16-41-1</t>
  </si>
  <si>
    <t>У16-40-2</t>
  </si>
  <si>
    <t>У16-41-2</t>
  </si>
  <si>
    <t>У16-42-1</t>
  </si>
  <si>
    <t>У16-43-1</t>
  </si>
  <si>
    <t>У16-44-1</t>
  </si>
  <si>
    <t>У16-43-2</t>
  </si>
  <si>
    <t>У16-42-2</t>
  </si>
  <si>
    <t>У16-44-2</t>
  </si>
  <si>
    <t>У16-45-1</t>
  </si>
  <si>
    <t>У16-45-2</t>
  </si>
  <si>
    <t>У16-46-1</t>
  </si>
  <si>
    <t>У16-46-2</t>
  </si>
  <si>
    <t>У16-47-1</t>
  </si>
  <si>
    <t>У16-47-2</t>
  </si>
  <si>
    <t>У16-48-1</t>
  </si>
  <si>
    <t>У16-48-2</t>
  </si>
  <si>
    <t>Бампер, 12 изделий</t>
  </si>
  <si>
    <t>П103-337619.300.00ТБ (П103-337619.300.00)</t>
  </si>
  <si>
    <r>
      <t xml:space="preserve">Зона контроля: </t>
    </r>
    <r>
      <rPr>
        <u/>
        <sz val="11"/>
        <rFont val="Times New Roman"/>
        <family val="1"/>
        <charset val="204"/>
      </rPr>
      <t>тавровые сварные швы, околошовные зоны.</t>
    </r>
  </si>
  <si>
    <t>Т30-1-1</t>
  </si>
  <si>
    <t>Т30-1-2</t>
  </si>
  <si>
    <t>Т30-1-3</t>
  </si>
  <si>
    <t>Т30-1-4</t>
  </si>
  <si>
    <t>П103-337619.300.00, изделие 1</t>
  </si>
  <si>
    <t>Т30-1-5</t>
  </si>
  <si>
    <t>Т30-1-6</t>
  </si>
  <si>
    <t>Т30-1-7</t>
  </si>
  <si>
    <t>Т30-1-8</t>
  </si>
  <si>
    <t>Т30-1-9</t>
  </si>
  <si>
    <t>Т30-1-10</t>
  </si>
  <si>
    <t>Т30-1-11</t>
  </si>
  <si>
    <t>Т30-1-12</t>
  </si>
  <si>
    <t>Т30-1-13</t>
  </si>
  <si>
    <t>П103-337619.300.00, изделие 2</t>
  </si>
  <si>
    <t>Т30-2-1</t>
  </si>
  <si>
    <t>Т30-2-2</t>
  </si>
  <si>
    <t>Т30-2-3</t>
  </si>
  <si>
    <t>Т30-2-4</t>
  </si>
  <si>
    <t>Т30-2-5</t>
  </si>
  <si>
    <t>Т30-2-6</t>
  </si>
  <si>
    <t>Т30-2-7</t>
  </si>
  <si>
    <t>Т30-2-8</t>
  </si>
  <si>
    <t>Т30-2-9</t>
  </si>
  <si>
    <t>Т30-2-10</t>
  </si>
  <si>
    <t>Т30-2-11</t>
  </si>
  <si>
    <t>Т30-2-12</t>
  </si>
  <si>
    <t>Т30-2-13</t>
  </si>
  <si>
    <t>Т30-3-1</t>
  </si>
  <si>
    <t>Т30-3-2</t>
  </si>
  <si>
    <t>Т30-3-3</t>
  </si>
  <si>
    <t>Т30-3-4</t>
  </si>
  <si>
    <t>Т30-3-5</t>
  </si>
  <si>
    <t>Т30-3-6</t>
  </si>
  <si>
    <t>Т30-3-7</t>
  </si>
  <si>
    <t>Т30-3-8</t>
  </si>
  <si>
    <t>Т30-3-9</t>
  </si>
  <si>
    <t>Т30-3-10</t>
  </si>
  <si>
    <t>Т30-3-11</t>
  </si>
  <si>
    <t>Т30-3-12</t>
  </si>
  <si>
    <t>Т30-3-13</t>
  </si>
  <si>
    <t>П103-337619.300.00, изделие 3</t>
  </si>
  <si>
    <t>П103-337619.300.00, изделие 4</t>
  </si>
  <si>
    <t>Т30-4-1</t>
  </si>
  <si>
    <t>Т30-4-2</t>
  </si>
  <si>
    <t>Т30-4-3</t>
  </si>
  <si>
    <t>Т30-4-4</t>
  </si>
  <si>
    <t>Т30-4-5</t>
  </si>
  <si>
    <t>Т30-4-6</t>
  </si>
  <si>
    <t>Т30-4-7</t>
  </si>
  <si>
    <t>Т30-4-8</t>
  </si>
  <si>
    <t>Т30-4-9</t>
  </si>
  <si>
    <t>Т30-4-10</t>
  </si>
  <si>
    <t>Т30-4-11</t>
  </si>
  <si>
    <t>Т30-4-12</t>
  </si>
  <si>
    <t>Т30-4-13</t>
  </si>
  <si>
    <t>П103-337619.300.00, изделие 5</t>
  </si>
  <si>
    <t>Т30-5-1</t>
  </si>
  <si>
    <t>Т30-5-2</t>
  </si>
  <si>
    <t>Т30-5-3</t>
  </si>
  <si>
    <t>Т30-5-4</t>
  </si>
  <si>
    <t>Т30-5-5</t>
  </si>
  <si>
    <t>Т30-5-6</t>
  </si>
  <si>
    <t>Т30-5-7</t>
  </si>
  <si>
    <t>Т30-5-8</t>
  </si>
  <si>
    <t>Т30-5-9</t>
  </si>
  <si>
    <t>Т30-5-10</t>
  </si>
  <si>
    <t>Т30-5-11</t>
  </si>
  <si>
    <t>Т30-5-12</t>
  </si>
  <si>
    <t>Т30-5-13</t>
  </si>
  <si>
    <t>П103-337619.300.00, изделие 6</t>
  </si>
  <si>
    <t>Т30-6-1</t>
  </si>
  <si>
    <t>Т30-6-2</t>
  </si>
  <si>
    <t>Т30-6-3</t>
  </si>
  <si>
    <t>Т30-6-4</t>
  </si>
  <si>
    <t>Т30-6-5</t>
  </si>
  <si>
    <t>Т30-6-6</t>
  </si>
  <si>
    <t>Т30-6-7</t>
  </si>
  <si>
    <t>Т30-6-8</t>
  </si>
  <si>
    <t>Т30-6-9</t>
  </si>
  <si>
    <t>Т30-6-10</t>
  </si>
  <si>
    <t>Т30-6-11</t>
  </si>
  <si>
    <t>Т30-6-12</t>
  </si>
  <si>
    <t>Т30-6-13</t>
  </si>
  <si>
    <t>П103-337619.300.00, изделие 7</t>
  </si>
  <si>
    <t>Т30-7-1</t>
  </si>
  <si>
    <t>Т30-7-2</t>
  </si>
  <si>
    <t>Т30-7-3</t>
  </si>
  <si>
    <t>Т30-7-4</t>
  </si>
  <si>
    <t>Т30-7-5</t>
  </si>
  <si>
    <t>Т30-7-6</t>
  </si>
  <si>
    <t>Т30-7-7</t>
  </si>
  <si>
    <t>Т30-7-8</t>
  </si>
  <si>
    <t>Т30-7-9</t>
  </si>
  <si>
    <t>Т30-7-10</t>
  </si>
  <si>
    <t>Т30-7-11</t>
  </si>
  <si>
    <t>Т30-7-12</t>
  </si>
  <si>
    <t>Т30-7-13</t>
  </si>
  <si>
    <t>П103-337619.300.00, изделие 8</t>
  </si>
  <si>
    <t>Т30-8-1</t>
  </si>
  <si>
    <t>Т30-8-2</t>
  </si>
  <si>
    <t>Т30-8-3</t>
  </si>
  <si>
    <t>Т30-8-4</t>
  </si>
  <si>
    <t>Т30-8-5</t>
  </si>
  <si>
    <t>Т30-8-6</t>
  </si>
  <si>
    <t>Т30-8-7</t>
  </si>
  <si>
    <t>Т30-8-8</t>
  </si>
  <si>
    <t>Т30-8-9</t>
  </si>
  <si>
    <t>Т30-8-10</t>
  </si>
  <si>
    <t>Т30-8-11</t>
  </si>
  <si>
    <t>Т30-8-12</t>
  </si>
  <si>
    <t>Т30-8-13</t>
  </si>
  <si>
    <t>П103-337619.300.00, изделие 9</t>
  </si>
  <si>
    <t>Т30-9-1</t>
  </si>
  <si>
    <t>Т30-9-2</t>
  </si>
  <si>
    <t>Т30-9-3</t>
  </si>
  <si>
    <t>Т30-9-4</t>
  </si>
  <si>
    <t>Т30-9-5</t>
  </si>
  <si>
    <t>Т30-9-6</t>
  </si>
  <si>
    <t>Т30-9-7</t>
  </si>
  <si>
    <t>Т30-9-8</t>
  </si>
  <si>
    <t>Т30-9-9</t>
  </si>
  <si>
    <t>Т30-9-10</t>
  </si>
  <si>
    <t>Т30-9-11</t>
  </si>
  <si>
    <t>Т30-9-12</t>
  </si>
  <si>
    <t>Т30-9-13</t>
  </si>
  <si>
    <t>П103-337619.300.00, изделие 10</t>
  </si>
  <si>
    <t>Т30-10-1</t>
  </si>
  <si>
    <t>Т30-10-2</t>
  </si>
  <si>
    <t>Т30-10-3</t>
  </si>
  <si>
    <t>Т30-10-4</t>
  </si>
  <si>
    <t>Т30-10-5</t>
  </si>
  <si>
    <t>Т30-10-6</t>
  </si>
  <si>
    <t>Т30-10-7</t>
  </si>
  <si>
    <t>Т30-10-8</t>
  </si>
  <si>
    <t>Т30-10-9</t>
  </si>
  <si>
    <t>Т30-10-10</t>
  </si>
  <si>
    <t>Т30-10-11</t>
  </si>
  <si>
    <t>Т30-10-12</t>
  </si>
  <si>
    <t>Т30-10-13</t>
  </si>
  <si>
    <t>Т30-11-1</t>
  </si>
  <si>
    <t>Т30-11-2</t>
  </si>
  <si>
    <t>Т30-11-3</t>
  </si>
  <si>
    <t>Т30-11-4</t>
  </si>
  <si>
    <t>Т30-11-5</t>
  </si>
  <si>
    <t>Т30-11-6</t>
  </si>
  <si>
    <t>Т30-11-7</t>
  </si>
  <si>
    <t>Т30-11-8</t>
  </si>
  <si>
    <t>Т30-11-9</t>
  </si>
  <si>
    <t>Т30-11-10</t>
  </si>
  <si>
    <t>Т30-11-11</t>
  </si>
  <si>
    <t>Т30-11-12</t>
  </si>
  <si>
    <t>Т30-11-13</t>
  </si>
  <si>
    <t>П103-337619.300.00, изделие 11</t>
  </si>
  <si>
    <t>П103-337619.300.00, изделие 12</t>
  </si>
  <si>
    <t>Т30-12-1</t>
  </si>
  <si>
    <t>Т30-12-2</t>
  </si>
  <si>
    <t>Т30-12-3</t>
  </si>
  <si>
    <t>Т30-12-4</t>
  </si>
  <si>
    <t>Т30-12-5</t>
  </si>
  <si>
    <t>Т30-12-6</t>
  </si>
  <si>
    <t>Т30-12-7</t>
  </si>
  <si>
    <t>Т30-12-8</t>
  </si>
  <si>
    <t>Т30-12-9</t>
  </si>
  <si>
    <t>Т30-12-10</t>
  </si>
  <si>
    <t>Т30-12-11</t>
  </si>
  <si>
    <t>Т30-12-12</t>
  </si>
  <si>
    <t>Т30-12-13</t>
  </si>
  <si>
    <t>Объем и цель контроля: 100%, наличие/отсутствие поверхностных дефектов сварных швов.</t>
  </si>
  <si>
    <t>Сварной шов, 
 околошовная зона</t>
  </si>
  <si>
    <t>Н.С. Мацулевич</t>
  </si>
  <si>
    <t>Планка на 5 труб, 24 изделия</t>
  </si>
  <si>
    <t>П103-337619.170.00ТБ (П103-337619.170.00)</t>
  </si>
  <si>
    <t>П103-337619.160.00, изделие 1</t>
  </si>
  <si>
    <t>П103-337619.160.00, изделие 2</t>
  </si>
  <si>
    <t>П103-337619.160.00, изделие 3</t>
  </si>
  <si>
    <t>П103-337619.160.00, изделие 4</t>
  </si>
  <si>
    <t>П103-337619.160.00, изделие 5</t>
  </si>
  <si>
    <t>П103-337619.160.00, изделие 6</t>
  </si>
  <si>
    <t>П103-337619.160.00, изделие 7</t>
  </si>
  <si>
    <t>П103-337619.160.00, изделие 8</t>
  </si>
  <si>
    <t>П103-337619.160.00, изделие 9</t>
  </si>
  <si>
    <t>П103-337619.160.00, изделие 10</t>
  </si>
  <si>
    <t>П103-337619.160.00, изделие 11</t>
  </si>
  <si>
    <t>П103-337619.160.00, изделие 12</t>
  </si>
  <si>
    <t>П103-337619.160.00, изделие 13</t>
  </si>
  <si>
    <t>П103-337619.160.00, изделие 14</t>
  </si>
  <si>
    <t>П103-337619.160.00, изделие 15</t>
  </si>
  <si>
    <t>П103-337619.160.00, изделие 16</t>
  </si>
  <si>
    <t>П103-337619.160.00, изделие 17</t>
  </si>
  <si>
    <t>П103-337619.160.00, изделие 18</t>
  </si>
  <si>
    <t>П103-337619.160.00, изделие 19</t>
  </si>
  <si>
    <t>П103-337619.160.00, изделие 20</t>
  </si>
  <si>
    <t>П103-337619.160.00, изделие 21</t>
  </si>
  <si>
    <t>П103-337619.160.00, изделие 22</t>
  </si>
  <si>
    <t>П103-337619.160.00, изделие 23</t>
  </si>
  <si>
    <t>П103-337619.160.00, изделие 24</t>
  </si>
  <si>
    <t>П103-337619.160.00, изделие 25</t>
  </si>
  <si>
    <t>П103-337619.160.00, изделие 26</t>
  </si>
  <si>
    <t>П103-337619.160.00, изделие 27</t>
  </si>
  <si>
    <t>П103-337619.160.00, изделие 28</t>
  </si>
  <si>
    <t>П103-337619.160.00, изделие 29</t>
  </si>
  <si>
    <t>П103-337619.160.00, изделие 30</t>
  </si>
  <si>
    <t>П103-337619.160.00, изделие 31</t>
  </si>
  <si>
    <t>П103-337619.160.00, изделие 32</t>
  </si>
  <si>
    <t>П103-337619.160.00, изделие 33</t>
  </si>
  <si>
    <t>П103-337619.160.00, изделие 34</t>
  </si>
  <si>
    <t>П103-337619.160.00, изделие 35</t>
  </si>
  <si>
    <t>П103-337619.160.00, изделие 36</t>
  </si>
  <si>
    <t>П103-337619.160.00, изделие 37</t>
  </si>
  <si>
    <t>П103-337619.160.00, изделие 38</t>
  </si>
  <si>
    <t>П103-337619.160.00, изделие 39</t>
  </si>
  <si>
    <t>П103-337619.160.00, изделие 40</t>
  </si>
  <si>
    <t>П103-337619.160.00, изделие 41</t>
  </si>
  <si>
    <t>П103-337619.160.00, изделие 42</t>
  </si>
  <si>
    <t>П103-337619.160.00, изделие 43</t>
  </si>
  <si>
    <t>П103-337619.160.00, изделие 44</t>
  </si>
  <si>
    <t>П103-337619.160.00, изделие 45</t>
  </si>
  <si>
    <t>П103-337619.160.00, изделие 46</t>
  </si>
  <si>
    <t>П103-337619.160.00, изделие 47</t>
  </si>
  <si>
    <t>П103-337619.160.00, изделие 48</t>
  </si>
  <si>
    <t>П103-337619.170.00, изделие 1</t>
  </si>
  <si>
    <t>У17-1-1</t>
  </si>
  <si>
    <t>У17-1-2</t>
  </si>
  <si>
    <t>У17-2-1</t>
  </si>
  <si>
    <t>У17-2-2</t>
  </si>
  <si>
    <t>У17-3-1</t>
  </si>
  <si>
    <t>У17-3-2</t>
  </si>
  <si>
    <t>У17-4-1</t>
  </si>
  <si>
    <t>У17-4-2</t>
  </si>
  <si>
    <t>У17-5-1</t>
  </si>
  <si>
    <t>У17-5-2</t>
  </si>
  <si>
    <t>У17-6-1</t>
  </si>
  <si>
    <t>У17-6-2</t>
  </si>
  <si>
    <t>У17-7-1</t>
  </si>
  <si>
    <t>У17-7-2</t>
  </si>
  <si>
    <t>У17-8-1</t>
  </si>
  <si>
    <t>У17-8-2</t>
  </si>
  <si>
    <t>У17-24-1</t>
  </si>
  <si>
    <t>У17-24-2</t>
  </si>
  <si>
    <t>У17-23-1</t>
  </si>
  <si>
    <t>У17-23-2</t>
  </si>
  <si>
    <t>У17-22-1</t>
  </si>
  <si>
    <t>У17-22-2</t>
  </si>
  <si>
    <t>У17-21-1</t>
  </si>
  <si>
    <t>У17-21-2</t>
  </si>
  <si>
    <t>У17-20-1</t>
  </si>
  <si>
    <t>У17-20-2</t>
  </si>
  <si>
    <t>У17-19-1</t>
  </si>
  <si>
    <t>У17-19-2</t>
  </si>
  <si>
    <t>У17-18-1</t>
  </si>
  <si>
    <t>У17-18-2</t>
  </si>
  <si>
    <t>У17-17-1</t>
  </si>
  <si>
    <t>У17-17-2</t>
  </si>
  <si>
    <t>У17-16-1</t>
  </si>
  <si>
    <t>У17-16-2</t>
  </si>
  <si>
    <t>У17-15-1</t>
  </si>
  <si>
    <t>У17-15-2</t>
  </si>
  <si>
    <t>У17-14-1</t>
  </si>
  <si>
    <t>У17-14-2</t>
  </si>
  <si>
    <t>У17-13-1</t>
  </si>
  <si>
    <t>У17-13-2</t>
  </si>
  <si>
    <t>У17-12-1</t>
  </si>
  <si>
    <t>У17-12-2</t>
  </si>
  <si>
    <t>У17-11-1</t>
  </si>
  <si>
    <t>У17-11-2</t>
  </si>
  <si>
    <t>У17-10-1</t>
  </si>
  <si>
    <t>У17-10-2</t>
  </si>
  <si>
    <t>У17-9-1</t>
  </si>
  <si>
    <t>У17-9-2</t>
  </si>
  <si>
    <t>П103-337619.170.00, изделие 2</t>
  </si>
  <si>
    <t>П103-337619.170.00, изделие 3</t>
  </si>
  <si>
    <t>П103-337619.170.00, изделие 4</t>
  </si>
  <si>
    <t>П103-337619.170.00, изделие 5</t>
  </si>
  <si>
    <t>П103-337619.170.00, изделие 6</t>
  </si>
  <si>
    <t>П103-337619.170.00, изделие 7</t>
  </si>
  <si>
    <t>П103-337619.170.00, изделие 8</t>
  </si>
  <si>
    <t>П103-337619.170.00, изделие 9</t>
  </si>
  <si>
    <t>П103-337619.170.00, изделие 10</t>
  </si>
  <si>
    <t>П103-337619.170.00, изделие 11</t>
  </si>
  <si>
    <t>П103-337619.170.00, изделие 12</t>
  </si>
  <si>
    <t>П103-337619.170.00, изделие 13</t>
  </si>
  <si>
    <t>П103-337619.170.00, изделие 14</t>
  </si>
  <si>
    <t>П103-337619.170.00, изделие 15</t>
  </si>
  <si>
    <t>П103-337619.170.00, изделие 16</t>
  </si>
  <si>
    <t>П103-337619.170.00, изделие 17</t>
  </si>
  <si>
    <t>П103-337619.170.00, изделие 18</t>
  </si>
  <si>
    <t>П103-337619.170.00, изделие 19</t>
  </si>
  <si>
    <t>П103-337619.170.00, изделие 20</t>
  </si>
  <si>
    <t>П103-337619.170.00, изделие 21</t>
  </si>
  <si>
    <t>П103-337619.170.00, изделие 22</t>
  </si>
  <si>
    <t>П103-337619.170.00, изделие 23</t>
  </si>
  <si>
    <t>П103-337619.170.00, изделие 24</t>
  </si>
  <si>
    <t>Поворотное устройство, 6 изделий</t>
  </si>
  <si>
    <t>П103-337619.180.00ТБ (П103-337619.180.00)</t>
  </si>
  <si>
    <t>Т18-1-1</t>
  </si>
  <si>
    <t>Т18-1-2</t>
  </si>
  <si>
    <t>Т18-1-3</t>
  </si>
  <si>
    <t>Т18-1-4</t>
  </si>
  <si>
    <t>Т18-1-5</t>
  </si>
  <si>
    <t>П103-337619.180.00, изделие 1</t>
  </si>
  <si>
    <t>П103-337619.180.00, изделие 2</t>
  </si>
  <si>
    <t>Т18-2-1</t>
  </si>
  <si>
    <t>Т18-2-2</t>
  </si>
  <si>
    <t>Т18-2-3</t>
  </si>
  <si>
    <t>Т18-2-4</t>
  </si>
  <si>
    <t>Т18-2-5</t>
  </si>
  <si>
    <t>П103-337619.180.00, изделие 3</t>
  </si>
  <si>
    <t>Т18-3-1</t>
  </si>
  <si>
    <t>Т18-3-2</t>
  </si>
  <si>
    <t>Т18-3-3</t>
  </si>
  <si>
    <t>Т18-3-4</t>
  </si>
  <si>
    <t>Т18-3-5</t>
  </si>
  <si>
    <t>П103-337619.180.00, изделие 4</t>
  </si>
  <si>
    <t>П103-337619.180.00, изделие 5</t>
  </si>
  <si>
    <t>П103-337619.180.00, изделие 6</t>
  </si>
  <si>
    <t>Т18-4-1</t>
  </si>
  <si>
    <t>Т18-4-2</t>
  </si>
  <si>
    <t>Т18-4-3</t>
  </si>
  <si>
    <t>Т18-4-4</t>
  </si>
  <si>
    <t>Т18-4-5</t>
  </si>
  <si>
    <t>Т18-5-1</t>
  </si>
  <si>
    <t>Т18-5-2</t>
  </si>
  <si>
    <t>Т18-5-3</t>
  </si>
  <si>
    <t>Т18-5-4</t>
  </si>
  <si>
    <t>Т18-5-5</t>
  </si>
  <si>
    <t>Т18-6-1</t>
  </si>
  <si>
    <t>Т18-6-2</t>
  </si>
  <si>
    <t>Т18-6-3</t>
  </si>
  <si>
    <t>Т18-6-4</t>
  </si>
  <si>
    <t>Т18-6-5</t>
  </si>
  <si>
    <t>Опора, 24 изделия</t>
  </si>
  <si>
    <t>П103-337619.200.00ТБ (П103-337619.200.00)</t>
  </si>
  <si>
    <t>Т20-1-2</t>
  </si>
  <si>
    <t>П103-337619.200.00, изделие 1</t>
  </si>
  <si>
    <t>П103-337619.200.00, изделие 2</t>
  </si>
  <si>
    <t>Т20-2-2</t>
  </si>
  <si>
    <t>П103-337619.200.00, изделие 3</t>
  </si>
  <si>
    <t>Т20-3-2</t>
  </si>
  <si>
    <t>П103-337619.200.00, изделие 4</t>
  </si>
  <si>
    <t>Т20-4-2</t>
  </si>
  <si>
    <t>П103-337619.200.00, изделие 5</t>
  </si>
  <si>
    <t>Т20-5-2</t>
  </si>
  <si>
    <t>П103-337619.200.00, изделие 6</t>
  </si>
  <si>
    <t>П103-337619.200.00, изделие 7</t>
  </si>
  <si>
    <t>П103-337619.200.00, изделие 8</t>
  </si>
  <si>
    <t>П103-337619.200.00, изделие 9</t>
  </si>
  <si>
    <t>П103-337619.200.00, изделие 11</t>
  </si>
  <si>
    <t>П103-337619.200.00, изделие 10</t>
  </si>
  <si>
    <t>П103-337619.200.00, изделие 12</t>
  </si>
  <si>
    <t>П103-337619.200.00, изделие 13</t>
  </si>
  <si>
    <t>П103-337619.200.00, изделие 14</t>
  </si>
  <si>
    <t>П103-337619.200.00, изделие 15</t>
  </si>
  <si>
    <t>П103-337619.200.00, изделие 16</t>
  </si>
  <si>
    <t>П103-337619.200.00, изделие 17</t>
  </si>
  <si>
    <t>П103-337619.200.00, изделие 18</t>
  </si>
  <si>
    <t>П103-337619.200.00, изделие 19</t>
  </si>
  <si>
    <t>П103-337619.200.00, изделие 20</t>
  </si>
  <si>
    <t>П103-337619.200.00, изделие 21</t>
  </si>
  <si>
    <t>П103-337619.200.00, изделие 22</t>
  </si>
  <si>
    <t>П103-337619.200.00, изделие 23</t>
  </si>
  <si>
    <t>П103-337619.200.00, изделие 24</t>
  </si>
  <si>
    <t>Т20-24-2</t>
  </si>
  <si>
    <t>Т20-23-2</t>
  </si>
  <si>
    <t>Т20-22-2</t>
  </si>
  <si>
    <t>Т20-21-2</t>
  </si>
  <si>
    <t>Т20-20-2</t>
  </si>
  <si>
    <t>Т20-19-2</t>
  </si>
  <si>
    <t>Т20-18-2</t>
  </si>
  <si>
    <t>Т20-17-2</t>
  </si>
  <si>
    <t>Т20-16-2</t>
  </si>
  <si>
    <t>Т20-15-2</t>
  </si>
  <si>
    <t>Т20-14-2</t>
  </si>
  <si>
    <t>Т20-13-2</t>
  </si>
  <si>
    <t>Т20-12-2</t>
  </si>
  <si>
    <t>Т20-11-2</t>
  </si>
  <si>
    <t>Т20-10-2</t>
  </si>
  <si>
    <t>Т20-9-2</t>
  </si>
  <si>
    <t>Т20-8-2</t>
  </si>
  <si>
    <t>Т20-7-2</t>
  </si>
  <si>
    <t>Т20-6-2</t>
  </si>
  <si>
    <t>У12-1-1-1</t>
  </si>
  <si>
    <t>У12-1-1-2</t>
  </si>
  <si>
    <t>У12-1-1-3</t>
  </si>
  <si>
    <t>У12-1-1-4</t>
  </si>
  <si>
    <t>У12-1-1-5</t>
  </si>
  <si>
    <t>У12-1-1-6</t>
  </si>
  <si>
    <t>У12-1-1-7</t>
  </si>
  <si>
    <t>У12-1-1-8</t>
  </si>
  <si>
    <t>У12-1-1-9</t>
  </si>
  <si>
    <t>У12-1-1-10</t>
  </si>
  <si>
    <t>У12-1-1-11</t>
  </si>
  <si>
    <t>У12-1-1-12</t>
  </si>
  <si>
    <t>У12-1-1-13</t>
  </si>
  <si>
    <t>У12-1-1-14</t>
  </si>
  <si>
    <t>У12-1-1-15</t>
  </si>
  <si>
    <t>У12-1-1-16</t>
  </si>
  <si>
    <t>У12-1-1-17</t>
  </si>
  <si>
    <t>У12-1-1-18</t>
  </si>
  <si>
    <t>У12-1-1-19</t>
  </si>
  <si>
    <t>У12-1-1-20</t>
  </si>
  <si>
    <t>У12-1-1-21</t>
  </si>
  <si>
    <t>У12-1-1-22</t>
  </si>
  <si>
    <t>У12-1-1-23</t>
  </si>
  <si>
    <t>У12-1-1-24</t>
  </si>
  <si>
    <t>У12-1-1-25</t>
  </si>
  <si>
    <t>У12-1-1-26</t>
  </si>
  <si>
    <t>У12-1-1-27</t>
  </si>
  <si>
    <t>У12-1-1-28</t>
  </si>
  <si>
    <t>У12-1-1-29</t>
  </si>
  <si>
    <t>У12-1-1-30</t>
  </si>
  <si>
    <t>У12-1-1-31</t>
  </si>
  <si>
    <t>У12-1-1-32</t>
  </si>
  <si>
    <r>
      <t xml:space="preserve">Нормы оценки  качества в соответствии с </t>
    </r>
    <r>
      <rPr>
        <u/>
        <sz val="11"/>
        <rFont val="Times New Roman"/>
        <family val="1"/>
        <charset val="204"/>
      </rPr>
      <t>ГОСТ 18442-80, СТО 00220368-024-2017 и РДИ 38.18.019-95.</t>
    </r>
  </si>
  <si>
    <t>Секция из 16 труб, 1 изделие.</t>
  </si>
  <si>
    <t>П Р О Т О К О Л  № 67-1/2022цд от 15 июня 2022г.</t>
  </si>
  <si>
    <t>Контроль провел специалист ЛНК,
II уровень, удостоверение №НОАП-0060-0264,
действительно до 25.10.2022г.</t>
  </si>
  <si>
    <t>А.В.Плесовских</t>
  </si>
  <si>
    <t>Заключение составил специалист ЛНК,
II уровень, удостоверение №НОАП-0035-4101,
действительно до 03.09.2024г.</t>
  </si>
  <si>
    <t xml:space="preserve">Начальник ЛНК </t>
  </si>
  <si>
    <r>
      <t xml:space="preserve">Зона контроля: </t>
    </r>
    <r>
      <rPr>
        <u/>
        <sz val="11"/>
        <rFont val="Times New Roman"/>
        <family val="1"/>
        <charset val="204"/>
      </rPr>
      <t>тавровые, нахлесточные и угловые сварные швы, околошовные зоны.</t>
    </r>
  </si>
  <si>
    <t>П Р О Т О К О Л  № 67-2/2022цд от 22 июня 2022г.</t>
  </si>
  <si>
    <t>У12-2-1-1</t>
  </si>
  <si>
    <t>У12-2-1-2</t>
  </si>
  <si>
    <t>У12-2-1-3</t>
  </si>
  <si>
    <t>У12-2-1-4</t>
  </si>
  <si>
    <t>У12-2-1-5</t>
  </si>
  <si>
    <t>У12-2-1-6</t>
  </si>
  <si>
    <t>У12-2-1-7</t>
  </si>
  <si>
    <t>У12-2-1-8</t>
  </si>
  <si>
    <t>У12-2-1-9</t>
  </si>
  <si>
    <t>У12-2-1-10</t>
  </si>
  <si>
    <t>У12-2-1-11</t>
  </si>
  <si>
    <t>У12-2-1-12</t>
  </si>
  <si>
    <t>У12-2-1-13</t>
  </si>
  <si>
    <t>У12-2-1-14</t>
  </si>
  <si>
    <t>У12-2-1-15</t>
  </si>
  <si>
    <t>У12-2-1-16</t>
  </si>
  <si>
    <t>У12-2-1-17</t>
  </si>
  <si>
    <t>У12-2-1-18</t>
  </si>
  <si>
    <t>У12-2-1-19</t>
  </si>
  <si>
    <t>У12-2-1-20</t>
  </si>
  <si>
    <t>У12-2-1-21</t>
  </si>
  <si>
    <t>У12-2-1-22</t>
  </si>
  <si>
    <t>У12-2-1-23</t>
  </si>
  <si>
    <t>У12-2-1-24</t>
  </si>
  <si>
    <t>У12-2-1-25</t>
  </si>
  <si>
    <t>У12-2-1-26</t>
  </si>
  <si>
    <t>У12-2-1-27</t>
  </si>
  <si>
    <t>У12-2-1-28</t>
  </si>
  <si>
    <t>У12-2-1-29</t>
  </si>
  <si>
    <t>У12-2-1-30</t>
  </si>
  <si>
    <t>У12-2-1-31</t>
  </si>
  <si>
    <t>У12-2-1-32</t>
  </si>
  <si>
    <t>Секция из 16 труб, 2 изделие.</t>
  </si>
  <si>
    <t>У12-2-2-1</t>
  </si>
  <si>
    <t>У12-2-2-2</t>
  </si>
  <si>
    <t>У12-2-2-3</t>
  </si>
  <si>
    <t>У12-2-2-4</t>
  </si>
  <si>
    <t>У12-2-2-5</t>
  </si>
  <si>
    <t>У12-2-2-6</t>
  </si>
  <si>
    <t>У12-2-2-7</t>
  </si>
  <si>
    <t>У12-2-2-8</t>
  </si>
  <si>
    <t>У12-2-2-9</t>
  </si>
  <si>
    <t>У12-2-2-10</t>
  </si>
  <si>
    <t>У12-2-2-11</t>
  </si>
  <si>
    <t>У12-2-2-12</t>
  </si>
  <si>
    <t>У12-2-2-13</t>
  </si>
  <si>
    <t>У12-2-2-14</t>
  </si>
  <si>
    <t>У12-2-2-15</t>
  </si>
  <si>
    <t>У12-2-2-16</t>
  </si>
  <si>
    <t>У12-2-2-17</t>
  </si>
  <si>
    <t>У12-2-2-18</t>
  </si>
  <si>
    <t>У12-2-2-19</t>
  </si>
  <si>
    <t>У12-2-2-20</t>
  </si>
  <si>
    <t>У12-2-2-21</t>
  </si>
  <si>
    <t>У12-2-2-22</t>
  </si>
  <si>
    <t>У12-2-2-23</t>
  </si>
  <si>
    <t>У12-2-2-24</t>
  </si>
  <si>
    <t>У12-2-2-25</t>
  </si>
  <si>
    <t>У12-2-2-26</t>
  </si>
  <si>
    <t>У12-2-2-27</t>
  </si>
  <si>
    <t>У12-2-2-28</t>
  </si>
  <si>
    <t>У12-2-2-29</t>
  </si>
  <si>
    <t>У12-2-2-30</t>
  </si>
  <si>
    <t>У12-2-2-31</t>
  </si>
  <si>
    <t>У12-2-2-32</t>
  </si>
  <si>
    <t>Секция из 16 труб, 3 изделие.</t>
  </si>
  <si>
    <t>У12-2-3-1</t>
  </si>
  <si>
    <t>У12-2-3-2</t>
  </si>
  <si>
    <t>У12-2-3-3</t>
  </si>
  <si>
    <t>У12-2-3-4</t>
  </si>
  <si>
    <t>У12-2-3-5</t>
  </si>
  <si>
    <t>У12-2-3-6</t>
  </si>
  <si>
    <t>У12-2-3-7</t>
  </si>
  <si>
    <t>У12-2-3-8</t>
  </si>
  <si>
    <t>У12-2-3-9</t>
  </si>
  <si>
    <t>У12-2-3-10</t>
  </si>
  <si>
    <t>У12-2-3-11</t>
  </si>
  <si>
    <t>У12-2-3-12</t>
  </si>
  <si>
    <t>У12-2-3-13</t>
  </si>
  <si>
    <t>У12-2-3-14</t>
  </si>
  <si>
    <t>У12-2-3-15</t>
  </si>
  <si>
    <t>У12-2-3-16</t>
  </si>
  <si>
    <t>У12-2-3-17</t>
  </si>
  <si>
    <t>У12-2-3-18</t>
  </si>
  <si>
    <t>У12-2-3-19</t>
  </si>
  <si>
    <t>У12-2-3-20</t>
  </si>
  <si>
    <t>У12-2-3-21</t>
  </si>
  <si>
    <t>У12-2-3-22</t>
  </si>
  <si>
    <t>У12-2-3-23</t>
  </si>
  <si>
    <t>У12-2-3-24</t>
  </si>
  <si>
    <t>У12-2-3-25</t>
  </si>
  <si>
    <t>У12-2-3-26</t>
  </si>
  <si>
    <t>У12-2-3-27</t>
  </si>
  <si>
    <t>У12-2-3-28</t>
  </si>
  <si>
    <t>У12-2-3-29</t>
  </si>
  <si>
    <t>У12-2-3-30</t>
  </si>
  <si>
    <t>У12-2-3-31</t>
  </si>
  <si>
    <t>У12-2-3-32</t>
  </si>
  <si>
    <t>У12-1-2-1</t>
  </si>
  <si>
    <t>У12-1-2-2</t>
  </si>
  <si>
    <t>У12-1-2-3</t>
  </si>
  <si>
    <t>У12-1-2-4</t>
  </si>
  <si>
    <t>У12-1-2-5</t>
  </si>
  <si>
    <t>У12-1-2-6</t>
  </si>
  <si>
    <t>У12-1-2-7</t>
  </si>
  <si>
    <t>У12-1-2-8</t>
  </si>
  <si>
    <t>У12-1-2-9</t>
  </si>
  <si>
    <t>У12-1-2-10</t>
  </si>
  <si>
    <t>У12-1-2-11</t>
  </si>
  <si>
    <t>У12-1-2-12</t>
  </si>
  <si>
    <t>У12-1-2-13</t>
  </si>
  <si>
    <t>У12-1-2-14</t>
  </si>
  <si>
    <t>У12-1-2-15</t>
  </si>
  <si>
    <t>У12-1-2-16</t>
  </si>
  <si>
    <t>У12-1-2-17</t>
  </si>
  <si>
    <t>У12-1-2-18</t>
  </si>
  <si>
    <t>У12-1-2-19</t>
  </si>
  <si>
    <t>У12-1-2-20</t>
  </si>
  <si>
    <t>У12-1-2-21</t>
  </si>
  <si>
    <t>У12-1-2-22</t>
  </si>
  <si>
    <t>У12-1-2-23</t>
  </si>
  <si>
    <t>У12-1-2-24</t>
  </si>
  <si>
    <t>У12-1-2-25</t>
  </si>
  <si>
    <t>У12-1-2-26</t>
  </si>
  <si>
    <t>У12-1-2-27</t>
  </si>
  <si>
    <t>У12-1-2-28</t>
  </si>
  <si>
    <t>У12-1-2-29</t>
  </si>
  <si>
    <t>У12-1-2-30</t>
  </si>
  <si>
    <t>У12-1-2-31</t>
  </si>
  <si>
    <t>У12-1-2-32</t>
  </si>
  <si>
    <t>У12-1-3-1</t>
  </si>
  <si>
    <t>У12-1-3-2</t>
  </si>
  <si>
    <t>У12-1-3-3</t>
  </si>
  <si>
    <t>У12-1-3-4</t>
  </si>
  <si>
    <t>У12-1-3-5</t>
  </si>
  <si>
    <t>У12-1-3-6</t>
  </si>
  <si>
    <t>У12-1-3-7</t>
  </si>
  <si>
    <t>У12-1-3-8</t>
  </si>
  <si>
    <t>У12-1-3-9</t>
  </si>
  <si>
    <t>У12-1-3-10</t>
  </si>
  <si>
    <t>У12-1-3-11</t>
  </si>
  <si>
    <t>У12-1-3-12</t>
  </si>
  <si>
    <t>У12-1-3-13</t>
  </si>
  <si>
    <t>У12-1-3-14</t>
  </si>
  <si>
    <t>У12-1-3-15</t>
  </si>
  <si>
    <t>У12-1-3-16</t>
  </si>
  <si>
    <t>У12-1-3-17</t>
  </si>
  <si>
    <t>У12-1-3-18</t>
  </si>
  <si>
    <t>У12-1-3-19</t>
  </si>
  <si>
    <t>У12-1-3-20</t>
  </si>
  <si>
    <t>У12-1-3-21</t>
  </si>
  <si>
    <t>У12-1-3-22</t>
  </si>
  <si>
    <t>У12-1-3-23</t>
  </si>
  <si>
    <t>У12-1-3-24</t>
  </si>
  <si>
    <t>У12-1-3-25</t>
  </si>
  <si>
    <t>У12-1-3-26</t>
  </si>
  <si>
    <t>У12-1-3-27</t>
  </si>
  <si>
    <t>У12-1-3-28</t>
  </si>
  <si>
    <t>У12-1-3-29</t>
  </si>
  <si>
    <t>У12-1-3-30</t>
  </si>
  <si>
    <t>У12-1-3-31</t>
  </si>
  <si>
    <t>У12-1-3-32</t>
  </si>
  <si>
    <t>П Р О Т О К О Л  № 67-3/2022цд от 30 июня 2022г.</t>
  </si>
  <si>
    <t>06.06.2022г. - 15.06.2022г. проведен контроль качества сварных соединений элементов секции из 16 труб.</t>
  </si>
  <si>
    <t>07.06.2022г. - 22.06.2022г. проведен контроль качества сварных соединений элементов секции из 16 труб.</t>
  </si>
  <si>
    <t>14.06.2022г. - 30.06.2022г. проведен контроль качества сварных соединений элементов секции из 16 труб.</t>
  </si>
  <si>
    <t>П Р О Т О К О Л  № 68-1/2022цд от 24 июня 2022г.</t>
  </si>
  <si>
    <t>24.06.2022г. - 06.07.2022г. проведен контроль качества сварных соединений элементов секции из 16 труб.</t>
  </si>
  <si>
    <t>П Р О Т О К О Л  № 68-2/2022цд от 12 июля 2022г.</t>
  </si>
  <si>
    <t>04.07.2022г. - 12.07.2022г. проведен контроль качества сварных соединений элементов секции из 16 труб.</t>
  </si>
  <si>
    <t>Коллектор выхода, 1 изделие</t>
  </si>
  <si>
    <t>П103-337619/20.30.01.000ТБ (П103-337619/20.30.01.000)</t>
  </si>
  <si>
    <t>18.07.2022г. проведен контроль качества сварных соединений элементов коллектора выхода.</t>
  </si>
  <si>
    <t xml:space="preserve">Сертификат калибровки образца №1946-K8/22 действителен до 21.07.2024 г. </t>
  </si>
  <si>
    <r>
      <t xml:space="preserve">Зона контроля: </t>
    </r>
    <r>
      <rPr>
        <u/>
        <sz val="11"/>
        <rFont val="Times New Roman"/>
        <family val="1"/>
        <charset val="204"/>
      </rPr>
      <t>угловой сварной шов, околошовные зоны.</t>
    </r>
  </si>
  <si>
    <t>У32-1-13</t>
  </si>
  <si>
    <t>П103-337619/20.30.01.000, изделие 1</t>
  </si>
  <si>
    <t>П Р О Т О К О Л  № 82-1/2022цд от 18 июля 2022г.</t>
  </si>
  <si>
    <t>Сварной шов послойно, 
 околошовная зона</t>
  </si>
  <si>
    <t>Нестандартный шов</t>
  </si>
  <si>
    <r>
      <t xml:space="preserve">Зона контроля: </t>
    </r>
    <r>
      <rPr>
        <u/>
        <sz val="11"/>
        <rFont val="Times New Roman"/>
        <family val="1"/>
        <charset val="204"/>
      </rPr>
      <t>угловые, нахлесточные, нестандартные сварные швы, околошовные зоны.</t>
    </r>
  </si>
  <si>
    <t>П103-337619/22.20.01.000ТБ (П103-337619/22.20.01.000)</t>
  </si>
  <si>
    <t>У22-1-1</t>
  </si>
  <si>
    <t>П103-337619/22.20.01.000, изделие 1</t>
  </si>
  <si>
    <t>У22-1-2</t>
  </si>
  <si>
    <t>У22-1-3</t>
  </si>
  <si>
    <t>У22-1-4</t>
  </si>
  <si>
    <t>У22-1-5</t>
  </si>
  <si>
    <t>У22-1-6</t>
  </si>
  <si>
    <t>У22-1-7</t>
  </si>
  <si>
    <t>У22-1-8</t>
  </si>
  <si>
    <t>У22-1-9</t>
  </si>
  <si>
    <t>У22-1-10</t>
  </si>
  <si>
    <t>У22-1-11</t>
  </si>
  <si>
    <t>У22-1-12</t>
  </si>
  <si>
    <t>Н22-1-1</t>
  </si>
  <si>
    <t>Н22-1-2</t>
  </si>
  <si>
    <t>Н22-1-3</t>
  </si>
  <si>
    <t>N22-1-1</t>
  </si>
  <si>
    <t>N22-1-2</t>
  </si>
  <si>
    <r>
      <t xml:space="preserve">Объем и цель контроля: </t>
    </r>
    <r>
      <rPr>
        <u/>
        <sz val="11"/>
        <rFont val="Times New Roman"/>
        <family val="1"/>
        <charset val="204"/>
      </rPr>
      <t>100%, наличие/отсутствие поверхностных дефектов корневых и облицовочных швов.</t>
    </r>
  </si>
  <si>
    <t>П Р О Т О К О Л  № 71/2022цд от 02 августа 2022г.</t>
  </si>
  <si>
    <t>02.08.2022г. проведен контроль качества сварных соединений элементов планки на 4 трубы.</t>
  </si>
  <si>
    <t>У11-1-2-1</t>
  </si>
  <si>
    <t>У11-1-2-2</t>
  </si>
  <si>
    <t>У11-1-2-3</t>
  </si>
  <si>
    <t>У11-1-2-4</t>
  </si>
  <si>
    <t>У11-1-2-5</t>
  </si>
  <si>
    <t>У11-1-2-6</t>
  </si>
  <si>
    <t>У11-1-2-7</t>
  </si>
  <si>
    <t>У11-1-2-8</t>
  </si>
  <si>
    <t>У11-1-2-9</t>
  </si>
  <si>
    <t>У11-1-2-10</t>
  </si>
  <si>
    <t>У11-1-2-11</t>
  </si>
  <si>
    <t>У11-1-2-12</t>
  </si>
  <si>
    <t>У11-1-2-13</t>
  </si>
  <si>
    <t>У11-1-2-14</t>
  </si>
  <si>
    <t>У11-1-2-15</t>
  </si>
  <si>
    <t>У11-1-2-16</t>
  </si>
  <si>
    <t>П Р О Т О К О Л  № 65-2/2022цд от 28 июля 2022г.</t>
  </si>
  <si>
    <t>14.07.2022г. - 28.07.2022г. проведен контроль качества сварных соединений элементов секции из 8 труб с фланцем.</t>
  </si>
  <si>
    <r>
      <t>Зона контроля:</t>
    </r>
    <r>
      <rPr>
        <u/>
        <sz val="11"/>
        <rFont val="Times New Roman"/>
        <family val="1"/>
        <charset val="204"/>
      </rPr>
      <t xml:space="preserve"> тавровые, угловые и нахлесточные сварные швы, околошовные зоны.</t>
    </r>
  </si>
  <si>
    <t>Секция из 8 труб с фланцем, 2 изделие.</t>
  </si>
  <si>
    <t>У32-2-1</t>
  </si>
  <si>
    <t>Коллектор выхода, 2 изделие</t>
  </si>
  <si>
    <t>28.07.2022г. проведен контроль качества сварных соединений элементов коллектора выхода.</t>
  </si>
  <si>
    <t>П Р О Т О К О Л  № 82-2/2022цд от 28 июля 2022г.</t>
  </si>
  <si>
    <t>У32-1-1</t>
  </si>
  <si>
    <t>У32-1-2</t>
  </si>
  <si>
    <t>У32-1-3</t>
  </si>
  <si>
    <t>У32-1-4</t>
  </si>
  <si>
    <t>У32-1-5</t>
  </si>
  <si>
    <t>У32-1-6</t>
  </si>
  <si>
    <t>У32-1-7</t>
  </si>
  <si>
    <t>У32-1-8</t>
  </si>
  <si>
    <t>У32-1-9</t>
  </si>
  <si>
    <t>У32-1-10</t>
  </si>
  <si>
    <t>У32-1-11</t>
  </si>
  <si>
    <t>У32-1-12</t>
  </si>
  <si>
    <t>Н32-1-1</t>
  </si>
  <si>
    <t>Н32-1-2</t>
  </si>
  <si>
    <t>Н32-1-3</t>
  </si>
  <si>
    <t>N32-1-1</t>
  </si>
  <si>
    <t>N32-1-2</t>
  </si>
  <si>
    <t>Объем и цель контроля: 100%, наличие/отсутствие поверхностных дефектов корневых и облицовочных швов.</t>
  </si>
  <si>
    <r>
      <t xml:space="preserve">Зона контроля: </t>
    </r>
    <r>
      <rPr>
        <u/>
        <sz val="11"/>
        <rFont val="Times New Roman"/>
        <family val="1"/>
        <charset val="204"/>
      </rPr>
      <t>угловые, нахлесточные и нестандартные сварные швы, околошовные зоны.</t>
    </r>
  </si>
  <si>
    <t>П Р О Т О К О Л  № 82-3/2022цд от 18 июля 2022г.</t>
  </si>
  <si>
    <t>У32-2-2</t>
  </si>
  <si>
    <t>У32-2-3</t>
  </si>
  <si>
    <t>У32-2-4</t>
  </si>
  <si>
    <t>У32-2-5</t>
  </si>
  <si>
    <t>У32-2-6</t>
  </si>
  <si>
    <t>У32-2-7</t>
  </si>
  <si>
    <t>У32-2-8</t>
  </si>
  <si>
    <t>У32-2-9</t>
  </si>
  <si>
    <t>У32-2-10</t>
  </si>
  <si>
    <t>У32-2-11</t>
  </si>
  <si>
    <t>У32-2-12</t>
  </si>
  <si>
    <t>Н32-2-1</t>
  </si>
  <si>
    <t>Н32-2-2</t>
  </si>
  <si>
    <t>Н32-2-3</t>
  </si>
  <si>
    <t>N32-2-1</t>
  </si>
  <si>
    <t>N32-2-2</t>
  </si>
  <si>
    <t>П Р О Т О К О Л  № 82-4/2022цд от 28 июля 2022г.</t>
  </si>
  <si>
    <t>04.08.2022г. проведен контроль качества сварных соединений элементов планки на 5 труб.</t>
  </si>
  <si>
    <t>П Р О Т О К О Л  № 74/2022цд от 04 августа 2022г.</t>
  </si>
  <si>
    <t>У22-1-13</t>
  </si>
  <si>
    <t>Опора, 8 изделий.</t>
  </si>
  <si>
    <t>П103-337619/22.20.01.100ТБ (П103-337619/22.20.01.100)</t>
  </si>
  <si>
    <t>П103-337619/22.20.01.100, изделие 1</t>
  </si>
  <si>
    <t>Т21-1-1</t>
  </si>
  <si>
    <t>Т21-1-2</t>
  </si>
  <si>
    <t>Т21-1-3</t>
  </si>
  <si>
    <t>Т21-1-4</t>
  </si>
  <si>
    <t>Т21-1-5</t>
  </si>
  <si>
    <t>П103-337619/22.20.01.100, изделие 2</t>
  </si>
  <si>
    <t>Т21-2-1</t>
  </si>
  <si>
    <t>Т21-2-2</t>
  </si>
  <si>
    <t>Т21-2-3</t>
  </si>
  <si>
    <t>Т21-2-4</t>
  </si>
  <si>
    <t>Т21-2-5</t>
  </si>
  <si>
    <t>П103-337619/22.20.01.100, изделие 3</t>
  </si>
  <si>
    <t>Т21-3-1</t>
  </si>
  <si>
    <t>Т21-3-2</t>
  </si>
  <si>
    <t>Т21-3-3</t>
  </si>
  <si>
    <t>Т21-3-4</t>
  </si>
  <si>
    <t>Т21-3-5</t>
  </si>
  <si>
    <t>П103-337619/22.20.01.100, изделие 4</t>
  </si>
  <si>
    <t>Т21-4-1</t>
  </si>
  <si>
    <t>Т21-4-2</t>
  </si>
  <si>
    <t>Т21-4-3</t>
  </si>
  <si>
    <t>Т21-4-4</t>
  </si>
  <si>
    <t>Т21-4-5</t>
  </si>
  <si>
    <t>П103-337619/22.20.01.100, изделие 5</t>
  </si>
  <si>
    <t>Т21-5-1</t>
  </si>
  <si>
    <t>Т21-5-2</t>
  </si>
  <si>
    <t>Т21-5-3</t>
  </si>
  <si>
    <t>Т21-5-4</t>
  </si>
  <si>
    <t>Т21-5-5</t>
  </si>
  <si>
    <t>П103-337619/22.20.01.100, изделие 6</t>
  </si>
  <si>
    <t>Т21-6-1</t>
  </si>
  <si>
    <t>Т21-6-2</t>
  </si>
  <si>
    <t>Т21-6-3</t>
  </si>
  <si>
    <t>Т21-6-4</t>
  </si>
  <si>
    <t>Т21-6-5</t>
  </si>
  <si>
    <t>П103-337619/22.20.01.100, изделие 7</t>
  </si>
  <si>
    <t>Т21-7-1</t>
  </si>
  <si>
    <t>Т21-7-2</t>
  </si>
  <si>
    <t>Т21-7-3</t>
  </si>
  <si>
    <t>Т21-7-4</t>
  </si>
  <si>
    <t>Т21-7-5</t>
  </si>
  <si>
    <t>П103-337619/22.20.01.100, изделие 8</t>
  </si>
  <si>
    <t>Т21-8-1</t>
  </si>
  <si>
    <t>Т21-8-2</t>
  </si>
  <si>
    <t>Т21-8-3</t>
  </si>
  <si>
    <t>Т21-8-4</t>
  </si>
  <si>
    <t>Т21-8-5</t>
  </si>
  <si>
    <t>Коллектор входа II ступени.</t>
  </si>
  <si>
    <t>П103-337619.50.01.000ТБ (П103-337619.50.01.000)</t>
  </si>
  <si>
    <t>Т5-1</t>
  </si>
  <si>
    <t>Т5-2</t>
  </si>
  <si>
    <t>Н5-1</t>
  </si>
  <si>
    <t>У5-1</t>
  </si>
  <si>
    <t>У5-2</t>
  </si>
  <si>
    <t>N5-1</t>
  </si>
  <si>
    <r>
      <t xml:space="preserve">Зона контроля: </t>
    </r>
    <r>
      <rPr>
        <u/>
        <sz val="11"/>
        <rFont val="Times New Roman"/>
        <family val="1"/>
        <charset val="204"/>
      </rPr>
      <t>угловые, тавровые сварные швы, нестандартный сварной шов, околошовные зоны.</t>
    </r>
  </si>
  <si>
    <r>
      <t xml:space="preserve">Зона контроля: </t>
    </r>
    <r>
      <rPr>
        <u/>
        <sz val="11"/>
        <rFont val="Times New Roman"/>
        <family val="1"/>
        <charset val="204"/>
      </rPr>
      <t>нахлесточные сварные швы, околошовные зоны.</t>
    </r>
  </si>
  <si>
    <t>Н5-2</t>
  </si>
  <si>
    <t>Опора, 4 изделий.</t>
  </si>
  <si>
    <t>П103-337619/22.50.01.100ТБ (П103-337619/22.50.01.100)</t>
  </si>
  <si>
    <t>Т51-1-1</t>
  </si>
  <si>
    <t>П103-337619/22.50.01.100, изделие 1</t>
  </si>
  <si>
    <t>П103-337619/22.50.01.100, изделие 2</t>
  </si>
  <si>
    <t>П103-337619/22.50.01.100, изделие 4</t>
  </si>
  <si>
    <t>Т51-1-2</t>
  </si>
  <si>
    <t>Т51-1-3</t>
  </si>
  <si>
    <t>Т51-1-4</t>
  </si>
  <si>
    <t>Т51-1-5</t>
  </si>
  <si>
    <t>Т51-1-6</t>
  </si>
  <si>
    <t>Т51-1-7</t>
  </si>
  <si>
    <t>Т51-1-8</t>
  </si>
  <si>
    <t>Т51-1-9</t>
  </si>
  <si>
    <t>Т51-1-10</t>
  </si>
  <si>
    <t>Т51-1-11</t>
  </si>
  <si>
    <t>Т51-1-12</t>
  </si>
  <si>
    <t>П103-337619/22.50.01.100, изделие 3</t>
  </si>
  <si>
    <t>Т51-2-1</t>
  </si>
  <si>
    <t>Т51-2-2</t>
  </si>
  <si>
    <t>Т51-2-3</t>
  </si>
  <si>
    <t>Т51-2-4</t>
  </si>
  <si>
    <t>Т51-2-5</t>
  </si>
  <si>
    <t>Т51-2-6</t>
  </si>
  <si>
    <t>Т51-2-7</t>
  </si>
  <si>
    <t>Т51-2-8</t>
  </si>
  <si>
    <t>Т51-2-9</t>
  </si>
  <si>
    <t>Т51-2-10</t>
  </si>
  <si>
    <t>Т51-2-11</t>
  </si>
  <si>
    <t>Т51-2-12</t>
  </si>
  <si>
    <t>Т51-3-1</t>
  </si>
  <si>
    <t>Т51-3-2</t>
  </si>
  <si>
    <t>Т51-3-3</t>
  </si>
  <si>
    <t>Т51-3-4</t>
  </si>
  <si>
    <t>Т51-3-5</t>
  </si>
  <si>
    <t>Т51-3-6</t>
  </si>
  <si>
    <t>Т51-3-7</t>
  </si>
  <si>
    <t>Т51-3-8</t>
  </si>
  <si>
    <t>Т51-3-9</t>
  </si>
  <si>
    <t>Т51-3-10</t>
  </si>
  <si>
    <t>Т51-3-11</t>
  </si>
  <si>
    <t>Т51-3-12</t>
  </si>
  <si>
    <t>Т51-4-1</t>
  </si>
  <si>
    <t>Т51-4-2</t>
  </si>
  <si>
    <t>Т51-4-3</t>
  </si>
  <si>
    <t>Т51-4-4</t>
  </si>
  <si>
    <t>Т51-4-5</t>
  </si>
  <si>
    <t>Т51-4-6</t>
  </si>
  <si>
    <t>Т51-4-7</t>
  </si>
  <si>
    <t>Т51-4-8</t>
  </si>
  <si>
    <t>Т51-4-9</t>
  </si>
  <si>
    <t>Т51-4-10</t>
  </si>
  <si>
    <t>Т51-4-11</t>
  </si>
  <si>
    <t>Т51-4-12</t>
  </si>
  <si>
    <t>Т6-1</t>
  </si>
  <si>
    <t>Т6-2</t>
  </si>
  <si>
    <t>У6-1</t>
  </si>
  <si>
    <t>У6-2</t>
  </si>
  <si>
    <t>У6-3</t>
  </si>
  <si>
    <t>У6-4</t>
  </si>
  <si>
    <t>N6-1</t>
  </si>
  <si>
    <t>Коллектор промежуточный II ступени.</t>
  </si>
  <si>
    <t>П103-337619.60.01.000ТБ (П103-337619.60.01.000)</t>
  </si>
  <si>
    <t>Н6-1</t>
  </si>
  <si>
    <t>Н6-2</t>
  </si>
  <si>
    <t>П Р О Т О К О Л  № 65-1/2022цд от 25 июля 2022г.</t>
  </si>
  <si>
    <t>Секция из 8 труб с фланцем, 1 изделие.</t>
  </si>
  <si>
    <t>П Р О Т О К О Л  № 65-3/2022цд от 03 августа 2022г.</t>
  </si>
  <si>
    <t>Секция из 8 труб с фланцем.</t>
  </si>
  <si>
    <t>05.08.2022г. проведен контроль качества сварных соединений элементов опоры.</t>
  </si>
  <si>
    <t>П Р О Т О К О Л  № 114/2022цд от 05 августа 2022г.</t>
  </si>
  <si>
    <t>Коллектор входа, 2 изделие.</t>
  </si>
  <si>
    <t>У22-2-1</t>
  </si>
  <si>
    <t>У22-2-2</t>
  </si>
  <si>
    <t>У22-2-3</t>
  </si>
  <si>
    <t>У22-2-4</t>
  </si>
  <si>
    <t>У22-2-5</t>
  </si>
  <si>
    <t>У22-2-6</t>
  </si>
  <si>
    <t>У22-2-7</t>
  </si>
  <si>
    <t>У22-2-8</t>
  </si>
  <si>
    <t>У22-2-9</t>
  </si>
  <si>
    <t>У22-2-10</t>
  </si>
  <si>
    <t>У22-2-11</t>
  </si>
  <si>
    <t>У22-2-12</t>
  </si>
  <si>
    <t>Н22-2-1</t>
  </si>
  <si>
    <t>Н22-2-2</t>
  </si>
  <si>
    <t>Н22-2-3</t>
  </si>
  <si>
    <t>N22-2-1</t>
  </si>
  <si>
    <t>N22-2-2</t>
  </si>
  <si>
    <t>П Р О Т О К О Л  № 115-3/2022цд от 22 августа 2022г.</t>
  </si>
  <si>
    <t>П Р О Т О К О Л  № 115-4/2022цд от 22 августа 2022г.</t>
  </si>
  <si>
    <t>П103-337619/22.20.01.000, изделие 2</t>
  </si>
  <si>
    <t>У22-2-13</t>
  </si>
  <si>
    <t>22.08.2022г. проведен контроль качества сварных соединений элементов коллектора входа.</t>
  </si>
  <si>
    <t>У13-1-1-1</t>
  </si>
  <si>
    <t>У13-1-1-2</t>
  </si>
  <si>
    <t>У13-1-1-3</t>
  </si>
  <si>
    <t>У13-1-1-4</t>
  </si>
  <si>
    <t>У13-1-1-5</t>
  </si>
  <si>
    <t>У13-1-1-6</t>
  </si>
  <si>
    <t>У13-1-1-7</t>
  </si>
  <si>
    <t>У13-1-1-8</t>
  </si>
  <si>
    <t>У13-1-1-9</t>
  </si>
  <si>
    <t>У13-1-1-10</t>
  </si>
  <si>
    <t>У13-1-1-11</t>
  </si>
  <si>
    <t>У13-1-1-12</t>
  </si>
  <si>
    <t>У13-1-1-13</t>
  </si>
  <si>
    <t>У13-1-1-14</t>
  </si>
  <si>
    <t>У13-1-1-15</t>
  </si>
  <si>
    <t>У13-1-1-16</t>
  </si>
  <si>
    <t>Секция из 8 труб, 1 изделие</t>
  </si>
  <si>
    <t>П Р О Т О К О Л  № 69-1/2022цд от 23 августа 2022г.</t>
  </si>
  <si>
    <t>01.08.2022г. - 23.08.22г. проведен контроль качества сварных соединений элементов секции из 8 труб.</t>
  </si>
  <si>
    <r>
      <t xml:space="preserve">Зона контроля: </t>
    </r>
    <r>
      <rPr>
        <u/>
        <sz val="11"/>
        <rFont val="Times New Roman"/>
        <family val="1"/>
        <charset val="204"/>
      </rPr>
      <t>тавровые, угловые и нахлесточные сварные швы, околошовные зоны.</t>
    </r>
  </si>
  <si>
    <t>У13-2-1-1</t>
  </si>
  <si>
    <t>У13-2-1-2</t>
  </si>
  <si>
    <t>У13-2-1-3</t>
  </si>
  <si>
    <t>У13-2-1-4</t>
  </si>
  <si>
    <t>У13-2-1-5</t>
  </si>
  <si>
    <t>У13-2-1-6</t>
  </si>
  <si>
    <t>У13-2-1-7</t>
  </si>
  <si>
    <t>У13-2-1-8</t>
  </si>
  <si>
    <t>У13-2-1-9</t>
  </si>
  <si>
    <t>У13-2-1-10</t>
  </si>
  <si>
    <t>У13-2-1-11</t>
  </si>
  <si>
    <t>У13-2-1-12</t>
  </si>
  <si>
    <t>У13-2-1-13</t>
  </si>
  <si>
    <t>У13-2-1-14</t>
  </si>
  <si>
    <t>У13-2-1-15</t>
  </si>
  <si>
    <t>У13-2-1-16</t>
  </si>
  <si>
    <t>25.08.2022г. проведен контроль качества сварных соединений элементов поворотного устройства.</t>
  </si>
  <si>
    <t>П Р О Т О К О Л  № 75/2022цд от 25 августа 2022г.</t>
  </si>
  <si>
    <t>Н.С.Мацулевич</t>
  </si>
  <si>
    <t>Секция из 8 труб, 2 изделие</t>
  </si>
  <si>
    <t>П Р О Т О К О Л  № 69-2/2022цд от 26 августа 2022г.</t>
  </si>
  <si>
    <t>22.08.2022г. - 26.08.22г. проведен контроль качества сварных соединений элементов секции из 8 труб.</t>
  </si>
  <si>
    <t>П103-337619.130.00, изделие 2</t>
  </si>
  <si>
    <t>Пакет конвеции нижний.</t>
  </si>
  <si>
    <t>П103-337619.30.00.000ТБ (П103-337619.30.00.000-01)</t>
  </si>
  <si>
    <t>П103-337619.30.00.000-01</t>
  </si>
  <si>
    <t>Т3-2-1</t>
  </si>
  <si>
    <t>Т3-2-2</t>
  </si>
  <si>
    <t>Т3-2-3</t>
  </si>
  <si>
    <t>Т3-2-4</t>
  </si>
  <si>
    <t>Т3-2-5</t>
  </si>
  <si>
    <t>Т3-2-6</t>
  </si>
  <si>
    <t>Т3-2-7</t>
  </si>
  <si>
    <t>Т3-2-8</t>
  </si>
  <si>
    <t>Т3-2-9</t>
  </si>
  <si>
    <t>Т3-2-10</t>
  </si>
  <si>
    <t>Т3-2-11</t>
  </si>
  <si>
    <t>Т3-2-12</t>
  </si>
  <si>
    <t>Т3-2-13</t>
  </si>
  <si>
    <t>Т3-2-14</t>
  </si>
  <si>
    <t>26.08.2022г. проведен контроль качества сварных соединений элементов пакета конвеции нижнего.</t>
  </si>
  <si>
    <t>П Р О Т О К О Л  № 69-3/2022цд от 30 августа 2022г.</t>
  </si>
  <si>
    <t>24.08.2022г. - 30.08.2022г. проведен контроль качества сварных соединений элементов секции из 8 труб.</t>
  </si>
  <si>
    <t>Н13-2-1-2</t>
  </si>
  <si>
    <t>Н13-2-1-3</t>
  </si>
  <si>
    <t>Н13-2-1-4</t>
  </si>
  <si>
    <t>Н13-2-1-5</t>
  </si>
  <si>
    <t>Н13-2-1-6</t>
  </si>
  <si>
    <t>Н13-2-1-7</t>
  </si>
  <si>
    <t>Н13-2-1-8</t>
  </si>
  <si>
    <t>П Р О Т О К О Л  № 77/2022цд от 26 августа 2022г.</t>
  </si>
  <si>
    <t>22.08.2022г. - 26.08.2022г. проведен контроль качества сварных соединений элементов бампера.</t>
  </si>
  <si>
    <t>П Р О Т О К О Л  № 72/2022цд от 19 августа 2022г.</t>
  </si>
  <si>
    <t>08.08.2022г. - 19.08.2022г. проведен контроль качества сварных соединений элементов планки на 5 труб.</t>
  </si>
  <si>
    <t>23.08.2022г. - 25.08.2022г. проведен контроль качества сварных соединений элементов планки на 6 труб.</t>
  </si>
  <si>
    <t>П Р О Т О К О Л  № 73/2022цд от 25 августа 2022г.</t>
  </si>
  <si>
    <t>А.В. Плесовских</t>
  </si>
  <si>
    <t>М.И. Никулин</t>
  </si>
  <si>
    <t>П103-337619.111.00ТБ (П103-337619.111.00)</t>
  </si>
  <si>
    <t>Крышка, 6 изделий.</t>
  </si>
  <si>
    <r>
      <t xml:space="preserve">Зона контроля: </t>
    </r>
    <r>
      <rPr>
        <u/>
        <sz val="11"/>
        <rFont val="Times New Roman"/>
        <family val="1"/>
        <charset val="204"/>
      </rPr>
      <t>тавровые, нестандартные сварные швы, околошовные зоны.</t>
    </r>
  </si>
  <si>
    <t>П103-337619.111.00, изделие 1</t>
  </si>
  <si>
    <t>Т11-1-1</t>
  </si>
  <si>
    <t>Т11-1-2</t>
  </si>
  <si>
    <t>Т11-1-3</t>
  </si>
  <si>
    <t>Т11-1-4</t>
  </si>
  <si>
    <t>Т11-1-5</t>
  </si>
  <si>
    <t>Т11-1-6</t>
  </si>
  <si>
    <t>Т11-1-7</t>
  </si>
  <si>
    <t>N11-1-1</t>
  </si>
  <si>
    <t>N11-1-2</t>
  </si>
  <si>
    <t>N11-1-3</t>
  </si>
  <si>
    <t>П103-337619.111.00, изделие 2</t>
  </si>
  <si>
    <t>Т11-2-1</t>
  </si>
  <si>
    <t>Т11-2-2</t>
  </si>
  <si>
    <t>Т11-2-3</t>
  </si>
  <si>
    <t>Т11-2-4</t>
  </si>
  <si>
    <t>Т11-2-5</t>
  </si>
  <si>
    <t>Т11-2-6</t>
  </si>
  <si>
    <t>Т11-2-7</t>
  </si>
  <si>
    <t>N11-2-1</t>
  </si>
  <si>
    <t>N11-2-2</t>
  </si>
  <si>
    <t>N11-2-3</t>
  </si>
  <si>
    <t>П103-337619.111.00, изделие 3</t>
  </si>
  <si>
    <t>П103-337619.111.00, изделие 4</t>
  </si>
  <si>
    <t>Т11-3-1</t>
  </si>
  <si>
    <t>Т11-3-2</t>
  </si>
  <si>
    <t>Т11-3-3</t>
  </si>
  <si>
    <t>Т11-3-4</t>
  </si>
  <si>
    <t>Т11-3-5</t>
  </si>
  <si>
    <t>Т11-3-6</t>
  </si>
  <si>
    <t>Т11-3-7</t>
  </si>
  <si>
    <t>N11-3-1</t>
  </si>
  <si>
    <t>N11-3-2</t>
  </si>
  <si>
    <t>N11-3-3</t>
  </si>
  <si>
    <t>Т11-4-1</t>
  </si>
  <si>
    <t>Т11-4-2</t>
  </si>
  <si>
    <t>Т11-4-3</t>
  </si>
  <si>
    <t>Т11-4-4</t>
  </si>
  <si>
    <t>Т11-4-5</t>
  </si>
  <si>
    <t>Т11-4-6</t>
  </si>
  <si>
    <t>Т11-4-7</t>
  </si>
  <si>
    <t>N11-4-1</t>
  </si>
  <si>
    <t>N11-4-2</t>
  </si>
  <si>
    <t>N11-4-3</t>
  </si>
  <si>
    <t>П103-337619.111.00, изделие 5</t>
  </si>
  <si>
    <t>П103-337619.111.00, изделие 6</t>
  </si>
  <si>
    <t>Т11-5-1</t>
  </si>
  <si>
    <t>Т11-5-2</t>
  </si>
  <si>
    <t>Т11-5-3</t>
  </si>
  <si>
    <t>Т11-5-4</t>
  </si>
  <si>
    <t>Т11-5-5</t>
  </si>
  <si>
    <t>Т11-5-6</t>
  </si>
  <si>
    <t>Т11-5-7</t>
  </si>
  <si>
    <t>N11-5-1</t>
  </si>
  <si>
    <t>N11-5-2</t>
  </si>
  <si>
    <t>N11-5-3</t>
  </si>
  <si>
    <t>Т11-6-1</t>
  </si>
  <si>
    <t>Т11-6-2</t>
  </si>
  <si>
    <t>Т11-6-3</t>
  </si>
  <si>
    <t>Т11-6-4</t>
  </si>
  <si>
    <t>Т11-6-5</t>
  </si>
  <si>
    <t>Т11-6-6</t>
  </si>
  <si>
    <t>Т11-6-7</t>
  </si>
  <si>
    <t>N11-6-1</t>
  </si>
  <si>
    <t>N11-6-2</t>
  </si>
  <si>
    <t>N11-6-3</t>
  </si>
  <si>
    <t>П103-337619.20.00.000</t>
  </si>
  <si>
    <t>Т2-1-1</t>
  </si>
  <si>
    <t>Т2-1-2</t>
  </si>
  <si>
    <t>Т2-1-3</t>
  </si>
  <si>
    <t>Т2-1-4</t>
  </si>
  <si>
    <t>Т2-1-5</t>
  </si>
  <si>
    <t>Т2-1-6</t>
  </si>
  <si>
    <t>Т2-1-7</t>
  </si>
  <si>
    <t>Т2-1-8</t>
  </si>
  <si>
    <t>Т2-1-9</t>
  </si>
  <si>
    <t>Т2-1-10</t>
  </si>
  <si>
    <t>Т2-1-11</t>
  </si>
  <si>
    <t>Т2-1-12</t>
  </si>
  <si>
    <t>Т2-1-13</t>
  </si>
  <si>
    <t>Т2-1-14</t>
  </si>
  <si>
    <t>Пакет конвеции верхний.</t>
  </si>
  <si>
    <t>П103-337619.20.00.000ТБ (П103-337619.20.00.000)</t>
  </si>
  <si>
    <t>07.09.2022г. проведен контроль качества сварных соединений элементов пакета конвеции верхнего.</t>
  </si>
  <si>
    <t>15.09.2022г. проведен контроль качества сварных соединений элементов коллектора входа II ступени.</t>
  </si>
  <si>
    <t>П Р О Т О К О Л  № 126-2/2022цд от 15 сентября 2022г.</t>
  </si>
  <si>
    <t>П Р О Т О К О Л  № 126-1/2022цд от 15 сентября 2022г.</t>
  </si>
  <si>
    <t>14.09.2022г. проведен контроль качества сварных соединений элементов коллектора промежуточного II ступени.</t>
  </si>
  <si>
    <t>П Р О Т О К О Л  № 127-2/2022цд от 14 cентября 2022г.</t>
  </si>
  <si>
    <t>П Р О Т О К О Л  № 127-1/2022цд от 14 сентября 2022г.</t>
  </si>
  <si>
    <t>07.09.2022г. - 16.09.2022г. проведен контроль качества сварных соединений элементов крышки.</t>
  </si>
  <si>
    <t>П Р О Т О К О Л  № 128/2022цд от 16 сентября 2022г.</t>
  </si>
  <si>
    <t>20.07.2022г. - 15.09.2022г. проведен контроль качества сварных соединений элементов опоры.</t>
  </si>
  <si>
    <t>П Р О Т О К О Л  № 129/2022цд от 15 сентября 2022г.</t>
  </si>
  <si>
    <t>П Р О Т О К О Л  № 115-1/2022цд от 15 августа 2022г.</t>
  </si>
  <si>
    <t>Коллектор входа, 1 изделие.</t>
  </si>
  <si>
    <t>10.08.2022г. - 15.08.2022г. проведен контроль качества сварных соединений элементов коллектора выхода.</t>
  </si>
  <si>
    <t>15.08.2022г. проведен контроль качества сварных соединений элементов коллектора выхода.</t>
  </si>
  <si>
    <t>П Р О Т О К О Л  № 115-2/2022цд от 15 августа 2022г.</t>
  </si>
  <si>
    <t>П Р О Т О К О Л  № 125-1/2022цд от 07 сентября 2022г.</t>
  </si>
  <si>
    <t>П Р О Т О К О Л  № 125-2/2022цд от 14 сентября 2022г.</t>
  </si>
  <si>
    <t>П103-337619.20.00.000ТБ (П103-337619.20.00.000-01)</t>
  </si>
  <si>
    <t>14.09.2022г. проведен контроль качества сварных соединений элементов пакета конвеции верхнего.</t>
  </si>
  <si>
    <t>П103-337619.20.00.000-01</t>
  </si>
  <si>
    <t>Т2-2-1</t>
  </si>
  <si>
    <t>Т2-2-2</t>
  </si>
  <si>
    <t>Т2-2-3</t>
  </si>
  <si>
    <t>Т2-2-4</t>
  </si>
  <si>
    <t>Т2-2-5</t>
  </si>
  <si>
    <t>Т2-2-6</t>
  </si>
  <si>
    <t>Т2-2-7</t>
  </si>
  <si>
    <t>Т2-2-8</t>
  </si>
  <si>
    <t>Т2-2-9</t>
  </si>
  <si>
    <t>Т2-2-10</t>
  </si>
  <si>
    <t>Т2-2-11</t>
  </si>
  <si>
    <t>Т2-2-12</t>
  </si>
  <si>
    <t>Т2-2-13</t>
  </si>
  <si>
    <t>Т2-2-14</t>
  </si>
  <si>
    <t>П Р О Т О К О Л  № 116-2/2022цд от 26 августа 2022г.</t>
  </si>
  <si>
    <t>П103-337619.30.00.000ТБ (П103-337619.30.00.000)</t>
  </si>
  <si>
    <t>09.08.2022г. проведен контроль качества сварных соединений элементов пакета конвеции нижнего.</t>
  </si>
  <si>
    <t>П Р О Т О К О Л  № 116-1/2022цд от 09 августа 2022г.</t>
  </si>
  <si>
    <t>Т3-1-1</t>
  </si>
  <si>
    <t>П103-337619.30.00.000</t>
  </si>
  <si>
    <t>Т3-1-2</t>
  </si>
  <si>
    <t>Т3-1-3</t>
  </si>
  <si>
    <t>Т3-1-4</t>
  </si>
  <si>
    <t>Т3-1-5</t>
  </si>
  <si>
    <t>Т3-1-6</t>
  </si>
  <si>
    <t>Т3-1-7</t>
  </si>
  <si>
    <t>Т3-1-8</t>
  </si>
  <si>
    <t>Т3-1-9</t>
  </si>
  <si>
    <t>Т3-1-10</t>
  </si>
  <si>
    <t>Т3-1-11</t>
  </si>
  <si>
    <t>Т3-1-12</t>
  </si>
  <si>
    <t>Т3-1-13</t>
  </si>
  <si>
    <t>Т3-1-14</t>
  </si>
  <si>
    <t>N20-1-1</t>
  </si>
  <si>
    <t>N20-2-1</t>
  </si>
  <si>
    <t>N20-3-1</t>
  </si>
  <si>
    <t>N20-4-1</t>
  </si>
  <si>
    <t>N20-5-1</t>
  </si>
  <si>
    <t>N20-6-1</t>
  </si>
  <si>
    <t>N20-7-1</t>
  </si>
  <si>
    <t>N20-8-1</t>
  </si>
  <si>
    <t>N20-9-1</t>
  </si>
  <si>
    <t>N20-10-1</t>
  </si>
  <si>
    <t>N20-11-1</t>
  </si>
  <si>
    <t>N20-12-1</t>
  </si>
  <si>
    <t>N20-13-1</t>
  </si>
  <si>
    <t>N20-14-1</t>
  </si>
  <si>
    <t>N20-15-1</t>
  </si>
  <si>
    <t>N20-16-1</t>
  </si>
  <si>
    <t>N20-17-1</t>
  </si>
  <si>
    <t>N20-18-1</t>
  </si>
  <si>
    <t>N20-19-1</t>
  </si>
  <si>
    <t>N20-20-1</t>
  </si>
  <si>
    <t>N20-21-1</t>
  </si>
  <si>
    <t>N20-22-1</t>
  </si>
  <si>
    <t>N20-23-1</t>
  </si>
  <si>
    <t>N20-24-1</t>
  </si>
  <si>
    <t>12.08.2022г. - 20.09.2022г. проведен контроль качества сварных соединений элементов опоры.</t>
  </si>
  <si>
    <t>П Р О Т О К О Л  № 76/2022цд от 20 сентября 2022г.</t>
  </si>
  <si>
    <r>
      <t xml:space="preserve">Зона контроля: </t>
    </r>
    <r>
      <rPr>
        <u/>
        <sz val="11"/>
        <rFont val="Times New Roman"/>
        <family val="1"/>
        <charset val="204"/>
      </rPr>
      <t>тавровые и нестандартные сварные швы, околошовные зоны.</t>
    </r>
  </si>
  <si>
    <t>У14-1-1</t>
  </si>
  <si>
    <t>У14-1-2</t>
  </si>
  <si>
    <t>У14-2-1</t>
  </si>
  <si>
    <t>У14-2-2</t>
  </si>
  <si>
    <t>У14-3-1</t>
  </si>
  <si>
    <t>У14-3-2</t>
  </si>
  <si>
    <t>У14-4-1</t>
  </si>
  <si>
    <t>У14-4-2</t>
  </si>
  <si>
    <t>У14-5-1</t>
  </si>
  <si>
    <t>У14-5-2</t>
  </si>
  <si>
    <t>У14-6-1</t>
  </si>
  <si>
    <t>У14-6-2</t>
  </si>
  <si>
    <t>У14-7-1</t>
  </si>
  <si>
    <t>У14-7-2</t>
  </si>
  <si>
    <t>У14-8-1</t>
  </si>
  <si>
    <t>У14-8-2</t>
  </si>
  <si>
    <t>У14-9-1</t>
  </si>
  <si>
    <t>У14-9-2</t>
  </si>
  <si>
    <t>У14-10-1</t>
  </si>
  <si>
    <t>У14-10-2</t>
  </si>
  <si>
    <t>У14-11-1</t>
  </si>
  <si>
    <t>У14-11-2</t>
  </si>
  <si>
    <t>У14-12-1</t>
  </si>
  <si>
    <t>У14-12-2</t>
  </si>
  <si>
    <t>П Р О Т О К О Л  № 68-3/2022цд от 18 июля 2022г.</t>
  </si>
  <si>
    <t>05.07.2022г. - 18.07.2022г. проведен контроль качества сварных соединений элементов секции из 16 труб.</t>
  </si>
  <si>
    <t>Т13-1-2-1</t>
  </si>
  <si>
    <t>Т13-1-2-2</t>
  </si>
  <si>
    <t>Т13-1-2-3</t>
  </si>
  <si>
    <t>Т13-1-2-4</t>
  </si>
  <si>
    <t>Т13-1-2-5</t>
  </si>
  <si>
    <t>Т13-1-2-6</t>
  </si>
  <si>
    <t>Т13-1-2-7</t>
  </si>
  <si>
    <t>Т13-1-2-8</t>
  </si>
  <si>
    <t>Т13-1-2-9</t>
  </si>
  <si>
    <t>Н13-1-2-1</t>
  </si>
  <si>
    <t>Н13-1-2-2</t>
  </si>
  <si>
    <t>Н13-1-2-3</t>
  </si>
  <si>
    <t>Н13-1-2-4</t>
  </si>
  <si>
    <t>Н13-1-2-5</t>
  </si>
  <si>
    <t>Н13-1-2-6</t>
  </si>
  <si>
    <t>Н13-1-2-7</t>
  </si>
  <si>
    <t>Н13-1-2-8</t>
  </si>
  <si>
    <t>У13-1-2-1</t>
  </si>
  <si>
    <t>У13-1-2-2</t>
  </si>
  <si>
    <t>У13-1-2-3</t>
  </si>
  <si>
    <t>У13-1-2-4</t>
  </si>
  <si>
    <t>У13-1-2-5</t>
  </si>
  <si>
    <t>У13-1-2-6</t>
  </si>
  <si>
    <t>У13-1-2-7</t>
  </si>
  <si>
    <t>У13-1-2-8</t>
  </si>
  <si>
    <t>У13-1-2-9</t>
  </si>
  <si>
    <t>У13-1-2-10</t>
  </si>
  <si>
    <t>У13-1-2-11</t>
  </si>
  <si>
    <t>У13-1-2-12</t>
  </si>
  <si>
    <t>У13-1-2-13</t>
  </si>
  <si>
    <t>У13-1-2-14</t>
  </si>
  <si>
    <t>У13-1-2-15</t>
  </si>
  <si>
    <t>У13-1-2-16</t>
  </si>
  <si>
    <t>У11-1-1-1</t>
  </si>
  <si>
    <t>У11-1-1-2</t>
  </si>
  <si>
    <t>У11-1-1-3</t>
  </si>
  <si>
    <t>У11-1-1-4</t>
  </si>
  <si>
    <t>У11-1-1-5</t>
  </si>
  <si>
    <t>У11-1-1-6</t>
  </si>
  <si>
    <t>У11-1-1-7</t>
  </si>
  <si>
    <t>У11-1-1-8</t>
  </si>
  <si>
    <t>У11-1-1-9</t>
  </si>
  <si>
    <t>У11-1-1-10</t>
  </si>
  <si>
    <t>У11-1-1-11</t>
  </si>
  <si>
    <t>У11-1-1-12</t>
  </si>
  <si>
    <t>У11-1-1-13</t>
  </si>
  <si>
    <t>У11-1-1-14</t>
  </si>
  <si>
    <t>У11-1-1-15</t>
  </si>
  <si>
    <t>У11-1-1-16</t>
  </si>
  <si>
    <t>08.07.2022г. - 25.07.2022г. проведен контроль качества сварных соединений элементов секции из 8 труб с фланцем.</t>
  </si>
  <si>
    <t>У11-2-1-1</t>
  </si>
  <si>
    <t>У11-2-1-2</t>
  </si>
  <si>
    <t>У11-2-1-3</t>
  </si>
  <si>
    <t>У11-2-1-4</t>
  </si>
  <si>
    <t>У11-2-1-5</t>
  </si>
  <si>
    <t>У11-2-1-6</t>
  </si>
  <si>
    <t>У11-2-1-7</t>
  </si>
  <si>
    <t>У11-2-1-8</t>
  </si>
  <si>
    <t>У11-2-1-9</t>
  </si>
  <si>
    <t>У11-2-1-10</t>
  </si>
  <si>
    <t>У11-2-1-11</t>
  </si>
  <si>
    <t>У11-2-1-12</t>
  </si>
  <si>
    <t>У11-2-1-13</t>
  </si>
  <si>
    <t>У11-2-1-14</t>
  </si>
  <si>
    <t>У11-2-1-15</t>
  </si>
  <si>
    <t>У11-2-1-16</t>
  </si>
  <si>
    <t>27.07.2022г. - 03.08.2022г. проведен контроль качества сварных соединений элементов секции из 8 труб с фланцем.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</si>
</sst>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Times New Roman"/>
      <family val="1"/>
      <charset val="204"/>
    </font>
    <font>
      <sz val="9"/>
      <name val="Arial"/>
      <family val="2"/>
      <charset val="204"/>
    </font>
    <font>
      <b/>
      <sz val="14"/>
      <name val="Times New Roman"/>
      <family val="1"/>
      <charset val="204"/>
    </font>
    <font>
      <b/>
      <sz val="14"/>
      <name val="Traditional Arabic"/>
      <family val="1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u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Arial Cyr"/>
      <charset val="204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2" fillId="0" borderId="0"/>
    <xf numFmtId="0" fontId="1" fillId="0" borderId="0"/>
    <xf numFmtId="0" fontId="14" fillId="0" borderId="0"/>
    <xf numFmtId="0" fontId="1" fillId="0" borderId="0"/>
  </cellStyleXfs>
  <cellXfs count="102">
    <xf numFmtId="0" fontId="0" fillId="0" borderId="0" xfId="0"/>
    <xf numFmtId="0" fontId="3" fillId="0" borderId="0" xfId="1"/>
    <xf numFmtId="0" fontId="5" fillId="0" borderId="0" xfId="1" applyFont="1" applyAlignment="1">
      <alignment horizontal="right" wrapText="1"/>
    </xf>
    <xf numFmtId="0" fontId="3" fillId="0" borderId="1" xfId="1" applyBorder="1"/>
    <xf numFmtId="0" fontId="8" fillId="0" borderId="0" xfId="4" applyFont="1" applyBorder="1" applyAlignment="1">
      <alignment vertical="center" wrapText="1"/>
    </xf>
    <xf numFmtId="0" fontId="9" fillId="0" borderId="0" xfId="1" applyFont="1"/>
    <xf numFmtId="0" fontId="9" fillId="0" borderId="0" xfId="1" applyFont="1" applyAlignment="1">
      <alignment vertical="center" wrapText="1"/>
    </xf>
    <xf numFmtId="0" fontId="9" fillId="0" borderId="0" xfId="1" applyFont="1" applyAlignment="1">
      <alignment vertical="center"/>
    </xf>
    <xf numFmtId="0" fontId="12" fillId="0" borderId="3" xfId="1" applyFont="1" applyFill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top" wrapText="1"/>
    </xf>
    <xf numFmtId="0" fontId="3" fillId="0" borderId="0" xfId="1" applyAlignment="1">
      <alignment horizontal="center" vertical="center"/>
    </xf>
    <xf numFmtId="0" fontId="15" fillId="0" borderId="0" xfId="7" applyFont="1" applyBorder="1" applyAlignment="1">
      <alignment vertical="center" wrapText="1"/>
    </xf>
    <xf numFmtId="0" fontId="18" fillId="0" borderId="1" xfId="6" applyFont="1" applyFill="1" applyBorder="1" applyAlignment="1">
      <alignment horizontal="left"/>
    </xf>
    <xf numFmtId="0" fontId="8" fillId="3" borderId="0" xfId="4" applyFont="1" applyFill="1" applyBorder="1" applyAlignment="1">
      <alignment vertical="center" wrapText="1"/>
    </xf>
    <xf numFmtId="0" fontId="17" fillId="0" borderId="0" xfId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8" fillId="3" borderId="0" xfId="3" applyFont="1" applyFill="1" applyBorder="1" applyAlignment="1">
      <alignment horizontal="left" vertical="center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0" fontId="4" fillId="0" borderId="3" xfId="1" applyFont="1" applyBorder="1" applyAlignment="1">
      <alignment horizontal="center" vertical="center" wrapText="1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164" fontId="4" fillId="0" borderId="3" xfId="1" applyNumberFormat="1" applyFont="1" applyBorder="1" applyAlignment="1">
      <alignment horizontal="center" vertical="center" wrapText="1"/>
    </xf>
    <xf numFmtId="164" fontId="12" fillId="0" borderId="3" xfId="1" applyNumberFormat="1" applyFont="1" applyFill="1" applyBorder="1" applyAlignment="1">
      <alignment horizontal="center" vertical="center" wrapText="1"/>
    </xf>
    <xf numFmtId="1" fontId="12" fillId="0" borderId="3" xfId="1" applyNumberFormat="1" applyFont="1" applyBorder="1" applyAlignment="1">
      <alignment horizontal="center" vertical="center" wrapText="1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14" fontId="4" fillId="0" borderId="3" xfId="1" applyNumberFormat="1" applyFont="1" applyBorder="1" applyAlignment="1">
      <alignment horizontal="center" vertical="center" wrapText="1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4" fillId="0" borderId="0" xfId="1" applyFont="1" applyBorder="1" applyAlignment="1">
      <alignment horizontal="center" vertical="center" wrapText="1"/>
    </xf>
    <xf numFmtId="14" fontId="4" fillId="0" borderId="0" xfId="1" applyNumberFormat="1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0" xfId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6" fillId="0" borderId="0" xfId="4" applyFont="1" applyBorder="1" applyAlignment="1">
      <alignment horizontal="left" vertical="center" wrapText="1"/>
    </xf>
    <xf numFmtId="0" fontId="9" fillId="0" borderId="0" xfId="7" applyFont="1" applyFill="1" applyBorder="1" applyAlignment="1">
      <alignment horizontal="center" vertical="center" wrapText="1"/>
    </xf>
    <xf numFmtId="0" fontId="8" fillId="0" borderId="0" xfId="6" applyFont="1" applyFill="1" applyBorder="1" applyAlignment="1">
      <alignment horizontal="left" vertical="center" wrapText="1"/>
    </xf>
    <xf numFmtId="0" fontId="9" fillId="0" borderId="0" xfId="4" applyFont="1" applyFill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12" fillId="0" borderId="4" xfId="1" quotePrefix="1" applyFont="1" applyBorder="1" applyAlignment="1">
      <alignment horizontal="center" vertical="top" wrapText="1"/>
    </xf>
    <xf numFmtId="0" fontId="12" fillId="0" borderId="2" xfId="1" quotePrefix="1" applyFont="1" applyBorder="1" applyAlignment="1">
      <alignment horizontal="center" vertical="top" wrapText="1"/>
    </xf>
    <xf numFmtId="0" fontId="12" fillId="0" borderId="5" xfId="1" quotePrefix="1" applyFont="1" applyBorder="1" applyAlignment="1">
      <alignment horizontal="center" vertical="top" wrapText="1"/>
    </xf>
    <xf numFmtId="0" fontId="9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9" fillId="0" borderId="0" xfId="5" applyFont="1" applyAlignment="1">
      <alignment horizontal="left" wrapText="1"/>
    </xf>
    <xf numFmtId="0" fontId="9" fillId="0" borderId="0" xfId="5" applyFont="1" applyAlignment="1">
      <alignment horizontal="left"/>
    </xf>
    <xf numFmtId="0" fontId="8" fillId="0" borderId="1" xfId="4" applyFont="1" applyBorder="1" applyAlignment="1">
      <alignment horizontal="left" vertical="center" wrapText="1"/>
    </xf>
    <xf numFmtId="0" fontId="8" fillId="3" borderId="2" xfId="3" applyFont="1" applyFill="1" applyBorder="1" applyAlignment="1">
      <alignment horizontal="left" vertical="center"/>
    </xf>
    <xf numFmtId="0" fontId="9" fillId="3" borderId="0" xfId="1" applyFont="1" applyFill="1" applyAlignment="1">
      <alignment horizontal="left" wrapText="1"/>
    </xf>
    <xf numFmtId="0" fontId="9" fillId="3" borderId="0" xfId="1" applyFont="1" applyFill="1" applyAlignment="1">
      <alignment horizontal="left"/>
    </xf>
    <xf numFmtId="0" fontId="8" fillId="0" borderId="2" xfId="3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right" vertical="center" wrapText="1"/>
    </xf>
    <xf numFmtId="0" fontId="6" fillId="2" borderId="0" xfId="2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8" fillId="0" borderId="1" xfId="3" applyFont="1" applyFill="1" applyBorder="1" applyAlignment="1">
      <alignment horizontal="left" vertical="center"/>
    </xf>
    <xf numFmtId="0" fontId="19" fillId="2" borderId="0" xfId="2" applyFont="1" applyFill="1" applyAlignment="1">
      <alignment horizontal="center" vertical="center"/>
    </xf>
    <xf numFmtId="0" fontId="16" fillId="3" borderId="0" xfId="1" applyFont="1" applyFill="1" applyAlignment="1">
      <alignment horizontal="left" wrapText="1"/>
    </xf>
    <xf numFmtId="0" fontId="4" fillId="0" borderId="6" xfId="1" applyFont="1" applyBorder="1" applyAlignment="1">
      <alignment horizontal="center" vertical="center" wrapText="1"/>
    </xf>
    <xf numFmtId="0" fontId="12" fillId="0" borderId="4" xfId="1" quotePrefix="1" applyFont="1" applyBorder="1" applyAlignment="1">
      <alignment horizontal="center" vertical="center" wrapText="1"/>
    </xf>
    <xf numFmtId="0" fontId="12" fillId="0" borderId="2" xfId="1" quotePrefix="1" applyFont="1" applyBorder="1" applyAlignment="1">
      <alignment horizontal="center" vertical="center" wrapText="1"/>
    </xf>
    <xf numFmtId="0" fontId="12" fillId="0" borderId="5" xfId="1" quotePrefix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top" wrapText="1"/>
    </xf>
    <xf numFmtId="0" fontId="12" fillId="0" borderId="2" xfId="1" applyFont="1" applyBorder="1" applyAlignment="1">
      <alignment horizontal="center" vertical="top" wrapText="1"/>
    </xf>
    <xf numFmtId="0" fontId="12" fillId="0" borderId="5" xfId="1" applyFont="1" applyBorder="1" applyAlignment="1">
      <alignment horizontal="center" vertical="top" wrapText="1"/>
    </xf>
  </cellXfs>
  <cellStyles count="12">
    <cellStyle name="Обычный" xfId="0" builtinId="0"/>
    <cellStyle name="Обычный 2" xfId="2" xr:uid="{00000000-0005-0000-0000-000001000000}"/>
    <cellStyle name="Обычный 2 2" xfId="3" xr:uid="{00000000-0005-0000-0000-000002000000}"/>
    <cellStyle name="Обычный 3" xfId="6" xr:uid="{00000000-0005-0000-0000-000003000000}"/>
    <cellStyle name="Обычный 4" xfId="9" xr:uid="{00000000-0005-0000-0000-000037000000}"/>
    <cellStyle name="Обычный 4 2" xfId="10" xr:uid="{00000000-0005-0000-0000-000003000000}"/>
    <cellStyle name="Обычный 4 3" xfId="8" xr:uid="{00000000-0005-0000-0000-000004000000}"/>
    <cellStyle name="Обычный 4 3 2" xfId="11" xr:uid="{00000000-0005-0000-0000-000004000000}"/>
    <cellStyle name="Обычный_Ковекция верх РК П1" xfId="4" xr:uid="{00000000-0005-0000-0000-000005000000}"/>
    <cellStyle name="Обычный_Стилос_секцийП1_2" xfId="7" xr:uid="{00000000-0005-0000-0000-000006000000}"/>
    <cellStyle name="Обычный_ЦД секций П-5" xfId="5" xr:uid="{00000000-0005-0000-0000-000007000000}"/>
    <cellStyle name="Обычный_ЦД_секций1-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AD43ADE5-FC6B-442A-AF8A-5DDA4934E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DAEF81E0-1837-4047-8EE0-B93FCE628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5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DB66213B-109C-4671-8FE3-EFEE8109C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7A4ACA8-0084-4C21-81C6-E6F06EB95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84A2D2A6-E695-4955-B553-AEF4BC4C4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BE7AE266-D490-4F2A-85D8-912FC3043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C295DB40-8C92-4DCD-A3A3-ADD6D3D57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5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8852D64C-0C43-45A2-93FE-0C6A5A0D8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5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5F426F1-1499-4DD0-A098-917356A7E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5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004EF39F-0071-4621-AC5A-4464982EB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6A78D4F1-B846-4636-A477-CE708E77B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5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535DEE2C-C5C7-464D-B493-94A0C97CC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A1C1A6E4-2727-40BC-B560-C3ABA7C79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2A7A7503-E935-41DE-B9E5-62AFBC29B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9086738F-4F72-430F-BB8E-B2AA9ECBC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9FE68867-A199-4FB0-9B30-1CDD82390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531E9593-C83D-4F1C-AE33-2DA259B4C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8387B004-2ED5-4436-A78F-C4457FB00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65531408-CD37-47F0-A4B7-FE0657D83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6E47756A-F684-40A0-9B08-4DC878B81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2C0A468-4362-4B4E-BCA7-112C75E51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7C049EB-3928-4C1F-A805-A313816C1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E488B53B-E467-4110-AA54-6354CF2E4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2BDCA8FF-D09E-41FA-8BB2-98BAD5621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9EEEBC89-8117-48C0-BB4F-8A9A8DA2E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44A50E0-F01B-4C10-AF62-465DC84CA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71A8C8C-9318-4DF6-8B26-CA29436DC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5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8D39238-725B-4B8B-8EC5-B4213F213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5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D9226793-2C02-4121-B45E-347964F12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5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B13AF6BB-F3B6-4C22-8F05-1EDFDEE3A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5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1248415E-ED01-40FF-8E62-51071B857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5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07A3176-7897-452F-B95A-4CCEBAD62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5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4EB1557-C93F-48A0-970E-F24297EA0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26C90DEC-D8B1-4582-B10C-53C85A7AC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56F423A-0FB7-447F-92FF-4D74A6AAD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181FD1B1-55A6-4CF2-BD71-8697943DD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438150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910C84F9-1F6F-4D27-87C2-2F1F78F5C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86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76"/>
  <sheetViews>
    <sheetView view="pageLayout" topLeftCell="A10" zoomScaleNormal="100" zoomScaleSheetLayoutView="100" workbookViewId="0">
      <selection activeCell="E27" sqref="E27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10.710937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1464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1465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35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1813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1292</v>
      </c>
      <c r="B13" s="87"/>
      <c r="C13" s="87"/>
      <c r="D13" s="87"/>
      <c r="E13" s="87"/>
      <c r="F13" s="87"/>
      <c r="G13" s="19"/>
    </row>
    <row r="14" spans="1:7" ht="17.25" customHeight="1">
      <c r="A14" s="20" t="s">
        <v>817</v>
      </c>
      <c r="B14" s="20"/>
      <c r="C14" s="20"/>
      <c r="D14" s="20"/>
      <c r="E14" s="20"/>
      <c r="F14" s="20"/>
      <c r="G14" s="20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0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0" t="s">
        <v>8</v>
      </c>
      <c r="B20" s="5"/>
      <c r="C20" s="7"/>
      <c r="D20" s="7"/>
      <c r="E20" s="7"/>
      <c r="F20" s="7"/>
      <c r="G20" s="7"/>
    </row>
    <row r="21" spans="1:7" ht="13.5" customHeight="1">
      <c r="A21" s="54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77" t="s">
        <v>36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37</v>
      </c>
      <c r="B26" s="37">
        <v>44767</v>
      </c>
      <c r="C26" s="25" t="s">
        <v>31</v>
      </c>
      <c r="D26" s="30">
        <f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38</v>
      </c>
      <c r="B27" s="37">
        <v>44767</v>
      </c>
      <c r="C27" s="25" t="s">
        <v>31</v>
      </c>
      <c r="D27" s="30">
        <f t="shared" ref="D27:D31" si="0">16/100*0.7</f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39</v>
      </c>
      <c r="B28" s="37">
        <v>44767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40</v>
      </c>
      <c r="B29" s="37">
        <v>44767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41</v>
      </c>
      <c r="B30" s="37">
        <v>44767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42</v>
      </c>
      <c r="B31" s="37">
        <v>44767</v>
      </c>
      <c r="C31" s="25" t="s">
        <v>31</v>
      </c>
      <c r="D31" s="30">
        <f t="shared" si="0"/>
        <v>0.11199999999999999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43</v>
      </c>
      <c r="B32" s="37">
        <v>44767</v>
      </c>
      <c r="C32" s="25" t="s">
        <v>31</v>
      </c>
      <c r="D32" s="30">
        <f>42/100*0.7</f>
        <v>0.29399999999999998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44</v>
      </c>
      <c r="B33" s="37">
        <v>44767</v>
      </c>
      <c r="C33" s="25" t="s">
        <v>31</v>
      </c>
      <c r="D33" s="30">
        <f>34/100*0.7</f>
        <v>0.23799999999999999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45</v>
      </c>
      <c r="B34" s="37">
        <v>44767</v>
      </c>
      <c r="C34" s="25" t="s">
        <v>31</v>
      </c>
      <c r="D34" s="30">
        <f>34/100*0.7</f>
        <v>0.23799999999999999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46</v>
      </c>
      <c r="B35" s="37">
        <v>44762</v>
      </c>
      <c r="C35" s="25" t="s">
        <v>30</v>
      </c>
      <c r="D35" s="30">
        <f>184/100*0.7</f>
        <v>1.288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47</v>
      </c>
      <c r="B36" s="37">
        <v>44762</v>
      </c>
      <c r="C36" s="25" t="s">
        <v>30</v>
      </c>
      <c r="D36" s="30">
        <f t="shared" ref="D36:D42" si="1">184/100*0.7</f>
        <v>1.288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48</v>
      </c>
      <c r="B37" s="37">
        <v>44762</v>
      </c>
      <c r="C37" s="25" t="s">
        <v>30</v>
      </c>
      <c r="D37" s="30">
        <f t="shared" si="1"/>
        <v>1.288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49</v>
      </c>
      <c r="B38" s="37">
        <v>44762</v>
      </c>
      <c r="C38" s="25" t="s">
        <v>30</v>
      </c>
      <c r="D38" s="30">
        <f t="shared" si="1"/>
        <v>1.288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50</v>
      </c>
      <c r="B39" s="37">
        <v>44762</v>
      </c>
      <c r="C39" s="25" t="s">
        <v>30</v>
      </c>
      <c r="D39" s="30">
        <f>184/100*0.7</f>
        <v>1.288</v>
      </c>
      <c r="E39" s="25" t="s">
        <v>818</v>
      </c>
      <c r="F39" s="25" t="s">
        <v>17</v>
      </c>
      <c r="G39" s="25" t="s">
        <v>18</v>
      </c>
    </row>
    <row r="40" spans="1:7" s="12" customFormat="1" ht="24">
      <c r="A40" s="25" t="s">
        <v>51</v>
      </c>
      <c r="B40" s="37">
        <v>44762</v>
      </c>
      <c r="C40" s="25" t="s">
        <v>30</v>
      </c>
      <c r="D40" s="30">
        <f t="shared" si="1"/>
        <v>1.288</v>
      </c>
      <c r="E40" s="25" t="s">
        <v>818</v>
      </c>
      <c r="F40" s="25" t="s">
        <v>17</v>
      </c>
      <c r="G40" s="25" t="s">
        <v>18</v>
      </c>
    </row>
    <row r="41" spans="1:7" s="12" customFormat="1" ht="24">
      <c r="A41" s="25" t="s">
        <v>52</v>
      </c>
      <c r="B41" s="37">
        <v>44762</v>
      </c>
      <c r="C41" s="25" t="s">
        <v>30</v>
      </c>
      <c r="D41" s="30">
        <f t="shared" si="1"/>
        <v>1.288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53</v>
      </c>
      <c r="B42" s="37">
        <v>44762</v>
      </c>
      <c r="C42" s="25" t="s">
        <v>30</v>
      </c>
      <c r="D42" s="30">
        <f t="shared" si="1"/>
        <v>1.288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1797</v>
      </c>
      <c r="B43" s="37">
        <v>44750</v>
      </c>
      <c r="C43" s="25" t="s">
        <v>28</v>
      </c>
      <c r="D43" s="30">
        <f>446/100*0.7</f>
        <v>3.1219999999999999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1798</v>
      </c>
      <c r="B44" s="37">
        <v>44750</v>
      </c>
      <c r="C44" s="25" t="s">
        <v>28</v>
      </c>
      <c r="D44" s="30">
        <f t="shared" ref="D44:D58" si="2">446/100*0.7</f>
        <v>3.1219999999999999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1799</v>
      </c>
      <c r="B45" s="37">
        <v>44750</v>
      </c>
      <c r="C45" s="25" t="s">
        <v>28</v>
      </c>
      <c r="D45" s="30">
        <f t="shared" si="2"/>
        <v>3.1219999999999999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1800</v>
      </c>
      <c r="B46" s="37">
        <v>44750</v>
      </c>
      <c r="C46" s="25" t="s">
        <v>28</v>
      </c>
      <c r="D46" s="30">
        <f t="shared" si="2"/>
        <v>3.1219999999999999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1801</v>
      </c>
      <c r="B47" s="37">
        <v>44750</v>
      </c>
      <c r="C47" s="25" t="s">
        <v>28</v>
      </c>
      <c r="D47" s="30">
        <f t="shared" si="2"/>
        <v>3.1219999999999999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1802</v>
      </c>
      <c r="B48" s="37">
        <v>44750</v>
      </c>
      <c r="C48" s="25" t="s">
        <v>28</v>
      </c>
      <c r="D48" s="30">
        <f t="shared" si="2"/>
        <v>3.1219999999999999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1803</v>
      </c>
      <c r="B49" s="37">
        <v>44750</v>
      </c>
      <c r="C49" s="25" t="s">
        <v>28</v>
      </c>
      <c r="D49" s="30">
        <f t="shared" si="2"/>
        <v>3.1219999999999999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1804</v>
      </c>
      <c r="B50" s="37">
        <v>44750</v>
      </c>
      <c r="C50" s="25" t="s">
        <v>28</v>
      </c>
      <c r="D50" s="30">
        <f t="shared" si="2"/>
        <v>3.1219999999999999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1805</v>
      </c>
      <c r="B51" s="37">
        <v>44754</v>
      </c>
      <c r="C51" s="25" t="s">
        <v>28</v>
      </c>
      <c r="D51" s="30">
        <f t="shared" si="2"/>
        <v>3.1219999999999999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1806</v>
      </c>
      <c r="B52" s="37">
        <v>44754</v>
      </c>
      <c r="C52" s="25" t="s">
        <v>28</v>
      </c>
      <c r="D52" s="30">
        <f t="shared" si="2"/>
        <v>3.1219999999999999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1807</v>
      </c>
      <c r="B53" s="37">
        <v>44754</v>
      </c>
      <c r="C53" s="25" t="s">
        <v>28</v>
      </c>
      <c r="D53" s="30">
        <f t="shared" si="2"/>
        <v>3.1219999999999999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1808</v>
      </c>
      <c r="B54" s="37">
        <v>44754</v>
      </c>
      <c r="C54" s="25" t="s">
        <v>28</v>
      </c>
      <c r="D54" s="30">
        <f t="shared" si="2"/>
        <v>3.1219999999999999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1809</v>
      </c>
      <c r="B55" s="37">
        <v>44754</v>
      </c>
      <c r="C55" s="25" t="s">
        <v>28</v>
      </c>
      <c r="D55" s="30">
        <f t="shared" si="2"/>
        <v>3.1219999999999999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1810</v>
      </c>
      <c r="B56" s="37">
        <v>44754</v>
      </c>
      <c r="C56" s="25" t="s">
        <v>28</v>
      </c>
      <c r="D56" s="30">
        <f t="shared" si="2"/>
        <v>3.1219999999999999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1811</v>
      </c>
      <c r="B57" s="37">
        <v>44754</v>
      </c>
      <c r="C57" s="25" t="s">
        <v>28</v>
      </c>
      <c r="D57" s="30">
        <f t="shared" si="2"/>
        <v>3.1219999999999999</v>
      </c>
      <c r="E57" s="25" t="s">
        <v>818</v>
      </c>
      <c r="F57" s="25" t="s">
        <v>17</v>
      </c>
      <c r="G57" s="25" t="s">
        <v>18</v>
      </c>
    </row>
    <row r="58" spans="1:7" s="12" customFormat="1" ht="24">
      <c r="A58" s="25" t="s">
        <v>1812</v>
      </c>
      <c r="B58" s="37">
        <v>44754</v>
      </c>
      <c r="C58" s="25" t="s">
        <v>28</v>
      </c>
      <c r="D58" s="30">
        <f t="shared" si="2"/>
        <v>3.1219999999999999</v>
      </c>
      <c r="E58" s="25" t="s">
        <v>818</v>
      </c>
      <c r="F58" s="25" t="s">
        <v>17</v>
      </c>
      <c r="G58" s="25" t="s">
        <v>18</v>
      </c>
    </row>
    <row r="59" spans="1:7" s="12" customFormat="1" ht="42.75" customHeight="1">
      <c r="A59" s="74" t="s">
        <v>24</v>
      </c>
      <c r="B59" s="74"/>
      <c r="C59" s="74"/>
      <c r="D59" s="74"/>
      <c r="E59" s="74"/>
      <c r="F59" s="74"/>
      <c r="G59" s="74"/>
    </row>
    <row r="60" spans="1:7" s="12" customFormat="1" ht="48.75" customHeight="1">
      <c r="A60" s="72" t="s">
        <v>1065</v>
      </c>
      <c r="B60" s="72"/>
      <c r="C60" s="72"/>
      <c r="D60" s="72"/>
      <c r="E60" s="13" t="s">
        <v>19</v>
      </c>
      <c r="F60" s="73" t="s">
        <v>1066</v>
      </c>
      <c r="G60" s="73"/>
    </row>
    <row r="61" spans="1:7" ht="48.75" customHeight="1">
      <c r="A61" s="75" t="s">
        <v>1067</v>
      </c>
      <c r="B61" s="75"/>
      <c r="C61" s="75"/>
      <c r="D61" s="75"/>
      <c r="E61" s="13" t="s">
        <v>19</v>
      </c>
      <c r="F61" s="73" t="s">
        <v>819</v>
      </c>
      <c r="G61" s="73"/>
    </row>
    <row r="62" spans="1:7" ht="30.75" customHeight="1">
      <c r="A62" s="72" t="s">
        <v>1068</v>
      </c>
      <c r="B62" s="72"/>
      <c r="C62" s="72"/>
      <c r="D62" s="16"/>
      <c r="E62" s="13" t="s">
        <v>20</v>
      </c>
      <c r="F62" s="73" t="s">
        <v>32</v>
      </c>
      <c r="G62" s="73"/>
    </row>
    <row r="63" spans="1:7" s="12" customFormat="1">
      <c r="A63" s="1"/>
      <c r="B63" s="1"/>
      <c r="C63" s="1"/>
      <c r="D63" s="1"/>
      <c r="E63" s="1"/>
      <c r="F63" s="1"/>
      <c r="G63" s="1"/>
    </row>
    <row r="64" spans="1:7" s="12" customFormat="1">
      <c r="A64" s="1"/>
      <c r="B64" s="1"/>
      <c r="C64" s="1"/>
      <c r="D64" s="1"/>
      <c r="E64" s="1"/>
      <c r="F64" s="1"/>
      <c r="G64" s="1"/>
    </row>
    <row r="65" spans="1:7" s="12" customFormat="1">
      <c r="A65" s="1"/>
      <c r="B65" s="1"/>
      <c r="C65" s="1"/>
      <c r="D65" s="1"/>
      <c r="E65" s="1"/>
      <c r="F65" s="1"/>
      <c r="G65" s="1"/>
    </row>
    <row r="66" spans="1:7" s="12" customFormat="1">
      <c r="A66" s="1"/>
      <c r="B66" s="1"/>
      <c r="C66" s="1"/>
      <c r="D66" s="1"/>
      <c r="E66" s="1"/>
      <c r="F66" s="1"/>
      <c r="G66" s="1"/>
    </row>
    <row r="67" spans="1:7" s="12" customFormat="1">
      <c r="A67" s="1"/>
      <c r="B67" s="1"/>
      <c r="C67" s="1"/>
      <c r="D67" s="1"/>
      <c r="E67" s="1"/>
      <c r="F67" s="1"/>
      <c r="G67" s="1"/>
    </row>
    <row r="68" spans="1:7" s="12" customFormat="1">
      <c r="A68" s="1"/>
      <c r="B68" s="1"/>
      <c r="C68" s="1"/>
      <c r="D68" s="1"/>
      <c r="E68" s="1"/>
      <c r="F68" s="1"/>
      <c r="G68" s="1"/>
    </row>
    <row r="69" spans="1:7" s="12" customFormat="1">
      <c r="A69" s="1"/>
      <c r="B69" s="1"/>
      <c r="C69" s="1"/>
      <c r="D69" s="1"/>
      <c r="E69" s="1"/>
      <c r="F69" s="1"/>
      <c r="G69" s="1"/>
    </row>
    <row r="70" spans="1:7" s="12" customFormat="1">
      <c r="A70" s="1"/>
      <c r="B70" s="1"/>
      <c r="C70" s="1"/>
      <c r="D70" s="1"/>
      <c r="E70" s="1"/>
      <c r="F70" s="1"/>
      <c r="G70" s="1"/>
    </row>
    <row r="72" spans="1:7" ht="21.75" customHeight="1"/>
    <row r="73" spans="1:7" s="12" customFormat="1" ht="42.75" customHeight="1">
      <c r="A73" s="1"/>
      <c r="B73" s="1"/>
      <c r="C73" s="1"/>
      <c r="D73" s="1"/>
      <c r="E73" s="1"/>
      <c r="F73" s="1"/>
      <c r="G73" s="1"/>
    </row>
    <row r="74" spans="1:7" s="12" customFormat="1" ht="43.5" customHeight="1">
      <c r="A74" s="1"/>
      <c r="B74" s="1"/>
      <c r="C74" s="1"/>
      <c r="D74" s="1"/>
      <c r="E74" s="1"/>
      <c r="F74" s="1"/>
      <c r="G74" s="1"/>
    </row>
    <row r="75" spans="1:7" ht="45.75" customHeight="1"/>
    <row r="76" spans="1:7" ht="27.75" customHeight="1"/>
  </sheetData>
  <autoFilter ref="B24:B42" xr:uid="{00000000-0009-0000-0000-000000000000}"/>
  <mergeCells count="25">
    <mergeCell ref="B7:G7"/>
    <mergeCell ref="C1:G1"/>
    <mergeCell ref="A3:G3"/>
    <mergeCell ref="A4:G4"/>
    <mergeCell ref="A5:G5"/>
    <mergeCell ref="B6:G6"/>
    <mergeCell ref="B8:G8"/>
    <mergeCell ref="B9:G9"/>
    <mergeCell ref="B10:G10"/>
    <mergeCell ref="A12:G12"/>
    <mergeCell ref="A13:F13"/>
    <mergeCell ref="A22:G22"/>
    <mergeCell ref="A25:G25"/>
    <mergeCell ref="A15:F15"/>
    <mergeCell ref="A16:F16"/>
    <mergeCell ref="A17:F17"/>
    <mergeCell ref="A18:F18"/>
    <mergeCell ref="A19:G19"/>
    <mergeCell ref="A62:C62"/>
    <mergeCell ref="F62:G62"/>
    <mergeCell ref="A59:G59"/>
    <mergeCell ref="A60:D60"/>
    <mergeCell ref="F60:G60"/>
    <mergeCell ref="A61:D61"/>
    <mergeCell ref="F61:G61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65-1/2022цд от 25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E7BF-D787-4AEE-AF61-A3F52DAE71AF}">
  <sheetPr>
    <tabColor rgb="FF92D050"/>
  </sheetPr>
  <dimension ref="A1:G62"/>
  <sheetViews>
    <sheetView view="pageLayout" topLeftCell="A25" zoomScaleNormal="100" zoomScaleSheetLayoutView="100" workbookViewId="0">
      <selection activeCell="A21" sqref="A21:E21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10.710937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1510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1509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357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1511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1512</v>
      </c>
      <c r="B13" s="87"/>
      <c r="C13" s="87"/>
      <c r="D13" s="87"/>
      <c r="E13" s="87"/>
      <c r="F13" s="87"/>
      <c r="G13" s="24"/>
    </row>
    <row r="14" spans="1:7" ht="17.25" customHeight="1">
      <c r="A14" s="23" t="s">
        <v>817</v>
      </c>
      <c r="B14" s="23"/>
      <c r="C14" s="23"/>
      <c r="D14" s="23"/>
      <c r="E14" s="23"/>
      <c r="F14" s="23"/>
      <c r="G14" s="23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3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3" t="s">
        <v>8</v>
      </c>
      <c r="B20" s="5"/>
      <c r="C20" s="7"/>
      <c r="D20" s="7"/>
      <c r="E20" s="7"/>
      <c r="F20" s="7"/>
      <c r="G20" s="7"/>
    </row>
    <row r="21" spans="1:7" ht="13.5" customHeight="1">
      <c r="A21" s="60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77" t="s">
        <v>358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359</v>
      </c>
      <c r="B26" s="37">
        <v>44796</v>
      </c>
      <c r="C26" s="25" t="s">
        <v>31</v>
      </c>
      <c r="D26" s="30">
        <f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360</v>
      </c>
      <c r="B27" s="37">
        <v>44796</v>
      </c>
      <c r="C27" s="25" t="s">
        <v>31</v>
      </c>
      <c r="D27" s="30">
        <f t="shared" ref="D27:D31" si="0">16/100*0.7</f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361</v>
      </c>
      <c r="B28" s="37">
        <v>44796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362</v>
      </c>
      <c r="B29" s="37">
        <v>44796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363</v>
      </c>
      <c r="B30" s="37">
        <v>44796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364</v>
      </c>
      <c r="B31" s="37">
        <v>44796</v>
      </c>
      <c r="C31" s="25" t="s">
        <v>31</v>
      </c>
      <c r="D31" s="30">
        <f t="shared" si="0"/>
        <v>0.11199999999999999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365</v>
      </c>
      <c r="B32" s="37">
        <v>44796</v>
      </c>
      <c r="C32" s="25" t="s">
        <v>31</v>
      </c>
      <c r="D32" s="30">
        <f>48/100*0.7</f>
        <v>0.33599999999999997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366</v>
      </c>
      <c r="B33" s="37">
        <v>44796</v>
      </c>
      <c r="C33" s="25" t="s">
        <v>31</v>
      </c>
      <c r="D33" s="30">
        <f>32/100*0.7</f>
        <v>0.22399999999999998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367</v>
      </c>
      <c r="B34" s="37">
        <v>44796</v>
      </c>
      <c r="C34" s="25" t="s">
        <v>31</v>
      </c>
      <c r="D34" s="30">
        <f>32/100*0.7</f>
        <v>0.22399999999999998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368</v>
      </c>
      <c r="B35" s="37">
        <v>44796</v>
      </c>
      <c r="C35" s="25" t="s">
        <v>30</v>
      </c>
      <c r="D35" s="30">
        <f t="shared" ref="D35:D42" si="1">184/100*0.7</f>
        <v>1.288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369</v>
      </c>
      <c r="B36" s="37">
        <v>44796</v>
      </c>
      <c r="C36" s="25" t="s">
        <v>30</v>
      </c>
      <c r="D36" s="30">
        <f t="shared" si="1"/>
        <v>1.288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370</v>
      </c>
      <c r="B37" s="37">
        <v>44796</v>
      </c>
      <c r="C37" s="25" t="s">
        <v>30</v>
      </c>
      <c r="D37" s="30">
        <f t="shared" si="1"/>
        <v>1.288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371</v>
      </c>
      <c r="B38" s="37">
        <v>44796</v>
      </c>
      <c r="C38" s="25" t="s">
        <v>30</v>
      </c>
      <c r="D38" s="30">
        <f t="shared" si="1"/>
        <v>1.288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372</v>
      </c>
      <c r="B39" s="37">
        <v>44796</v>
      </c>
      <c r="C39" s="25" t="s">
        <v>30</v>
      </c>
      <c r="D39" s="30">
        <f t="shared" si="1"/>
        <v>1.288</v>
      </c>
      <c r="E39" s="25" t="s">
        <v>818</v>
      </c>
      <c r="F39" s="25" t="s">
        <v>17</v>
      </c>
      <c r="G39" s="25" t="s">
        <v>18</v>
      </c>
    </row>
    <row r="40" spans="1:7" s="12" customFormat="1" ht="24">
      <c r="A40" s="25" t="s">
        <v>373</v>
      </c>
      <c r="B40" s="37">
        <v>44796</v>
      </c>
      <c r="C40" s="25" t="s">
        <v>30</v>
      </c>
      <c r="D40" s="30">
        <f t="shared" si="1"/>
        <v>1.288</v>
      </c>
      <c r="E40" s="25" t="s">
        <v>818</v>
      </c>
      <c r="F40" s="25" t="s">
        <v>17</v>
      </c>
      <c r="G40" s="25" t="s">
        <v>18</v>
      </c>
    </row>
    <row r="41" spans="1:7" s="12" customFormat="1" ht="24">
      <c r="A41" s="25" t="s">
        <v>374</v>
      </c>
      <c r="B41" s="37">
        <v>44796</v>
      </c>
      <c r="C41" s="25" t="s">
        <v>30</v>
      </c>
      <c r="D41" s="30">
        <f t="shared" si="1"/>
        <v>1.288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375</v>
      </c>
      <c r="B42" s="37">
        <v>44796</v>
      </c>
      <c r="C42" s="25" t="s">
        <v>30</v>
      </c>
      <c r="D42" s="30">
        <f t="shared" si="1"/>
        <v>1.288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1493</v>
      </c>
      <c r="B43" s="37">
        <v>44775</v>
      </c>
      <c r="C43" s="25" t="s">
        <v>28</v>
      </c>
      <c r="D43" s="30">
        <f>446/100*0.7</f>
        <v>3.1219999999999999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1494</v>
      </c>
      <c r="B44" s="37">
        <v>44775</v>
      </c>
      <c r="C44" s="25" t="s">
        <v>28</v>
      </c>
      <c r="D44" s="30">
        <f t="shared" ref="D44:D58" si="2">446/100*0.7</f>
        <v>3.1219999999999999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1495</v>
      </c>
      <c r="B45" s="37">
        <v>44775</v>
      </c>
      <c r="C45" s="25" t="s">
        <v>28</v>
      </c>
      <c r="D45" s="30">
        <f t="shared" si="2"/>
        <v>3.1219999999999999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1496</v>
      </c>
      <c r="B46" s="37">
        <v>44775</v>
      </c>
      <c r="C46" s="25" t="s">
        <v>28</v>
      </c>
      <c r="D46" s="30">
        <f t="shared" si="2"/>
        <v>3.1219999999999999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1497</v>
      </c>
      <c r="B47" s="37">
        <v>44775</v>
      </c>
      <c r="C47" s="25" t="s">
        <v>28</v>
      </c>
      <c r="D47" s="30">
        <f t="shared" si="2"/>
        <v>3.1219999999999999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1498</v>
      </c>
      <c r="B48" s="37">
        <v>44775</v>
      </c>
      <c r="C48" s="25" t="s">
        <v>28</v>
      </c>
      <c r="D48" s="30">
        <f t="shared" si="2"/>
        <v>3.1219999999999999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1499</v>
      </c>
      <c r="B49" s="37">
        <v>44775</v>
      </c>
      <c r="C49" s="25" t="s">
        <v>28</v>
      </c>
      <c r="D49" s="30">
        <f t="shared" si="2"/>
        <v>3.1219999999999999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1500</v>
      </c>
      <c r="B50" s="37">
        <v>44775</v>
      </c>
      <c r="C50" s="25" t="s">
        <v>28</v>
      </c>
      <c r="D50" s="30">
        <f t="shared" si="2"/>
        <v>3.1219999999999999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1501</v>
      </c>
      <c r="B51" s="37">
        <v>44774</v>
      </c>
      <c r="C51" s="25" t="s">
        <v>28</v>
      </c>
      <c r="D51" s="30">
        <f t="shared" si="2"/>
        <v>3.1219999999999999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1502</v>
      </c>
      <c r="B52" s="37">
        <v>44774</v>
      </c>
      <c r="C52" s="25" t="s">
        <v>28</v>
      </c>
      <c r="D52" s="30">
        <f t="shared" si="2"/>
        <v>3.1219999999999999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1503</v>
      </c>
      <c r="B53" s="37">
        <v>44774</v>
      </c>
      <c r="C53" s="25" t="s">
        <v>28</v>
      </c>
      <c r="D53" s="30">
        <f t="shared" si="2"/>
        <v>3.1219999999999999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1504</v>
      </c>
      <c r="B54" s="37">
        <v>44774</v>
      </c>
      <c r="C54" s="25" t="s">
        <v>28</v>
      </c>
      <c r="D54" s="30">
        <f t="shared" si="2"/>
        <v>3.1219999999999999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1505</v>
      </c>
      <c r="B55" s="37">
        <v>44774</v>
      </c>
      <c r="C55" s="25" t="s">
        <v>28</v>
      </c>
      <c r="D55" s="30">
        <f t="shared" si="2"/>
        <v>3.1219999999999999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1506</v>
      </c>
      <c r="B56" s="37">
        <v>44774</v>
      </c>
      <c r="C56" s="25" t="s">
        <v>28</v>
      </c>
      <c r="D56" s="30">
        <f t="shared" si="2"/>
        <v>3.1219999999999999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1507</v>
      </c>
      <c r="B57" s="37">
        <v>44774</v>
      </c>
      <c r="C57" s="25" t="s">
        <v>28</v>
      </c>
      <c r="D57" s="30">
        <f t="shared" si="2"/>
        <v>3.1219999999999999</v>
      </c>
      <c r="E57" s="25" t="s">
        <v>818</v>
      </c>
      <c r="F57" s="25" t="s">
        <v>17</v>
      </c>
      <c r="G57" s="25" t="s">
        <v>18</v>
      </c>
    </row>
    <row r="58" spans="1:7" s="12" customFormat="1" ht="24">
      <c r="A58" s="25" t="s">
        <v>1508</v>
      </c>
      <c r="B58" s="37">
        <v>44774</v>
      </c>
      <c r="C58" s="25" t="s">
        <v>28</v>
      </c>
      <c r="D58" s="30">
        <f t="shared" si="2"/>
        <v>3.1219999999999999</v>
      </c>
      <c r="E58" s="25" t="s">
        <v>818</v>
      </c>
      <c r="F58" s="25" t="s">
        <v>17</v>
      </c>
      <c r="G58" s="25" t="s">
        <v>18</v>
      </c>
    </row>
    <row r="59" spans="1:7" s="12" customFormat="1" ht="42.75" customHeight="1">
      <c r="A59" s="74" t="s">
        <v>24</v>
      </c>
      <c r="B59" s="74"/>
      <c r="C59" s="74"/>
      <c r="D59" s="74"/>
      <c r="E59" s="74"/>
      <c r="F59" s="74"/>
      <c r="G59" s="74"/>
    </row>
    <row r="60" spans="1:7" s="12" customFormat="1" ht="48.75" customHeight="1">
      <c r="A60" s="72" t="s">
        <v>1065</v>
      </c>
      <c r="B60" s="72"/>
      <c r="C60" s="72"/>
      <c r="D60" s="72"/>
      <c r="E60" s="13" t="s">
        <v>19</v>
      </c>
      <c r="F60" s="73" t="s">
        <v>1066</v>
      </c>
      <c r="G60" s="73"/>
    </row>
    <row r="61" spans="1:7" ht="48.75" customHeight="1">
      <c r="A61" s="75" t="s">
        <v>1067</v>
      </c>
      <c r="B61" s="75"/>
      <c r="C61" s="75"/>
      <c r="D61" s="75"/>
      <c r="E61" s="13" t="s">
        <v>19</v>
      </c>
      <c r="F61" s="73" t="s">
        <v>819</v>
      </c>
      <c r="G61" s="73"/>
    </row>
    <row r="62" spans="1:7" ht="30.75" customHeight="1">
      <c r="A62" s="72" t="s">
        <v>1068</v>
      </c>
      <c r="B62" s="72"/>
      <c r="C62" s="72"/>
      <c r="D62" s="16"/>
      <c r="E62" s="13" t="s">
        <v>20</v>
      </c>
      <c r="F62" s="73" t="s">
        <v>32</v>
      </c>
      <c r="G62" s="73"/>
    </row>
  </sheetData>
  <autoFilter ref="B24:B31" xr:uid="{00000000-0009-0000-0000-000000000000}"/>
  <mergeCells count="25">
    <mergeCell ref="B7:G7"/>
    <mergeCell ref="C1:G1"/>
    <mergeCell ref="A3:G3"/>
    <mergeCell ref="A4:G4"/>
    <mergeCell ref="A5:G5"/>
    <mergeCell ref="B6:G6"/>
    <mergeCell ref="A25:G25"/>
    <mergeCell ref="B8:G8"/>
    <mergeCell ref="B9:G9"/>
    <mergeCell ref="B10:G10"/>
    <mergeCell ref="A12:G12"/>
    <mergeCell ref="A13:F13"/>
    <mergeCell ref="A15:F15"/>
    <mergeCell ref="A16:F16"/>
    <mergeCell ref="A17:F17"/>
    <mergeCell ref="A18:F18"/>
    <mergeCell ref="A19:G19"/>
    <mergeCell ref="A22:G22"/>
    <mergeCell ref="A62:C62"/>
    <mergeCell ref="F62:G62"/>
    <mergeCell ref="A59:G59"/>
    <mergeCell ref="A60:D60"/>
    <mergeCell ref="F60:G60"/>
    <mergeCell ref="A61:D61"/>
    <mergeCell ref="F61:G61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69-1/2022цд от 23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5DD8-F855-469A-A8E0-79931F2ED158}">
  <sheetPr>
    <tabColor rgb="FF92D050"/>
  </sheetPr>
  <dimension ref="A1:G62"/>
  <sheetViews>
    <sheetView view="pageLayout" zoomScaleNormal="100" zoomScaleSheetLayoutView="100" workbookViewId="0">
      <selection activeCell="A43" sqref="A43:A58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10.710937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1533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1532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357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1534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1512</v>
      </c>
      <c r="B13" s="87"/>
      <c r="C13" s="87"/>
      <c r="D13" s="87"/>
      <c r="E13" s="87"/>
      <c r="F13" s="87"/>
      <c r="G13" s="61"/>
    </row>
    <row r="14" spans="1:7" ht="17.25" customHeight="1">
      <c r="A14" s="62" t="s">
        <v>817</v>
      </c>
      <c r="B14" s="62"/>
      <c r="C14" s="62"/>
      <c r="D14" s="62"/>
      <c r="E14" s="62"/>
      <c r="F14" s="62"/>
      <c r="G14" s="62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62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62" t="s">
        <v>8</v>
      </c>
      <c r="B20" s="5"/>
      <c r="C20" s="7"/>
      <c r="D20" s="7"/>
      <c r="E20" s="7"/>
      <c r="F20" s="7"/>
      <c r="G20" s="7"/>
    </row>
    <row r="21" spans="1:7" ht="13.5" customHeight="1">
      <c r="A21" s="62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77" t="s">
        <v>1535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1764</v>
      </c>
      <c r="B26" s="37">
        <v>44799</v>
      </c>
      <c r="C26" s="25" t="s">
        <v>31</v>
      </c>
      <c r="D26" s="30">
        <f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1765</v>
      </c>
      <c r="B27" s="37">
        <v>44799</v>
      </c>
      <c r="C27" s="25" t="s">
        <v>31</v>
      </c>
      <c r="D27" s="30">
        <f t="shared" ref="D27:D31" si="0">16/100*0.7</f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1766</v>
      </c>
      <c r="B28" s="37">
        <v>44799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1767</v>
      </c>
      <c r="B29" s="37">
        <v>44799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1768</v>
      </c>
      <c r="B30" s="37">
        <v>44799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1769</v>
      </c>
      <c r="B31" s="37">
        <v>44799</v>
      </c>
      <c r="C31" s="25" t="s">
        <v>31</v>
      </c>
      <c r="D31" s="30">
        <f t="shared" si="0"/>
        <v>0.11199999999999999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1770</v>
      </c>
      <c r="B32" s="37">
        <v>44799</v>
      </c>
      <c r="C32" s="25" t="s">
        <v>31</v>
      </c>
      <c r="D32" s="30">
        <f>48/100*0.7</f>
        <v>0.33599999999999997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1771</v>
      </c>
      <c r="B33" s="37">
        <v>44799</v>
      </c>
      <c r="C33" s="25" t="s">
        <v>31</v>
      </c>
      <c r="D33" s="30">
        <f>32/100*0.7</f>
        <v>0.22399999999999998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1772</v>
      </c>
      <c r="B34" s="37">
        <v>44799</v>
      </c>
      <c r="C34" s="25" t="s">
        <v>31</v>
      </c>
      <c r="D34" s="30">
        <f>32/100*0.7</f>
        <v>0.22399999999999998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1773</v>
      </c>
      <c r="B35" s="37">
        <v>44799</v>
      </c>
      <c r="C35" s="25" t="s">
        <v>30</v>
      </c>
      <c r="D35" s="30">
        <f t="shared" ref="D35:D42" si="1">184/100*0.7</f>
        <v>1.288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1774</v>
      </c>
      <c r="B36" s="37">
        <v>44799</v>
      </c>
      <c r="C36" s="25" t="s">
        <v>30</v>
      </c>
      <c r="D36" s="30">
        <f t="shared" si="1"/>
        <v>1.288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1775</v>
      </c>
      <c r="B37" s="37">
        <v>44799</v>
      </c>
      <c r="C37" s="25" t="s">
        <v>30</v>
      </c>
      <c r="D37" s="30">
        <f t="shared" si="1"/>
        <v>1.288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1776</v>
      </c>
      <c r="B38" s="37">
        <v>44799</v>
      </c>
      <c r="C38" s="25" t="s">
        <v>30</v>
      </c>
      <c r="D38" s="30">
        <f t="shared" si="1"/>
        <v>1.288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1777</v>
      </c>
      <c r="B39" s="37">
        <v>44799</v>
      </c>
      <c r="C39" s="25" t="s">
        <v>30</v>
      </c>
      <c r="D39" s="30">
        <f t="shared" si="1"/>
        <v>1.288</v>
      </c>
      <c r="E39" s="25" t="s">
        <v>818</v>
      </c>
      <c r="F39" s="25" t="s">
        <v>17</v>
      </c>
      <c r="G39" s="25" t="s">
        <v>18</v>
      </c>
    </row>
    <row r="40" spans="1:7" s="12" customFormat="1" ht="24">
      <c r="A40" s="25" t="s">
        <v>1778</v>
      </c>
      <c r="B40" s="37">
        <v>44799</v>
      </c>
      <c r="C40" s="25" t="s">
        <v>30</v>
      </c>
      <c r="D40" s="30">
        <f t="shared" si="1"/>
        <v>1.288</v>
      </c>
      <c r="E40" s="25" t="s">
        <v>818</v>
      </c>
      <c r="F40" s="25" t="s">
        <v>17</v>
      </c>
      <c r="G40" s="25" t="s">
        <v>18</v>
      </c>
    </row>
    <row r="41" spans="1:7" s="12" customFormat="1" ht="24">
      <c r="A41" s="25" t="s">
        <v>1779</v>
      </c>
      <c r="B41" s="37">
        <v>44799</v>
      </c>
      <c r="C41" s="25" t="s">
        <v>30</v>
      </c>
      <c r="D41" s="30">
        <f t="shared" si="1"/>
        <v>1.288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1780</v>
      </c>
      <c r="B42" s="37">
        <v>44799</v>
      </c>
      <c r="C42" s="25" t="s">
        <v>30</v>
      </c>
      <c r="D42" s="30">
        <f t="shared" si="1"/>
        <v>1.288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1781</v>
      </c>
      <c r="B43" s="37">
        <v>44795</v>
      </c>
      <c r="C43" s="25" t="s">
        <v>28</v>
      </c>
      <c r="D43" s="30">
        <f>446/100*0.7</f>
        <v>3.1219999999999999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1782</v>
      </c>
      <c r="B44" s="37">
        <v>44795</v>
      </c>
      <c r="C44" s="25" t="s">
        <v>28</v>
      </c>
      <c r="D44" s="30">
        <f t="shared" ref="D44:D58" si="2">446/100*0.7</f>
        <v>3.1219999999999999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1783</v>
      </c>
      <c r="B45" s="37">
        <v>44795</v>
      </c>
      <c r="C45" s="25" t="s">
        <v>28</v>
      </c>
      <c r="D45" s="30">
        <f t="shared" si="2"/>
        <v>3.1219999999999999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1784</v>
      </c>
      <c r="B46" s="37">
        <v>44795</v>
      </c>
      <c r="C46" s="25" t="s">
        <v>28</v>
      </c>
      <c r="D46" s="30">
        <f t="shared" si="2"/>
        <v>3.1219999999999999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1785</v>
      </c>
      <c r="B47" s="37">
        <v>44795</v>
      </c>
      <c r="C47" s="25" t="s">
        <v>28</v>
      </c>
      <c r="D47" s="30">
        <f t="shared" si="2"/>
        <v>3.1219999999999999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1786</v>
      </c>
      <c r="B48" s="37">
        <v>44795</v>
      </c>
      <c r="C48" s="25" t="s">
        <v>28</v>
      </c>
      <c r="D48" s="30">
        <f t="shared" si="2"/>
        <v>3.1219999999999999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1787</v>
      </c>
      <c r="B49" s="37">
        <v>44795</v>
      </c>
      <c r="C49" s="25" t="s">
        <v>28</v>
      </c>
      <c r="D49" s="30">
        <f t="shared" si="2"/>
        <v>3.1219999999999999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1788</v>
      </c>
      <c r="B50" s="37">
        <v>44795</v>
      </c>
      <c r="C50" s="25" t="s">
        <v>28</v>
      </c>
      <c r="D50" s="30">
        <f t="shared" si="2"/>
        <v>3.1219999999999999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1789</v>
      </c>
      <c r="B51" s="37">
        <v>44795</v>
      </c>
      <c r="C51" s="25" t="s">
        <v>28</v>
      </c>
      <c r="D51" s="30">
        <f t="shared" si="2"/>
        <v>3.1219999999999999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1790</v>
      </c>
      <c r="B52" s="37">
        <v>44795</v>
      </c>
      <c r="C52" s="25" t="s">
        <v>28</v>
      </c>
      <c r="D52" s="30">
        <f t="shared" si="2"/>
        <v>3.1219999999999999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1791</v>
      </c>
      <c r="B53" s="37">
        <v>44795</v>
      </c>
      <c r="C53" s="25" t="s">
        <v>28</v>
      </c>
      <c r="D53" s="30">
        <f t="shared" si="2"/>
        <v>3.1219999999999999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1792</v>
      </c>
      <c r="B54" s="37">
        <v>44795</v>
      </c>
      <c r="C54" s="25" t="s">
        <v>28</v>
      </c>
      <c r="D54" s="30">
        <f t="shared" si="2"/>
        <v>3.1219999999999999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1793</v>
      </c>
      <c r="B55" s="37">
        <v>44795</v>
      </c>
      <c r="C55" s="25" t="s">
        <v>28</v>
      </c>
      <c r="D55" s="30">
        <f t="shared" si="2"/>
        <v>3.1219999999999999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1794</v>
      </c>
      <c r="B56" s="37">
        <v>44795</v>
      </c>
      <c r="C56" s="25" t="s">
        <v>28</v>
      </c>
      <c r="D56" s="30">
        <f t="shared" si="2"/>
        <v>3.1219999999999999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1795</v>
      </c>
      <c r="B57" s="37">
        <v>44795</v>
      </c>
      <c r="C57" s="25" t="s">
        <v>28</v>
      </c>
      <c r="D57" s="30">
        <f t="shared" si="2"/>
        <v>3.1219999999999999</v>
      </c>
      <c r="E57" s="25" t="s">
        <v>818</v>
      </c>
      <c r="F57" s="25" t="s">
        <v>17</v>
      </c>
      <c r="G57" s="25" t="s">
        <v>18</v>
      </c>
    </row>
    <row r="58" spans="1:7" s="12" customFormat="1" ht="24">
      <c r="A58" s="25" t="s">
        <v>1796</v>
      </c>
      <c r="B58" s="37">
        <v>44795</v>
      </c>
      <c r="C58" s="25" t="s">
        <v>28</v>
      </c>
      <c r="D58" s="30">
        <f t="shared" si="2"/>
        <v>3.1219999999999999</v>
      </c>
      <c r="E58" s="25" t="s">
        <v>818</v>
      </c>
      <c r="F58" s="25" t="s">
        <v>17</v>
      </c>
      <c r="G58" s="25" t="s">
        <v>18</v>
      </c>
    </row>
    <row r="59" spans="1:7" s="12" customFormat="1" ht="42.75" customHeight="1">
      <c r="A59" s="74" t="s">
        <v>24</v>
      </c>
      <c r="B59" s="74"/>
      <c r="C59" s="74"/>
      <c r="D59" s="74"/>
      <c r="E59" s="74"/>
      <c r="F59" s="74"/>
      <c r="G59" s="74"/>
    </row>
    <row r="60" spans="1:7" s="12" customFormat="1" ht="48.75" customHeight="1">
      <c r="A60" s="72" t="s">
        <v>1065</v>
      </c>
      <c r="B60" s="72"/>
      <c r="C60" s="72"/>
      <c r="D60" s="72"/>
      <c r="E60" s="13" t="s">
        <v>19</v>
      </c>
      <c r="F60" s="73" t="s">
        <v>1066</v>
      </c>
      <c r="G60" s="73"/>
    </row>
    <row r="61" spans="1:7" ht="48.75" customHeight="1">
      <c r="A61" s="75" t="s">
        <v>1067</v>
      </c>
      <c r="B61" s="75"/>
      <c r="C61" s="75"/>
      <c r="D61" s="75"/>
      <c r="E61" s="13" t="s">
        <v>19</v>
      </c>
      <c r="F61" s="73" t="s">
        <v>1531</v>
      </c>
      <c r="G61" s="73"/>
    </row>
    <row r="62" spans="1:7" ht="30.75" customHeight="1">
      <c r="A62" s="72" t="s">
        <v>1068</v>
      </c>
      <c r="B62" s="72"/>
      <c r="C62" s="72"/>
      <c r="D62" s="16"/>
      <c r="E62" s="13" t="s">
        <v>20</v>
      </c>
      <c r="F62" s="73" t="s">
        <v>32</v>
      </c>
      <c r="G62" s="73"/>
    </row>
  </sheetData>
  <autoFilter ref="B24:B31" xr:uid="{00000000-0009-0000-0000-000000000000}"/>
  <mergeCells count="25">
    <mergeCell ref="A62:C62"/>
    <mergeCell ref="F62:G62"/>
    <mergeCell ref="A16:F16"/>
    <mergeCell ref="A17:F17"/>
    <mergeCell ref="A18:F18"/>
    <mergeCell ref="A19:G19"/>
    <mergeCell ref="A22:G22"/>
    <mergeCell ref="A25:G25"/>
    <mergeCell ref="A59:G59"/>
    <mergeCell ref="A60:D60"/>
    <mergeCell ref="F60:G60"/>
    <mergeCell ref="A61:D61"/>
    <mergeCell ref="F61:G61"/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69-2/2022цд от 26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92D8-09AC-49C5-B976-0B19F2CB1321}">
  <sheetPr>
    <tabColor rgb="FF92D050"/>
  </sheetPr>
  <dimension ref="A1:G61"/>
  <sheetViews>
    <sheetView view="pageLayout" topLeftCell="A55" zoomScaleNormal="100" zoomScaleSheetLayoutView="100" workbookViewId="0">
      <selection activeCell="A13" sqref="A13:F14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10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1554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356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376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1555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1512</v>
      </c>
      <c r="B13" s="87"/>
      <c r="C13" s="87"/>
      <c r="D13" s="87"/>
      <c r="E13" s="87"/>
      <c r="F13" s="87"/>
      <c r="G13" s="24"/>
    </row>
    <row r="14" spans="1:7" ht="17.25" customHeight="1">
      <c r="A14" s="23" t="s">
        <v>817</v>
      </c>
      <c r="B14" s="23"/>
      <c r="C14" s="23"/>
      <c r="D14" s="23"/>
      <c r="E14" s="23"/>
      <c r="F14" s="23"/>
      <c r="G14" s="23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3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3" t="s">
        <v>8</v>
      </c>
      <c r="B20" s="5"/>
      <c r="C20" s="7"/>
      <c r="D20" s="7"/>
      <c r="E20" s="7"/>
      <c r="F20" s="7"/>
      <c r="G20" s="7"/>
    </row>
    <row r="21" spans="1:7" ht="13.5" customHeight="1">
      <c r="A21" s="63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24">
      <c r="A25" s="25" t="s">
        <v>377</v>
      </c>
      <c r="B25" s="37">
        <v>44803</v>
      </c>
      <c r="C25" s="25" t="s">
        <v>31</v>
      </c>
      <c r="D25" s="30">
        <f>16/100*0.7</f>
        <v>0.11199999999999999</v>
      </c>
      <c r="E25" s="25" t="s">
        <v>818</v>
      </c>
      <c r="F25" s="25" t="s">
        <v>17</v>
      </c>
      <c r="G25" s="25" t="s">
        <v>18</v>
      </c>
    </row>
    <row r="26" spans="1:7" s="12" customFormat="1" ht="24">
      <c r="A26" s="25" t="s">
        <v>378</v>
      </c>
      <c r="B26" s="37">
        <v>44803</v>
      </c>
      <c r="C26" s="25" t="s">
        <v>31</v>
      </c>
      <c r="D26" s="30">
        <f t="shared" ref="D26:D30" si="0"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379</v>
      </c>
      <c r="B27" s="37">
        <v>44803</v>
      </c>
      <c r="C27" s="25" t="s">
        <v>31</v>
      </c>
      <c r="D27" s="30">
        <f t="shared" si="0"/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380</v>
      </c>
      <c r="B28" s="37">
        <v>44803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381</v>
      </c>
      <c r="B29" s="37">
        <v>44803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382</v>
      </c>
      <c r="B30" s="37">
        <v>44803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383</v>
      </c>
      <c r="B31" s="37">
        <v>44803</v>
      </c>
      <c r="C31" s="25" t="s">
        <v>31</v>
      </c>
      <c r="D31" s="30">
        <f>48/100*0.7</f>
        <v>0.33599999999999997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384</v>
      </c>
      <c r="B32" s="37">
        <v>44803</v>
      </c>
      <c r="C32" s="25" t="s">
        <v>31</v>
      </c>
      <c r="D32" s="30">
        <f>32/100*0.7</f>
        <v>0.22399999999999998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385</v>
      </c>
      <c r="B33" s="37">
        <v>44803</v>
      </c>
      <c r="C33" s="25" t="s">
        <v>31</v>
      </c>
      <c r="D33" s="30">
        <f>32/100*0.7</f>
        <v>0.22399999999999998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386</v>
      </c>
      <c r="B34" s="37">
        <v>44803</v>
      </c>
      <c r="C34" s="25" t="s">
        <v>30</v>
      </c>
      <c r="D34" s="30">
        <f t="shared" ref="D34:D41" si="1">184/100*0.7</f>
        <v>1.288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1556</v>
      </c>
      <c r="B35" s="37">
        <v>44803</v>
      </c>
      <c r="C35" s="25" t="s">
        <v>30</v>
      </c>
      <c r="D35" s="30">
        <f t="shared" si="1"/>
        <v>1.288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1557</v>
      </c>
      <c r="B36" s="37">
        <v>44803</v>
      </c>
      <c r="C36" s="25" t="s">
        <v>30</v>
      </c>
      <c r="D36" s="30">
        <f t="shared" si="1"/>
        <v>1.288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1558</v>
      </c>
      <c r="B37" s="37">
        <v>44803</v>
      </c>
      <c r="C37" s="25" t="s">
        <v>30</v>
      </c>
      <c r="D37" s="30">
        <f t="shared" si="1"/>
        <v>1.288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1559</v>
      </c>
      <c r="B38" s="37">
        <v>44803</v>
      </c>
      <c r="C38" s="25" t="s">
        <v>30</v>
      </c>
      <c r="D38" s="30">
        <f t="shared" si="1"/>
        <v>1.288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1560</v>
      </c>
      <c r="B39" s="37">
        <v>44803</v>
      </c>
      <c r="C39" s="25" t="s">
        <v>30</v>
      </c>
      <c r="D39" s="30">
        <f t="shared" si="1"/>
        <v>1.288</v>
      </c>
      <c r="E39" s="25" t="s">
        <v>818</v>
      </c>
      <c r="F39" s="25" t="s">
        <v>17</v>
      </c>
      <c r="G39" s="25" t="s">
        <v>18</v>
      </c>
    </row>
    <row r="40" spans="1:7" s="12" customFormat="1" ht="24">
      <c r="A40" s="25" t="s">
        <v>1561</v>
      </c>
      <c r="B40" s="37">
        <v>44803</v>
      </c>
      <c r="C40" s="25" t="s">
        <v>30</v>
      </c>
      <c r="D40" s="30">
        <f t="shared" si="1"/>
        <v>1.288</v>
      </c>
      <c r="E40" s="25" t="s">
        <v>818</v>
      </c>
      <c r="F40" s="25" t="s">
        <v>17</v>
      </c>
      <c r="G40" s="25" t="s">
        <v>18</v>
      </c>
    </row>
    <row r="41" spans="1:7" s="12" customFormat="1" ht="24">
      <c r="A41" s="25" t="s">
        <v>1562</v>
      </c>
      <c r="B41" s="37">
        <v>44803</v>
      </c>
      <c r="C41" s="25" t="s">
        <v>30</v>
      </c>
      <c r="D41" s="30">
        <f t="shared" si="1"/>
        <v>1.288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1513</v>
      </c>
      <c r="B42" s="37">
        <v>44797</v>
      </c>
      <c r="C42" s="25" t="s">
        <v>28</v>
      </c>
      <c r="D42" s="30">
        <f>446/100*0.7</f>
        <v>3.1219999999999999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1514</v>
      </c>
      <c r="B43" s="37">
        <v>44797</v>
      </c>
      <c r="C43" s="25" t="s">
        <v>28</v>
      </c>
      <c r="D43" s="30">
        <f t="shared" ref="D43:D57" si="2">446/100*0.7</f>
        <v>3.1219999999999999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1515</v>
      </c>
      <c r="B44" s="37">
        <v>44797</v>
      </c>
      <c r="C44" s="25" t="s">
        <v>28</v>
      </c>
      <c r="D44" s="30">
        <f t="shared" si="2"/>
        <v>3.1219999999999999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1516</v>
      </c>
      <c r="B45" s="37">
        <v>44797</v>
      </c>
      <c r="C45" s="25" t="s">
        <v>28</v>
      </c>
      <c r="D45" s="30">
        <f t="shared" si="2"/>
        <v>3.1219999999999999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1517</v>
      </c>
      <c r="B46" s="37">
        <v>44797</v>
      </c>
      <c r="C46" s="25" t="s">
        <v>28</v>
      </c>
      <c r="D46" s="30">
        <f t="shared" si="2"/>
        <v>3.1219999999999999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1518</v>
      </c>
      <c r="B47" s="37">
        <v>44797</v>
      </c>
      <c r="C47" s="25" t="s">
        <v>28</v>
      </c>
      <c r="D47" s="30">
        <f t="shared" si="2"/>
        <v>3.1219999999999999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1519</v>
      </c>
      <c r="B48" s="37">
        <v>44797</v>
      </c>
      <c r="C48" s="25" t="s">
        <v>28</v>
      </c>
      <c r="D48" s="30">
        <f t="shared" si="2"/>
        <v>3.1219999999999999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1520</v>
      </c>
      <c r="B49" s="37">
        <v>44797</v>
      </c>
      <c r="C49" s="25" t="s">
        <v>28</v>
      </c>
      <c r="D49" s="30">
        <f t="shared" si="2"/>
        <v>3.1219999999999999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1521</v>
      </c>
      <c r="B50" s="37">
        <v>44797</v>
      </c>
      <c r="C50" s="25" t="s">
        <v>28</v>
      </c>
      <c r="D50" s="30">
        <f t="shared" si="2"/>
        <v>3.1219999999999999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1522</v>
      </c>
      <c r="B51" s="37">
        <v>44797</v>
      </c>
      <c r="C51" s="25" t="s">
        <v>28</v>
      </c>
      <c r="D51" s="30">
        <f t="shared" si="2"/>
        <v>3.1219999999999999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1523</v>
      </c>
      <c r="B52" s="37">
        <v>44797</v>
      </c>
      <c r="C52" s="25" t="s">
        <v>28</v>
      </c>
      <c r="D52" s="30">
        <f t="shared" si="2"/>
        <v>3.1219999999999999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1524</v>
      </c>
      <c r="B53" s="37">
        <v>44797</v>
      </c>
      <c r="C53" s="25" t="s">
        <v>28</v>
      </c>
      <c r="D53" s="30">
        <f t="shared" si="2"/>
        <v>3.1219999999999999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1525</v>
      </c>
      <c r="B54" s="37">
        <v>44797</v>
      </c>
      <c r="C54" s="25" t="s">
        <v>28</v>
      </c>
      <c r="D54" s="30">
        <f t="shared" si="2"/>
        <v>3.1219999999999999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1526</v>
      </c>
      <c r="B55" s="37">
        <v>44797</v>
      </c>
      <c r="C55" s="25" t="s">
        <v>28</v>
      </c>
      <c r="D55" s="30">
        <f t="shared" si="2"/>
        <v>3.1219999999999999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1527</v>
      </c>
      <c r="B56" s="37">
        <v>44797</v>
      </c>
      <c r="C56" s="25" t="s">
        <v>28</v>
      </c>
      <c r="D56" s="30">
        <f t="shared" si="2"/>
        <v>3.1219999999999999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1528</v>
      </c>
      <c r="B57" s="37">
        <v>44797</v>
      </c>
      <c r="C57" s="25" t="s">
        <v>28</v>
      </c>
      <c r="D57" s="30">
        <f t="shared" si="2"/>
        <v>3.1219999999999999</v>
      </c>
      <c r="E57" s="25" t="s">
        <v>818</v>
      </c>
      <c r="F57" s="25" t="s">
        <v>17</v>
      </c>
      <c r="G57" s="25" t="s">
        <v>18</v>
      </c>
    </row>
    <row r="58" spans="1:7" s="12" customFormat="1" ht="42.75" customHeight="1">
      <c r="A58" s="74" t="s">
        <v>24</v>
      </c>
      <c r="B58" s="74"/>
      <c r="C58" s="74"/>
      <c r="D58" s="74"/>
      <c r="E58" s="74"/>
      <c r="F58" s="74"/>
      <c r="G58" s="74"/>
    </row>
    <row r="59" spans="1:7" s="12" customFormat="1" ht="48.75" customHeight="1">
      <c r="A59" s="72" t="s">
        <v>1065</v>
      </c>
      <c r="B59" s="72"/>
      <c r="C59" s="72"/>
      <c r="D59" s="72"/>
      <c r="E59" s="13" t="s">
        <v>19</v>
      </c>
      <c r="F59" s="73" t="s">
        <v>1066</v>
      </c>
      <c r="G59" s="73"/>
    </row>
    <row r="60" spans="1:7" ht="48.75" customHeight="1">
      <c r="A60" s="75" t="s">
        <v>1067</v>
      </c>
      <c r="B60" s="75"/>
      <c r="C60" s="75"/>
      <c r="D60" s="75"/>
      <c r="E60" s="13" t="s">
        <v>19</v>
      </c>
      <c r="F60" s="73" t="s">
        <v>1531</v>
      </c>
      <c r="G60" s="73"/>
    </row>
    <row r="61" spans="1:7" ht="30.75" customHeight="1">
      <c r="A61" s="72" t="s">
        <v>1068</v>
      </c>
      <c r="B61" s="72"/>
      <c r="C61" s="72"/>
      <c r="D61" s="16"/>
      <c r="E61" s="13" t="s">
        <v>20</v>
      </c>
      <c r="F61" s="73" t="s">
        <v>32</v>
      </c>
      <c r="G61" s="73"/>
    </row>
  </sheetData>
  <autoFilter ref="B24:B30" xr:uid="{00000000-0009-0000-0000-000000000000}"/>
  <mergeCells count="24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16:F16"/>
    <mergeCell ref="A17:F17"/>
    <mergeCell ref="A18:F18"/>
    <mergeCell ref="A19:G19"/>
    <mergeCell ref="A22:G22"/>
    <mergeCell ref="A61:C61"/>
    <mergeCell ref="F61:G61"/>
    <mergeCell ref="A58:G58"/>
    <mergeCell ref="A59:D59"/>
    <mergeCell ref="F59:G59"/>
    <mergeCell ref="A60:D60"/>
    <mergeCell ref="F60:G60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69-3/2022цд от 30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A267-2070-46D1-AAF3-2DEF657D0C61}">
  <sheetPr>
    <tabColor rgb="FF92D050"/>
  </sheetPr>
  <dimension ref="A1:G64"/>
  <sheetViews>
    <sheetView view="pageLayout" zoomScaleNormal="100" zoomScaleSheetLayoutView="100" workbookViewId="0">
      <selection activeCell="E76" sqref="E76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10.57031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3" t="s">
        <v>1272</v>
      </c>
      <c r="B3" s="93"/>
      <c r="C3" s="93"/>
      <c r="D3" s="93"/>
      <c r="E3" s="93"/>
      <c r="F3" s="93"/>
      <c r="G3" s="93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389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387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94" t="s">
        <v>1273</v>
      </c>
      <c r="B12" s="94"/>
      <c r="C12" s="94"/>
      <c r="D12" s="94"/>
      <c r="E12" s="94"/>
      <c r="F12" s="94"/>
      <c r="G12" s="94"/>
    </row>
    <row r="13" spans="1:7" ht="17.25" customHeight="1">
      <c r="A13" s="87" t="s">
        <v>388</v>
      </c>
      <c r="B13" s="87"/>
      <c r="C13" s="87"/>
      <c r="D13" s="87"/>
      <c r="E13" s="87"/>
      <c r="F13" s="87"/>
      <c r="G13" s="24"/>
    </row>
    <row r="14" spans="1:7" ht="17.25" customHeight="1">
      <c r="A14" s="23" t="s">
        <v>817</v>
      </c>
      <c r="B14" s="23"/>
      <c r="C14" s="23"/>
      <c r="D14" s="23"/>
      <c r="E14" s="23"/>
      <c r="F14" s="23"/>
      <c r="G14" s="23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3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3" t="s">
        <v>8</v>
      </c>
      <c r="B20" s="5"/>
      <c r="C20" s="7"/>
      <c r="D20" s="7"/>
      <c r="E20" s="7"/>
      <c r="F20" s="7"/>
      <c r="G20" s="7"/>
    </row>
    <row r="21" spans="1:7" ht="13.5" customHeight="1">
      <c r="A21" s="44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>
      <c r="A25" s="77" t="s">
        <v>390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1738</v>
      </c>
      <c r="B26" s="37">
        <v>44775</v>
      </c>
      <c r="C26" s="25" t="s">
        <v>28</v>
      </c>
      <c r="D26" s="30">
        <f>1066/100*0.7</f>
        <v>7.4619999999999997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1739</v>
      </c>
      <c r="B27" s="37">
        <v>44775</v>
      </c>
      <c r="C27" s="25" t="s">
        <v>28</v>
      </c>
      <c r="D27" s="30">
        <f>1066/100*0.7</f>
        <v>7.4619999999999997</v>
      </c>
      <c r="E27" s="25" t="s">
        <v>818</v>
      </c>
      <c r="F27" s="25" t="s">
        <v>17</v>
      </c>
      <c r="G27" s="25" t="s">
        <v>18</v>
      </c>
    </row>
    <row r="28" spans="1:7" s="12" customFormat="1">
      <c r="A28" s="77" t="s">
        <v>391</v>
      </c>
      <c r="B28" s="78"/>
      <c r="C28" s="78"/>
      <c r="D28" s="78"/>
      <c r="E28" s="78"/>
      <c r="F28" s="78"/>
      <c r="G28" s="79"/>
    </row>
    <row r="29" spans="1:7" s="12" customFormat="1" ht="24">
      <c r="A29" s="25" t="s">
        <v>1740</v>
      </c>
      <c r="B29" s="37">
        <v>44775</v>
      </c>
      <c r="C29" s="25" t="s">
        <v>28</v>
      </c>
      <c r="D29" s="30">
        <f>1066/100*0.7</f>
        <v>7.4619999999999997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1741</v>
      </c>
      <c r="B30" s="37">
        <v>44775</v>
      </c>
      <c r="C30" s="25" t="s">
        <v>28</v>
      </c>
      <c r="D30" s="30">
        <f>1066/100*0.7</f>
        <v>7.4619999999999997</v>
      </c>
      <c r="E30" s="25" t="s">
        <v>818</v>
      </c>
      <c r="F30" s="25" t="s">
        <v>17</v>
      </c>
      <c r="G30" s="25" t="s">
        <v>18</v>
      </c>
    </row>
    <row r="31" spans="1:7" s="12" customFormat="1">
      <c r="A31" s="77" t="s">
        <v>392</v>
      </c>
      <c r="B31" s="78"/>
      <c r="C31" s="78"/>
      <c r="D31" s="78"/>
      <c r="E31" s="78"/>
      <c r="F31" s="78"/>
      <c r="G31" s="79"/>
    </row>
    <row r="32" spans="1:7" s="12" customFormat="1" ht="24">
      <c r="A32" s="25" t="s">
        <v>1742</v>
      </c>
      <c r="B32" s="37">
        <v>44775</v>
      </c>
      <c r="C32" s="25" t="s">
        <v>28</v>
      </c>
      <c r="D32" s="30">
        <f>1066/100*0.7</f>
        <v>7.4619999999999997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1743</v>
      </c>
      <c r="B33" s="37">
        <v>44775</v>
      </c>
      <c r="C33" s="25" t="s">
        <v>28</v>
      </c>
      <c r="D33" s="30">
        <f>1066/100*0.7</f>
        <v>7.4619999999999997</v>
      </c>
      <c r="E33" s="25" t="s">
        <v>818</v>
      </c>
      <c r="F33" s="25" t="s">
        <v>17</v>
      </c>
      <c r="G33" s="25" t="s">
        <v>18</v>
      </c>
    </row>
    <row r="34" spans="1:7" s="12" customFormat="1">
      <c r="A34" s="77" t="s">
        <v>393</v>
      </c>
      <c r="B34" s="78"/>
      <c r="C34" s="78"/>
      <c r="D34" s="78"/>
      <c r="E34" s="78"/>
      <c r="F34" s="78"/>
      <c r="G34" s="79"/>
    </row>
    <row r="35" spans="1:7" s="12" customFormat="1" ht="24">
      <c r="A35" s="25" t="s">
        <v>1744</v>
      </c>
      <c r="B35" s="37">
        <v>44775</v>
      </c>
      <c r="C35" s="25" t="s">
        <v>28</v>
      </c>
      <c r="D35" s="30">
        <f>1066/100*0.7</f>
        <v>7.4619999999999997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1745</v>
      </c>
      <c r="B36" s="37">
        <v>44775</v>
      </c>
      <c r="C36" s="25" t="s">
        <v>28</v>
      </c>
      <c r="D36" s="30">
        <f>1066/100*0.7</f>
        <v>7.4619999999999997</v>
      </c>
      <c r="E36" s="25" t="s">
        <v>818</v>
      </c>
      <c r="F36" s="25" t="s">
        <v>17</v>
      </c>
      <c r="G36" s="25" t="s">
        <v>18</v>
      </c>
    </row>
    <row r="37" spans="1:7" s="12" customFormat="1">
      <c r="A37" s="77" t="s">
        <v>394</v>
      </c>
      <c r="B37" s="78"/>
      <c r="C37" s="78"/>
      <c r="D37" s="78"/>
      <c r="E37" s="78"/>
      <c r="F37" s="78"/>
      <c r="G37" s="79"/>
    </row>
    <row r="38" spans="1:7" s="12" customFormat="1" ht="24">
      <c r="A38" s="25" t="s">
        <v>1746</v>
      </c>
      <c r="B38" s="37">
        <v>44775</v>
      </c>
      <c r="C38" s="25" t="s">
        <v>28</v>
      </c>
      <c r="D38" s="30">
        <f>1066/100*0.7</f>
        <v>7.4619999999999997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1747</v>
      </c>
      <c r="B39" s="37">
        <v>44775</v>
      </c>
      <c r="C39" s="25" t="s">
        <v>28</v>
      </c>
      <c r="D39" s="30">
        <f>1066/100*0.7</f>
        <v>7.4619999999999997</v>
      </c>
      <c r="E39" s="25" t="s">
        <v>818</v>
      </c>
      <c r="F39" s="25" t="s">
        <v>17</v>
      </c>
      <c r="G39" s="25" t="s">
        <v>18</v>
      </c>
    </row>
    <row r="40" spans="1:7" s="12" customFormat="1">
      <c r="A40" s="77" t="s">
        <v>395</v>
      </c>
      <c r="B40" s="78"/>
      <c r="C40" s="78"/>
      <c r="D40" s="78"/>
      <c r="E40" s="78"/>
      <c r="F40" s="78"/>
      <c r="G40" s="79"/>
    </row>
    <row r="41" spans="1:7" s="12" customFormat="1" ht="24">
      <c r="A41" s="25" t="s">
        <v>1748</v>
      </c>
      <c r="B41" s="37">
        <v>44775</v>
      </c>
      <c r="C41" s="25" t="s">
        <v>28</v>
      </c>
      <c r="D41" s="30">
        <f>1066/100*0.7</f>
        <v>7.4619999999999997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1749</v>
      </c>
      <c r="B42" s="37">
        <v>44775</v>
      </c>
      <c r="C42" s="25" t="s">
        <v>28</v>
      </c>
      <c r="D42" s="30">
        <f>1066/100*0.7</f>
        <v>7.4619999999999997</v>
      </c>
      <c r="E42" s="25" t="s">
        <v>818</v>
      </c>
      <c r="F42" s="25" t="s">
        <v>17</v>
      </c>
      <c r="G42" s="25" t="s">
        <v>18</v>
      </c>
    </row>
    <row r="43" spans="1:7" s="12" customFormat="1">
      <c r="A43" s="77" t="s">
        <v>396</v>
      </c>
      <c r="B43" s="78"/>
      <c r="C43" s="78"/>
      <c r="D43" s="78"/>
      <c r="E43" s="78"/>
      <c r="F43" s="78"/>
      <c r="G43" s="79"/>
    </row>
    <row r="44" spans="1:7" s="12" customFormat="1" ht="24">
      <c r="A44" s="25" t="s">
        <v>1750</v>
      </c>
      <c r="B44" s="37">
        <v>44775</v>
      </c>
      <c r="C44" s="25" t="s">
        <v>28</v>
      </c>
      <c r="D44" s="30">
        <f>1066/100*0.7</f>
        <v>7.4619999999999997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1751</v>
      </c>
      <c r="B45" s="37">
        <v>44775</v>
      </c>
      <c r="C45" s="25" t="s">
        <v>28</v>
      </c>
      <c r="D45" s="30">
        <f>1066/100*0.7</f>
        <v>7.4619999999999997</v>
      </c>
      <c r="E45" s="25" t="s">
        <v>818</v>
      </c>
      <c r="F45" s="25" t="s">
        <v>17</v>
      </c>
      <c r="G45" s="25" t="s">
        <v>18</v>
      </c>
    </row>
    <row r="46" spans="1:7" s="12" customFormat="1">
      <c r="A46" s="77" t="s">
        <v>397</v>
      </c>
      <c r="B46" s="78"/>
      <c r="C46" s="78"/>
      <c r="D46" s="78"/>
      <c r="E46" s="78"/>
      <c r="F46" s="78"/>
      <c r="G46" s="79"/>
    </row>
    <row r="47" spans="1:7" s="12" customFormat="1" ht="24">
      <c r="A47" s="25" t="s">
        <v>1752</v>
      </c>
      <c r="B47" s="37">
        <v>44775</v>
      </c>
      <c r="C47" s="25" t="s">
        <v>28</v>
      </c>
      <c r="D47" s="30">
        <f>1066/100*0.7</f>
        <v>7.4619999999999997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1753</v>
      </c>
      <c r="B48" s="37">
        <v>44775</v>
      </c>
      <c r="C48" s="25" t="s">
        <v>28</v>
      </c>
      <c r="D48" s="30">
        <f>1066/100*0.7</f>
        <v>7.4619999999999997</v>
      </c>
      <c r="E48" s="25" t="s">
        <v>818</v>
      </c>
      <c r="F48" s="25" t="s">
        <v>17</v>
      </c>
      <c r="G48" s="25" t="s">
        <v>18</v>
      </c>
    </row>
    <row r="49" spans="1:7" s="12" customFormat="1">
      <c r="A49" s="77" t="s">
        <v>398</v>
      </c>
      <c r="B49" s="78"/>
      <c r="C49" s="78"/>
      <c r="D49" s="78"/>
      <c r="E49" s="78"/>
      <c r="F49" s="78"/>
      <c r="G49" s="79"/>
    </row>
    <row r="50" spans="1:7" s="12" customFormat="1" ht="24">
      <c r="A50" s="25" t="s">
        <v>1754</v>
      </c>
      <c r="B50" s="37">
        <v>44775</v>
      </c>
      <c r="C50" s="25" t="s">
        <v>28</v>
      </c>
      <c r="D50" s="30">
        <f>1066/100*0.7</f>
        <v>7.4619999999999997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1755</v>
      </c>
      <c r="B51" s="37">
        <v>44775</v>
      </c>
      <c r="C51" s="25" t="s">
        <v>28</v>
      </c>
      <c r="D51" s="30">
        <f>1066/100*0.7</f>
        <v>7.4619999999999997</v>
      </c>
      <c r="E51" s="25" t="s">
        <v>818</v>
      </c>
      <c r="F51" s="25" t="s">
        <v>17</v>
      </c>
      <c r="G51" s="25" t="s">
        <v>18</v>
      </c>
    </row>
    <row r="52" spans="1:7" s="12" customFormat="1">
      <c r="A52" s="77" t="s">
        <v>399</v>
      </c>
      <c r="B52" s="78"/>
      <c r="C52" s="78"/>
      <c r="D52" s="78"/>
      <c r="E52" s="78"/>
      <c r="F52" s="78"/>
      <c r="G52" s="79"/>
    </row>
    <row r="53" spans="1:7" s="12" customFormat="1" ht="24">
      <c r="A53" s="25" t="s">
        <v>1756</v>
      </c>
      <c r="B53" s="37">
        <v>44775</v>
      </c>
      <c r="C53" s="25" t="s">
        <v>28</v>
      </c>
      <c r="D53" s="30">
        <f>1066/100*0.7</f>
        <v>7.4619999999999997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1757</v>
      </c>
      <c r="B54" s="37">
        <v>44775</v>
      </c>
      <c r="C54" s="25" t="s">
        <v>28</v>
      </c>
      <c r="D54" s="30">
        <f>1066/100*0.7</f>
        <v>7.4619999999999997</v>
      </c>
      <c r="E54" s="25" t="s">
        <v>818</v>
      </c>
      <c r="F54" s="25" t="s">
        <v>17</v>
      </c>
      <c r="G54" s="25" t="s">
        <v>18</v>
      </c>
    </row>
    <row r="55" spans="1:7" s="12" customFormat="1">
      <c r="A55" s="77" t="s">
        <v>400</v>
      </c>
      <c r="B55" s="78"/>
      <c r="C55" s="78"/>
      <c r="D55" s="78"/>
      <c r="E55" s="78"/>
      <c r="F55" s="78"/>
      <c r="G55" s="79"/>
    </row>
    <row r="56" spans="1:7" s="12" customFormat="1" ht="24">
      <c r="A56" s="25" t="s">
        <v>1758</v>
      </c>
      <c r="B56" s="37">
        <v>44775</v>
      </c>
      <c r="C56" s="25" t="s">
        <v>28</v>
      </c>
      <c r="D56" s="30">
        <f>1066/100*0.7</f>
        <v>7.4619999999999997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1759</v>
      </c>
      <c r="B57" s="37">
        <v>44775</v>
      </c>
      <c r="C57" s="25" t="s">
        <v>28</v>
      </c>
      <c r="D57" s="30">
        <f>1066/100*0.7</f>
        <v>7.4619999999999997</v>
      </c>
      <c r="E57" s="25" t="s">
        <v>818</v>
      </c>
      <c r="F57" s="25" t="s">
        <v>17</v>
      </c>
      <c r="G57" s="25" t="s">
        <v>18</v>
      </c>
    </row>
    <row r="58" spans="1:7" s="12" customFormat="1">
      <c r="A58" s="77" t="s">
        <v>401</v>
      </c>
      <c r="B58" s="78"/>
      <c r="C58" s="78"/>
      <c r="D58" s="78"/>
      <c r="E58" s="78"/>
      <c r="F58" s="78"/>
      <c r="G58" s="79"/>
    </row>
    <row r="59" spans="1:7" s="12" customFormat="1" ht="24">
      <c r="A59" s="25" t="s">
        <v>1760</v>
      </c>
      <c r="B59" s="37">
        <v>44775</v>
      </c>
      <c r="C59" s="25" t="s">
        <v>28</v>
      </c>
      <c r="D59" s="30">
        <f>1066/100*0.7</f>
        <v>7.4619999999999997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1761</v>
      </c>
      <c r="B60" s="37">
        <v>44775</v>
      </c>
      <c r="C60" s="25" t="s">
        <v>28</v>
      </c>
      <c r="D60" s="30">
        <f>1066/100*0.7</f>
        <v>7.4619999999999997</v>
      </c>
      <c r="E60" s="25" t="s">
        <v>818</v>
      </c>
      <c r="F60" s="25" t="s">
        <v>17</v>
      </c>
      <c r="G60" s="25" t="s">
        <v>18</v>
      </c>
    </row>
    <row r="61" spans="1:7" s="12" customFormat="1" ht="42.75" customHeight="1">
      <c r="A61" s="74" t="s">
        <v>24</v>
      </c>
      <c r="B61" s="74"/>
      <c r="C61" s="74"/>
      <c r="D61" s="74"/>
      <c r="E61" s="74"/>
      <c r="F61" s="74"/>
      <c r="G61" s="74"/>
    </row>
    <row r="62" spans="1:7" s="12" customFormat="1" ht="48.75" customHeight="1">
      <c r="A62" s="72" t="s">
        <v>1065</v>
      </c>
      <c r="B62" s="72"/>
      <c r="C62" s="72"/>
      <c r="D62" s="72"/>
      <c r="E62" s="13" t="s">
        <v>19</v>
      </c>
      <c r="F62" s="73" t="s">
        <v>1066</v>
      </c>
      <c r="G62" s="73"/>
    </row>
    <row r="63" spans="1:7" ht="48.75" customHeight="1">
      <c r="A63" s="75" t="s">
        <v>1067</v>
      </c>
      <c r="B63" s="75"/>
      <c r="C63" s="75"/>
      <c r="D63" s="75"/>
      <c r="E63" s="13" t="s">
        <v>19</v>
      </c>
      <c r="F63" s="73" t="s">
        <v>819</v>
      </c>
      <c r="G63" s="73"/>
    </row>
    <row r="64" spans="1:7" ht="30.75" customHeight="1">
      <c r="A64" s="72" t="s">
        <v>1068</v>
      </c>
      <c r="B64" s="72"/>
      <c r="C64" s="72"/>
      <c r="D64" s="16"/>
      <c r="E64" s="13" t="s">
        <v>20</v>
      </c>
      <c r="F64" s="73" t="s">
        <v>32</v>
      </c>
      <c r="G64" s="73"/>
    </row>
  </sheetData>
  <autoFilter ref="B24:B31" xr:uid="{00000000-0009-0000-0000-000000000000}"/>
  <mergeCells count="36">
    <mergeCell ref="A16:F16"/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64:C64"/>
    <mergeCell ref="F64:G64"/>
    <mergeCell ref="A31:G31"/>
    <mergeCell ref="A34:G34"/>
    <mergeCell ref="A37:G37"/>
    <mergeCell ref="F62:G62"/>
    <mergeCell ref="A63:D63"/>
    <mergeCell ref="F63:G63"/>
    <mergeCell ref="A55:G55"/>
    <mergeCell ref="A58:G58"/>
    <mergeCell ref="A61:G61"/>
    <mergeCell ref="A62:D62"/>
    <mergeCell ref="A52:G52"/>
    <mergeCell ref="A40:G40"/>
    <mergeCell ref="A46:G46"/>
    <mergeCell ref="A49:G49"/>
    <mergeCell ref="A43:G43"/>
    <mergeCell ref="A17:F17"/>
    <mergeCell ref="A18:F18"/>
    <mergeCell ref="A19:G19"/>
    <mergeCell ref="A22:G22"/>
    <mergeCell ref="A25:G25"/>
    <mergeCell ref="A28:G28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Roman,обычный"&amp;K01+000П Р О Т О К О Л  № 71/2022цд от 02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D43A-AC56-4B23-B1C5-277C21055C8E}">
  <sheetPr>
    <tabColor rgb="FF92D050"/>
    <pageSetUpPr fitToPage="1"/>
  </sheetPr>
  <dimension ref="A1:G172"/>
  <sheetViews>
    <sheetView view="pageLayout" topLeftCell="A63" zoomScaleNormal="100" zoomScaleSheetLayoutView="100" workbookViewId="0">
      <selection activeCell="C87" sqref="C87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1565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402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403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1566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388</v>
      </c>
      <c r="B13" s="87"/>
      <c r="C13" s="87"/>
      <c r="D13" s="87"/>
      <c r="E13" s="87"/>
      <c r="F13" s="87"/>
      <c r="G13" s="24"/>
    </row>
    <row r="14" spans="1:7" ht="17.25" customHeight="1">
      <c r="A14" s="23" t="s">
        <v>817</v>
      </c>
      <c r="B14" s="23"/>
      <c r="C14" s="23"/>
      <c r="D14" s="23"/>
      <c r="E14" s="23"/>
      <c r="F14" s="23"/>
      <c r="G14" s="23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3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3" t="s">
        <v>8</v>
      </c>
      <c r="B20" s="5"/>
      <c r="C20" s="7"/>
      <c r="D20" s="7"/>
      <c r="E20" s="7"/>
      <c r="F20" s="7"/>
      <c r="G20" s="7"/>
    </row>
    <row r="21" spans="1:7" ht="13.5" customHeight="1">
      <c r="A21" s="65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>
      <c r="A25" s="77" t="s">
        <v>406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404</v>
      </c>
      <c r="B26" s="37">
        <v>44792</v>
      </c>
      <c r="C26" s="25" t="s">
        <v>28</v>
      </c>
      <c r="D26" s="30">
        <f>1112/100*0.7</f>
        <v>7.7839999999999989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405</v>
      </c>
      <c r="B27" s="37">
        <v>44792</v>
      </c>
      <c r="C27" s="25" t="s">
        <v>28</v>
      </c>
      <c r="D27" s="30">
        <f>1112/100*0.7</f>
        <v>7.7839999999999989</v>
      </c>
      <c r="E27" s="25" t="s">
        <v>818</v>
      </c>
      <c r="F27" s="25" t="s">
        <v>17</v>
      </c>
      <c r="G27" s="25" t="s">
        <v>18</v>
      </c>
    </row>
    <row r="28" spans="1:7" s="12" customFormat="1">
      <c r="A28" s="77" t="s">
        <v>407</v>
      </c>
      <c r="B28" s="78"/>
      <c r="C28" s="78"/>
      <c r="D28" s="78"/>
      <c r="E28" s="78"/>
      <c r="F28" s="78"/>
      <c r="G28" s="79"/>
    </row>
    <row r="29" spans="1:7" s="12" customFormat="1" ht="24">
      <c r="A29" s="25" t="s">
        <v>409</v>
      </c>
      <c r="B29" s="37">
        <v>44792</v>
      </c>
      <c r="C29" s="25" t="s">
        <v>28</v>
      </c>
      <c r="D29" s="30">
        <f>1112/100*0.7</f>
        <v>7.7839999999999989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410</v>
      </c>
      <c r="B30" s="37">
        <v>44792</v>
      </c>
      <c r="C30" s="25" t="s">
        <v>28</v>
      </c>
      <c r="D30" s="30">
        <f>1112/100*0.7</f>
        <v>7.7839999999999989</v>
      </c>
      <c r="E30" s="25" t="s">
        <v>818</v>
      </c>
      <c r="F30" s="25" t="s">
        <v>17</v>
      </c>
      <c r="G30" s="25" t="s">
        <v>18</v>
      </c>
    </row>
    <row r="31" spans="1:7" s="12" customFormat="1">
      <c r="A31" s="77" t="s">
        <v>408</v>
      </c>
      <c r="B31" s="78"/>
      <c r="C31" s="78"/>
      <c r="D31" s="78"/>
      <c r="E31" s="78"/>
      <c r="F31" s="78"/>
      <c r="G31" s="79"/>
    </row>
    <row r="32" spans="1:7" s="12" customFormat="1" ht="24">
      <c r="A32" s="25" t="s">
        <v>411</v>
      </c>
      <c r="B32" s="37">
        <v>44792</v>
      </c>
      <c r="C32" s="25" t="s">
        <v>28</v>
      </c>
      <c r="D32" s="30">
        <f>1112/100*0.7</f>
        <v>7.7839999999999989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412</v>
      </c>
      <c r="B33" s="37">
        <v>44792</v>
      </c>
      <c r="C33" s="25" t="s">
        <v>28</v>
      </c>
      <c r="D33" s="30">
        <f>1112/100*0.7</f>
        <v>7.7839999999999989</v>
      </c>
      <c r="E33" s="25" t="s">
        <v>818</v>
      </c>
      <c r="F33" s="25" t="s">
        <v>17</v>
      </c>
      <c r="G33" s="25" t="s">
        <v>18</v>
      </c>
    </row>
    <row r="34" spans="1:7" s="12" customFormat="1">
      <c r="A34" s="77" t="s">
        <v>415</v>
      </c>
      <c r="B34" s="78"/>
      <c r="C34" s="78"/>
      <c r="D34" s="78"/>
      <c r="E34" s="78"/>
      <c r="F34" s="78"/>
      <c r="G34" s="79"/>
    </row>
    <row r="35" spans="1:7" s="12" customFormat="1" ht="24">
      <c r="A35" s="25" t="s">
        <v>413</v>
      </c>
      <c r="B35" s="37">
        <v>44792</v>
      </c>
      <c r="C35" s="25" t="s">
        <v>28</v>
      </c>
      <c r="D35" s="30">
        <f>1112/100*0.7</f>
        <v>7.7839999999999989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414</v>
      </c>
      <c r="B36" s="37">
        <v>44792</v>
      </c>
      <c r="C36" s="25" t="s">
        <v>28</v>
      </c>
      <c r="D36" s="30">
        <f>1112/100*0.7</f>
        <v>7.7839999999999989</v>
      </c>
      <c r="E36" s="25" t="s">
        <v>818</v>
      </c>
      <c r="F36" s="25" t="s">
        <v>17</v>
      </c>
      <c r="G36" s="25" t="s">
        <v>18</v>
      </c>
    </row>
    <row r="37" spans="1:7" s="12" customFormat="1">
      <c r="A37" s="77" t="s">
        <v>416</v>
      </c>
      <c r="B37" s="78"/>
      <c r="C37" s="78"/>
      <c r="D37" s="78"/>
      <c r="E37" s="78"/>
      <c r="F37" s="78"/>
      <c r="G37" s="79"/>
    </row>
    <row r="38" spans="1:7" s="12" customFormat="1" ht="24">
      <c r="A38" s="25" t="s">
        <v>418</v>
      </c>
      <c r="B38" s="37">
        <v>44792</v>
      </c>
      <c r="C38" s="25" t="s">
        <v>28</v>
      </c>
      <c r="D38" s="30">
        <f>1112/100*0.7</f>
        <v>7.7839999999999989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419</v>
      </c>
      <c r="B39" s="37">
        <v>44792</v>
      </c>
      <c r="C39" s="25" t="s">
        <v>28</v>
      </c>
      <c r="D39" s="30">
        <f>1112/100*0.7</f>
        <v>7.7839999999999989</v>
      </c>
      <c r="E39" s="25" t="s">
        <v>818</v>
      </c>
      <c r="F39" s="25" t="s">
        <v>17</v>
      </c>
      <c r="G39" s="25" t="s">
        <v>18</v>
      </c>
    </row>
    <row r="40" spans="1:7" s="12" customFormat="1">
      <c r="A40" s="77" t="s">
        <v>417</v>
      </c>
      <c r="B40" s="78"/>
      <c r="C40" s="78"/>
      <c r="D40" s="78"/>
      <c r="E40" s="78"/>
      <c r="F40" s="78"/>
      <c r="G40" s="79"/>
    </row>
    <row r="41" spans="1:7" s="12" customFormat="1" ht="24">
      <c r="A41" s="25" t="s">
        <v>420</v>
      </c>
      <c r="B41" s="37">
        <v>44792</v>
      </c>
      <c r="C41" s="25" t="s">
        <v>28</v>
      </c>
      <c r="D41" s="30">
        <f>1112/100*0.7</f>
        <v>7.7839999999999989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421</v>
      </c>
      <c r="B42" s="37">
        <v>44792</v>
      </c>
      <c r="C42" s="25" t="s">
        <v>28</v>
      </c>
      <c r="D42" s="30">
        <f>1112/100*0.7</f>
        <v>7.7839999999999989</v>
      </c>
      <c r="E42" s="25" t="s">
        <v>818</v>
      </c>
      <c r="F42" s="25" t="s">
        <v>17</v>
      </c>
      <c r="G42" s="25" t="s">
        <v>18</v>
      </c>
    </row>
    <row r="43" spans="1:7" s="12" customFormat="1">
      <c r="A43" s="77" t="s">
        <v>426</v>
      </c>
      <c r="B43" s="78"/>
      <c r="C43" s="78"/>
      <c r="D43" s="78"/>
      <c r="E43" s="78"/>
      <c r="F43" s="78"/>
      <c r="G43" s="79"/>
    </row>
    <row r="44" spans="1:7" s="12" customFormat="1" ht="24">
      <c r="A44" s="25" t="s">
        <v>422</v>
      </c>
      <c r="B44" s="37">
        <v>44791</v>
      </c>
      <c r="C44" s="25" t="s">
        <v>28</v>
      </c>
      <c r="D44" s="30">
        <f>1112/100*0.7</f>
        <v>7.7839999999999989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423</v>
      </c>
      <c r="B45" s="37">
        <v>44791</v>
      </c>
      <c r="C45" s="25" t="s">
        <v>28</v>
      </c>
      <c r="D45" s="30">
        <f>1112/100*0.7</f>
        <v>7.7839999999999989</v>
      </c>
      <c r="E45" s="25" t="s">
        <v>818</v>
      </c>
      <c r="F45" s="25" t="s">
        <v>17</v>
      </c>
      <c r="G45" s="25" t="s">
        <v>18</v>
      </c>
    </row>
    <row r="46" spans="1:7" s="12" customFormat="1">
      <c r="A46" s="77" t="s">
        <v>427</v>
      </c>
      <c r="B46" s="78"/>
      <c r="C46" s="78"/>
      <c r="D46" s="78"/>
      <c r="E46" s="78"/>
      <c r="F46" s="78"/>
      <c r="G46" s="79"/>
    </row>
    <row r="47" spans="1:7" s="12" customFormat="1" ht="24">
      <c r="A47" s="25" t="s">
        <v>424</v>
      </c>
      <c r="B47" s="37">
        <v>44791</v>
      </c>
      <c r="C47" s="25" t="s">
        <v>28</v>
      </c>
      <c r="D47" s="30">
        <f>1112/100*0.7</f>
        <v>7.7839999999999989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425</v>
      </c>
      <c r="B48" s="37">
        <v>44791</v>
      </c>
      <c r="C48" s="25" t="s">
        <v>28</v>
      </c>
      <c r="D48" s="30">
        <f>1112/100*0.7</f>
        <v>7.7839999999999989</v>
      </c>
      <c r="E48" s="25" t="s">
        <v>818</v>
      </c>
      <c r="F48" s="25" t="s">
        <v>17</v>
      </c>
      <c r="G48" s="25" t="s">
        <v>18</v>
      </c>
    </row>
    <row r="49" spans="1:7" s="12" customFormat="1">
      <c r="A49" s="77" t="s">
        <v>428</v>
      </c>
      <c r="B49" s="78"/>
      <c r="C49" s="78"/>
      <c r="D49" s="78"/>
      <c r="E49" s="78"/>
      <c r="F49" s="78"/>
      <c r="G49" s="79"/>
    </row>
    <row r="50" spans="1:7" s="12" customFormat="1" ht="24">
      <c r="A50" s="25" t="s">
        <v>429</v>
      </c>
      <c r="B50" s="37">
        <v>44791</v>
      </c>
      <c r="C50" s="25" t="s">
        <v>28</v>
      </c>
      <c r="D50" s="30">
        <f>1112/100*0.7</f>
        <v>7.7839999999999989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431</v>
      </c>
      <c r="B51" s="37">
        <v>44791</v>
      </c>
      <c r="C51" s="25" t="s">
        <v>28</v>
      </c>
      <c r="D51" s="30">
        <f>1112/100*0.7</f>
        <v>7.7839999999999989</v>
      </c>
      <c r="E51" s="25" t="s">
        <v>818</v>
      </c>
      <c r="F51" s="25" t="s">
        <v>17</v>
      </c>
      <c r="G51" s="25" t="s">
        <v>18</v>
      </c>
    </row>
    <row r="52" spans="1:7" s="12" customFormat="1">
      <c r="A52" s="77" t="s">
        <v>437</v>
      </c>
      <c r="B52" s="78"/>
      <c r="C52" s="78"/>
      <c r="D52" s="78"/>
      <c r="E52" s="78"/>
      <c r="F52" s="78"/>
      <c r="G52" s="79"/>
    </row>
    <row r="53" spans="1:7" s="12" customFormat="1" ht="24">
      <c r="A53" s="25" t="s">
        <v>432</v>
      </c>
      <c r="B53" s="37">
        <v>44791</v>
      </c>
      <c r="C53" s="25" t="s">
        <v>28</v>
      </c>
      <c r="D53" s="30">
        <f>1112/100*0.7</f>
        <v>7.7839999999999989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430</v>
      </c>
      <c r="B54" s="37">
        <v>44791</v>
      </c>
      <c r="C54" s="25" t="s">
        <v>28</v>
      </c>
      <c r="D54" s="30">
        <f>1112/100*0.7</f>
        <v>7.7839999999999989</v>
      </c>
      <c r="E54" s="25" t="s">
        <v>818</v>
      </c>
      <c r="F54" s="25" t="s">
        <v>17</v>
      </c>
      <c r="G54" s="25" t="s">
        <v>18</v>
      </c>
    </row>
    <row r="55" spans="1:7" s="12" customFormat="1">
      <c r="A55" s="77" t="s">
        <v>438</v>
      </c>
      <c r="B55" s="78"/>
      <c r="C55" s="78"/>
      <c r="D55" s="78"/>
      <c r="E55" s="78"/>
      <c r="F55" s="78"/>
      <c r="G55" s="79"/>
    </row>
    <row r="56" spans="1:7" s="12" customFormat="1" ht="24">
      <c r="A56" s="25" t="s">
        <v>433</v>
      </c>
      <c r="B56" s="37">
        <v>44791</v>
      </c>
      <c r="C56" s="25" t="s">
        <v>28</v>
      </c>
      <c r="D56" s="30">
        <f>1112/100*0.7</f>
        <v>7.7839999999999989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434</v>
      </c>
      <c r="B57" s="37">
        <v>44791</v>
      </c>
      <c r="C57" s="25" t="s">
        <v>28</v>
      </c>
      <c r="D57" s="30">
        <f>1112/100*0.7</f>
        <v>7.7839999999999989</v>
      </c>
      <c r="E57" s="25" t="s">
        <v>818</v>
      </c>
      <c r="F57" s="25" t="s">
        <v>17</v>
      </c>
      <c r="G57" s="25" t="s">
        <v>18</v>
      </c>
    </row>
    <row r="58" spans="1:7" s="12" customFormat="1">
      <c r="A58" s="77" t="s">
        <v>439</v>
      </c>
      <c r="B58" s="78"/>
      <c r="C58" s="78"/>
      <c r="D58" s="78"/>
      <c r="E58" s="78"/>
      <c r="F58" s="78"/>
      <c r="G58" s="79"/>
    </row>
    <row r="59" spans="1:7" s="12" customFormat="1" ht="24">
      <c r="A59" s="25" t="s">
        <v>435</v>
      </c>
      <c r="B59" s="37">
        <v>44791</v>
      </c>
      <c r="C59" s="25" t="s">
        <v>28</v>
      </c>
      <c r="D59" s="30">
        <f>1112/100*0.7</f>
        <v>7.7839999999999989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436</v>
      </c>
      <c r="B60" s="37">
        <v>44791</v>
      </c>
      <c r="C60" s="25" t="s">
        <v>28</v>
      </c>
      <c r="D60" s="30">
        <f>1112/100*0.7</f>
        <v>7.7839999999999989</v>
      </c>
      <c r="E60" s="25" t="s">
        <v>818</v>
      </c>
      <c r="F60" s="25" t="s">
        <v>17</v>
      </c>
      <c r="G60" s="25" t="s">
        <v>18</v>
      </c>
    </row>
    <row r="61" spans="1:7" s="12" customFormat="1">
      <c r="A61" s="77" t="s">
        <v>440</v>
      </c>
      <c r="B61" s="78"/>
      <c r="C61" s="78"/>
      <c r="D61" s="78"/>
      <c r="E61" s="78"/>
      <c r="F61" s="78"/>
      <c r="G61" s="79"/>
    </row>
    <row r="62" spans="1:7" s="12" customFormat="1" ht="24">
      <c r="A62" s="25" t="s">
        <v>476</v>
      </c>
      <c r="B62" s="37">
        <v>44791</v>
      </c>
      <c r="C62" s="25" t="s">
        <v>28</v>
      </c>
      <c r="D62" s="30">
        <f>1112/100*0.7</f>
        <v>7.7839999999999989</v>
      </c>
      <c r="E62" s="25" t="s">
        <v>818</v>
      </c>
      <c r="F62" s="25" t="s">
        <v>17</v>
      </c>
      <c r="G62" s="25" t="s">
        <v>18</v>
      </c>
    </row>
    <row r="63" spans="1:7" s="12" customFormat="1" ht="24">
      <c r="A63" s="25" t="s">
        <v>477</v>
      </c>
      <c r="B63" s="37">
        <v>44791</v>
      </c>
      <c r="C63" s="25" t="s">
        <v>28</v>
      </c>
      <c r="D63" s="30">
        <f>1112/100*0.7</f>
        <v>7.7839999999999989</v>
      </c>
      <c r="E63" s="25" t="s">
        <v>818</v>
      </c>
      <c r="F63" s="25" t="s">
        <v>17</v>
      </c>
      <c r="G63" s="25" t="s">
        <v>18</v>
      </c>
    </row>
    <row r="64" spans="1:7" s="12" customFormat="1">
      <c r="A64" s="77" t="s">
        <v>441</v>
      </c>
      <c r="B64" s="78"/>
      <c r="C64" s="78"/>
      <c r="D64" s="78"/>
      <c r="E64" s="78"/>
      <c r="F64" s="78"/>
      <c r="G64" s="79"/>
    </row>
    <row r="65" spans="1:7" s="12" customFormat="1" ht="24">
      <c r="A65" s="25" t="s">
        <v>478</v>
      </c>
      <c r="B65" s="37">
        <v>44791</v>
      </c>
      <c r="C65" s="25" t="s">
        <v>28</v>
      </c>
      <c r="D65" s="30">
        <f>1112/100*0.7</f>
        <v>7.7839999999999989</v>
      </c>
      <c r="E65" s="25" t="s">
        <v>818</v>
      </c>
      <c r="F65" s="25" t="s">
        <v>17</v>
      </c>
      <c r="G65" s="25" t="s">
        <v>18</v>
      </c>
    </row>
    <row r="66" spans="1:7" s="12" customFormat="1" ht="24">
      <c r="A66" s="25" t="s">
        <v>479</v>
      </c>
      <c r="B66" s="37">
        <v>44791</v>
      </c>
      <c r="C66" s="25" t="s">
        <v>28</v>
      </c>
      <c r="D66" s="30">
        <f>1112/100*0.7</f>
        <v>7.7839999999999989</v>
      </c>
      <c r="E66" s="25" t="s">
        <v>818</v>
      </c>
      <c r="F66" s="25" t="s">
        <v>17</v>
      </c>
      <c r="G66" s="25" t="s">
        <v>18</v>
      </c>
    </row>
    <row r="67" spans="1:7" s="12" customFormat="1">
      <c r="A67" s="77" t="s">
        <v>442</v>
      </c>
      <c r="B67" s="78"/>
      <c r="C67" s="78"/>
      <c r="D67" s="78"/>
      <c r="E67" s="78"/>
      <c r="F67" s="78"/>
      <c r="G67" s="79"/>
    </row>
    <row r="68" spans="1:7" s="12" customFormat="1" ht="24">
      <c r="A68" s="25" t="s">
        <v>480</v>
      </c>
      <c r="B68" s="37">
        <v>44791</v>
      </c>
      <c r="C68" s="25" t="s">
        <v>28</v>
      </c>
      <c r="D68" s="30">
        <f>1112/100*0.7</f>
        <v>7.7839999999999989</v>
      </c>
      <c r="E68" s="25" t="s">
        <v>818</v>
      </c>
      <c r="F68" s="25" t="s">
        <v>17</v>
      </c>
      <c r="G68" s="25" t="s">
        <v>18</v>
      </c>
    </row>
    <row r="69" spans="1:7" s="12" customFormat="1" ht="24">
      <c r="A69" s="25" t="s">
        <v>481</v>
      </c>
      <c r="B69" s="37">
        <v>44791</v>
      </c>
      <c r="C69" s="25" t="s">
        <v>28</v>
      </c>
      <c r="D69" s="30">
        <f>1112/100*0.7</f>
        <v>7.7839999999999989</v>
      </c>
      <c r="E69" s="25" t="s">
        <v>818</v>
      </c>
      <c r="F69" s="25" t="s">
        <v>17</v>
      </c>
      <c r="G69" s="25" t="s">
        <v>18</v>
      </c>
    </row>
    <row r="70" spans="1:7" s="12" customFormat="1">
      <c r="A70" s="77" t="s">
        <v>443</v>
      </c>
      <c r="B70" s="78"/>
      <c r="C70" s="78"/>
      <c r="D70" s="78"/>
      <c r="E70" s="78"/>
      <c r="F70" s="78"/>
      <c r="G70" s="79"/>
    </row>
    <row r="71" spans="1:7" s="12" customFormat="1" ht="24">
      <c r="A71" s="25" t="s">
        <v>482</v>
      </c>
      <c r="B71" s="37">
        <v>44791</v>
      </c>
      <c r="C71" s="25" t="s">
        <v>28</v>
      </c>
      <c r="D71" s="30">
        <f>1112/100*0.7</f>
        <v>7.7839999999999989</v>
      </c>
      <c r="E71" s="25" t="s">
        <v>818</v>
      </c>
      <c r="F71" s="25" t="s">
        <v>17</v>
      </c>
      <c r="G71" s="25" t="s">
        <v>18</v>
      </c>
    </row>
    <row r="72" spans="1:7" s="12" customFormat="1" ht="24">
      <c r="A72" s="25" t="s">
        <v>483</v>
      </c>
      <c r="B72" s="37">
        <v>44791</v>
      </c>
      <c r="C72" s="25" t="s">
        <v>28</v>
      </c>
      <c r="D72" s="30">
        <f>1112/100*0.7</f>
        <v>7.7839999999999989</v>
      </c>
      <c r="E72" s="25" t="s">
        <v>818</v>
      </c>
      <c r="F72" s="25" t="s">
        <v>17</v>
      </c>
      <c r="G72" s="25" t="s">
        <v>18</v>
      </c>
    </row>
    <row r="73" spans="1:7" s="12" customFormat="1">
      <c r="A73" s="77" t="s">
        <v>444</v>
      </c>
      <c r="B73" s="78"/>
      <c r="C73" s="78"/>
      <c r="D73" s="78"/>
      <c r="E73" s="78"/>
      <c r="F73" s="78"/>
      <c r="G73" s="79"/>
    </row>
    <row r="74" spans="1:7" s="12" customFormat="1" ht="24">
      <c r="A74" s="25" t="s">
        <v>484</v>
      </c>
      <c r="B74" s="37">
        <v>44782</v>
      </c>
      <c r="C74" s="25" t="s">
        <v>28</v>
      </c>
      <c r="D74" s="30">
        <f>1112/100*0.7</f>
        <v>7.7839999999999989</v>
      </c>
      <c r="E74" s="25" t="s">
        <v>818</v>
      </c>
      <c r="F74" s="25" t="s">
        <v>17</v>
      </c>
      <c r="G74" s="25" t="s">
        <v>18</v>
      </c>
    </row>
    <row r="75" spans="1:7" s="12" customFormat="1" ht="24">
      <c r="A75" s="25" t="s">
        <v>485</v>
      </c>
      <c r="B75" s="37">
        <v>44782</v>
      </c>
      <c r="C75" s="25" t="s">
        <v>28</v>
      </c>
      <c r="D75" s="30">
        <f>1112/100*0.7</f>
        <v>7.7839999999999989</v>
      </c>
      <c r="E75" s="25" t="s">
        <v>818</v>
      </c>
      <c r="F75" s="25" t="s">
        <v>17</v>
      </c>
      <c r="G75" s="25" t="s">
        <v>18</v>
      </c>
    </row>
    <row r="76" spans="1:7" s="12" customFormat="1">
      <c r="A76" s="77" t="s">
        <v>445</v>
      </c>
      <c r="B76" s="78"/>
      <c r="C76" s="78"/>
      <c r="D76" s="78"/>
      <c r="E76" s="78"/>
      <c r="F76" s="78"/>
      <c r="G76" s="79"/>
    </row>
    <row r="77" spans="1:7" s="12" customFormat="1" ht="24">
      <c r="A77" s="25" t="s">
        <v>486</v>
      </c>
      <c r="B77" s="37">
        <v>44782</v>
      </c>
      <c r="C77" s="25" t="s">
        <v>28</v>
      </c>
      <c r="D77" s="30">
        <f>1112/100*0.7</f>
        <v>7.7839999999999989</v>
      </c>
      <c r="E77" s="25" t="s">
        <v>818</v>
      </c>
      <c r="F77" s="25" t="s">
        <v>17</v>
      </c>
      <c r="G77" s="25" t="s">
        <v>18</v>
      </c>
    </row>
    <row r="78" spans="1:7" s="12" customFormat="1" ht="24">
      <c r="A78" s="25" t="s">
        <v>487</v>
      </c>
      <c r="B78" s="37">
        <v>44782</v>
      </c>
      <c r="C78" s="25" t="s">
        <v>28</v>
      </c>
      <c r="D78" s="30">
        <f>1112/100*0.7</f>
        <v>7.7839999999999989</v>
      </c>
      <c r="E78" s="25" t="s">
        <v>818</v>
      </c>
      <c r="F78" s="25" t="s">
        <v>17</v>
      </c>
      <c r="G78" s="25" t="s">
        <v>18</v>
      </c>
    </row>
    <row r="79" spans="1:7" s="12" customFormat="1">
      <c r="A79" s="77" t="s">
        <v>446</v>
      </c>
      <c r="B79" s="78"/>
      <c r="C79" s="78"/>
      <c r="D79" s="78"/>
      <c r="E79" s="78"/>
      <c r="F79" s="78"/>
      <c r="G79" s="79"/>
    </row>
    <row r="80" spans="1:7" s="12" customFormat="1" ht="24">
      <c r="A80" s="25" t="s">
        <v>488</v>
      </c>
      <c r="B80" s="37">
        <v>44782</v>
      </c>
      <c r="C80" s="25" t="s">
        <v>28</v>
      </c>
      <c r="D80" s="30">
        <f>1112/100*0.7</f>
        <v>7.7839999999999989</v>
      </c>
      <c r="E80" s="25" t="s">
        <v>818</v>
      </c>
      <c r="F80" s="25" t="s">
        <v>17</v>
      </c>
      <c r="G80" s="25" t="s">
        <v>18</v>
      </c>
    </row>
    <row r="81" spans="1:7" s="12" customFormat="1" ht="34.5" customHeight="1">
      <c r="A81" s="25" t="s">
        <v>489</v>
      </c>
      <c r="B81" s="37">
        <v>44782</v>
      </c>
      <c r="C81" s="25" t="s">
        <v>28</v>
      </c>
      <c r="D81" s="30">
        <f>1112/100*0.7</f>
        <v>7.7839999999999989</v>
      </c>
      <c r="E81" s="25" t="s">
        <v>818</v>
      </c>
      <c r="F81" s="25" t="s">
        <v>17</v>
      </c>
      <c r="G81" s="25" t="s">
        <v>18</v>
      </c>
    </row>
    <row r="82" spans="1:7" s="12" customFormat="1">
      <c r="A82" s="77" t="s">
        <v>447</v>
      </c>
      <c r="B82" s="78"/>
      <c r="C82" s="78"/>
      <c r="D82" s="78"/>
      <c r="E82" s="78"/>
      <c r="F82" s="78"/>
      <c r="G82" s="79"/>
    </row>
    <row r="83" spans="1:7" s="12" customFormat="1" ht="24">
      <c r="A83" s="25" t="s">
        <v>490</v>
      </c>
      <c r="B83" s="37">
        <v>44782</v>
      </c>
      <c r="C83" s="25" t="s">
        <v>28</v>
      </c>
      <c r="D83" s="30">
        <f>1112/100*0.7</f>
        <v>7.7839999999999989</v>
      </c>
      <c r="E83" s="25" t="s">
        <v>818</v>
      </c>
      <c r="F83" s="25" t="s">
        <v>17</v>
      </c>
      <c r="G83" s="25" t="s">
        <v>18</v>
      </c>
    </row>
    <row r="84" spans="1:7" s="12" customFormat="1" ht="24">
      <c r="A84" s="25" t="s">
        <v>491</v>
      </c>
      <c r="B84" s="37">
        <v>44782</v>
      </c>
      <c r="C84" s="25" t="s">
        <v>28</v>
      </c>
      <c r="D84" s="30">
        <f>1112/100*0.7</f>
        <v>7.7839999999999989</v>
      </c>
      <c r="E84" s="25" t="s">
        <v>818</v>
      </c>
      <c r="F84" s="25" t="s">
        <v>17</v>
      </c>
      <c r="G84" s="25" t="s">
        <v>18</v>
      </c>
    </row>
    <row r="85" spans="1:7" s="12" customFormat="1">
      <c r="A85" s="77" t="s">
        <v>448</v>
      </c>
      <c r="B85" s="78"/>
      <c r="C85" s="78"/>
      <c r="D85" s="78"/>
      <c r="E85" s="78"/>
      <c r="F85" s="78"/>
      <c r="G85" s="79"/>
    </row>
    <row r="86" spans="1:7" s="12" customFormat="1" ht="24">
      <c r="A86" s="25" t="s">
        <v>492</v>
      </c>
      <c r="B86" s="37">
        <v>44791</v>
      </c>
      <c r="C86" s="25" t="s">
        <v>28</v>
      </c>
      <c r="D86" s="30">
        <f>1112/100*0.7</f>
        <v>7.7839999999999989</v>
      </c>
      <c r="E86" s="25" t="s">
        <v>818</v>
      </c>
      <c r="F86" s="25" t="s">
        <v>17</v>
      </c>
      <c r="G86" s="25" t="s">
        <v>18</v>
      </c>
    </row>
    <row r="87" spans="1:7" s="12" customFormat="1" ht="24">
      <c r="A87" s="25" t="s">
        <v>493</v>
      </c>
      <c r="B87" s="37">
        <v>44791</v>
      </c>
      <c r="C87" s="25" t="s">
        <v>28</v>
      </c>
      <c r="D87" s="30">
        <f>1112/100*0.7</f>
        <v>7.7839999999999989</v>
      </c>
      <c r="E87" s="25" t="s">
        <v>818</v>
      </c>
      <c r="F87" s="25" t="s">
        <v>17</v>
      </c>
      <c r="G87" s="25" t="s">
        <v>18</v>
      </c>
    </row>
    <row r="88" spans="1:7" s="12" customFormat="1">
      <c r="A88" s="77" t="s">
        <v>449</v>
      </c>
      <c r="B88" s="78"/>
      <c r="C88" s="78"/>
      <c r="D88" s="78"/>
      <c r="E88" s="78"/>
      <c r="F88" s="78"/>
      <c r="G88" s="79"/>
    </row>
    <row r="89" spans="1:7" s="12" customFormat="1" ht="24">
      <c r="A89" s="25" t="s">
        <v>494</v>
      </c>
      <c r="B89" s="37">
        <v>44781</v>
      </c>
      <c r="C89" s="25" t="s">
        <v>28</v>
      </c>
      <c r="D89" s="30">
        <f>1112/100*0.7</f>
        <v>7.7839999999999989</v>
      </c>
      <c r="E89" s="25" t="s">
        <v>818</v>
      </c>
      <c r="F89" s="25" t="s">
        <v>17</v>
      </c>
      <c r="G89" s="25" t="s">
        <v>18</v>
      </c>
    </row>
    <row r="90" spans="1:7" s="12" customFormat="1" ht="24">
      <c r="A90" s="25" t="s">
        <v>495</v>
      </c>
      <c r="B90" s="37">
        <v>44781</v>
      </c>
      <c r="C90" s="25" t="s">
        <v>28</v>
      </c>
      <c r="D90" s="30">
        <f>1112/100*0.7</f>
        <v>7.7839999999999989</v>
      </c>
      <c r="E90" s="25" t="s">
        <v>818</v>
      </c>
      <c r="F90" s="25" t="s">
        <v>17</v>
      </c>
      <c r="G90" s="25" t="s">
        <v>18</v>
      </c>
    </row>
    <row r="91" spans="1:7" s="12" customFormat="1">
      <c r="A91" s="77" t="s">
        <v>450</v>
      </c>
      <c r="B91" s="78"/>
      <c r="C91" s="78"/>
      <c r="D91" s="78"/>
      <c r="E91" s="78"/>
      <c r="F91" s="78"/>
      <c r="G91" s="79"/>
    </row>
    <row r="92" spans="1:7" s="12" customFormat="1" ht="24">
      <c r="A92" s="25" t="s">
        <v>496</v>
      </c>
      <c r="B92" s="37">
        <v>44781</v>
      </c>
      <c r="C92" s="25" t="s">
        <v>28</v>
      </c>
      <c r="D92" s="30">
        <f>1112/100*0.7</f>
        <v>7.7839999999999989</v>
      </c>
      <c r="E92" s="25" t="s">
        <v>818</v>
      </c>
      <c r="F92" s="25" t="s">
        <v>17</v>
      </c>
      <c r="G92" s="25" t="s">
        <v>18</v>
      </c>
    </row>
    <row r="93" spans="1:7" s="12" customFormat="1" ht="24">
      <c r="A93" s="25" t="s">
        <v>497</v>
      </c>
      <c r="B93" s="37">
        <v>44781</v>
      </c>
      <c r="C93" s="25" t="s">
        <v>28</v>
      </c>
      <c r="D93" s="30">
        <f>1112/100*0.7</f>
        <v>7.7839999999999989</v>
      </c>
      <c r="E93" s="25" t="s">
        <v>818</v>
      </c>
      <c r="F93" s="25" t="s">
        <v>17</v>
      </c>
      <c r="G93" s="25" t="s">
        <v>18</v>
      </c>
    </row>
    <row r="94" spans="1:7" s="12" customFormat="1">
      <c r="A94" s="77" t="s">
        <v>451</v>
      </c>
      <c r="B94" s="78"/>
      <c r="C94" s="78"/>
      <c r="D94" s="78"/>
      <c r="E94" s="78"/>
      <c r="F94" s="78"/>
      <c r="G94" s="79"/>
    </row>
    <row r="95" spans="1:7" s="12" customFormat="1" ht="24">
      <c r="A95" s="25" t="s">
        <v>498</v>
      </c>
      <c r="B95" s="37">
        <v>44781</v>
      </c>
      <c r="C95" s="25" t="s">
        <v>28</v>
      </c>
      <c r="D95" s="30">
        <f>1112/100*0.7</f>
        <v>7.7839999999999989</v>
      </c>
      <c r="E95" s="25" t="s">
        <v>818</v>
      </c>
      <c r="F95" s="25" t="s">
        <v>17</v>
      </c>
      <c r="G95" s="25" t="s">
        <v>18</v>
      </c>
    </row>
    <row r="96" spans="1:7" s="12" customFormat="1" ht="24">
      <c r="A96" s="25" t="s">
        <v>499</v>
      </c>
      <c r="B96" s="37">
        <v>44781</v>
      </c>
      <c r="C96" s="25" t="s">
        <v>28</v>
      </c>
      <c r="D96" s="30">
        <f>1112/100*0.7</f>
        <v>7.7839999999999989</v>
      </c>
      <c r="E96" s="25" t="s">
        <v>818</v>
      </c>
      <c r="F96" s="25" t="s">
        <v>17</v>
      </c>
      <c r="G96" s="25" t="s">
        <v>18</v>
      </c>
    </row>
    <row r="97" spans="1:7" s="12" customFormat="1">
      <c r="A97" s="77" t="s">
        <v>452</v>
      </c>
      <c r="B97" s="78"/>
      <c r="C97" s="78"/>
      <c r="D97" s="78"/>
      <c r="E97" s="78"/>
      <c r="F97" s="78"/>
      <c r="G97" s="79"/>
    </row>
    <row r="98" spans="1:7" s="12" customFormat="1" ht="24">
      <c r="A98" s="25" t="s">
        <v>500</v>
      </c>
      <c r="B98" s="37">
        <v>44781</v>
      </c>
      <c r="C98" s="25" t="s">
        <v>28</v>
      </c>
      <c r="D98" s="30">
        <f>1112/100*0.7</f>
        <v>7.7839999999999989</v>
      </c>
      <c r="E98" s="25" t="s">
        <v>818</v>
      </c>
      <c r="F98" s="25" t="s">
        <v>17</v>
      </c>
      <c r="G98" s="25" t="s">
        <v>18</v>
      </c>
    </row>
    <row r="99" spans="1:7" s="12" customFormat="1" ht="24">
      <c r="A99" s="25" t="s">
        <v>501</v>
      </c>
      <c r="B99" s="37">
        <v>44781</v>
      </c>
      <c r="C99" s="25" t="s">
        <v>28</v>
      </c>
      <c r="D99" s="30">
        <f>1112/100*0.7</f>
        <v>7.7839999999999989</v>
      </c>
      <c r="E99" s="25" t="s">
        <v>818</v>
      </c>
      <c r="F99" s="25" t="s">
        <v>17</v>
      </c>
      <c r="G99" s="25" t="s">
        <v>18</v>
      </c>
    </row>
    <row r="100" spans="1:7" s="12" customFormat="1">
      <c r="A100" s="77" t="s">
        <v>453</v>
      </c>
      <c r="B100" s="78"/>
      <c r="C100" s="78"/>
      <c r="D100" s="78"/>
      <c r="E100" s="78"/>
      <c r="F100" s="78"/>
      <c r="G100" s="79"/>
    </row>
    <row r="101" spans="1:7" s="12" customFormat="1" ht="24">
      <c r="A101" s="25" t="s">
        <v>502</v>
      </c>
      <c r="B101" s="37">
        <v>44781</v>
      </c>
      <c r="C101" s="25" t="s">
        <v>28</v>
      </c>
      <c r="D101" s="30">
        <f>1112/100*0.7</f>
        <v>7.7839999999999989</v>
      </c>
      <c r="E101" s="25" t="s">
        <v>818</v>
      </c>
      <c r="F101" s="25" t="s">
        <v>17</v>
      </c>
      <c r="G101" s="25" t="s">
        <v>18</v>
      </c>
    </row>
    <row r="102" spans="1:7" s="12" customFormat="1" ht="24">
      <c r="A102" s="25" t="s">
        <v>503</v>
      </c>
      <c r="B102" s="37">
        <v>44781</v>
      </c>
      <c r="C102" s="25" t="s">
        <v>28</v>
      </c>
      <c r="D102" s="30">
        <f>1112/100*0.7</f>
        <v>7.7839999999999989</v>
      </c>
      <c r="E102" s="25" t="s">
        <v>818</v>
      </c>
      <c r="F102" s="25" t="s">
        <v>17</v>
      </c>
      <c r="G102" s="25" t="s">
        <v>18</v>
      </c>
    </row>
    <row r="103" spans="1:7" s="12" customFormat="1">
      <c r="A103" s="77" t="s">
        <v>454</v>
      </c>
      <c r="B103" s="78"/>
      <c r="C103" s="78"/>
      <c r="D103" s="78"/>
      <c r="E103" s="78"/>
      <c r="F103" s="78"/>
      <c r="G103" s="79"/>
    </row>
    <row r="104" spans="1:7" s="12" customFormat="1" ht="24">
      <c r="A104" s="25" t="s">
        <v>504</v>
      </c>
      <c r="B104" s="37">
        <v>44791</v>
      </c>
      <c r="C104" s="25" t="s">
        <v>28</v>
      </c>
      <c r="D104" s="30">
        <f>1112/100*0.7</f>
        <v>7.7839999999999989</v>
      </c>
      <c r="E104" s="25" t="s">
        <v>818</v>
      </c>
      <c r="F104" s="25" t="s">
        <v>17</v>
      </c>
      <c r="G104" s="25" t="s">
        <v>18</v>
      </c>
    </row>
    <row r="105" spans="1:7" s="12" customFormat="1" ht="24">
      <c r="A105" s="25" t="s">
        <v>505</v>
      </c>
      <c r="B105" s="37">
        <v>44791</v>
      </c>
      <c r="C105" s="25" t="s">
        <v>28</v>
      </c>
      <c r="D105" s="30">
        <f>1112/100*0.7</f>
        <v>7.7839999999999989</v>
      </c>
      <c r="E105" s="25" t="s">
        <v>818</v>
      </c>
      <c r="F105" s="25" t="s">
        <v>17</v>
      </c>
      <c r="G105" s="25" t="s">
        <v>18</v>
      </c>
    </row>
    <row r="106" spans="1:7" s="12" customFormat="1">
      <c r="A106" s="77" t="s">
        <v>455</v>
      </c>
      <c r="B106" s="78"/>
      <c r="C106" s="78"/>
      <c r="D106" s="78"/>
      <c r="E106" s="78"/>
      <c r="F106" s="78"/>
      <c r="G106" s="79"/>
    </row>
    <row r="107" spans="1:7" s="12" customFormat="1" ht="24">
      <c r="A107" s="25" t="s">
        <v>506</v>
      </c>
      <c r="B107" s="37">
        <v>44791</v>
      </c>
      <c r="C107" s="25" t="s">
        <v>28</v>
      </c>
      <c r="D107" s="30">
        <f>1112/100*0.7</f>
        <v>7.7839999999999989</v>
      </c>
      <c r="E107" s="25" t="s">
        <v>818</v>
      </c>
      <c r="F107" s="25" t="s">
        <v>17</v>
      </c>
      <c r="G107" s="25" t="s">
        <v>18</v>
      </c>
    </row>
    <row r="108" spans="1:7" s="12" customFormat="1" ht="24">
      <c r="A108" s="25" t="s">
        <v>507</v>
      </c>
      <c r="B108" s="37">
        <v>44791</v>
      </c>
      <c r="C108" s="25" t="s">
        <v>28</v>
      </c>
      <c r="D108" s="30">
        <f>1112/100*0.7</f>
        <v>7.7839999999999989</v>
      </c>
      <c r="E108" s="25" t="s">
        <v>818</v>
      </c>
      <c r="F108" s="25" t="s">
        <v>17</v>
      </c>
      <c r="G108" s="25" t="s">
        <v>18</v>
      </c>
    </row>
    <row r="109" spans="1:7" s="12" customFormat="1">
      <c r="A109" s="77" t="s">
        <v>456</v>
      </c>
      <c r="B109" s="78"/>
      <c r="C109" s="78"/>
      <c r="D109" s="78"/>
      <c r="E109" s="78"/>
      <c r="F109" s="78"/>
      <c r="G109" s="79"/>
    </row>
    <row r="110" spans="1:7" s="12" customFormat="1" ht="24">
      <c r="A110" s="25" t="s">
        <v>508</v>
      </c>
      <c r="B110" s="37">
        <v>44791</v>
      </c>
      <c r="C110" s="25" t="s">
        <v>28</v>
      </c>
      <c r="D110" s="30">
        <f>1112/100*0.7</f>
        <v>7.7839999999999989</v>
      </c>
      <c r="E110" s="25" t="s">
        <v>818</v>
      </c>
      <c r="F110" s="25" t="s">
        <v>17</v>
      </c>
      <c r="G110" s="25" t="s">
        <v>18</v>
      </c>
    </row>
    <row r="111" spans="1:7" s="12" customFormat="1" ht="24">
      <c r="A111" s="25" t="s">
        <v>509</v>
      </c>
      <c r="B111" s="37">
        <v>44791</v>
      </c>
      <c r="C111" s="25" t="s">
        <v>28</v>
      </c>
      <c r="D111" s="30">
        <f>1112/100*0.7</f>
        <v>7.7839999999999989</v>
      </c>
      <c r="E111" s="25" t="s">
        <v>818</v>
      </c>
      <c r="F111" s="25" t="s">
        <v>17</v>
      </c>
      <c r="G111" s="25" t="s">
        <v>18</v>
      </c>
    </row>
    <row r="112" spans="1:7" s="12" customFormat="1">
      <c r="A112" s="77" t="s">
        <v>457</v>
      </c>
      <c r="B112" s="78"/>
      <c r="C112" s="78"/>
      <c r="D112" s="78"/>
      <c r="E112" s="78"/>
      <c r="F112" s="78"/>
      <c r="G112" s="79"/>
    </row>
    <row r="113" spans="1:7" s="12" customFormat="1" ht="24">
      <c r="A113" s="25" t="s">
        <v>510</v>
      </c>
      <c r="B113" s="37">
        <v>44791</v>
      </c>
      <c r="C113" s="25" t="s">
        <v>28</v>
      </c>
      <c r="D113" s="30">
        <f>1112/100*0.7</f>
        <v>7.7839999999999989</v>
      </c>
      <c r="E113" s="25" t="s">
        <v>818</v>
      </c>
      <c r="F113" s="25" t="s">
        <v>17</v>
      </c>
      <c r="G113" s="25" t="s">
        <v>18</v>
      </c>
    </row>
    <row r="114" spans="1:7" s="12" customFormat="1" ht="24">
      <c r="A114" s="25" t="s">
        <v>511</v>
      </c>
      <c r="B114" s="37">
        <v>44791</v>
      </c>
      <c r="C114" s="25" t="s">
        <v>28</v>
      </c>
      <c r="D114" s="30">
        <f>1112/100*0.7</f>
        <v>7.7839999999999989</v>
      </c>
      <c r="E114" s="25" t="s">
        <v>818</v>
      </c>
      <c r="F114" s="25" t="s">
        <v>17</v>
      </c>
      <c r="G114" s="25" t="s">
        <v>18</v>
      </c>
    </row>
    <row r="115" spans="1:7" s="12" customFormat="1">
      <c r="A115" s="77" t="s">
        <v>458</v>
      </c>
      <c r="B115" s="78"/>
      <c r="C115" s="78"/>
      <c r="D115" s="78"/>
      <c r="E115" s="78"/>
      <c r="F115" s="78"/>
      <c r="G115" s="79"/>
    </row>
    <row r="116" spans="1:7" s="12" customFormat="1" ht="24">
      <c r="A116" s="25" t="s">
        <v>512</v>
      </c>
      <c r="B116" s="37">
        <v>44791</v>
      </c>
      <c r="C116" s="25" t="s">
        <v>28</v>
      </c>
      <c r="D116" s="30">
        <f>1112/100*0.7</f>
        <v>7.7839999999999989</v>
      </c>
      <c r="E116" s="25" t="s">
        <v>818</v>
      </c>
      <c r="F116" s="25" t="s">
        <v>17</v>
      </c>
      <c r="G116" s="25" t="s">
        <v>18</v>
      </c>
    </row>
    <row r="117" spans="1:7" s="12" customFormat="1" ht="24">
      <c r="A117" s="25" t="s">
        <v>513</v>
      </c>
      <c r="B117" s="37">
        <v>44791</v>
      </c>
      <c r="C117" s="25" t="s">
        <v>28</v>
      </c>
      <c r="D117" s="30">
        <f>1112/100*0.7</f>
        <v>7.7839999999999989</v>
      </c>
      <c r="E117" s="25" t="s">
        <v>818</v>
      </c>
      <c r="F117" s="25" t="s">
        <v>17</v>
      </c>
      <c r="G117" s="25" t="s">
        <v>18</v>
      </c>
    </row>
    <row r="118" spans="1:7" s="12" customFormat="1">
      <c r="A118" s="77" t="s">
        <v>459</v>
      </c>
      <c r="B118" s="78"/>
      <c r="C118" s="78"/>
      <c r="D118" s="78"/>
      <c r="E118" s="78"/>
      <c r="F118" s="78"/>
      <c r="G118" s="79"/>
    </row>
    <row r="119" spans="1:7" s="12" customFormat="1" ht="24">
      <c r="A119" s="25" t="s">
        <v>514</v>
      </c>
      <c r="B119" s="37">
        <v>44791</v>
      </c>
      <c r="C119" s="25" t="s">
        <v>28</v>
      </c>
      <c r="D119" s="30">
        <f>1112/100*0.7</f>
        <v>7.7839999999999989</v>
      </c>
      <c r="E119" s="25" t="s">
        <v>818</v>
      </c>
      <c r="F119" s="25" t="s">
        <v>17</v>
      </c>
      <c r="G119" s="25" t="s">
        <v>18</v>
      </c>
    </row>
    <row r="120" spans="1:7" s="12" customFormat="1" ht="24">
      <c r="A120" s="25" t="s">
        <v>515</v>
      </c>
      <c r="B120" s="37">
        <v>44791</v>
      </c>
      <c r="C120" s="25" t="s">
        <v>28</v>
      </c>
      <c r="D120" s="30">
        <f>1112/100*0.7</f>
        <v>7.7839999999999989</v>
      </c>
      <c r="E120" s="25" t="s">
        <v>818</v>
      </c>
      <c r="F120" s="25" t="s">
        <v>17</v>
      </c>
      <c r="G120" s="25" t="s">
        <v>18</v>
      </c>
    </row>
    <row r="121" spans="1:7" s="12" customFormat="1">
      <c r="A121" s="77" t="s">
        <v>460</v>
      </c>
      <c r="B121" s="78"/>
      <c r="C121" s="78"/>
      <c r="D121" s="78"/>
      <c r="E121" s="78"/>
      <c r="F121" s="78"/>
      <c r="G121" s="79"/>
    </row>
    <row r="122" spans="1:7" s="12" customFormat="1" ht="24">
      <c r="A122" s="25" t="s">
        <v>516</v>
      </c>
      <c r="B122" s="37">
        <v>44791</v>
      </c>
      <c r="C122" s="25" t="s">
        <v>28</v>
      </c>
      <c r="D122" s="30">
        <f>1112/100*0.7</f>
        <v>7.7839999999999989</v>
      </c>
      <c r="E122" s="25" t="s">
        <v>818</v>
      </c>
      <c r="F122" s="25" t="s">
        <v>17</v>
      </c>
      <c r="G122" s="25" t="s">
        <v>18</v>
      </c>
    </row>
    <row r="123" spans="1:7" s="12" customFormat="1" ht="24">
      <c r="A123" s="25" t="s">
        <v>517</v>
      </c>
      <c r="B123" s="37">
        <v>44791</v>
      </c>
      <c r="C123" s="25" t="s">
        <v>28</v>
      </c>
      <c r="D123" s="30">
        <f>1112/100*0.7</f>
        <v>7.7839999999999989</v>
      </c>
      <c r="E123" s="25" t="s">
        <v>818</v>
      </c>
      <c r="F123" s="25" t="s">
        <v>17</v>
      </c>
      <c r="G123" s="25" t="s">
        <v>18</v>
      </c>
    </row>
    <row r="124" spans="1:7" s="12" customFormat="1">
      <c r="A124" s="77" t="s">
        <v>461</v>
      </c>
      <c r="B124" s="78"/>
      <c r="C124" s="78"/>
      <c r="D124" s="78"/>
      <c r="E124" s="78"/>
      <c r="F124" s="78"/>
      <c r="G124" s="79"/>
    </row>
    <row r="125" spans="1:7" s="12" customFormat="1" ht="24">
      <c r="A125" s="25" t="s">
        <v>518</v>
      </c>
      <c r="B125" s="37">
        <v>44781</v>
      </c>
      <c r="C125" s="25" t="s">
        <v>28</v>
      </c>
      <c r="D125" s="30">
        <f>1112/100*0.7</f>
        <v>7.7839999999999989</v>
      </c>
      <c r="E125" s="25" t="s">
        <v>818</v>
      </c>
      <c r="F125" s="25" t="s">
        <v>17</v>
      </c>
      <c r="G125" s="25" t="s">
        <v>18</v>
      </c>
    </row>
    <row r="126" spans="1:7" s="12" customFormat="1" ht="24">
      <c r="A126" s="25" t="s">
        <v>519</v>
      </c>
      <c r="B126" s="37">
        <v>44781</v>
      </c>
      <c r="C126" s="25" t="s">
        <v>28</v>
      </c>
      <c r="D126" s="30">
        <f>1112/100*0.7</f>
        <v>7.7839999999999989</v>
      </c>
      <c r="E126" s="25" t="s">
        <v>818</v>
      </c>
      <c r="F126" s="25" t="s">
        <v>17</v>
      </c>
      <c r="G126" s="25" t="s">
        <v>18</v>
      </c>
    </row>
    <row r="127" spans="1:7" s="12" customFormat="1">
      <c r="A127" s="77" t="s">
        <v>462</v>
      </c>
      <c r="B127" s="78"/>
      <c r="C127" s="78"/>
      <c r="D127" s="78"/>
      <c r="E127" s="78"/>
      <c r="F127" s="78"/>
      <c r="G127" s="79"/>
    </row>
    <row r="128" spans="1:7" s="12" customFormat="1" ht="24">
      <c r="A128" s="25" t="s">
        <v>520</v>
      </c>
      <c r="B128" s="37">
        <v>44781</v>
      </c>
      <c r="C128" s="25" t="s">
        <v>28</v>
      </c>
      <c r="D128" s="30">
        <f>1112/100*0.7</f>
        <v>7.7839999999999989</v>
      </c>
      <c r="E128" s="25" t="s">
        <v>818</v>
      </c>
      <c r="F128" s="25" t="s">
        <v>17</v>
      </c>
      <c r="G128" s="25" t="s">
        <v>18</v>
      </c>
    </row>
    <row r="129" spans="1:7" s="12" customFormat="1" ht="24">
      <c r="A129" s="25" t="s">
        <v>521</v>
      </c>
      <c r="B129" s="37">
        <v>44781</v>
      </c>
      <c r="C129" s="25" t="s">
        <v>28</v>
      </c>
      <c r="D129" s="30">
        <f>1112/100*0.7</f>
        <v>7.7839999999999989</v>
      </c>
      <c r="E129" s="25" t="s">
        <v>818</v>
      </c>
      <c r="F129" s="25" t="s">
        <v>17</v>
      </c>
      <c r="G129" s="25" t="s">
        <v>18</v>
      </c>
    </row>
    <row r="130" spans="1:7" s="12" customFormat="1">
      <c r="A130" s="77" t="s">
        <v>463</v>
      </c>
      <c r="B130" s="78"/>
      <c r="C130" s="78"/>
      <c r="D130" s="78"/>
      <c r="E130" s="78"/>
      <c r="F130" s="78"/>
      <c r="G130" s="79"/>
    </row>
    <row r="131" spans="1:7" s="12" customFormat="1" ht="24">
      <c r="A131" s="25" t="s">
        <v>522</v>
      </c>
      <c r="B131" s="37">
        <v>44781</v>
      </c>
      <c r="C131" s="25" t="s">
        <v>28</v>
      </c>
      <c r="D131" s="30">
        <f>1112/100*0.7</f>
        <v>7.7839999999999989</v>
      </c>
      <c r="E131" s="25" t="s">
        <v>818</v>
      </c>
      <c r="F131" s="25" t="s">
        <v>17</v>
      </c>
      <c r="G131" s="25" t="s">
        <v>18</v>
      </c>
    </row>
    <row r="132" spans="1:7" s="12" customFormat="1" ht="24">
      <c r="A132" s="25" t="s">
        <v>523</v>
      </c>
      <c r="B132" s="37">
        <v>44781</v>
      </c>
      <c r="C132" s="25" t="s">
        <v>28</v>
      </c>
      <c r="D132" s="30">
        <f>1112/100*0.7</f>
        <v>7.7839999999999989</v>
      </c>
      <c r="E132" s="25" t="s">
        <v>818</v>
      </c>
      <c r="F132" s="25" t="s">
        <v>17</v>
      </c>
      <c r="G132" s="25" t="s">
        <v>18</v>
      </c>
    </row>
    <row r="133" spans="1:7" s="12" customFormat="1">
      <c r="A133" s="77" t="s">
        <v>464</v>
      </c>
      <c r="B133" s="78"/>
      <c r="C133" s="78"/>
      <c r="D133" s="78"/>
      <c r="E133" s="78"/>
      <c r="F133" s="78"/>
      <c r="G133" s="79"/>
    </row>
    <row r="134" spans="1:7" s="12" customFormat="1" ht="24">
      <c r="A134" s="25" t="s">
        <v>524</v>
      </c>
      <c r="B134" s="37">
        <v>44781</v>
      </c>
      <c r="C134" s="25" t="s">
        <v>28</v>
      </c>
      <c r="D134" s="30">
        <f>1112/100*0.7</f>
        <v>7.7839999999999989</v>
      </c>
      <c r="E134" s="25" t="s">
        <v>818</v>
      </c>
      <c r="F134" s="25" t="s">
        <v>17</v>
      </c>
      <c r="G134" s="25" t="s">
        <v>18</v>
      </c>
    </row>
    <row r="135" spans="1:7" s="12" customFormat="1" ht="24">
      <c r="A135" s="25" t="s">
        <v>525</v>
      </c>
      <c r="B135" s="37">
        <v>44781</v>
      </c>
      <c r="C135" s="25" t="s">
        <v>28</v>
      </c>
      <c r="D135" s="30">
        <f>1112/100*0.7</f>
        <v>7.7839999999999989</v>
      </c>
      <c r="E135" s="25" t="s">
        <v>818</v>
      </c>
      <c r="F135" s="25" t="s">
        <v>17</v>
      </c>
      <c r="G135" s="25" t="s">
        <v>18</v>
      </c>
    </row>
    <row r="136" spans="1:7" s="12" customFormat="1">
      <c r="A136" s="77" t="s">
        <v>465</v>
      </c>
      <c r="B136" s="78"/>
      <c r="C136" s="78"/>
      <c r="D136" s="78"/>
      <c r="E136" s="78"/>
      <c r="F136" s="78"/>
      <c r="G136" s="79"/>
    </row>
    <row r="137" spans="1:7" s="12" customFormat="1" ht="24">
      <c r="A137" s="25" t="s">
        <v>526</v>
      </c>
      <c r="B137" s="37">
        <v>44781</v>
      </c>
      <c r="C137" s="25" t="s">
        <v>28</v>
      </c>
      <c r="D137" s="30">
        <f>1112/100*0.7</f>
        <v>7.7839999999999989</v>
      </c>
      <c r="E137" s="25" t="s">
        <v>818</v>
      </c>
      <c r="F137" s="25" t="s">
        <v>17</v>
      </c>
      <c r="G137" s="25" t="s">
        <v>18</v>
      </c>
    </row>
    <row r="138" spans="1:7" s="12" customFormat="1" ht="24">
      <c r="A138" s="25" t="s">
        <v>527</v>
      </c>
      <c r="B138" s="37">
        <v>44781</v>
      </c>
      <c r="C138" s="25" t="s">
        <v>28</v>
      </c>
      <c r="D138" s="30">
        <f>1112/100*0.7</f>
        <v>7.7839999999999989</v>
      </c>
      <c r="E138" s="25" t="s">
        <v>818</v>
      </c>
      <c r="F138" s="25" t="s">
        <v>17</v>
      </c>
      <c r="G138" s="25" t="s">
        <v>18</v>
      </c>
    </row>
    <row r="139" spans="1:7" s="12" customFormat="1">
      <c r="A139" s="77" t="s">
        <v>466</v>
      </c>
      <c r="B139" s="78"/>
      <c r="C139" s="78"/>
      <c r="D139" s="78"/>
      <c r="E139" s="78"/>
      <c r="F139" s="78"/>
      <c r="G139" s="79"/>
    </row>
    <row r="140" spans="1:7" s="12" customFormat="1" ht="24">
      <c r="A140" s="25" t="s">
        <v>528</v>
      </c>
      <c r="B140" s="37">
        <v>44781</v>
      </c>
      <c r="C140" s="25" t="s">
        <v>28</v>
      </c>
      <c r="D140" s="30">
        <f>1112/100*0.7</f>
        <v>7.7839999999999989</v>
      </c>
      <c r="E140" s="25" t="s">
        <v>818</v>
      </c>
      <c r="F140" s="25" t="s">
        <v>17</v>
      </c>
      <c r="G140" s="25" t="s">
        <v>18</v>
      </c>
    </row>
    <row r="141" spans="1:7" s="12" customFormat="1" ht="24">
      <c r="A141" s="25" t="s">
        <v>529</v>
      </c>
      <c r="B141" s="37">
        <v>44781</v>
      </c>
      <c r="C141" s="25" t="s">
        <v>28</v>
      </c>
      <c r="D141" s="30">
        <f>1112/100*0.7</f>
        <v>7.7839999999999989</v>
      </c>
      <c r="E141" s="25" t="s">
        <v>818</v>
      </c>
      <c r="F141" s="25" t="s">
        <v>17</v>
      </c>
      <c r="G141" s="25" t="s">
        <v>18</v>
      </c>
    </row>
    <row r="142" spans="1:7" s="12" customFormat="1">
      <c r="A142" s="77" t="s">
        <v>467</v>
      </c>
      <c r="B142" s="78"/>
      <c r="C142" s="78"/>
      <c r="D142" s="78"/>
      <c r="E142" s="78"/>
      <c r="F142" s="78"/>
      <c r="G142" s="79"/>
    </row>
    <row r="143" spans="1:7" s="12" customFormat="1" ht="24">
      <c r="A143" s="25" t="s">
        <v>530</v>
      </c>
      <c r="B143" s="37">
        <v>44781</v>
      </c>
      <c r="C143" s="25" t="s">
        <v>28</v>
      </c>
      <c r="D143" s="30">
        <f>1112/100*0.7</f>
        <v>7.7839999999999989</v>
      </c>
      <c r="E143" s="25" t="s">
        <v>818</v>
      </c>
      <c r="F143" s="25" t="s">
        <v>17</v>
      </c>
      <c r="G143" s="25" t="s">
        <v>18</v>
      </c>
    </row>
    <row r="144" spans="1:7" s="12" customFormat="1" ht="24">
      <c r="A144" s="25" t="s">
        <v>531</v>
      </c>
      <c r="B144" s="37">
        <v>44781</v>
      </c>
      <c r="C144" s="25" t="s">
        <v>28</v>
      </c>
      <c r="D144" s="30">
        <f>1112/100*0.7</f>
        <v>7.7839999999999989</v>
      </c>
      <c r="E144" s="25" t="s">
        <v>818</v>
      </c>
      <c r="F144" s="25" t="s">
        <v>17</v>
      </c>
      <c r="G144" s="25" t="s">
        <v>18</v>
      </c>
    </row>
    <row r="145" spans="1:7" s="12" customFormat="1">
      <c r="A145" s="77" t="s">
        <v>469</v>
      </c>
      <c r="B145" s="78"/>
      <c r="C145" s="78"/>
      <c r="D145" s="78"/>
      <c r="E145" s="78"/>
      <c r="F145" s="78"/>
      <c r="G145" s="79"/>
    </row>
    <row r="146" spans="1:7" s="12" customFormat="1" ht="24">
      <c r="A146" s="25" t="s">
        <v>532</v>
      </c>
      <c r="B146" s="37">
        <v>44781</v>
      </c>
      <c r="C146" s="25" t="s">
        <v>28</v>
      </c>
      <c r="D146" s="30">
        <f>1112/100*0.7</f>
        <v>7.7839999999999989</v>
      </c>
      <c r="E146" s="25" t="s">
        <v>818</v>
      </c>
      <c r="F146" s="25" t="s">
        <v>17</v>
      </c>
      <c r="G146" s="25" t="s">
        <v>18</v>
      </c>
    </row>
    <row r="147" spans="1:7" s="12" customFormat="1" ht="24">
      <c r="A147" s="25" t="s">
        <v>533</v>
      </c>
      <c r="B147" s="37">
        <v>44781</v>
      </c>
      <c r="C147" s="25" t="s">
        <v>28</v>
      </c>
      <c r="D147" s="30">
        <f>1112/100*0.7</f>
        <v>7.7839999999999989</v>
      </c>
      <c r="E147" s="25" t="s">
        <v>818</v>
      </c>
      <c r="F147" s="25" t="s">
        <v>17</v>
      </c>
      <c r="G147" s="25" t="s">
        <v>18</v>
      </c>
    </row>
    <row r="148" spans="1:7" s="12" customFormat="1">
      <c r="A148" s="77" t="s">
        <v>468</v>
      </c>
      <c r="B148" s="78"/>
      <c r="C148" s="78"/>
      <c r="D148" s="78"/>
      <c r="E148" s="78"/>
      <c r="F148" s="78"/>
      <c r="G148" s="79"/>
    </row>
    <row r="149" spans="1:7" s="12" customFormat="1" ht="24">
      <c r="A149" s="25" t="s">
        <v>534</v>
      </c>
      <c r="B149" s="37">
        <v>44781</v>
      </c>
      <c r="C149" s="25" t="s">
        <v>28</v>
      </c>
      <c r="D149" s="30">
        <f>1112/100*0.7</f>
        <v>7.7839999999999989</v>
      </c>
      <c r="E149" s="25" t="s">
        <v>818</v>
      </c>
      <c r="F149" s="25" t="s">
        <v>17</v>
      </c>
      <c r="G149" s="25" t="s">
        <v>18</v>
      </c>
    </row>
    <row r="150" spans="1:7" s="12" customFormat="1" ht="24">
      <c r="A150" s="25" t="s">
        <v>535</v>
      </c>
      <c r="B150" s="37">
        <v>44781</v>
      </c>
      <c r="C150" s="25" t="s">
        <v>28</v>
      </c>
      <c r="D150" s="30">
        <f>1112/100*0.7</f>
        <v>7.7839999999999989</v>
      </c>
      <c r="E150" s="25" t="s">
        <v>818</v>
      </c>
      <c r="F150" s="25" t="s">
        <v>17</v>
      </c>
      <c r="G150" s="25" t="s">
        <v>18</v>
      </c>
    </row>
    <row r="151" spans="1:7" s="12" customFormat="1">
      <c r="A151" s="77" t="s">
        <v>470</v>
      </c>
      <c r="B151" s="78"/>
      <c r="C151" s="78"/>
      <c r="D151" s="78"/>
      <c r="E151" s="78"/>
      <c r="F151" s="78"/>
      <c r="G151" s="79"/>
    </row>
    <row r="152" spans="1:7" s="12" customFormat="1" ht="24">
      <c r="A152" s="25" t="s">
        <v>536</v>
      </c>
      <c r="B152" s="37">
        <v>44781</v>
      </c>
      <c r="C152" s="25" t="s">
        <v>28</v>
      </c>
      <c r="D152" s="30">
        <f>1112/100*0.7</f>
        <v>7.7839999999999989</v>
      </c>
      <c r="E152" s="25" t="s">
        <v>818</v>
      </c>
      <c r="F152" s="25" t="s">
        <v>17</v>
      </c>
      <c r="G152" s="25" t="s">
        <v>18</v>
      </c>
    </row>
    <row r="153" spans="1:7" s="12" customFormat="1" ht="24">
      <c r="A153" s="25" t="s">
        <v>537</v>
      </c>
      <c r="B153" s="37">
        <v>44781</v>
      </c>
      <c r="C153" s="25" t="s">
        <v>28</v>
      </c>
      <c r="D153" s="30">
        <f>1112/100*0.7</f>
        <v>7.7839999999999989</v>
      </c>
      <c r="E153" s="25" t="s">
        <v>818</v>
      </c>
      <c r="F153" s="25" t="s">
        <v>17</v>
      </c>
      <c r="G153" s="25" t="s">
        <v>18</v>
      </c>
    </row>
    <row r="154" spans="1:7" s="12" customFormat="1">
      <c r="A154" s="77" t="s">
        <v>471</v>
      </c>
      <c r="B154" s="78"/>
      <c r="C154" s="78"/>
      <c r="D154" s="78"/>
      <c r="E154" s="78"/>
      <c r="F154" s="78"/>
      <c r="G154" s="79"/>
    </row>
    <row r="155" spans="1:7" s="12" customFormat="1" ht="24">
      <c r="A155" s="25" t="s">
        <v>538</v>
      </c>
      <c r="B155" s="37">
        <v>44781</v>
      </c>
      <c r="C155" s="25" t="s">
        <v>28</v>
      </c>
      <c r="D155" s="30">
        <f>1112/100*0.7</f>
        <v>7.7839999999999989</v>
      </c>
      <c r="E155" s="25" t="s">
        <v>818</v>
      </c>
      <c r="F155" s="25" t="s">
        <v>17</v>
      </c>
      <c r="G155" s="25" t="s">
        <v>18</v>
      </c>
    </row>
    <row r="156" spans="1:7" s="12" customFormat="1" ht="24">
      <c r="A156" s="25" t="s">
        <v>539</v>
      </c>
      <c r="B156" s="37">
        <v>44781</v>
      </c>
      <c r="C156" s="25" t="s">
        <v>28</v>
      </c>
      <c r="D156" s="30">
        <f>1112/100*0.7</f>
        <v>7.7839999999999989</v>
      </c>
      <c r="E156" s="25" t="s">
        <v>818</v>
      </c>
      <c r="F156" s="25" t="s">
        <v>17</v>
      </c>
      <c r="G156" s="25" t="s">
        <v>18</v>
      </c>
    </row>
    <row r="157" spans="1:7" s="12" customFormat="1">
      <c r="A157" s="77" t="s">
        <v>472</v>
      </c>
      <c r="B157" s="78"/>
      <c r="C157" s="78"/>
      <c r="D157" s="78"/>
      <c r="E157" s="78"/>
      <c r="F157" s="78"/>
      <c r="G157" s="79"/>
    </row>
    <row r="158" spans="1:7" s="12" customFormat="1" ht="24">
      <c r="A158" s="25" t="s">
        <v>540</v>
      </c>
      <c r="B158" s="37">
        <v>44781</v>
      </c>
      <c r="C158" s="25" t="s">
        <v>28</v>
      </c>
      <c r="D158" s="30">
        <f>1112/100*0.7</f>
        <v>7.7839999999999989</v>
      </c>
      <c r="E158" s="25" t="s">
        <v>818</v>
      </c>
      <c r="F158" s="25" t="s">
        <v>17</v>
      </c>
      <c r="G158" s="25" t="s">
        <v>18</v>
      </c>
    </row>
    <row r="159" spans="1:7" s="12" customFormat="1" ht="24">
      <c r="A159" s="25" t="s">
        <v>541</v>
      </c>
      <c r="B159" s="37">
        <v>44781</v>
      </c>
      <c r="C159" s="25" t="s">
        <v>28</v>
      </c>
      <c r="D159" s="30">
        <f>1112/100*0.7</f>
        <v>7.7839999999999989</v>
      </c>
      <c r="E159" s="25" t="s">
        <v>818</v>
      </c>
      <c r="F159" s="25" t="s">
        <v>17</v>
      </c>
      <c r="G159" s="25" t="s">
        <v>18</v>
      </c>
    </row>
    <row r="160" spans="1:7" s="12" customFormat="1">
      <c r="A160" s="77" t="s">
        <v>473</v>
      </c>
      <c r="B160" s="78"/>
      <c r="C160" s="78"/>
      <c r="D160" s="78"/>
      <c r="E160" s="78"/>
      <c r="F160" s="78"/>
      <c r="G160" s="79"/>
    </row>
    <row r="161" spans="1:7" s="12" customFormat="1" ht="24">
      <c r="A161" s="25" t="s">
        <v>542</v>
      </c>
      <c r="B161" s="37">
        <v>44781</v>
      </c>
      <c r="C161" s="25" t="s">
        <v>28</v>
      </c>
      <c r="D161" s="30">
        <f>1112/100*0.7</f>
        <v>7.7839999999999989</v>
      </c>
      <c r="E161" s="25" t="s">
        <v>818</v>
      </c>
      <c r="F161" s="25" t="s">
        <v>17</v>
      </c>
      <c r="G161" s="25" t="s">
        <v>18</v>
      </c>
    </row>
    <row r="162" spans="1:7" s="12" customFormat="1" ht="33.75" customHeight="1">
      <c r="A162" s="25" t="s">
        <v>543</v>
      </c>
      <c r="B162" s="37">
        <v>44781</v>
      </c>
      <c r="C162" s="25" t="s">
        <v>28</v>
      </c>
      <c r="D162" s="30">
        <f>1112/100*0.7</f>
        <v>7.7839999999999989</v>
      </c>
      <c r="E162" s="25" t="s">
        <v>818</v>
      </c>
      <c r="F162" s="25" t="s">
        <v>17</v>
      </c>
      <c r="G162" s="25" t="s">
        <v>18</v>
      </c>
    </row>
    <row r="163" spans="1:7" s="12" customFormat="1">
      <c r="A163" s="77" t="s">
        <v>474</v>
      </c>
      <c r="B163" s="78"/>
      <c r="C163" s="78"/>
      <c r="D163" s="78"/>
      <c r="E163" s="78"/>
      <c r="F163" s="78"/>
      <c r="G163" s="79"/>
    </row>
    <row r="164" spans="1:7" s="12" customFormat="1" ht="24">
      <c r="A164" s="25" t="s">
        <v>544</v>
      </c>
      <c r="B164" s="37">
        <v>44781</v>
      </c>
      <c r="C164" s="25" t="s">
        <v>28</v>
      </c>
      <c r="D164" s="30">
        <f>1112/100*0.7</f>
        <v>7.7839999999999989</v>
      </c>
      <c r="E164" s="25" t="s">
        <v>818</v>
      </c>
      <c r="F164" s="25" t="s">
        <v>17</v>
      </c>
      <c r="G164" s="25" t="s">
        <v>18</v>
      </c>
    </row>
    <row r="165" spans="1:7" s="12" customFormat="1" ht="24">
      <c r="A165" s="25" t="s">
        <v>545</v>
      </c>
      <c r="B165" s="37">
        <v>44781</v>
      </c>
      <c r="C165" s="25" t="s">
        <v>28</v>
      </c>
      <c r="D165" s="30">
        <f>1112/100*0.7</f>
        <v>7.7839999999999989</v>
      </c>
      <c r="E165" s="25" t="s">
        <v>818</v>
      </c>
      <c r="F165" s="25" t="s">
        <v>17</v>
      </c>
      <c r="G165" s="25" t="s">
        <v>18</v>
      </c>
    </row>
    <row r="166" spans="1:7" s="12" customFormat="1">
      <c r="A166" s="77" t="s">
        <v>475</v>
      </c>
      <c r="B166" s="78"/>
      <c r="C166" s="78"/>
      <c r="D166" s="78"/>
      <c r="E166" s="78"/>
      <c r="F166" s="78"/>
      <c r="G166" s="79"/>
    </row>
    <row r="167" spans="1:7" s="12" customFormat="1" ht="24">
      <c r="A167" s="25" t="s">
        <v>546</v>
      </c>
      <c r="B167" s="37">
        <v>44781</v>
      </c>
      <c r="C167" s="25" t="s">
        <v>28</v>
      </c>
      <c r="D167" s="30">
        <f>1112/100*0.7</f>
        <v>7.7839999999999989</v>
      </c>
      <c r="E167" s="25" t="s">
        <v>818</v>
      </c>
      <c r="F167" s="25" t="s">
        <v>17</v>
      </c>
      <c r="G167" s="25" t="s">
        <v>18</v>
      </c>
    </row>
    <row r="168" spans="1:7" s="12" customFormat="1" ht="24">
      <c r="A168" s="25" t="s">
        <v>547</v>
      </c>
      <c r="B168" s="37">
        <v>44781</v>
      </c>
      <c r="C168" s="25" t="s">
        <v>28</v>
      </c>
      <c r="D168" s="30">
        <f>1112/100*0.7</f>
        <v>7.7839999999999989</v>
      </c>
      <c r="E168" s="25" t="s">
        <v>818</v>
      </c>
      <c r="F168" s="25" t="s">
        <v>17</v>
      </c>
      <c r="G168" s="25" t="s">
        <v>18</v>
      </c>
    </row>
    <row r="169" spans="1:7" s="12" customFormat="1" ht="42.75" customHeight="1">
      <c r="A169" s="74" t="s">
        <v>24</v>
      </c>
      <c r="B169" s="74"/>
      <c r="C169" s="74"/>
      <c r="D169" s="74"/>
      <c r="E169" s="74"/>
      <c r="F169" s="74"/>
      <c r="G169" s="74"/>
    </row>
    <row r="170" spans="1:7" s="12" customFormat="1" ht="48.75" customHeight="1">
      <c r="A170" s="72" t="s">
        <v>1065</v>
      </c>
      <c r="B170" s="72"/>
      <c r="C170" s="72"/>
      <c r="D170" s="72"/>
      <c r="E170" s="13" t="s">
        <v>19</v>
      </c>
      <c r="F170" s="73" t="s">
        <v>1066</v>
      </c>
      <c r="G170" s="73"/>
    </row>
    <row r="171" spans="1:7" ht="48.75" customHeight="1">
      <c r="A171" s="75" t="s">
        <v>1067</v>
      </c>
      <c r="B171" s="75"/>
      <c r="C171" s="75"/>
      <c r="D171" s="75"/>
      <c r="E171" s="13" t="s">
        <v>19</v>
      </c>
      <c r="F171" s="73" t="s">
        <v>819</v>
      </c>
      <c r="G171" s="73"/>
    </row>
    <row r="172" spans="1:7" ht="30.75" customHeight="1">
      <c r="A172" s="72" t="s">
        <v>1068</v>
      </c>
      <c r="B172" s="72"/>
      <c r="C172" s="72"/>
      <c r="D172" s="16"/>
      <c r="E172" s="13" t="s">
        <v>20</v>
      </c>
      <c r="F172" s="73" t="s">
        <v>32</v>
      </c>
      <c r="G172" s="73"/>
    </row>
  </sheetData>
  <autoFilter ref="B24:B31" xr:uid="{00000000-0009-0000-0000-000000000000}"/>
  <mergeCells count="72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43:G43"/>
    <mergeCell ref="A16:F16"/>
    <mergeCell ref="A17:F17"/>
    <mergeCell ref="A18:F18"/>
    <mergeCell ref="A19:G19"/>
    <mergeCell ref="A22:G22"/>
    <mergeCell ref="A25:G25"/>
    <mergeCell ref="A28:G28"/>
    <mergeCell ref="A31:G31"/>
    <mergeCell ref="A34:G34"/>
    <mergeCell ref="A37:G37"/>
    <mergeCell ref="A40:G40"/>
    <mergeCell ref="A82:G82"/>
    <mergeCell ref="A64:G64"/>
    <mergeCell ref="A46:G46"/>
    <mergeCell ref="A49:G49"/>
    <mergeCell ref="A52:G52"/>
    <mergeCell ref="A55:G55"/>
    <mergeCell ref="A58:G58"/>
    <mergeCell ref="A61:G61"/>
    <mergeCell ref="A67:G67"/>
    <mergeCell ref="A70:G70"/>
    <mergeCell ref="A73:G73"/>
    <mergeCell ref="A76:G76"/>
    <mergeCell ref="A79:G79"/>
    <mergeCell ref="A118:G118"/>
    <mergeCell ref="A85:G85"/>
    <mergeCell ref="A88:G88"/>
    <mergeCell ref="A91:G91"/>
    <mergeCell ref="A94:G94"/>
    <mergeCell ref="A97:G97"/>
    <mergeCell ref="A100:G100"/>
    <mergeCell ref="A103:G103"/>
    <mergeCell ref="A106:G106"/>
    <mergeCell ref="A109:G109"/>
    <mergeCell ref="A112:G112"/>
    <mergeCell ref="A115:G115"/>
    <mergeCell ref="A154:G154"/>
    <mergeCell ref="A121:G121"/>
    <mergeCell ref="A124:G124"/>
    <mergeCell ref="A127:G127"/>
    <mergeCell ref="A130:G130"/>
    <mergeCell ref="A133:G133"/>
    <mergeCell ref="A136:G136"/>
    <mergeCell ref="A139:G139"/>
    <mergeCell ref="A142:G142"/>
    <mergeCell ref="A145:G145"/>
    <mergeCell ref="A148:G148"/>
    <mergeCell ref="A151:G151"/>
    <mergeCell ref="A171:D171"/>
    <mergeCell ref="F171:G171"/>
    <mergeCell ref="A172:C172"/>
    <mergeCell ref="F172:G172"/>
    <mergeCell ref="A157:G157"/>
    <mergeCell ref="A160:G160"/>
    <mergeCell ref="A163:G163"/>
    <mergeCell ref="A166:G166"/>
    <mergeCell ref="A169:G169"/>
    <mergeCell ref="A170:D170"/>
    <mergeCell ref="F170:G170"/>
  </mergeCells>
  <pageMargins left="0.98425196850393704" right="0.35833333333333334" top="0.59055118110236227" bottom="0.59055118110236227" header="0" footer="0"/>
  <pageSetup paperSize="9" scale="86" fitToHeight="0" orientation="portrait" r:id="rId1"/>
  <headerFooter differentFirst="1" alignWithMargins="0">
    <oddHeader>&amp;R&amp;"Times New Roman,обычный"П Р О Т О К О Л  № 72/2022цд от 19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E902-95D9-4661-8888-2720BC39D45E}">
  <sheetPr>
    <tabColor rgb="FFFF0000"/>
  </sheetPr>
  <dimension ref="A1:G178"/>
  <sheetViews>
    <sheetView view="pageLayout" topLeftCell="A19" zoomScaleNormal="100" zoomScaleSheetLayoutView="100" workbookViewId="0">
      <selection activeCell="E177" sqref="E177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710937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1568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548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549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1567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388</v>
      </c>
      <c r="B13" s="87"/>
      <c r="C13" s="87"/>
      <c r="D13" s="87"/>
      <c r="E13" s="87"/>
      <c r="F13" s="87"/>
      <c r="G13" s="24"/>
    </row>
    <row r="14" spans="1:7" ht="17.25" customHeight="1">
      <c r="A14" s="23" t="s">
        <v>817</v>
      </c>
      <c r="B14" s="23"/>
      <c r="C14" s="23"/>
      <c r="D14" s="23"/>
      <c r="E14" s="23"/>
      <c r="F14" s="23"/>
      <c r="G14" s="23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3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3" t="s">
        <v>8</v>
      </c>
      <c r="B20" s="5"/>
      <c r="C20" s="7"/>
      <c r="D20" s="7"/>
      <c r="E20" s="7"/>
      <c r="F20" s="7"/>
      <c r="G20" s="7"/>
    </row>
    <row r="21" spans="1:7" ht="13.5" customHeight="1">
      <c r="A21" s="65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>
      <c r="A25" s="77" t="s">
        <v>822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550</v>
      </c>
      <c r="B26" s="37">
        <v>44798</v>
      </c>
      <c r="C26" s="25" t="s">
        <v>28</v>
      </c>
      <c r="D26" s="30">
        <f>1325/100*0.7</f>
        <v>9.2749999999999986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551</v>
      </c>
      <c r="B27" s="37">
        <v>44798</v>
      </c>
      <c r="C27" s="25" t="s">
        <v>28</v>
      </c>
      <c r="D27" s="30">
        <f>1325/100*0.7</f>
        <v>9.2749999999999986</v>
      </c>
      <c r="E27" s="25" t="s">
        <v>818</v>
      </c>
      <c r="F27" s="25" t="s">
        <v>17</v>
      </c>
      <c r="G27" s="25" t="s">
        <v>18</v>
      </c>
    </row>
    <row r="28" spans="1:7" s="12" customFormat="1">
      <c r="A28" s="77" t="s">
        <v>823</v>
      </c>
      <c r="B28" s="78"/>
      <c r="C28" s="78"/>
      <c r="D28" s="78"/>
      <c r="E28" s="78"/>
      <c r="F28" s="78"/>
      <c r="G28" s="79"/>
    </row>
    <row r="29" spans="1:7" s="12" customFormat="1" ht="24">
      <c r="A29" s="25" t="s">
        <v>552</v>
      </c>
      <c r="B29" s="37">
        <v>44798</v>
      </c>
      <c r="C29" s="25" t="s">
        <v>28</v>
      </c>
      <c r="D29" s="30">
        <f>1325/100*0.7</f>
        <v>9.2749999999999986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553</v>
      </c>
      <c r="B30" s="37">
        <v>44798</v>
      </c>
      <c r="C30" s="25" t="s">
        <v>28</v>
      </c>
      <c r="D30" s="30">
        <f>1325/100*0.7</f>
        <v>9.2749999999999986</v>
      </c>
      <c r="E30" s="25" t="s">
        <v>818</v>
      </c>
      <c r="F30" s="25" t="s">
        <v>17</v>
      </c>
      <c r="G30" s="25" t="s">
        <v>18</v>
      </c>
    </row>
    <row r="31" spans="1:7" s="12" customFormat="1">
      <c r="A31" s="77" t="s">
        <v>824</v>
      </c>
      <c r="B31" s="78"/>
      <c r="C31" s="78"/>
      <c r="D31" s="78"/>
      <c r="E31" s="78"/>
      <c r="F31" s="78"/>
      <c r="G31" s="79"/>
    </row>
    <row r="32" spans="1:7" s="12" customFormat="1" ht="24">
      <c r="A32" s="25" t="s">
        <v>554</v>
      </c>
      <c r="B32" s="37">
        <v>44798</v>
      </c>
      <c r="C32" s="25" t="s">
        <v>28</v>
      </c>
      <c r="D32" s="30">
        <f>1325/100*0.7</f>
        <v>9.2749999999999986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555</v>
      </c>
      <c r="B33" s="37">
        <v>44798</v>
      </c>
      <c r="C33" s="25" t="s">
        <v>28</v>
      </c>
      <c r="D33" s="30">
        <f>1325/100*0.7</f>
        <v>9.2749999999999986</v>
      </c>
      <c r="E33" s="25" t="s">
        <v>818</v>
      </c>
      <c r="F33" s="25" t="s">
        <v>17</v>
      </c>
      <c r="G33" s="25" t="s">
        <v>18</v>
      </c>
    </row>
    <row r="34" spans="1:7" s="12" customFormat="1">
      <c r="A34" s="77" t="s">
        <v>825</v>
      </c>
      <c r="B34" s="78"/>
      <c r="C34" s="78"/>
      <c r="D34" s="78"/>
      <c r="E34" s="78"/>
      <c r="F34" s="78"/>
      <c r="G34" s="79"/>
    </row>
    <row r="35" spans="1:7" s="12" customFormat="1" ht="24">
      <c r="A35" s="25" t="s">
        <v>556</v>
      </c>
      <c r="B35" s="37">
        <v>44798</v>
      </c>
      <c r="C35" s="25" t="s">
        <v>28</v>
      </c>
      <c r="D35" s="30">
        <f>1325/100*0.7</f>
        <v>9.2749999999999986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557</v>
      </c>
      <c r="B36" s="37">
        <v>44798</v>
      </c>
      <c r="C36" s="25" t="s">
        <v>28</v>
      </c>
      <c r="D36" s="30">
        <f>1325/100*0.7</f>
        <v>9.2749999999999986</v>
      </c>
      <c r="E36" s="25" t="s">
        <v>818</v>
      </c>
      <c r="F36" s="25" t="s">
        <v>17</v>
      </c>
      <c r="G36" s="25" t="s">
        <v>18</v>
      </c>
    </row>
    <row r="37" spans="1:7" s="12" customFormat="1">
      <c r="A37" s="77" t="s">
        <v>826</v>
      </c>
      <c r="B37" s="78"/>
      <c r="C37" s="78"/>
      <c r="D37" s="78"/>
      <c r="E37" s="78"/>
      <c r="F37" s="78"/>
      <c r="G37" s="79"/>
    </row>
    <row r="38" spans="1:7" s="12" customFormat="1" ht="24">
      <c r="A38" s="25" t="s">
        <v>558</v>
      </c>
      <c r="B38" s="37">
        <v>44798</v>
      </c>
      <c r="C38" s="25" t="s">
        <v>28</v>
      </c>
      <c r="D38" s="30">
        <f>1325/100*0.7</f>
        <v>9.2749999999999986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559</v>
      </c>
      <c r="B39" s="37">
        <v>44798</v>
      </c>
      <c r="C39" s="25" t="s">
        <v>28</v>
      </c>
      <c r="D39" s="30">
        <f>1325/100*0.7</f>
        <v>9.2749999999999986</v>
      </c>
      <c r="E39" s="25" t="s">
        <v>818</v>
      </c>
      <c r="F39" s="25" t="s">
        <v>17</v>
      </c>
      <c r="G39" s="25" t="s">
        <v>18</v>
      </c>
    </row>
    <row r="40" spans="1:7" s="12" customFormat="1">
      <c r="A40" s="77" t="s">
        <v>827</v>
      </c>
      <c r="B40" s="78"/>
      <c r="C40" s="78"/>
      <c r="D40" s="78"/>
      <c r="E40" s="78"/>
      <c r="F40" s="78"/>
      <c r="G40" s="79"/>
    </row>
    <row r="41" spans="1:7" s="12" customFormat="1" ht="24">
      <c r="A41" s="25" t="s">
        <v>560</v>
      </c>
      <c r="B41" s="37">
        <v>44798</v>
      </c>
      <c r="C41" s="25" t="s">
        <v>28</v>
      </c>
      <c r="D41" s="30">
        <f>1325/100*0.7</f>
        <v>9.2749999999999986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561</v>
      </c>
      <c r="B42" s="37">
        <v>44798</v>
      </c>
      <c r="C42" s="25" t="s">
        <v>28</v>
      </c>
      <c r="D42" s="30">
        <f>1325/100*0.7</f>
        <v>9.2749999999999986</v>
      </c>
      <c r="E42" s="25" t="s">
        <v>818</v>
      </c>
      <c r="F42" s="25" t="s">
        <v>17</v>
      </c>
      <c r="G42" s="25" t="s">
        <v>18</v>
      </c>
    </row>
    <row r="43" spans="1:7" s="12" customFormat="1">
      <c r="A43" s="77" t="s">
        <v>828</v>
      </c>
      <c r="B43" s="78"/>
      <c r="C43" s="78"/>
      <c r="D43" s="78"/>
      <c r="E43" s="78"/>
      <c r="F43" s="78"/>
      <c r="G43" s="79"/>
    </row>
    <row r="44" spans="1:7" ht="60" customHeight="1">
      <c r="A44" s="8" t="s">
        <v>10</v>
      </c>
      <c r="B44" s="8" t="s">
        <v>11</v>
      </c>
      <c r="C44" s="8" t="s">
        <v>12</v>
      </c>
      <c r="D44" s="8" t="s">
        <v>13</v>
      </c>
      <c r="E44" s="9" t="s">
        <v>14</v>
      </c>
      <c r="F44" s="10" t="s">
        <v>15</v>
      </c>
      <c r="G44" s="10" t="s">
        <v>16</v>
      </c>
    </row>
    <row r="45" spans="1:7" s="12" customFormat="1" ht="15" customHeight="1">
      <c r="A45" s="11">
        <v>1</v>
      </c>
      <c r="B45" s="11">
        <v>2</v>
      </c>
      <c r="C45" s="10">
        <v>3</v>
      </c>
      <c r="D45" s="10">
        <v>4</v>
      </c>
      <c r="E45" s="9">
        <v>5</v>
      </c>
      <c r="F45" s="10">
        <v>6</v>
      </c>
      <c r="G45" s="10">
        <v>7</v>
      </c>
    </row>
    <row r="46" spans="1:7" s="12" customFormat="1" ht="24">
      <c r="A46" s="25" t="s">
        <v>562</v>
      </c>
      <c r="B46" s="37">
        <v>44798</v>
      </c>
      <c r="C46" s="25" t="s">
        <v>28</v>
      </c>
      <c r="D46" s="30">
        <f>1325/100*0.7</f>
        <v>9.2749999999999986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563</v>
      </c>
      <c r="B47" s="37">
        <v>44798</v>
      </c>
      <c r="C47" s="25" t="s">
        <v>28</v>
      </c>
      <c r="D47" s="30">
        <f>1325/100*0.7</f>
        <v>9.2749999999999986</v>
      </c>
      <c r="E47" s="25" t="s">
        <v>818</v>
      </c>
      <c r="F47" s="25" t="s">
        <v>17</v>
      </c>
      <c r="G47" s="25" t="s">
        <v>18</v>
      </c>
    </row>
    <row r="48" spans="1:7" s="12" customFormat="1">
      <c r="A48" s="77" t="s">
        <v>829</v>
      </c>
      <c r="B48" s="78"/>
      <c r="C48" s="78"/>
      <c r="D48" s="78"/>
      <c r="E48" s="78"/>
      <c r="F48" s="78"/>
      <c r="G48" s="79"/>
    </row>
    <row r="49" spans="1:7" s="12" customFormat="1" ht="24">
      <c r="A49" s="25" t="s">
        <v>564</v>
      </c>
      <c r="B49" s="37">
        <v>44798</v>
      </c>
      <c r="C49" s="25" t="s">
        <v>28</v>
      </c>
      <c r="D49" s="30">
        <f>1325/100*0.7</f>
        <v>9.2749999999999986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565</v>
      </c>
      <c r="B50" s="37">
        <v>44798</v>
      </c>
      <c r="C50" s="25" t="s">
        <v>28</v>
      </c>
      <c r="D50" s="30">
        <f>1325/100*0.7</f>
        <v>9.2749999999999986</v>
      </c>
      <c r="E50" s="25" t="s">
        <v>818</v>
      </c>
      <c r="F50" s="25" t="s">
        <v>17</v>
      </c>
      <c r="G50" s="25" t="s">
        <v>18</v>
      </c>
    </row>
    <row r="51" spans="1:7" s="12" customFormat="1">
      <c r="A51" s="77" t="s">
        <v>830</v>
      </c>
      <c r="B51" s="78"/>
      <c r="C51" s="78"/>
      <c r="D51" s="78"/>
      <c r="E51" s="78"/>
      <c r="F51" s="78"/>
      <c r="G51" s="79"/>
    </row>
    <row r="52" spans="1:7" s="12" customFormat="1" ht="24">
      <c r="A52" s="25" t="s">
        <v>566</v>
      </c>
      <c r="B52" s="37">
        <v>44798</v>
      </c>
      <c r="C52" s="25" t="s">
        <v>28</v>
      </c>
      <c r="D52" s="30">
        <f>1325/100*0.7</f>
        <v>9.2749999999999986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567</v>
      </c>
      <c r="B53" s="37">
        <v>44798</v>
      </c>
      <c r="C53" s="25" t="s">
        <v>28</v>
      </c>
      <c r="D53" s="30">
        <f>1325/100*0.7</f>
        <v>9.2749999999999986</v>
      </c>
      <c r="E53" s="25" t="s">
        <v>818</v>
      </c>
      <c r="F53" s="25" t="s">
        <v>17</v>
      </c>
      <c r="G53" s="25" t="s">
        <v>18</v>
      </c>
    </row>
    <row r="54" spans="1:7" s="12" customFormat="1">
      <c r="A54" s="77" t="s">
        <v>831</v>
      </c>
      <c r="B54" s="78"/>
      <c r="C54" s="78"/>
      <c r="D54" s="78"/>
      <c r="E54" s="78"/>
      <c r="F54" s="78"/>
      <c r="G54" s="79"/>
    </row>
    <row r="55" spans="1:7" s="12" customFormat="1" ht="24">
      <c r="A55" s="25" t="s">
        <v>568</v>
      </c>
      <c r="B55" s="37">
        <v>44798</v>
      </c>
      <c r="C55" s="25" t="s">
        <v>28</v>
      </c>
      <c r="D55" s="30">
        <f>1325/100*0.7</f>
        <v>9.2749999999999986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569</v>
      </c>
      <c r="B56" s="37">
        <v>44798</v>
      </c>
      <c r="C56" s="25" t="s">
        <v>28</v>
      </c>
      <c r="D56" s="30">
        <f>1325/100*0.7</f>
        <v>9.2749999999999986</v>
      </c>
      <c r="E56" s="25" t="s">
        <v>818</v>
      </c>
      <c r="F56" s="25" t="s">
        <v>17</v>
      </c>
      <c r="G56" s="25" t="s">
        <v>18</v>
      </c>
    </row>
    <row r="57" spans="1:7" s="12" customFormat="1">
      <c r="A57" s="77" t="s">
        <v>832</v>
      </c>
      <c r="B57" s="78"/>
      <c r="C57" s="78"/>
      <c r="D57" s="78"/>
      <c r="E57" s="78"/>
      <c r="F57" s="78"/>
      <c r="G57" s="79"/>
    </row>
    <row r="58" spans="1:7" s="12" customFormat="1" ht="24">
      <c r="A58" s="25" t="s">
        <v>570</v>
      </c>
      <c r="B58" s="37">
        <v>44798</v>
      </c>
      <c r="C58" s="25" t="s">
        <v>28</v>
      </c>
      <c r="D58" s="30">
        <f>1325/100*0.7</f>
        <v>9.2749999999999986</v>
      </c>
      <c r="E58" s="25" t="s">
        <v>818</v>
      </c>
      <c r="F58" s="25" t="s">
        <v>17</v>
      </c>
      <c r="G58" s="25" t="s">
        <v>18</v>
      </c>
    </row>
    <row r="59" spans="1:7" s="12" customFormat="1" ht="24">
      <c r="A59" s="25" t="s">
        <v>571</v>
      </c>
      <c r="B59" s="37">
        <v>44798</v>
      </c>
      <c r="C59" s="25" t="s">
        <v>28</v>
      </c>
      <c r="D59" s="30">
        <f>1325/100*0.7</f>
        <v>9.2749999999999986</v>
      </c>
      <c r="E59" s="25" t="s">
        <v>818</v>
      </c>
      <c r="F59" s="25" t="s">
        <v>17</v>
      </c>
      <c r="G59" s="25" t="s">
        <v>18</v>
      </c>
    </row>
    <row r="60" spans="1:7" s="12" customFormat="1">
      <c r="A60" s="77" t="s">
        <v>833</v>
      </c>
      <c r="B60" s="78"/>
      <c r="C60" s="78"/>
      <c r="D60" s="78"/>
      <c r="E60" s="78"/>
      <c r="F60" s="78"/>
      <c r="G60" s="79"/>
    </row>
    <row r="61" spans="1:7" s="12" customFormat="1" ht="24">
      <c r="A61" s="25" t="s">
        <v>572</v>
      </c>
      <c r="B61" s="37">
        <v>44798</v>
      </c>
      <c r="C61" s="25" t="s">
        <v>28</v>
      </c>
      <c r="D61" s="30">
        <f>1325/100*0.7</f>
        <v>9.2749999999999986</v>
      </c>
      <c r="E61" s="25" t="s">
        <v>818</v>
      </c>
      <c r="F61" s="25" t="s">
        <v>17</v>
      </c>
      <c r="G61" s="25" t="s">
        <v>18</v>
      </c>
    </row>
    <row r="62" spans="1:7" s="12" customFormat="1" ht="24">
      <c r="A62" s="25" t="s">
        <v>573</v>
      </c>
      <c r="B62" s="37">
        <v>44798</v>
      </c>
      <c r="C62" s="25" t="s">
        <v>28</v>
      </c>
      <c r="D62" s="30">
        <f>1325/100*0.7</f>
        <v>9.2749999999999986</v>
      </c>
      <c r="E62" s="25" t="s">
        <v>818</v>
      </c>
      <c r="F62" s="25" t="s">
        <v>17</v>
      </c>
      <c r="G62" s="25" t="s">
        <v>18</v>
      </c>
    </row>
    <row r="63" spans="1:7" s="12" customFormat="1">
      <c r="A63" s="77" t="s">
        <v>834</v>
      </c>
      <c r="B63" s="78"/>
      <c r="C63" s="78"/>
      <c r="D63" s="78"/>
      <c r="E63" s="78"/>
      <c r="F63" s="78"/>
      <c r="G63" s="79"/>
    </row>
    <row r="64" spans="1:7" s="12" customFormat="1" ht="24">
      <c r="A64" s="25" t="s">
        <v>574</v>
      </c>
      <c r="B64" s="37">
        <v>44797</v>
      </c>
      <c r="C64" s="25" t="s">
        <v>28</v>
      </c>
      <c r="D64" s="30">
        <f>1325/100*0.7</f>
        <v>9.2749999999999986</v>
      </c>
      <c r="E64" s="25" t="s">
        <v>818</v>
      </c>
      <c r="F64" s="25" t="s">
        <v>17</v>
      </c>
      <c r="G64" s="25" t="s">
        <v>18</v>
      </c>
    </row>
    <row r="65" spans="1:7" s="12" customFormat="1" ht="24">
      <c r="A65" s="25" t="s">
        <v>575</v>
      </c>
      <c r="B65" s="37">
        <v>44797</v>
      </c>
      <c r="C65" s="25" t="s">
        <v>28</v>
      </c>
      <c r="D65" s="30">
        <f>1325/100*0.7</f>
        <v>9.2749999999999986</v>
      </c>
      <c r="E65" s="25" t="s">
        <v>818</v>
      </c>
      <c r="F65" s="25" t="s">
        <v>17</v>
      </c>
      <c r="G65" s="25" t="s">
        <v>18</v>
      </c>
    </row>
    <row r="66" spans="1:7" s="12" customFormat="1">
      <c r="A66" s="77" t="s">
        <v>835</v>
      </c>
      <c r="B66" s="78"/>
      <c r="C66" s="78"/>
      <c r="D66" s="78"/>
      <c r="E66" s="78"/>
      <c r="F66" s="78"/>
      <c r="G66" s="79"/>
    </row>
    <row r="67" spans="1:7" s="12" customFormat="1" ht="24">
      <c r="A67" s="25" t="s">
        <v>576</v>
      </c>
      <c r="B67" s="37">
        <v>44797</v>
      </c>
      <c r="C67" s="25" t="s">
        <v>28</v>
      </c>
      <c r="D67" s="30">
        <f>1325/100*0.7</f>
        <v>9.2749999999999986</v>
      </c>
      <c r="E67" s="25" t="s">
        <v>818</v>
      </c>
      <c r="F67" s="25" t="s">
        <v>17</v>
      </c>
      <c r="G67" s="25" t="s">
        <v>18</v>
      </c>
    </row>
    <row r="68" spans="1:7" s="12" customFormat="1" ht="24">
      <c r="A68" s="25" t="s">
        <v>577</v>
      </c>
      <c r="B68" s="37">
        <v>44797</v>
      </c>
      <c r="C68" s="25" t="s">
        <v>28</v>
      </c>
      <c r="D68" s="30">
        <f>1325/100*0.7</f>
        <v>9.2749999999999986</v>
      </c>
      <c r="E68" s="25" t="s">
        <v>818</v>
      </c>
      <c r="F68" s="25" t="s">
        <v>17</v>
      </c>
      <c r="G68" s="25" t="s">
        <v>18</v>
      </c>
    </row>
    <row r="69" spans="1:7" s="12" customFormat="1">
      <c r="A69" s="77" t="s">
        <v>836</v>
      </c>
      <c r="B69" s="78"/>
      <c r="C69" s="78"/>
      <c r="D69" s="78"/>
      <c r="E69" s="78"/>
      <c r="F69" s="78"/>
      <c r="G69" s="79"/>
    </row>
    <row r="70" spans="1:7" s="12" customFormat="1" ht="24">
      <c r="A70" s="25" t="s">
        <v>578</v>
      </c>
      <c r="B70" s="37">
        <v>44797</v>
      </c>
      <c r="C70" s="25" t="s">
        <v>28</v>
      </c>
      <c r="D70" s="30">
        <f>1325/100*0.7</f>
        <v>9.2749999999999986</v>
      </c>
      <c r="E70" s="25" t="s">
        <v>818</v>
      </c>
      <c r="F70" s="25" t="s">
        <v>17</v>
      </c>
      <c r="G70" s="25" t="s">
        <v>18</v>
      </c>
    </row>
    <row r="71" spans="1:7" s="12" customFormat="1" ht="24">
      <c r="A71" s="25" t="s">
        <v>579</v>
      </c>
      <c r="B71" s="37">
        <v>44797</v>
      </c>
      <c r="C71" s="25" t="s">
        <v>28</v>
      </c>
      <c r="D71" s="30">
        <f>1325/100*0.7</f>
        <v>9.2749999999999986</v>
      </c>
      <c r="E71" s="25" t="s">
        <v>818</v>
      </c>
      <c r="F71" s="25" t="s">
        <v>17</v>
      </c>
      <c r="G71" s="25" t="s">
        <v>18</v>
      </c>
    </row>
    <row r="72" spans="1:7" s="12" customFormat="1">
      <c r="A72" s="77" t="s">
        <v>837</v>
      </c>
      <c r="B72" s="78"/>
      <c r="C72" s="78"/>
      <c r="D72" s="78"/>
      <c r="E72" s="78"/>
      <c r="F72" s="78"/>
      <c r="G72" s="79"/>
    </row>
    <row r="73" spans="1:7" s="12" customFormat="1" ht="24">
      <c r="A73" s="25" t="s">
        <v>580</v>
      </c>
      <c r="B73" s="37">
        <v>44798</v>
      </c>
      <c r="C73" s="25" t="s">
        <v>28</v>
      </c>
      <c r="D73" s="30">
        <f>1325/100*0.7</f>
        <v>9.2749999999999986</v>
      </c>
      <c r="E73" s="25" t="s">
        <v>818</v>
      </c>
      <c r="F73" s="25" t="s">
        <v>17</v>
      </c>
      <c r="G73" s="25" t="s">
        <v>18</v>
      </c>
    </row>
    <row r="74" spans="1:7" s="12" customFormat="1" ht="24">
      <c r="A74" s="25" t="s">
        <v>581</v>
      </c>
      <c r="B74" s="37">
        <v>44798</v>
      </c>
      <c r="C74" s="25" t="s">
        <v>28</v>
      </c>
      <c r="D74" s="30">
        <f>1325/100*0.7</f>
        <v>9.2749999999999986</v>
      </c>
      <c r="E74" s="25" t="s">
        <v>818</v>
      </c>
      <c r="F74" s="25" t="s">
        <v>17</v>
      </c>
      <c r="G74" s="25" t="s">
        <v>18</v>
      </c>
    </row>
    <row r="75" spans="1:7" s="12" customFormat="1">
      <c r="A75" s="77" t="s">
        <v>838</v>
      </c>
      <c r="B75" s="78"/>
      <c r="C75" s="78"/>
      <c r="D75" s="78"/>
      <c r="E75" s="78"/>
      <c r="F75" s="78"/>
      <c r="G75" s="79"/>
    </row>
    <row r="76" spans="1:7" s="12" customFormat="1" ht="24">
      <c r="A76" s="25" t="s">
        <v>582</v>
      </c>
      <c r="B76" s="37">
        <v>44798</v>
      </c>
      <c r="C76" s="25" t="s">
        <v>28</v>
      </c>
      <c r="D76" s="30">
        <f>1325/100*0.7</f>
        <v>9.2749999999999986</v>
      </c>
      <c r="E76" s="25" t="s">
        <v>818</v>
      </c>
      <c r="F76" s="25" t="s">
        <v>17</v>
      </c>
      <c r="G76" s="25" t="s">
        <v>18</v>
      </c>
    </row>
    <row r="77" spans="1:7" s="12" customFormat="1" ht="24">
      <c r="A77" s="25" t="s">
        <v>583</v>
      </c>
      <c r="B77" s="37">
        <v>44798</v>
      </c>
      <c r="C77" s="25" t="s">
        <v>28</v>
      </c>
      <c r="D77" s="30">
        <f>1325/100*0.7</f>
        <v>9.2749999999999986</v>
      </c>
      <c r="E77" s="25" t="s">
        <v>818</v>
      </c>
      <c r="F77" s="25" t="s">
        <v>17</v>
      </c>
      <c r="G77" s="25" t="s">
        <v>18</v>
      </c>
    </row>
    <row r="78" spans="1:7" s="12" customFormat="1">
      <c r="A78" s="77" t="s">
        <v>839</v>
      </c>
      <c r="B78" s="78"/>
      <c r="C78" s="78"/>
      <c r="D78" s="78"/>
      <c r="E78" s="78"/>
      <c r="F78" s="78"/>
      <c r="G78" s="79"/>
    </row>
    <row r="79" spans="1:7" s="12" customFormat="1" ht="24">
      <c r="A79" s="25" t="s">
        <v>584</v>
      </c>
      <c r="B79" s="37">
        <v>44798</v>
      </c>
      <c r="C79" s="25" t="s">
        <v>28</v>
      </c>
      <c r="D79" s="30">
        <f>1325/100*0.7</f>
        <v>9.2749999999999986</v>
      </c>
      <c r="E79" s="25" t="s">
        <v>818</v>
      </c>
      <c r="F79" s="25" t="s">
        <v>17</v>
      </c>
      <c r="G79" s="25" t="s">
        <v>18</v>
      </c>
    </row>
    <row r="80" spans="1:7" s="12" customFormat="1" ht="24">
      <c r="A80" s="25" t="s">
        <v>585</v>
      </c>
      <c r="B80" s="37">
        <v>44798</v>
      </c>
      <c r="C80" s="25" t="s">
        <v>28</v>
      </c>
      <c r="D80" s="30">
        <f>1325/100*0.7</f>
        <v>9.2749999999999986</v>
      </c>
      <c r="E80" s="25" t="s">
        <v>818</v>
      </c>
      <c r="F80" s="25" t="s">
        <v>17</v>
      </c>
      <c r="G80" s="25" t="s">
        <v>18</v>
      </c>
    </row>
    <row r="81" spans="1:7" s="12" customFormat="1">
      <c r="A81" s="77" t="s">
        <v>840</v>
      </c>
      <c r="B81" s="78"/>
      <c r="C81" s="78"/>
      <c r="D81" s="78"/>
      <c r="E81" s="78"/>
      <c r="F81" s="78"/>
      <c r="G81" s="79"/>
    </row>
    <row r="82" spans="1:7" s="12" customFormat="1" ht="24">
      <c r="A82" s="25" t="s">
        <v>586</v>
      </c>
      <c r="B82" s="37">
        <v>44798</v>
      </c>
      <c r="C82" s="25" t="s">
        <v>28</v>
      </c>
      <c r="D82" s="30">
        <f>1325/100*0.7</f>
        <v>9.2749999999999986</v>
      </c>
      <c r="E82" s="25" t="s">
        <v>818</v>
      </c>
      <c r="F82" s="25" t="s">
        <v>17</v>
      </c>
      <c r="G82" s="25" t="s">
        <v>18</v>
      </c>
    </row>
    <row r="83" spans="1:7" s="12" customFormat="1" ht="24" customHeight="1">
      <c r="A83" s="25" t="s">
        <v>587</v>
      </c>
      <c r="B83" s="37">
        <v>44798</v>
      </c>
      <c r="C83" s="25" t="s">
        <v>28</v>
      </c>
      <c r="D83" s="30">
        <f>1325/100*0.7</f>
        <v>9.2749999999999986</v>
      </c>
      <c r="E83" s="25" t="s">
        <v>818</v>
      </c>
      <c r="F83" s="25" t="s">
        <v>17</v>
      </c>
      <c r="G83" s="25" t="s">
        <v>18</v>
      </c>
    </row>
    <row r="84" spans="1:7" s="12" customFormat="1">
      <c r="A84" s="77" t="s">
        <v>841</v>
      </c>
      <c r="B84" s="78"/>
      <c r="C84" s="78"/>
      <c r="D84" s="78"/>
      <c r="E84" s="78"/>
      <c r="F84" s="78"/>
      <c r="G84" s="79"/>
    </row>
    <row r="85" spans="1:7" s="12" customFormat="1" ht="24">
      <c r="A85" s="25" t="s">
        <v>588</v>
      </c>
      <c r="B85" s="37">
        <v>44798</v>
      </c>
      <c r="C85" s="25" t="s">
        <v>28</v>
      </c>
      <c r="D85" s="30">
        <f>1325/100*0.7</f>
        <v>9.2749999999999986</v>
      </c>
      <c r="E85" s="25" t="s">
        <v>818</v>
      </c>
      <c r="F85" s="25" t="s">
        <v>17</v>
      </c>
      <c r="G85" s="25" t="s">
        <v>18</v>
      </c>
    </row>
    <row r="86" spans="1:7" s="12" customFormat="1" ht="24">
      <c r="A86" s="25" t="s">
        <v>589</v>
      </c>
      <c r="B86" s="37">
        <v>44798</v>
      </c>
      <c r="C86" s="25" t="s">
        <v>28</v>
      </c>
      <c r="D86" s="30">
        <f>1325/100*0.7</f>
        <v>9.2749999999999986</v>
      </c>
      <c r="E86" s="25" t="s">
        <v>818</v>
      </c>
      <c r="F86" s="25" t="s">
        <v>17</v>
      </c>
      <c r="G86" s="25" t="s">
        <v>18</v>
      </c>
    </row>
    <row r="87" spans="1:7" s="12" customFormat="1">
      <c r="A87" s="77" t="s">
        <v>842</v>
      </c>
      <c r="B87" s="78"/>
      <c r="C87" s="78"/>
      <c r="D87" s="78"/>
      <c r="E87" s="78"/>
      <c r="F87" s="78"/>
      <c r="G87" s="79"/>
    </row>
    <row r="88" spans="1:7" ht="60" customHeight="1">
      <c r="A88" s="8" t="s">
        <v>10</v>
      </c>
      <c r="B88" s="8" t="s">
        <v>11</v>
      </c>
      <c r="C88" s="8" t="s">
        <v>12</v>
      </c>
      <c r="D88" s="8" t="s">
        <v>13</v>
      </c>
      <c r="E88" s="9" t="s">
        <v>14</v>
      </c>
      <c r="F88" s="10" t="s">
        <v>15</v>
      </c>
      <c r="G88" s="10" t="s">
        <v>16</v>
      </c>
    </row>
    <row r="89" spans="1:7" s="12" customFormat="1" ht="15" customHeight="1">
      <c r="A89" s="11">
        <v>1</v>
      </c>
      <c r="B89" s="11">
        <v>2</v>
      </c>
      <c r="C89" s="10">
        <v>3</v>
      </c>
      <c r="D89" s="10">
        <v>4</v>
      </c>
      <c r="E89" s="9">
        <v>5</v>
      </c>
      <c r="F89" s="10">
        <v>6</v>
      </c>
      <c r="G89" s="10">
        <v>7</v>
      </c>
    </row>
    <row r="90" spans="1:7" s="12" customFormat="1" ht="24">
      <c r="A90" s="25" t="s">
        <v>590</v>
      </c>
      <c r="B90" s="37">
        <v>44798</v>
      </c>
      <c r="C90" s="25" t="s">
        <v>28</v>
      </c>
      <c r="D90" s="30">
        <f>1325/100*0.7</f>
        <v>9.2749999999999986</v>
      </c>
      <c r="E90" s="25" t="s">
        <v>818</v>
      </c>
      <c r="F90" s="25" t="s">
        <v>17</v>
      </c>
      <c r="G90" s="25" t="s">
        <v>18</v>
      </c>
    </row>
    <row r="91" spans="1:7" s="12" customFormat="1" ht="24">
      <c r="A91" s="25" t="s">
        <v>591</v>
      </c>
      <c r="B91" s="37">
        <v>44798</v>
      </c>
      <c r="C91" s="25" t="s">
        <v>28</v>
      </c>
      <c r="D91" s="30">
        <f>1325/100*0.7</f>
        <v>9.2749999999999986</v>
      </c>
      <c r="E91" s="25" t="s">
        <v>818</v>
      </c>
      <c r="F91" s="25" t="s">
        <v>17</v>
      </c>
      <c r="G91" s="25" t="s">
        <v>18</v>
      </c>
    </row>
    <row r="92" spans="1:7" s="12" customFormat="1">
      <c r="A92" s="77" t="s">
        <v>843</v>
      </c>
      <c r="B92" s="78"/>
      <c r="C92" s="78"/>
      <c r="D92" s="78"/>
      <c r="E92" s="78"/>
      <c r="F92" s="78"/>
      <c r="G92" s="79"/>
    </row>
    <row r="93" spans="1:7" s="12" customFormat="1" ht="24">
      <c r="A93" s="25" t="s">
        <v>592</v>
      </c>
      <c r="B93" s="37">
        <v>44798</v>
      </c>
      <c r="C93" s="25" t="s">
        <v>28</v>
      </c>
      <c r="D93" s="30">
        <f>1325/100*0.7</f>
        <v>9.2749999999999986</v>
      </c>
      <c r="E93" s="25" t="s">
        <v>818</v>
      </c>
      <c r="F93" s="25" t="s">
        <v>17</v>
      </c>
      <c r="G93" s="25" t="s">
        <v>18</v>
      </c>
    </row>
    <row r="94" spans="1:7" s="12" customFormat="1" ht="24">
      <c r="A94" s="25" t="s">
        <v>593</v>
      </c>
      <c r="B94" s="37">
        <v>44798</v>
      </c>
      <c r="C94" s="25" t="s">
        <v>28</v>
      </c>
      <c r="D94" s="30">
        <f>1325/100*0.7</f>
        <v>9.2749999999999986</v>
      </c>
      <c r="E94" s="25" t="s">
        <v>818</v>
      </c>
      <c r="F94" s="25" t="s">
        <v>17</v>
      </c>
      <c r="G94" s="25" t="s">
        <v>18</v>
      </c>
    </row>
    <row r="95" spans="1:7" s="12" customFormat="1">
      <c r="A95" s="77" t="s">
        <v>844</v>
      </c>
      <c r="B95" s="78"/>
      <c r="C95" s="78"/>
      <c r="D95" s="78"/>
      <c r="E95" s="78"/>
      <c r="F95" s="78"/>
      <c r="G95" s="79"/>
    </row>
    <row r="96" spans="1:7" s="12" customFormat="1" ht="24">
      <c r="A96" s="25" t="s">
        <v>594</v>
      </c>
      <c r="B96" s="37">
        <v>44798</v>
      </c>
      <c r="C96" s="25" t="s">
        <v>28</v>
      </c>
      <c r="D96" s="30">
        <f>1325/100*0.7</f>
        <v>9.2749999999999986</v>
      </c>
      <c r="E96" s="25" t="s">
        <v>818</v>
      </c>
      <c r="F96" s="25" t="s">
        <v>17</v>
      </c>
      <c r="G96" s="25" t="s">
        <v>18</v>
      </c>
    </row>
    <row r="97" spans="1:7" s="12" customFormat="1" ht="24">
      <c r="A97" s="25" t="s">
        <v>595</v>
      </c>
      <c r="B97" s="37">
        <v>44798</v>
      </c>
      <c r="C97" s="25" t="s">
        <v>28</v>
      </c>
      <c r="D97" s="30">
        <f>1325/100*0.7</f>
        <v>9.2749999999999986</v>
      </c>
      <c r="E97" s="25" t="s">
        <v>818</v>
      </c>
      <c r="F97" s="25" t="s">
        <v>17</v>
      </c>
      <c r="G97" s="25" t="s">
        <v>18</v>
      </c>
    </row>
    <row r="98" spans="1:7" s="12" customFormat="1">
      <c r="A98" s="77" t="s">
        <v>845</v>
      </c>
      <c r="B98" s="78"/>
      <c r="C98" s="78"/>
      <c r="D98" s="78"/>
      <c r="E98" s="78"/>
      <c r="F98" s="78"/>
      <c r="G98" s="79"/>
    </row>
    <row r="99" spans="1:7" s="12" customFormat="1" ht="24">
      <c r="A99" s="25" t="s">
        <v>596</v>
      </c>
      <c r="B99" s="37">
        <v>44798</v>
      </c>
      <c r="C99" s="25" t="s">
        <v>28</v>
      </c>
      <c r="D99" s="30">
        <f>1325/100*0.7</f>
        <v>9.2749999999999986</v>
      </c>
      <c r="E99" s="25" t="s">
        <v>818</v>
      </c>
      <c r="F99" s="25" t="s">
        <v>17</v>
      </c>
      <c r="G99" s="25" t="s">
        <v>18</v>
      </c>
    </row>
    <row r="100" spans="1:7" s="12" customFormat="1" ht="24">
      <c r="A100" s="25" t="s">
        <v>597</v>
      </c>
      <c r="B100" s="37">
        <v>44798</v>
      </c>
      <c r="C100" s="25" t="s">
        <v>28</v>
      </c>
      <c r="D100" s="30">
        <f>1325/100*0.7</f>
        <v>9.2749999999999986</v>
      </c>
      <c r="E100" s="25" t="s">
        <v>818</v>
      </c>
      <c r="F100" s="25" t="s">
        <v>17</v>
      </c>
      <c r="G100" s="25" t="s">
        <v>18</v>
      </c>
    </row>
    <row r="101" spans="1:7" s="12" customFormat="1">
      <c r="A101" s="77" t="s">
        <v>846</v>
      </c>
      <c r="B101" s="78"/>
      <c r="C101" s="78"/>
      <c r="D101" s="78"/>
      <c r="E101" s="78"/>
      <c r="F101" s="78"/>
      <c r="G101" s="79"/>
    </row>
    <row r="102" spans="1:7" s="12" customFormat="1" ht="24">
      <c r="A102" s="25" t="s">
        <v>598</v>
      </c>
      <c r="B102" s="37">
        <v>44798</v>
      </c>
      <c r="C102" s="25" t="s">
        <v>28</v>
      </c>
      <c r="D102" s="30">
        <f>1325/100*0.7</f>
        <v>9.2749999999999986</v>
      </c>
      <c r="E102" s="25" t="s">
        <v>818</v>
      </c>
      <c r="F102" s="25" t="s">
        <v>17</v>
      </c>
      <c r="G102" s="25" t="s">
        <v>18</v>
      </c>
    </row>
    <row r="103" spans="1:7" s="12" customFormat="1" ht="24">
      <c r="A103" s="25" t="s">
        <v>599</v>
      </c>
      <c r="B103" s="37">
        <v>44798</v>
      </c>
      <c r="C103" s="25" t="s">
        <v>28</v>
      </c>
      <c r="D103" s="30">
        <f>1325/100*0.7</f>
        <v>9.2749999999999986</v>
      </c>
      <c r="E103" s="25" t="s">
        <v>818</v>
      </c>
      <c r="F103" s="25" t="s">
        <v>17</v>
      </c>
      <c r="G103" s="25" t="s">
        <v>18</v>
      </c>
    </row>
    <row r="104" spans="1:7" s="12" customFormat="1">
      <c r="A104" s="77" t="s">
        <v>847</v>
      </c>
      <c r="B104" s="78"/>
      <c r="C104" s="78"/>
      <c r="D104" s="78"/>
      <c r="E104" s="78"/>
      <c r="F104" s="78"/>
      <c r="G104" s="79"/>
    </row>
    <row r="105" spans="1:7" s="12" customFormat="1" ht="24">
      <c r="A105" s="25" t="s">
        <v>600</v>
      </c>
      <c r="B105" s="37">
        <v>44798</v>
      </c>
      <c r="C105" s="25" t="s">
        <v>28</v>
      </c>
      <c r="D105" s="30">
        <f>1325/100*0.7</f>
        <v>9.2749999999999986</v>
      </c>
      <c r="E105" s="25" t="s">
        <v>818</v>
      </c>
      <c r="F105" s="25" t="s">
        <v>17</v>
      </c>
      <c r="G105" s="25" t="s">
        <v>18</v>
      </c>
    </row>
    <row r="106" spans="1:7" s="12" customFormat="1" ht="24">
      <c r="A106" s="25" t="s">
        <v>601</v>
      </c>
      <c r="B106" s="37">
        <v>44798</v>
      </c>
      <c r="C106" s="25" t="s">
        <v>28</v>
      </c>
      <c r="D106" s="30">
        <f>1325/100*0.7</f>
        <v>9.2749999999999986</v>
      </c>
      <c r="E106" s="25" t="s">
        <v>818</v>
      </c>
      <c r="F106" s="25" t="s">
        <v>17</v>
      </c>
      <c r="G106" s="25" t="s">
        <v>18</v>
      </c>
    </row>
    <row r="107" spans="1:7" s="12" customFormat="1">
      <c r="A107" s="77" t="s">
        <v>848</v>
      </c>
      <c r="B107" s="78"/>
      <c r="C107" s="78"/>
      <c r="D107" s="78"/>
      <c r="E107" s="78"/>
      <c r="F107" s="78"/>
      <c r="G107" s="79"/>
    </row>
    <row r="108" spans="1:7" s="12" customFormat="1" ht="24">
      <c r="A108" s="25" t="s">
        <v>602</v>
      </c>
      <c r="B108" s="37">
        <v>44798</v>
      </c>
      <c r="C108" s="25" t="s">
        <v>28</v>
      </c>
      <c r="D108" s="30">
        <f>1325/100*0.7</f>
        <v>9.2749999999999986</v>
      </c>
      <c r="E108" s="25" t="s">
        <v>818</v>
      </c>
      <c r="F108" s="25" t="s">
        <v>17</v>
      </c>
      <c r="G108" s="25" t="s">
        <v>18</v>
      </c>
    </row>
    <row r="109" spans="1:7" s="12" customFormat="1" ht="24">
      <c r="A109" s="25" t="s">
        <v>603</v>
      </c>
      <c r="B109" s="37">
        <v>44798</v>
      </c>
      <c r="C109" s="25" t="s">
        <v>28</v>
      </c>
      <c r="D109" s="30">
        <f>1325/100*0.7</f>
        <v>9.2749999999999986</v>
      </c>
      <c r="E109" s="25" t="s">
        <v>818</v>
      </c>
      <c r="F109" s="25" t="s">
        <v>17</v>
      </c>
      <c r="G109" s="25" t="s">
        <v>18</v>
      </c>
    </row>
    <row r="110" spans="1:7" s="12" customFormat="1">
      <c r="A110" s="77" t="s">
        <v>849</v>
      </c>
      <c r="B110" s="78"/>
      <c r="C110" s="78"/>
      <c r="D110" s="78"/>
      <c r="E110" s="78"/>
      <c r="F110" s="78"/>
      <c r="G110" s="79"/>
    </row>
    <row r="111" spans="1:7" s="12" customFormat="1" ht="24">
      <c r="A111" s="25" t="s">
        <v>604</v>
      </c>
      <c r="B111" s="37">
        <v>44797</v>
      </c>
      <c r="C111" s="25" t="s">
        <v>28</v>
      </c>
      <c r="D111" s="30">
        <f>1325/100*0.7</f>
        <v>9.2749999999999986</v>
      </c>
      <c r="E111" s="25" t="s">
        <v>818</v>
      </c>
      <c r="F111" s="25" t="s">
        <v>17</v>
      </c>
      <c r="G111" s="25" t="s">
        <v>18</v>
      </c>
    </row>
    <row r="112" spans="1:7" s="12" customFormat="1" ht="24">
      <c r="A112" s="25" t="s">
        <v>606</v>
      </c>
      <c r="B112" s="37">
        <v>44797</v>
      </c>
      <c r="C112" s="25" t="s">
        <v>28</v>
      </c>
      <c r="D112" s="30">
        <f>1325/100*0.7</f>
        <v>9.2749999999999986</v>
      </c>
      <c r="E112" s="25" t="s">
        <v>818</v>
      </c>
      <c r="F112" s="25" t="s">
        <v>17</v>
      </c>
      <c r="G112" s="25" t="s">
        <v>18</v>
      </c>
    </row>
    <row r="113" spans="1:7" s="12" customFormat="1">
      <c r="A113" s="77" t="s">
        <v>850</v>
      </c>
      <c r="B113" s="78"/>
      <c r="C113" s="78"/>
      <c r="D113" s="78"/>
      <c r="E113" s="78"/>
      <c r="F113" s="78"/>
      <c r="G113" s="79"/>
    </row>
    <row r="114" spans="1:7" s="12" customFormat="1" ht="24">
      <c r="A114" s="25" t="s">
        <v>605</v>
      </c>
      <c r="B114" s="37">
        <v>44797</v>
      </c>
      <c r="C114" s="25" t="s">
        <v>28</v>
      </c>
      <c r="D114" s="30">
        <f>1325/100*0.7</f>
        <v>9.2749999999999986</v>
      </c>
      <c r="E114" s="25" t="s">
        <v>818</v>
      </c>
      <c r="F114" s="25" t="s">
        <v>17</v>
      </c>
      <c r="G114" s="25" t="s">
        <v>18</v>
      </c>
    </row>
    <row r="115" spans="1:7" s="12" customFormat="1" ht="24">
      <c r="A115" s="25" t="s">
        <v>607</v>
      </c>
      <c r="B115" s="37">
        <v>44797</v>
      </c>
      <c r="C115" s="25" t="s">
        <v>28</v>
      </c>
      <c r="D115" s="30">
        <f>1325/100*0.7</f>
        <v>9.2749999999999986</v>
      </c>
      <c r="E115" s="25" t="s">
        <v>818</v>
      </c>
      <c r="F115" s="25" t="s">
        <v>17</v>
      </c>
      <c r="G115" s="25" t="s">
        <v>18</v>
      </c>
    </row>
    <row r="116" spans="1:7" s="12" customFormat="1">
      <c r="A116" s="77" t="s">
        <v>851</v>
      </c>
      <c r="B116" s="78"/>
      <c r="C116" s="78"/>
      <c r="D116" s="78"/>
      <c r="E116" s="78"/>
      <c r="F116" s="78"/>
      <c r="G116" s="79"/>
    </row>
    <row r="117" spans="1:7" s="12" customFormat="1" ht="24">
      <c r="A117" s="25" t="s">
        <v>608</v>
      </c>
      <c r="B117" s="37">
        <v>44797</v>
      </c>
      <c r="C117" s="25" t="s">
        <v>28</v>
      </c>
      <c r="D117" s="30">
        <f>1325/100*0.7</f>
        <v>9.2749999999999986</v>
      </c>
      <c r="E117" s="25" t="s">
        <v>818</v>
      </c>
      <c r="F117" s="25" t="s">
        <v>17</v>
      </c>
      <c r="G117" s="25" t="s">
        <v>18</v>
      </c>
    </row>
    <row r="118" spans="1:7" s="12" customFormat="1" ht="24">
      <c r="A118" s="25" t="s">
        <v>610</v>
      </c>
      <c r="B118" s="37">
        <v>44797</v>
      </c>
      <c r="C118" s="25" t="s">
        <v>28</v>
      </c>
      <c r="D118" s="30">
        <f>1325/100*0.7</f>
        <v>9.2749999999999986</v>
      </c>
      <c r="E118" s="25" t="s">
        <v>818</v>
      </c>
      <c r="F118" s="25" t="s">
        <v>17</v>
      </c>
      <c r="G118" s="25" t="s">
        <v>18</v>
      </c>
    </row>
    <row r="119" spans="1:7" s="12" customFormat="1">
      <c r="A119" s="77" t="s">
        <v>852</v>
      </c>
      <c r="B119" s="78"/>
      <c r="C119" s="78"/>
      <c r="D119" s="78"/>
      <c r="E119" s="78"/>
      <c r="F119" s="78"/>
      <c r="G119" s="79"/>
    </row>
    <row r="120" spans="1:7" s="12" customFormat="1" ht="24">
      <c r="A120" s="25" t="s">
        <v>609</v>
      </c>
      <c r="B120" s="37">
        <v>44796</v>
      </c>
      <c r="C120" s="25" t="s">
        <v>28</v>
      </c>
      <c r="D120" s="30">
        <f>1325/100*0.7</f>
        <v>9.2749999999999986</v>
      </c>
      <c r="E120" s="25" t="s">
        <v>818</v>
      </c>
      <c r="F120" s="25" t="s">
        <v>17</v>
      </c>
      <c r="G120" s="25" t="s">
        <v>18</v>
      </c>
    </row>
    <row r="121" spans="1:7" s="12" customFormat="1" ht="24">
      <c r="A121" s="25" t="s">
        <v>611</v>
      </c>
      <c r="B121" s="37">
        <v>44796</v>
      </c>
      <c r="C121" s="25" t="s">
        <v>28</v>
      </c>
      <c r="D121" s="30">
        <f>1325/100*0.7</f>
        <v>9.2749999999999986</v>
      </c>
      <c r="E121" s="25" t="s">
        <v>818</v>
      </c>
      <c r="F121" s="25" t="s">
        <v>17</v>
      </c>
      <c r="G121" s="25" t="s">
        <v>18</v>
      </c>
    </row>
    <row r="122" spans="1:7" s="12" customFormat="1">
      <c r="A122" s="77" t="s">
        <v>853</v>
      </c>
      <c r="B122" s="78"/>
      <c r="C122" s="78"/>
      <c r="D122" s="78"/>
      <c r="E122" s="78"/>
      <c r="F122" s="78"/>
      <c r="G122" s="79"/>
    </row>
    <row r="123" spans="1:7" s="12" customFormat="1" ht="24">
      <c r="A123" s="25" t="s">
        <v>612</v>
      </c>
      <c r="B123" s="37">
        <v>44797</v>
      </c>
      <c r="C123" s="25" t="s">
        <v>28</v>
      </c>
      <c r="D123" s="30">
        <f>1325/100*0.7</f>
        <v>9.2749999999999986</v>
      </c>
      <c r="E123" s="25" t="s">
        <v>818</v>
      </c>
      <c r="F123" s="25" t="s">
        <v>17</v>
      </c>
      <c r="G123" s="25" t="s">
        <v>18</v>
      </c>
    </row>
    <row r="124" spans="1:7" s="12" customFormat="1" ht="24">
      <c r="A124" s="25" t="s">
        <v>614</v>
      </c>
      <c r="B124" s="37">
        <v>44797</v>
      </c>
      <c r="C124" s="25" t="s">
        <v>28</v>
      </c>
      <c r="D124" s="30">
        <f>1325/100*0.7</f>
        <v>9.2749999999999986</v>
      </c>
      <c r="E124" s="25" t="s">
        <v>818</v>
      </c>
      <c r="F124" s="25" t="s">
        <v>17</v>
      </c>
      <c r="G124" s="25" t="s">
        <v>18</v>
      </c>
    </row>
    <row r="125" spans="1:7" s="12" customFormat="1">
      <c r="A125" s="77" t="s">
        <v>854</v>
      </c>
      <c r="B125" s="78"/>
      <c r="C125" s="78"/>
      <c r="D125" s="78"/>
      <c r="E125" s="78"/>
      <c r="F125" s="78"/>
      <c r="G125" s="79"/>
    </row>
    <row r="126" spans="1:7" s="12" customFormat="1" ht="24">
      <c r="A126" s="25" t="s">
        <v>613</v>
      </c>
      <c r="B126" s="37">
        <v>44797</v>
      </c>
      <c r="C126" s="25" t="s">
        <v>28</v>
      </c>
      <c r="D126" s="30">
        <f>1325/100*0.7</f>
        <v>9.2749999999999986</v>
      </c>
      <c r="E126" s="25" t="s">
        <v>818</v>
      </c>
      <c r="F126" s="25" t="s">
        <v>17</v>
      </c>
      <c r="G126" s="25" t="s">
        <v>18</v>
      </c>
    </row>
    <row r="127" spans="1:7" s="12" customFormat="1" ht="24">
      <c r="A127" s="25" t="s">
        <v>615</v>
      </c>
      <c r="B127" s="37">
        <v>44797</v>
      </c>
      <c r="C127" s="25" t="s">
        <v>28</v>
      </c>
      <c r="D127" s="30">
        <f>1325/100*0.7</f>
        <v>9.2749999999999986</v>
      </c>
      <c r="E127" s="25" t="s">
        <v>818</v>
      </c>
      <c r="F127" s="25" t="s">
        <v>17</v>
      </c>
      <c r="G127" s="25" t="s">
        <v>18</v>
      </c>
    </row>
    <row r="128" spans="1:7" s="12" customFormat="1">
      <c r="A128" s="77" t="s">
        <v>855</v>
      </c>
      <c r="B128" s="78"/>
      <c r="C128" s="78"/>
      <c r="D128" s="78"/>
      <c r="E128" s="78"/>
      <c r="F128" s="78"/>
      <c r="G128" s="79"/>
    </row>
    <row r="129" spans="1:7" s="12" customFormat="1" ht="24">
      <c r="A129" s="25" t="s">
        <v>616</v>
      </c>
      <c r="B129" s="37">
        <v>44797</v>
      </c>
      <c r="C129" s="25" t="s">
        <v>28</v>
      </c>
      <c r="D129" s="30">
        <f>1325/100*0.7</f>
        <v>9.2749999999999986</v>
      </c>
      <c r="E129" s="25" t="s">
        <v>818</v>
      </c>
      <c r="F129" s="25" t="s">
        <v>17</v>
      </c>
      <c r="G129" s="25" t="s">
        <v>18</v>
      </c>
    </row>
    <row r="130" spans="1:7" s="12" customFormat="1" ht="24">
      <c r="A130" s="25" t="s">
        <v>619</v>
      </c>
      <c r="B130" s="37">
        <v>44797</v>
      </c>
      <c r="C130" s="25" t="s">
        <v>28</v>
      </c>
      <c r="D130" s="30">
        <f>1325/100*0.7</f>
        <v>9.2749999999999986</v>
      </c>
      <c r="E130" s="25" t="s">
        <v>818</v>
      </c>
      <c r="F130" s="25" t="s">
        <v>17</v>
      </c>
      <c r="G130" s="25" t="s">
        <v>18</v>
      </c>
    </row>
    <row r="131" spans="1:7" s="12" customFormat="1">
      <c r="A131" s="77" t="s">
        <v>856</v>
      </c>
      <c r="B131" s="78"/>
      <c r="C131" s="78"/>
      <c r="D131" s="78"/>
      <c r="E131" s="78"/>
      <c r="F131" s="78"/>
      <c r="G131" s="79"/>
    </row>
    <row r="132" spans="1:7" ht="60" customHeight="1">
      <c r="A132" s="8" t="s">
        <v>10</v>
      </c>
      <c r="B132" s="8" t="s">
        <v>11</v>
      </c>
      <c r="C132" s="8" t="s">
        <v>12</v>
      </c>
      <c r="D132" s="8" t="s">
        <v>13</v>
      </c>
      <c r="E132" s="9" t="s">
        <v>14</v>
      </c>
      <c r="F132" s="10" t="s">
        <v>15</v>
      </c>
      <c r="G132" s="10" t="s">
        <v>16</v>
      </c>
    </row>
    <row r="133" spans="1:7" s="12" customFormat="1" ht="15" customHeight="1">
      <c r="A133" s="11">
        <v>1</v>
      </c>
      <c r="B133" s="11">
        <v>2</v>
      </c>
      <c r="C133" s="10">
        <v>3</v>
      </c>
      <c r="D133" s="10">
        <v>4</v>
      </c>
      <c r="E133" s="9">
        <v>5</v>
      </c>
      <c r="F133" s="10">
        <v>6</v>
      </c>
      <c r="G133" s="10">
        <v>7</v>
      </c>
    </row>
    <row r="134" spans="1:7" s="12" customFormat="1" ht="24">
      <c r="A134" s="25" t="s">
        <v>617</v>
      </c>
      <c r="B134" s="37">
        <v>44796</v>
      </c>
      <c r="C134" s="25" t="s">
        <v>28</v>
      </c>
      <c r="D134" s="30">
        <f>1325/100*0.7</f>
        <v>9.2749999999999986</v>
      </c>
      <c r="E134" s="25" t="s">
        <v>818</v>
      </c>
      <c r="F134" s="25" t="s">
        <v>17</v>
      </c>
      <c r="G134" s="25" t="s">
        <v>18</v>
      </c>
    </row>
    <row r="135" spans="1:7" s="12" customFormat="1" ht="24">
      <c r="A135" s="25" t="s">
        <v>620</v>
      </c>
      <c r="B135" s="37">
        <v>44796</v>
      </c>
      <c r="C135" s="25" t="s">
        <v>28</v>
      </c>
      <c r="D135" s="30">
        <f>1325/100*0.7</f>
        <v>9.2749999999999986</v>
      </c>
      <c r="E135" s="25" t="s">
        <v>818</v>
      </c>
      <c r="F135" s="25" t="s">
        <v>17</v>
      </c>
      <c r="G135" s="25" t="s">
        <v>18</v>
      </c>
    </row>
    <row r="136" spans="1:7" s="12" customFormat="1">
      <c r="A136" s="77" t="s">
        <v>857</v>
      </c>
      <c r="B136" s="78"/>
      <c r="C136" s="78"/>
      <c r="D136" s="78"/>
      <c r="E136" s="78"/>
      <c r="F136" s="78"/>
      <c r="G136" s="79"/>
    </row>
    <row r="137" spans="1:7" s="12" customFormat="1" ht="24">
      <c r="A137" s="25" t="s">
        <v>618</v>
      </c>
      <c r="B137" s="37">
        <v>44797</v>
      </c>
      <c r="C137" s="25" t="s">
        <v>28</v>
      </c>
      <c r="D137" s="30">
        <f>1325/100*0.7</f>
        <v>9.2749999999999986</v>
      </c>
      <c r="E137" s="25" t="s">
        <v>818</v>
      </c>
      <c r="F137" s="25" t="s">
        <v>17</v>
      </c>
      <c r="G137" s="25" t="s">
        <v>18</v>
      </c>
    </row>
    <row r="138" spans="1:7" s="12" customFormat="1" ht="24">
      <c r="A138" s="25" t="s">
        <v>621</v>
      </c>
      <c r="B138" s="37">
        <v>44797</v>
      </c>
      <c r="C138" s="25" t="s">
        <v>28</v>
      </c>
      <c r="D138" s="30">
        <f>1325/100*0.7</f>
        <v>9.2749999999999986</v>
      </c>
      <c r="E138" s="25" t="s">
        <v>818</v>
      </c>
      <c r="F138" s="25" t="s">
        <v>17</v>
      </c>
      <c r="G138" s="25" t="s">
        <v>18</v>
      </c>
    </row>
    <row r="139" spans="1:7" s="12" customFormat="1">
      <c r="A139" s="77" t="s">
        <v>858</v>
      </c>
      <c r="B139" s="78"/>
      <c r="C139" s="78"/>
      <c r="D139" s="78"/>
      <c r="E139" s="78"/>
      <c r="F139" s="78"/>
      <c r="G139" s="79"/>
    </row>
    <row r="140" spans="1:7" s="12" customFormat="1" ht="24">
      <c r="A140" s="25" t="s">
        <v>622</v>
      </c>
      <c r="B140" s="37">
        <v>44797</v>
      </c>
      <c r="C140" s="25" t="s">
        <v>28</v>
      </c>
      <c r="D140" s="30">
        <f>1325/100*0.7</f>
        <v>9.2749999999999986</v>
      </c>
      <c r="E140" s="25" t="s">
        <v>818</v>
      </c>
      <c r="F140" s="25" t="s">
        <v>17</v>
      </c>
      <c r="G140" s="25" t="s">
        <v>18</v>
      </c>
    </row>
    <row r="141" spans="1:7" s="12" customFormat="1" ht="24">
      <c r="A141" s="25" t="s">
        <v>625</v>
      </c>
      <c r="B141" s="37">
        <v>44797</v>
      </c>
      <c r="C141" s="25" t="s">
        <v>28</v>
      </c>
      <c r="D141" s="30">
        <f>1325/100*0.7</f>
        <v>9.2749999999999986</v>
      </c>
      <c r="E141" s="25" t="s">
        <v>818</v>
      </c>
      <c r="F141" s="25" t="s">
        <v>17</v>
      </c>
      <c r="G141" s="25" t="s">
        <v>18</v>
      </c>
    </row>
    <row r="142" spans="1:7" s="12" customFormat="1">
      <c r="A142" s="77" t="s">
        <v>859</v>
      </c>
      <c r="B142" s="78"/>
      <c r="C142" s="78"/>
      <c r="D142" s="78"/>
      <c r="E142" s="78"/>
      <c r="F142" s="78"/>
      <c r="G142" s="79"/>
    </row>
    <row r="143" spans="1:7" s="12" customFormat="1" ht="24">
      <c r="A143" s="25" t="s">
        <v>623</v>
      </c>
      <c r="B143" s="37">
        <v>44797</v>
      </c>
      <c r="C143" s="25" t="s">
        <v>28</v>
      </c>
      <c r="D143" s="30">
        <f>1325/100*0.7</f>
        <v>9.2749999999999986</v>
      </c>
      <c r="E143" s="25" t="s">
        <v>818</v>
      </c>
      <c r="F143" s="25" t="s">
        <v>17</v>
      </c>
      <c r="G143" s="25" t="s">
        <v>18</v>
      </c>
    </row>
    <row r="144" spans="1:7" s="12" customFormat="1" ht="24">
      <c r="A144" s="25" t="s">
        <v>626</v>
      </c>
      <c r="B144" s="37">
        <v>44797</v>
      </c>
      <c r="C144" s="25" t="s">
        <v>28</v>
      </c>
      <c r="D144" s="30">
        <f>1325/100*0.7</f>
        <v>9.2749999999999986</v>
      </c>
      <c r="E144" s="25" t="s">
        <v>818</v>
      </c>
      <c r="F144" s="25" t="s">
        <v>17</v>
      </c>
      <c r="G144" s="25" t="s">
        <v>18</v>
      </c>
    </row>
    <row r="145" spans="1:7" s="12" customFormat="1">
      <c r="A145" s="77" t="s">
        <v>860</v>
      </c>
      <c r="B145" s="78"/>
      <c r="C145" s="78"/>
      <c r="D145" s="78"/>
      <c r="E145" s="78"/>
      <c r="F145" s="78"/>
      <c r="G145" s="79"/>
    </row>
    <row r="146" spans="1:7" s="12" customFormat="1" ht="24">
      <c r="A146" s="25" t="s">
        <v>624</v>
      </c>
      <c r="B146" s="37">
        <v>44796</v>
      </c>
      <c r="C146" s="25" t="s">
        <v>28</v>
      </c>
      <c r="D146" s="30">
        <f>1325/100*0.7</f>
        <v>9.2749999999999986</v>
      </c>
      <c r="E146" s="25" t="s">
        <v>818</v>
      </c>
      <c r="F146" s="25" t="s">
        <v>17</v>
      </c>
      <c r="G146" s="25" t="s">
        <v>18</v>
      </c>
    </row>
    <row r="147" spans="1:7" s="12" customFormat="1" ht="24">
      <c r="A147" s="25" t="s">
        <v>627</v>
      </c>
      <c r="B147" s="37">
        <v>44796</v>
      </c>
      <c r="C147" s="25" t="s">
        <v>28</v>
      </c>
      <c r="D147" s="30">
        <f>1325/100*0.7</f>
        <v>9.2749999999999986</v>
      </c>
      <c r="E147" s="25" t="s">
        <v>818</v>
      </c>
      <c r="F147" s="25" t="s">
        <v>17</v>
      </c>
      <c r="G147" s="25" t="s">
        <v>18</v>
      </c>
    </row>
    <row r="148" spans="1:7" s="12" customFormat="1">
      <c r="A148" s="77" t="s">
        <v>861</v>
      </c>
      <c r="B148" s="78"/>
      <c r="C148" s="78"/>
      <c r="D148" s="78"/>
      <c r="E148" s="78"/>
      <c r="F148" s="78"/>
      <c r="G148" s="79"/>
    </row>
    <row r="149" spans="1:7" s="12" customFormat="1" ht="24">
      <c r="A149" s="25" t="s">
        <v>628</v>
      </c>
      <c r="B149" s="37">
        <v>44796</v>
      </c>
      <c r="C149" s="25" t="s">
        <v>28</v>
      </c>
      <c r="D149" s="30">
        <f>1325/100*0.7</f>
        <v>9.2749999999999986</v>
      </c>
      <c r="E149" s="25" t="s">
        <v>818</v>
      </c>
      <c r="F149" s="25" t="s">
        <v>17</v>
      </c>
      <c r="G149" s="25" t="s">
        <v>18</v>
      </c>
    </row>
    <row r="150" spans="1:7" s="12" customFormat="1" ht="24">
      <c r="A150" s="25" t="s">
        <v>630</v>
      </c>
      <c r="B150" s="37">
        <v>44796</v>
      </c>
      <c r="C150" s="25" t="s">
        <v>28</v>
      </c>
      <c r="D150" s="30">
        <f>1325/100*0.7</f>
        <v>9.2749999999999986</v>
      </c>
      <c r="E150" s="25" t="s">
        <v>818</v>
      </c>
      <c r="F150" s="25" t="s">
        <v>17</v>
      </c>
      <c r="G150" s="25" t="s">
        <v>18</v>
      </c>
    </row>
    <row r="151" spans="1:7" s="12" customFormat="1">
      <c r="A151" s="77" t="s">
        <v>862</v>
      </c>
      <c r="B151" s="78"/>
      <c r="C151" s="78"/>
      <c r="D151" s="78"/>
      <c r="E151" s="78"/>
      <c r="F151" s="78"/>
      <c r="G151" s="79"/>
    </row>
    <row r="152" spans="1:7" s="12" customFormat="1" ht="24">
      <c r="A152" s="25" t="s">
        <v>629</v>
      </c>
      <c r="B152" s="37">
        <v>44796</v>
      </c>
      <c r="C152" s="25" t="s">
        <v>28</v>
      </c>
      <c r="D152" s="30">
        <f>1325/100*0.7</f>
        <v>9.2749999999999986</v>
      </c>
      <c r="E152" s="25" t="s">
        <v>818</v>
      </c>
      <c r="F152" s="25" t="s">
        <v>17</v>
      </c>
      <c r="G152" s="25" t="s">
        <v>18</v>
      </c>
    </row>
    <row r="153" spans="1:7" s="12" customFormat="1" ht="24">
      <c r="A153" s="25" t="s">
        <v>631</v>
      </c>
      <c r="B153" s="37">
        <v>44796</v>
      </c>
      <c r="C153" s="25" t="s">
        <v>28</v>
      </c>
      <c r="D153" s="30">
        <f>1325/100*0.7</f>
        <v>9.2749999999999986</v>
      </c>
      <c r="E153" s="25" t="s">
        <v>818</v>
      </c>
      <c r="F153" s="25" t="s">
        <v>17</v>
      </c>
      <c r="G153" s="25" t="s">
        <v>18</v>
      </c>
    </row>
    <row r="154" spans="1:7" s="12" customFormat="1">
      <c r="A154" s="77" t="s">
        <v>863</v>
      </c>
      <c r="B154" s="78"/>
      <c r="C154" s="78"/>
      <c r="D154" s="78"/>
      <c r="E154" s="78"/>
      <c r="F154" s="78"/>
      <c r="G154" s="79"/>
    </row>
    <row r="155" spans="1:7" s="12" customFormat="1" ht="24">
      <c r="A155" s="25" t="s">
        <v>632</v>
      </c>
      <c r="B155" s="37">
        <v>44796</v>
      </c>
      <c r="C155" s="25" t="s">
        <v>28</v>
      </c>
      <c r="D155" s="30">
        <f>1325/100*0.7</f>
        <v>9.2749999999999986</v>
      </c>
      <c r="E155" s="25" t="s">
        <v>818</v>
      </c>
      <c r="F155" s="25" t="s">
        <v>17</v>
      </c>
      <c r="G155" s="25" t="s">
        <v>18</v>
      </c>
    </row>
    <row r="156" spans="1:7" s="12" customFormat="1" ht="24">
      <c r="A156" s="25" t="s">
        <v>636</v>
      </c>
      <c r="B156" s="37">
        <v>44796</v>
      </c>
      <c r="C156" s="25" t="s">
        <v>28</v>
      </c>
      <c r="D156" s="30">
        <f>1325/100*0.7</f>
        <v>9.2749999999999986</v>
      </c>
      <c r="E156" s="25" t="s">
        <v>818</v>
      </c>
      <c r="F156" s="25" t="s">
        <v>17</v>
      </c>
      <c r="G156" s="25" t="s">
        <v>18</v>
      </c>
    </row>
    <row r="157" spans="1:7" s="12" customFormat="1">
      <c r="A157" s="77" t="s">
        <v>864</v>
      </c>
      <c r="B157" s="78"/>
      <c r="C157" s="78"/>
      <c r="D157" s="78"/>
      <c r="E157" s="78"/>
      <c r="F157" s="78"/>
      <c r="G157" s="79"/>
    </row>
    <row r="158" spans="1:7" s="12" customFormat="1" ht="24">
      <c r="A158" s="25" t="s">
        <v>633</v>
      </c>
      <c r="B158" s="37">
        <v>44796</v>
      </c>
      <c r="C158" s="25" t="s">
        <v>28</v>
      </c>
      <c r="D158" s="30">
        <f>1325/100*0.7</f>
        <v>9.2749999999999986</v>
      </c>
      <c r="E158" s="25" t="s">
        <v>818</v>
      </c>
      <c r="F158" s="25" t="s">
        <v>17</v>
      </c>
      <c r="G158" s="25" t="s">
        <v>18</v>
      </c>
    </row>
    <row r="159" spans="1:7" s="12" customFormat="1" ht="24">
      <c r="A159" s="25" t="s">
        <v>635</v>
      </c>
      <c r="B159" s="37">
        <v>44796</v>
      </c>
      <c r="C159" s="25" t="s">
        <v>28</v>
      </c>
      <c r="D159" s="30">
        <f>1325/100*0.7</f>
        <v>9.2749999999999986</v>
      </c>
      <c r="E159" s="25" t="s">
        <v>818</v>
      </c>
      <c r="F159" s="25" t="s">
        <v>17</v>
      </c>
      <c r="G159" s="25" t="s">
        <v>18</v>
      </c>
    </row>
    <row r="160" spans="1:7" s="12" customFormat="1">
      <c r="A160" s="77" t="s">
        <v>865</v>
      </c>
      <c r="B160" s="78"/>
      <c r="C160" s="78"/>
      <c r="D160" s="78"/>
      <c r="E160" s="78"/>
      <c r="F160" s="78"/>
      <c r="G160" s="79"/>
    </row>
    <row r="161" spans="1:7" s="12" customFormat="1" ht="24">
      <c r="A161" s="25" t="s">
        <v>634</v>
      </c>
      <c r="B161" s="37">
        <v>44796</v>
      </c>
      <c r="C161" s="25" t="s">
        <v>28</v>
      </c>
      <c r="D161" s="30">
        <f>1325/100*0.7</f>
        <v>9.2749999999999986</v>
      </c>
      <c r="E161" s="25" t="s">
        <v>818</v>
      </c>
      <c r="F161" s="25" t="s">
        <v>17</v>
      </c>
      <c r="G161" s="25" t="s">
        <v>18</v>
      </c>
    </row>
    <row r="162" spans="1:7" s="12" customFormat="1" ht="24">
      <c r="A162" s="25" t="s">
        <v>637</v>
      </c>
      <c r="B162" s="37">
        <v>44796</v>
      </c>
      <c r="C162" s="25" t="s">
        <v>28</v>
      </c>
      <c r="D162" s="30">
        <f>1325/100*0.7</f>
        <v>9.2749999999999986</v>
      </c>
      <c r="E162" s="25" t="s">
        <v>818</v>
      </c>
      <c r="F162" s="25" t="s">
        <v>17</v>
      </c>
      <c r="G162" s="25" t="s">
        <v>18</v>
      </c>
    </row>
    <row r="163" spans="1:7" s="12" customFormat="1">
      <c r="A163" s="77" t="s">
        <v>866</v>
      </c>
      <c r="B163" s="78"/>
      <c r="C163" s="78"/>
      <c r="D163" s="78"/>
      <c r="E163" s="78"/>
      <c r="F163" s="78"/>
      <c r="G163" s="79"/>
    </row>
    <row r="164" spans="1:7" s="12" customFormat="1" ht="24">
      <c r="A164" s="25" t="s">
        <v>638</v>
      </c>
      <c r="B164" s="37">
        <v>44796</v>
      </c>
      <c r="C164" s="25" t="s">
        <v>28</v>
      </c>
      <c r="D164" s="30">
        <f>1325/100*0.7</f>
        <v>9.2749999999999986</v>
      </c>
      <c r="E164" s="25" t="s">
        <v>818</v>
      </c>
      <c r="F164" s="25" t="s">
        <v>17</v>
      </c>
      <c r="G164" s="25" t="s">
        <v>18</v>
      </c>
    </row>
    <row r="165" spans="1:7" s="12" customFormat="1" ht="24">
      <c r="A165" s="25" t="s">
        <v>639</v>
      </c>
      <c r="B165" s="37">
        <v>44796</v>
      </c>
      <c r="C165" s="25" t="s">
        <v>28</v>
      </c>
      <c r="D165" s="30">
        <f>1325/100*0.7</f>
        <v>9.2749999999999986</v>
      </c>
      <c r="E165" s="25" t="s">
        <v>818</v>
      </c>
      <c r="F165" s="25" t="s">
        <v>17</v>
      </c>
      <c r="G165" s="25" t="s">
        <v>18</v>
      </c>
    </row>
    <row r="166" spans="1:7" s="12" customFormat="1">
      <c r="A166" s="96" t="s">
        <v>867</v>
      </c>
      <c r="B166" s="97"/>
      <c r="C166" s="97"/>
      <c r="D166" s="97"/>
      <c r="E166" s="97"/>
      <c r="F166" s="97"/>
      <c r="G166" s="98"/>
    </row>
    <row r="167" spans="1:7" s="12" customFormat="1" ht="24">
      <c r="A167" s="25" t="s">
        <v>640</v>
      </c>
      <c r="B167" s="37">
        <v>44796</v>
      </c>
      <c r="C167" s="25" t="s">
        <v>28</v>
      </c>
      <c r="D167" s="30">
        <f>1325/100*0.7</f>
        <v>9.2749999999999986</v>
      </c>
      <c r="E167" s="25" t="s">
        <v>818</v>
      </c>
      <c r="F167" s="25" t="s">
        <v>17</v>
      </c>
      <c r="G167" s="25" t="s">
        <v>18</v>
      </c>
    </row>
    <row r="168" spans="1:7" s="12" customFormat="1" ht="27" customHeight="1">
      <c r="A168" s="25" t="s">
        <v>641</v>
      </c>
      <c r="B168" s="37">
        <v>44796</v>
      </c>
      <c r="C168" s="25" t="s">
        <v>28</v>
      </c>
      <c r="D168" s="30">
        <f>1325/100*0.7</f>
        <v>9.2749999999999986</v>
      </c>
      <c r="E168" s="25" t="s">
        <v>818</v>
      </c>
      <c r="F168" s="25" t="s">
        <v>17</v>
      </c>
      <c r="G168" s="25" t="s">
        <v>18</v>
      </c>
    </row>
    <row r="169" spans="1:7" s="12" customFormat="1">
      <c r="A169" s="77" t="s">
        <v>868</v>
      </c>
      <c r="B169" s="78"/>
      <c r="C169" s="78"/>
      <c r="D169" s="78"/>
      <c r="E169" s="78"/>
      <c r="F169" s="78"/>
      <c r="G169" s="79"/>
    </row>
    <row r="170" spans="1:7" s="12" customFormat="1" ht="24">
      <c r="A170" s="25" t="s">
        <v>642</v>
      </c>
      <c r="B170" s="37">
        <v>44796</v>
      </c>
      <c r="C170" s="25" t="s">
        <v>28</v>
      </c>
      <c r="D170" s="30">
        <f>1325/100*0.7</f>
        <v>9.2749999999999986</v>
      </c>
      <c r="E170" s="25" t="s">
        <v>818</v>
      </c>
      <c r="F170" s="25" t="s">
        <v>17</v>
      </c>
      <c r="G170" s="25" t="s">
        <v>18</v>
      </c>
    </row>
    <row r="171" spans="1:7" s="12" customFormat="1" ht="24">
      <c r="A171" s="25" t="s">
        <v>643</v>
      </c>
      <c r="B171" s="37">
        <v>44796</v>
      </c>
      <c r="C171" s="25" t="s">
        <v>28</v>
      </c>
      <c r="D171" s="30">
        <f>1325/100*0.7</f>
        <v>9.2749999999999986</v>
      </c>
      <c r="E171" s="25" t="s">
        <v>818</v>
      </c>
      <c r="F171" s="25" t="s">
        <v>17</v>
      </c>
      <c r="G171" s="25" t="s">
        <v>18</v>
      </c>
    </row>
    <row r="172" spans="1:7" s="12" customFormat="1">
      <c r="A172" s="77" t="s">
        <v>869</v>
      </c>
      <c r="B172" s="78"/>
      <c r="C172" s="78"/>
      <c r="D172" s="78"/>
      <c r="E172" s="78"/>
      <c r="F172" s="78"/>
      <c r="G172" s="79"/>
    </row>
    <row r="173" spans="1:7" s="12" customFormat="1" ht="24">
      <c r="A173" s="25" t="s">
        <v>644</v>
      </c>
      <c r="B173" s="37">
        <v>44796</v>
      </c>
      <c r="C173" s="25" t="s">
        <v>28</v>
      </c>
      <c r="D173" s="30">
        <f>1325/100*0.7</f>
        <v>9.2749999999999986</v>
      </c>
      <c r="E173" s="25" t="s">
        <v>818</v>
      </c>
      <c r="F173" s="25" t="s">
        <v>17</v>
      </c>
      <c r="G173" s="25" t="s">
        <v>18</v>
      </c>
    </row>
    <row r="174" spans="1:7" s="12" customFormat="1" ht="24">
      <c r="A174" s="25" t="s">
        <v>645</v>
      </c>
      <c r="B174" s="37">
        <v>44796</v>
      </c>
      <c r="C174" s="25" t="s">
        <v>28</v>
      </c>
      <c r="D174" s="30">
        <f>1325/100*0.7</f>
        <v>9.2749999999999986</v>
      </c>
      <c r="E174" s="25" t="s">
        <v>818</v>
      </c>
      <c r="F174" s="25" t="s">
        <v>17</v>
      </c>
      <c r="G174" s="25" t="s">
        <v>18</v>
      </c>
    </row>
    <row r="175" spans="1:7" s="12" customFormat="1" ht="42.75" customHeight="1">
      <c r="A175" s="74" t="s">
        <v>24</v>
      </c>
      <c r="B175" s="74"/>
      <c r="C175" s="74"/>
      <c r="D175" s="74"/>
      <c r="E175" s="74"/>
      <c r="F175" s="74"/>
      <c r="G175" s="74"/>
    </row>
    <row r="176" spans="1:7" s="12" customFormat="1" ht="48.75" customHeight="1">
      <c r="A176" s="72" t="s">
        <v>1065</v>
      </c>
      <c r="B176" s="72"/>
      <c r="C176" s="72"/>
      <c r="D176" s="72"/>
      <c r="E176" s="13" t="s">
        <v>19</v>
      </c>
      <c r="F176" s="73" t="s">
        <v>1569</v>
      </c>
      <c r="G176" s="73"/>
    </row>
    <row r="177" spans="1:7" ht="48.75" customHeight="1">
      <c r="A177" s="75" t="s">
        <v>1067</v>
      </c>
      <c r="B177" s="75"/>
      <c r="C177" s="75"/>
      <c r="D177" s="75"/>
      <c r="E177" s="13" t="s">
        <v>19</v>
      </c>
      <c r="F177" s="73" t="s">
        <v>819</v>
      </c>
      <c r="G177" s="73"/>
    </row>
    <row r="178" spans="1:7" ht="30.75" customHeight="1">
      <c r="A178" s="72" t="s">
        <v>1068</v>
      </c>
      <c r="B178" s="72"/>
      <c r="C178" s="72"/>
      <c r="D178" s="16"/>
      <c r="E178" s="13" t="s">
        <v>20</v>
      </c>
      <c r="F178" s="73" t="s">
        <v>1570</v>
      </c>
      <c r="G178" s="73"/>
    </row>
  </sheetData>
  <autoFilter ref="B24:B31" xr:uid="{00000000-0009-0000-0000-000000000000}"/>
  <mergeCells count="72">
    <mergeCell ref="B7:G7"/>
    <mergeCell ref="C1:G1"/>
    <mergeCell ref="A3:G3"/>
    <mergeCell ref="A4:G4"/>
    <mergeCell ref="A5:G5"/>
    <mergeCell ref="B6:G6"/>
    <mergeCell ref="A25:G25"/>
    <mergeCell ref="B8:G8"/>
    <mergeCell ref="B9:G9"/>
    <mergeCell ref="B10:G10"/>
    <mergeCell ref="A12:G12"/>
    <mergeCell ref="A13:F13"/>
    <mergeCell ref="A15:F15"/>
    <mergeCell ref="A16:F16"/>
    <mergeCell ref="A17:F17"/>
    <mergeCell ref="A18:F18"/>
    <mergeCell ref="A19:G19"/>
    <mergeCell ref="A22:G22"/>
    <mergeCell ref="A63:G63"/>
    <mergeCell ref="A28:G28"/>
    <mergeCell ref="A31:G31"/>
    <mergeCell ref="A34:G34"/>
    <mergeCell ref="A37:G37"/>
    <mergeCell ref="A40:G40"/>
    <mergeCell ref="A43:G43"/>
    <mergeCell ref="A48:G48"/>
    <mergeCell ref="A51:G51"/>
    <mergeCell ref="A54:G54"/>
    <mergeCell ref="A57:G57"/>
    <mergeCell ref="A60:G60"/>
    <mergeCell ref="A101:G101"/>
    <mergeCell ref="A66:G66"/>
    <mergeCell ref="A69:G69"/>
    <mergeCell ref="A72:G72"/>
    <mergeCell ref="A75:G75"/>
    <mergeCell ref="A78:G78"/>
    <mergeCell ref="A81:G81"/>
    <mergeCell ref="A84:G84"/>
    <mergeCell ref="A87:G87"/>
    <mergeCell ref="A92:G92"/>
    <mergeCell ref="A95:G95"/>
    <mergeCell ref="A98:G98"/>
    <mergeCell ref="A139:G139"/>
    <mergeCell ref="A104:G104"/>
    <mergeCell ref="A107:G107"/>
    <mergeCell ref="A110:G110"/>
    <mergeCell ref="A113:G113"/>
    <mergeCell ref="A116:G116"/>
    <mergeCell ref="A119:G119"/>
    <mergeCell ref="A122:G122"/>
    <mergeCell ref="A125:G125"/>
    <mergeCell ref="A128:G128"/>
    <mergeCell ref="A131:G131"/>
    <mergeCell ref="A136:G136"/>
    <mergeCell ref="A175:G175"/>
    <mergeCell ref="A142:G142"/>
    <mergeCell ref="A145:G145"/>
    <mergeCell ref="A148:G148"/>
    <mergeCell ref="A151:G151"/>
    <mergeCell ref="A154:G154"/>
    <mergeCell ref="A157:G157"/>
    <mergeCell ref="A160:G160"/>
    <mergeCell ref="A163:G163"/>
    <mergeCell ref="A166:G166"/>
    <mergeCell ref="A169:G169"/>
    <mergeCell ref="A172:G172"/>
    <mergeCell ref="A176:D176"/>
    <mergeCell ref="F176:G176"/>
    <mergeCell ref="A177:D177"/>
    <mergeCell ref="F177:G177"/>
    <mergeCell ref="A178:C178"/>
    <mergeCell ref="F178:G178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73/2022цд от 25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FD7F-5FB9-4620-95E2-1BE8570F3DA1}">
  <sheetPr>
    <tabColor rgb="FF92D050"/>
  </sheetPr>
  <dimension ref="A1:G100"/>
  <sheetViews>
    <sheetView view="pageLayout" topLeftCell="A4" zoomScaleNormal="100" zoomScaleSheetLayoutView="100" workbookViewId="0">
      <selection activeCell="A100" sqref="A98:XFD100"/>
    </sheetView>
  </sheetViews>
  <sheetFormatPr defaultRowHeight="12.75"/>
  <cols>
    <col min="1" max="1" width="15.85546875" style="1" customWidth="1"/>
    <col min="2" max="2" width="11.285156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710937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1336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820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821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1335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388</v>
      </c>
      <c r="B13" s="87"/>
      <c r="C13" s="87"/>
      <c r="D13" s="87"/>
      <c r="E13" s="87"/>
      <c r="F13" s="87"/>
      <c r="G13" s="26"/>
    </row>
    <row r="14" spans="1:7" ht="17.25" customHeight="1">
      <c r="A14" s="27" t="s">
        <v>817</v>
      </c>
      <c r="B14" s="27"/>
      <c r="C14" s="27"/>
      <c r="D14" s="27"/>
      <c r="E14" s="27"/>
      <c r="F14" s="27"/>
      <c r="G14" s="27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7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7" t="s">
        <v>8</v>
      </c>
      <c r="B20" s="5"/>
      <c r="C20" s="7"/>
      <c r="D20" s="7"/>
      <c r="E20" s="7"/>
      <c r="F20" s="7"/>
      <c r="G20" s="7"/>
    </row>
    <row r="21" spans="1:7" ht="13.5" customHeight="1">
      <c r="A21" s="49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>
      <c r="A25" s="77" t="s">
        <v>870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871</v>
      </c>
      <c r="B26" s="37">
        <v>44777</v>
      </c>
      <c r="C26" s="25" t="s">
        <v>28</v>
      </c>
      <c r="D26" s="30">
        <f>1279/100*0.7</f>
        <v>8.9529999999999994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872</v>
      </c>
      <c r="B27" s="37">
        <v>44777</v>
      </c>
      <c r="C27" s="25" t="s">
        <v>28</v>
      </c>
      <c r="D27" s="30">
        <f>1279/100*0.7</f>
        <v>8.9529999999999994</v>
      </c>
      <c r="E27" s="25" t="s">
        <v>818</v>
      </c>
      <c r="F27" s="25" t="s">
        <v>17</v>
      </c>
      <c r="G27" s="25" t="s">
        <v>18</v>
      </c>
    </row>
    <row r="28" spans="1:7" s="12" customFormat="1">
      <c r="A28" s="77" t="s">
        <v>919</v>
      </c>
      <c r="B28" s="78"/>
      <c r="C28" s="78"/>
      <c r="D28" s="78"/>
      <c r="E28" s="78"/>
      <c r="F28" s="78"/>
      <c r="G28" s="79"/>
    </row>
    <row r="29" spans="1:7" s="12" customFormat="1" ht="24">
      <c r="A29" s="25" t="s">
        <v>873</v>
      </c>
      <c r="B29" s="37">
        <v>44777</v>
      </c>
      <c r="C29" s="25" t="s">
        <v>28</v>
      </c>
      <c r="D29" s="30">
        <f>1279/100*0.7</f>
        <v>8.9529999999999994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874</v>
      </c>
      <c r="B30" s="37">
        <v>44777</v>
      </c>
      <c r="C30" s="25" t="s">
        <v>28</v>
      </c>
      <c r="D30" s="30">
        <f>1279/100*0.7</f>
        <v>8.9529999999999994</v>
      </c>
      <c r="E30" s="25" t="s">
        <v>818</v>
      </c>
      <c r="F30" s="25" t="s">
        <v>17</v>
      </c>
      <c r="G30" s="25" t="s">
        <v>18</v>
      </c>
    </row>
    <row r="31" spans="1:7" s="12" customFormat="1">
      <c r="A31" s="77" t="s">
        <v>920</v>
      </c>
      <c r="B31" s="78"/>
      <c r="C31" s="78"/>
      <c r="D31" s="78"/>
      <c r="E31" s="78"/>
      <c r="F31" s="78"/>
      <c r="G31" s="79"/>
    </row>
    <row r="32" spans="1:7" s="12" customFormat="1" ht="24">
      <c r="A32" s="25" t="s">
        <v>875</v>
      </c>
      <c r="B32" s="37">
        <v>44777</v>
      </c>
      <c r="C32" s="25" t="s">
        <v>28</v>
      </c>
      <c r="D32" s="30">
        <f>1279/100*0.7</f>
        <v>8.9529999999999994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876</v>
      </c>
      <c r="B33" s="37">
        <v>44777</v>
      </c>
      <c r="C33" s="25" t="s">
        <v>28</v>
      </c>
      <c r="D33" s="30">
        <f>1279/100*0.7</f>
        <v>8.9529999999999994</v>
      </c>
      <c r="E33" s="25" t="s">
        <v>818</v>
      </c>
      <c r="F33" s="25" t="s">
        <v>17</v>
      </c>
      <c r="G33" s="25" t="s">
        <v>18</v>
      </c>
    </row>
    <row r="34" spans="1:7" s="12" customFormat="1">
      <c r="A34" s="77" t="s">
        <v>921</v>
      </c>
      <c r="B34" s="78"/>
      <c r="C34" s="78"/>
      <c r="D34" s="78"/>
      <c r="E34" s="78"/>
      <c r="F34" s="78"/>
      <c r="G34" s="79"/>
    </row>
    <row r="35" spans="1:7" s="12" customFormat="1" ht="24">
      <c r="A35" s="25" t="s">
        <v>877</v>
      </c>
      <c r="B35" s="37">
        <v>44777</v>
      </c>
      <c r="C35" s="25" t="s">
        <v>28</v>
      </c>
      <c r="D35" s="30">
        <f>1279/100*0.7</f>
        <v>8.9529999999999994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878</v>
      </c>
      <c r="B36" s="37">
        <v>44777</v>
      </c>
      <c r="C36" s="25" t="s">
        <v>28</v>
      </c>
      <c r="D36" s="30">
        <f>1279/100*0.7</f>
        <v>8.9529999999999994</v>
      </c>
      <c r="E36" s="25" t="s">
        <v>818</v>
      </c>
      <c r="F36" s="25" t="s">
        <v>17</v>
      </c>
      <c r="G36" s="25" t="s">
        <v>18</v>
      </c>
    </row>
    <row r="37" spans="1:7" s="12" customFormat="1">
      <c r="A37" s="77" t="s">
        <v>922</v>
      </c>
      <c r="B37" s="78"/>
      <c r="C37" s="78"/>
      <c r="D37" s="78"/>
      <c r="E37" s="78"/>
      <c r="F37" s="78"/>
      <c r="G37" s="79"/>
    </row>
    <row r="38" spans="1:7" s="12" customFormat="1" ht="24">
      <c r="A38" s="25" t="s">
        <v>879</v>
      </c>
      <c r="B38" s="37">
        <v>44777</v>
      </c>
      <c r="C38" s="25" t="s">
        <v>28</v>
      </c>
      <c r="D38" s="30">
        <f>1279/100*0.7</f>
        <v>8.9529999999999994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880</v>
      </c>
      <c r="B39" s="37">
        <v>44777</v>
      </c>
      <c r="C39" s="25" t="s">
        <v>28</v>
      </c>
      <c r="D39" s="30">
        <f>1279/100*0.7</f>
        <v>8.9529999999999994</v>
      </c>
      <c r="E39" s="25" t="s">
        <v>818</v>
      </c>
      <c r="F39" s="25" t="s">
        <v>17</v>
      </c>
      <c r="G39" s="25" t="s">
        <v>18</v>
      </c>
    </row>
    <row r="40" spans="1:7" s="12" customFormat="1">
      <c r="A40" s="77" t="s">
        <v>923</v>
      </c>
      <c r="B40" s="78"/>
      <c r="C40" s="78"/>
      <c r="D40" s="78"/>
      <c r="E40" s="78"/>
      <c r="F40" s="78"/>
      <c r="G40" s="79"/>
    </row>
    <row r="41" spans="1:7" s="12" customFormat="1" ht="24">
      <c r="A41" s="25" t="s">
        <v>881</v>
      </c>
      <c r="B41" s="37">
        <v>44777</v>
      </c>
      <c r="C41" s="25" t="s">
        <v>28</v>
      </c>
      <c r="D41" s="30">
        <f>1279/100*0.7</f>
        <v>8.9529999999999994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882</v>
      </c>
      <c r="B42" s="37">
        <v>44777</v>
      </c>
      <c r="C42" s="25" t="s">
        <v>28</v>
      </c>
      <c r="D42" s="30">
        <f>1279/100*0.7</f>
        <v>8.9529999999999994</v>
      </c>
      <c r="E42" s="25" t="s">
        <v>818</v>
      </c>
      <c r="F42" s="25" t="s">
        <v>17</v>
      </c>
      <c r="G42" s="25" t="s">
        <v>18</v>
      </c>
    </row>
    <row r="43" spans="1:7" s="12" customFormat="1">
      <c r="A43" s="77" t="s">
        <v>924</v>
      </c>
      <c r="B43" s="78"/>
      <c r="C43" s="78"/>
      <c r="D43" s="78"/>
      <c r="E43" s="78"/>
      <c r="F43" s="78"/>
      <c r="G43" s="79"/>
    </row>
    <row r="44" spans="1:7" s="12" customFormat="1" ht="24">
      <c r="A44" s="25" t="s">
        <v>883</v>
      </c>
      <c r="B44" s="37">
        <v>44777</v>
      </c>
      <c r="C44" s="25" t="s">
        <v>28</v>
      </c>
      <c r="D44" s="30">
        <f>1279/100*0.7</f>
        <v>8.9529999999999994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884</v>
      </c>
      <c r="B45" s="37">
        <v>44777</v>
      </c>
      <c r="C45" s="25" t="s">
        <v>28</v>
      </c>
      <c r="D45" s="30">
        <f>1279/100*0.7</f>
        <v>8.9529999999999994</v>
      </c>
      <c r="E45" s="25" t="s">
        <v>818</v>
      </c>
      <c r="F45" s="25" t="s">
        <v>17</v>
      </c>
      <c r="G45" s="25" t="s">
        <v>18</v>
      </c>
    </row>
    <row r="46" spans="1:7" s="12" customFormat="1">
      <c r="A46" s="77" t="s">
        <v>925</v>
      </c>
      <c r="B46" s="78"/>
      <c r="C46" s="78"/>
      <c r="D46" s="78"/>
      <c r="E46" s="78"/>
      <c r="F46" s="78"/>
      <c r="G46" s="79"/>
    </row>
    <row r="47" spans="1:7" s="12" customFormat="1" ht="24">
      <c r="A47" s="25" t="s">
        <v>885</v>
      </c>
      <c r="B47" s="37">
        <v>44777</v>
      </c>
      <c r="C47" s="25" t="s">
        <v>28</v>
      </c>
      <c r="D47" s="30">
        <f>1279/100*0.7</f>
        <v>8.9529999999999994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886</v>
      </c>
      <c r="B48" s="37">
        <v>44777</v>
      </c>
      <c r="C48" s="25" t="s">
        <v>28</v>
      </c>
      <c r="D48" s="30">
        <f>1279/100*0.7</f>
        <v>8.9529999999999994</v>
      </c>
      <c r="E48" s="25" t="s">
        <v>818</v>
      </c>
      <c r="F48" s="25" t="s">
        <v>17</v>
      </c>
      <c r="G48" s="25" t="s">
        <v>18</v>
      </c>
    </row>
    <row r="49" spans="1:7" s="12" customFormat="1">
      <c r="A49" s="77" t="s">
        <v>926</v>
      </c>
      <c r="B49" s="78"/>
      <c r="C49" s="78"/>
      <c r="D49" s="78"/>
      <c r="E49" s="78"/>
      <c r="F49" s="78"/>
      <c r="G49" s="79"/>
    </row>
    <row r="50" spans="1:7" s="12" customFormat="1" ht="24">
      <c r="A50" s="25" t="s">
        <v>917</v>
      </c>
      <c r="B50" s="37">
        <v>44777</v>
      </c>
      <c r="C50" s="25" t="s">
        <v>28</v>
      </c>
      <c r="D50" s="30">
        <f>1279/100*0.7</f>
        <v>8.9529999999999994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918</v>
      </c>
      <c r="B51" s="37">
        <v>44777</v>
      </c>
      <c r="C51" s="25" t="s">
        <v>28</v>
      </c>
      <c r="D51" s="30">
        <f>1279/100*0.7</f>
        <v>8.9529999999999994</v>
      </c>
      <c r="E51" s="25" t="s">
        <v>818</v>
      </c>
      <c r="F51" s="25" t="s">
        <v>17</v>
      </c>
      <c r="G51" s="25" t="s">
        <v>18</v>
      </c>
    </row>
    <row r="52" spans="1:7" s="12" customFormat="1">
      <c r="A52" s="77" t="s">
        <v>927</v>
      </c>
      <c r="B52" s="78"/>
      <c r="C52" s="78"/>
      <c r="D52" s="78"/>
      <c r="E52" s="78"/>
      <c r="F52" s="78"/>
      <c r="G52" s="79"/>
    </row>
    <row r="53" spans="1:7" s="12" customFormat="1" ht="24">
      <c r="A53" s="25" t="s">
        <v>915</v>
      </c>
      <c r="B53" s="37">
        <v>44777</v>
      </c>
      <c r="C53" s="25" t="s">
        <v>28</v>
      </c>
      <c r="D53" s="30">
        <f>1279/100*0.7</f>
        <v>8.9529999999999994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916</v>
      </c>
      <c r="B54" s="37">
        <v>44777</v>
      </c>
      <c r="C54" s="25" t="s">
        <v>28</v>
      </c>
      <c r="D54" s="30">
        <f>1279/100*0.7</f>
        <v>8.9529999999999994</v>
      </c>
      <c r="E54" s="25" t="s">
        <v>818</v>
      </c>
      <c r="F54" s="25" t="s">
        <v>17</v>
      </c>
      <c r="G54" s="25" t="s">
        <v>18</v>
      </c>
    </row>
    <row r="55" spans="1:7" s="12" customFormat="1">
      <c r="A55" s="77" t="s">
        <v>928</v>
      </c>
      <c r="B55" s="78"/>
      <c r="C55" s="78"/>
      <c r="D55" s="78"/>
      <c r="E55" s="78"/>
      <c r="F55" s="78"/>
      <c r="G55" s="79"/>
    </row>
    <row r="56" spans="1:7" s="12" customFormat="1" ht="24">
      <c r="A56" s="25" t="s">
        <v>913</v>
      </c>
      <c r="B56" s="37">
        <v>44777</v>
      </c>
      <c r="C56" s="25" t="s">
        <v>28</v>
      </c>
      <c r="D56" s="30">
        <f>1279/100*0.7</f>
        <v>8.9529999999999994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914</v>
      </c>
      <c r="B57" s="37">
        <v>44777</v>
      </c>
      <c r="C57" s="25" t="s">
        <v>28</v>
      </c>
      <c r="D57" s="30">
        <f>1279/100*0.7</f>
        <v>8.9529999999999994</v>
      </c>
      <c r="E57" s="25" t="s">
        <v>818</v>
      </c>
      <c r="F57" s="25" t="s">
        <v>17</v>
      </c>
      <c r="G57" s="25" t="s">
        <v>18</v>
      </c>
    </row>
    <row r="58" spans="1:7" s="12" customFormat="1">
      <c r="A58" s="77" t="s">
        <v>929</v>
      </c>
      <c r="B58" s="78"/>
      <c r="C58" s="78"/>
      <c r="D58" s="78"/>
      <c r="E58" s="78"/>
      <c r="F58" s="78"/>
      <c r="G58" s="79"/>
    </row>
    <row r="59" spans="1:7" s="12" customFormat="1" ht="24">
      <c r="A59" s="25" t="s">
        <v>911</v>
      </c>
      <c r="B59" s="37">
        <v>44777</v>
      </c>
      <c r="C59" s="25" t="s">
        <v>28</v>
      </c>
      <c r="D59" s="30">
        <f>1279/100*0.7</f>
        <v>8.9529999999999994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912</v>
      </c>
      <c r="B60" s="37">
        <v>44777</v>
      </c>
      <c r="C60" s="25" t="s">
        <v>28</v>
      </c>
      <c r="D60" s="30">
        <f>1279/100*0.7</f>
        <v>8.9529999999999994</v>
      </c>
      <c r="E60" s="25" t="s">
        <v>818</v>
      </c>
      <c r="F60" s="25" t="s">
        <v>17</v>
      </c>
      <c r="G60" s="25" t="s">
        <v>18</v>
      </c>
    </row>
    <row r="61" spans="1:7" s="12" customFormat="1">
      <c r="A61" s="77" t="s">
        <v>930</v>
      </c>
      <c r="B61" s="78"/>
      <c r="C61" s="78"/>
      <c r="D61" s="78"/>
      <c r="E61" s="78"/>
      <c r="F61" s="78"/>
      <c r="G61" s="79"/>
    </row>
    <row r="62" spans="1:7" s="12" customFormat="1" ht="24">
      <c r="A62" s="25" t="s">
        <v>909</v>
      </c>
      <c r="B62" s="37">
        <v>44777</v>
      </c>
      <c r="C62" s="25" t="s">
        <v>28</v>
      </c>
      <c r="D62" s="30">
        <f>1279/100*0.7</f>
        <v>8.9529999999999994</v>
      </c>
      <c r="E62" s="25" t="s">
        <v>818</v>
      </c>
      <c r="F62" s="25" t="s">
        <v>17</v>
      </c>
      <c r="G62" s="25" t="s">
        <v>18</v>
      </c>
    </row>
    <row r="63" spans="1:7" s="12" customFormat="1" ht="24">
      <c r="A63" s="25" t="s">
        <v>910</v>
      </c>
      <c r="B63" s="37">
        <v>44777</v>
      </c>
      <c r="C63" s="25" t="s">
        <v>28</v>
      </c>
      <c r="D63" s="30">
        <f>1279/100*0.7</f>
        <v>8.9529999999999994</v>
      </c>
      <c r="E63" s="25" t="s">
        <v>818</v>
      </c>
      <c r="F63" s="25" t="s">
        <v>17</v>
      </c>
      <c r="G63" s="25" t="s">
        <v>18</v>
      </c>
    </row>
    <row r="64" spans="1:7" s="12" customFormat="1">
      <c r="A64" s="77" t="s">
        <v>931</v>
      </c>
      <c r="B64" s="78"/>
      <c r="C64" s="78"/>
      <c r="D64" s="78"/>
      <c r="E64" s="78"/>
      <c r="F64" s="78"/>
      <c r="G64" s="79"/>
    </row>
    <row r="65" spans="1:7" s="12" customFormat="1" ht="24">
      <c r="A65" s="25" t="s">
        <v>907</v>
      </c>
      <c r="B65" s="37">
        <v>44777</v>
      </c>
      <c r="C65" s="25" t="s">
        <v>28</v>
      </c>
      <c r="D65" s="30">
        <f>1279/100*0.7</f>
        <v>8.9529999999999994</v>
      </c>
      <c r="E65" s="25" t="s">
        <v>818</v>
      </c>
      <c r="F65" s="25" t="s">
        <v>17</v>
      </c>
      <c r="G65" s="25" t="s">
        <v>18</v>
      </c>
    </row>
    <row r="66" spans="1:7" s="12" customFormat="1" ht="24">
      <c r="A66" s="25" t="s">
        <v>908</v>
      </c>
      <c r="B66" s="37">
        <v>44777</v>
      </c>
      <c r="C66" s="25" t="s">
        <v>28</v>
      </c>
      <c r="D66" s="30">
        <f>1279/100*0.7</f>
        <v>8.9529999999999994</v>
      </c>
      <c r="E66" s="25" t="s">
        <v>818</v>
      </c>
      <c r="F66" s="25" t="s">
        <v>17</v>
      </c>
      <c r="G66" s="25" t="s">
        <v>18</v>
      </c>
    </row>
    <row r="67" spans="1:7" s="12" customFormat="1">
      <c r="A67" s="77" t="s">
        <v>932</v>
      </c>
      <c r="B67" s="78"/>
      <c r="C67" s="78"/>
      <c r="D67" s="78"/>
      <c r="E67" s="78"/>
      <c r="F67" s="78"/>
      <c r="G67" s="79"/>
    </row>
    <row r="68" spans="1:7" s="12" customFormat="1" ht="24">
      <c r="A68" s="25" t="s">
        <v>905</v>
      </c>
      <c r="B68" s="37">
        <v>44777</v>
      </c>
      <c r="C68" s="25" t="s">
        <v>28</v>
      </c>
      <c r="D68" s="30">
        <f>1279/100*0.7</f>
        <v>8.9529999999999994</v>
      </c>
      <c r="E68" s="25" t="s">
        <v>818</v>
      </c>
      <c r="F68" s="25" t="s">
        <v>17</v>
      </c>
      <c r="G68" s="25" t="s">
        <v>18</v>
      </c>
    </row>
    <row r="69" spans="1:7" s="12" customFormat="1" ht="24">
      <c r="A69" s="25" t="s">
        <v>906</v>
      </c>
      <c r="B69" s="37">
        <v>44777</v>
      </c>
      <c r="C69" s="25" t="s">
        <v>28</v>
      </c>
      <c r="D69" s="30">
        <f>1279/100*0.7</f>
        <v>8.9529999999999994</v>
      </c>
      <c r="E69" s="25" t="s">
        <v>818</v>
      </c>
      <c r="F69" s="25" t="s">
        <v>17</v>
      </c>
      <c r="G69" s="25" t="s">
        <v>18</v>
      </c>
    </row>
    <row r="70" spans="1:7" s="12" customFormat="1">
      <c r="A70" s="77" t="s">
        <v>933</v>
      </c>
      <c r="B70" s="78"/>
      <c r="C70" s="78"/>
      <c r="D70" s="78"/>
      <c r="E70" s="78"/>
      <c r="F70" s="78"/>
      <c r="G70" s="79"/>
    </row>
    <row r="71" spans="1:7" s="12" customFormat="1" ht="24">
      <c r="A71" s="25" t="s">
        <v>903</v>
      </c>
      <c r="B71" s="37">
        <v>44777</v>
      </c>
      <c r="C71" s="25" t="s">
        <v>28</v>
      </c>
      <c r="D71" s="30">
        <f>1279/100*0.7</f>
        <v>8.9529999999999994</v>
      </c>
      <c r="E71" s="25" t="s">
        <v>818</v>
      </c>
      <c r="F71" s="25" t="s">
        <v>17</v>
      </c>
      <c r="G71" s="25" t="s">
        <v>18</v>
      </c>
    </row>
    <row r="72" spans="1:7" s="12" customFormat="1" ht="24">
      <c r="A72" s="25" t="s">
        <v>904</v>
      </c>
      <c r="B72" s="37">
        <v>44777</v>
      </c>
      <c r="C72" s="25" t="s">
        <v>28</v>
      </c>
      <c r="D72" s="30">
        <f>1279/100*0.7</f>
        <v>8.9529999999999994</v>
      </c>
      <c r="E72" s="25" t="s">
        <v>818</v>
      </c>
      <c r="F72" s="25" t="s">
        <v>17</v>
      </c>
      <c r="G72" s="25" t="s">
        <v>18</v>
      </c>
    </row>
    <row r="73" spans="1:7" s="12" customFormat="1">
      <c r="A73" s="77" t="s">
        <v>934</v>
      </c>
      <c r="B73" s="78"/>
      <c r="C73" s="78"/>
      <c r="D73" s="78"/>
      <c r="E73" s="78"/>
      <c r="F73" s="78"/>
      <c r="G73" s="79"/>
    </row>
    <row r="74" spans="1:7" s="12" customFormat="1" ht="24">
      <c r="A74" s="25" t="s">
        <v>901</v>
      </c>
      <c r="B74" s="37">
        <v>44777</v>
      </c>
      <c r="C74" s="25" t="s">
        <v>28</v>
      </c>
      <c r="D74" s="30">
        <f>1279/100*0.7</f>
        <v>8.9529999999999994</v>
      </c>
      <c r="E74" s="25" t="s">
        <v>818</v>
      </c>
      <c r="F74" s="25" t="s">
        <v>17</v>
      </c>
      <c r="G74" s="25" t="s">
        <v>18</v>
      </c>
    </row>
    <row r="75" spans="1:7" s="12" customFormat="1" ht="24">
      <c r="A75" s="25" t="s">
        <v>902</v>
      </c>
      <c r="B75" s="37">
        <v>44777</v>
      </c>
      <c r="C75" s="25" t="s">
        <v>28</v>
      </c>
      <c r="D75" s="30">
        <f>1279/100*0.7</f>
        <v>8.9529999999999994</v>
      </c>
      <c r="E75" s="25" t="s">
        <v>818</v>
      </c>
      <c r="F75" s="25" t="s">
        <v>17</v>
      </c>
      <c r="G75" s="25" t="s">
        <v>18</v>
      </c>
    </row>
    <row r="76" spans="1:7" s="12" customFormat="1">
      <c r="A76" s="77" t="s">
        <v>935</v>
      </c>
      <c r="B76" s="78"/>
      <c r="C76" s="78"/>
      <c r="D76" s="78"/>
      <c r="E76" s="78"/>
      <c r="F76" s="78"/>
      <c r="G76" s="79"/>
    </row>
    <row r="77" spans="1:7" s="12" customFormat="1" ht="24">
      <c r="A77" s="25" t="s">
        <v>899</v>
      </c>
      <c r="B77" s="37">
        <v>44777</v>
      </c>
      <c r="C77" s="25" t="s">
        <v>28</v>
      </c>
      <c r="D77" s="30">
        <f>1279/100*0.7</f>
        <v>8.9529999999999994</v>
      </c>
      <c r="E77" s="25" t="s">
        <v>818</v>
      </c>
      <c r="F77" s="25" t="s">
        <v>17</v>
      </c>
      <c r="G77" s="25" t="s">
        <v>18</v>
      </c>
    </row>
    <row r="78" spans="1:7" s="12" customFormat="1" ht="24">
      <c r="A78" s="25" t="s">
        <v>900</v>
      </c>
      <c r="B78" s="37">
        <v>44777</v>
      </c>
      <c r="C78" s="25" t="s">
        <v>28</v>
      </c>
      <c r="D78" s="30">
        <f>1279/100*0.7</f>
        <v>8.9529999999999994</v>
      </c>
      <c r="E78" s="25" t="s">
        <v>818</v>
      </c>
      <c r="F78" s="25" t="s">
        <v>17</v>
      </c>
      <c r="G78" s="25" t="s">
        <v>18</v>
      </c>
    </row>
    <row r="79" spans="1:7" s="12" customFormat="1">
      <c r="A79" s="77" t="s">
        <v>936</v>
      </c>
      <c r="B79" s="78"/>
      <c r="C79" s="78"/>
      <c r="D79" s="78"/>
      <c r="E79" s="78"/>
      <c r="F79" s="78"/>
      <c r="G79" s="79"/>
    </row>
    <row r="80" spans="1:7" s="12" customFormat="1" ht="24">
      <c r="A80" s="25" t="s">
        <v>897</v>
      </c>
      <c r="B80" s="37">
        <v>44777</v>
      </c>
      <c r="C80" s="25" t="s">
        <v>28</v>
      </c>
      <c r="D80" s="30">
        <f>1279/100*0.7</f>
        <v>8.9529999999999994</v>
      </c>
      <c r="E80" s="25" t="s">
        <v>818</v>
      </c>
      <c r="F80" s="25" t="s">
        <v>17</v>
      </c>
      <c r="G80" s="25" t="s">
        <v>18</v>
      </c>
    </row>
    <row r="81" spans="1:7" s="12" customFormat="1" ht="26.25" customHeight="1">
      <c r="A81" s="25" t="s">
        <v>898</v>
      </c>
      <c r="B81" s="37">
        <v>44777</v>
      </c>
      <c r="C81" s="25" t="s">
        <v>28</v>
      </c>
      <c r="D81" s="30">
        <f>1279/100*0.7</f>
        <v>8.9529999999999994</v>
      </c>
      <c r="E81" s="25" t="s">
        <v>818</v>
      </c>
      <c r="F81" s="25" t="s">
        <v>17</v>
      </c>
      <c r="G81" s="25" t="s">
        <v>18</v>
      </c>
    </row>
    <row r="82" spans="1:7" s="12" customFormat="1">
      <c r="A82" s="77" t="s">
        <v>937</v>
      </c>
      <c r="B82" s="78"/>
      <c r="C82" s="78"/>
      <c r="D82" s="78"/>
      <c r="E82" s="78"/>
      <c r="F82" s="78"/>
      <c r="G82" s="79"/>
    </row>
    <row r="83" spans="1:7" s="12" customFormat="1" ht="24">
      <c r="A83" s="25" t="s">
        <v>895</v>
      </c>
      <c r="B83" s="37">
        <v>44777</v>
      </c>
      <c r="C83" s="25" t="s">
        <v>28</v>
      </c>
      <c r="D83" s="30">
        <f>1279/100*0.7</f>
        <v>8.9529999999999994</v>
      </c>
      <c r="E83" s="25" t="s">
        <v>818</v>
      </c>
      <c r="F83" s="25" t="s">
        <v>17</v>
      </c>
      <c r="G83" s="25" t="s">
        <v>18</v>
      </c>
    </row>
    <row r="84" spans="1:7" s="12" customFormat="1" ht="24">
      <c r="A84" s="25" t="s">
        <v>896</v>
      </c>
      <c r="B84" s="37">
        <v>44777</v>
      </c>
      <c r="C84" s="25" t="s">
        <v>28</v>
      </c>
      <c r="D84" s="30">
        <f>1279/100*0.7</f>
        <v>8.9529999999999994</v>
      </c>
      <c r="E84" s="25" t="s">
        <v>818</v>
      </c>
      <c r="F84" s="25" t="s">
        <v>17</v>
      </c>
      <c r="G84" s="25" t="s">
        <v>18</v>
      </c>
    </row>
    <row r="85" spans="1:7" s="12" customFormat="1">
      <c r="A85" s="77" t="s">
        <v>938</v>
      </c>
      <c r="B85" s="78"/>
      <c r="C85" s="78"/>
      <c r="D85" s="78"/>
      <c r="E85" s="78"/>
      <c r="F85" s="78"/>
      <c r="G85" s="79"/>
    </row>
    <row r="86" spans="1:7" s="12" customFormat="1" ht="24">
      <c r="A86" s="25" t="s">
        <v>893</v>
      </c>
      <c r="B86" s="37">
        <v>44777</v>
      </c>
      <c r="C86" s="25" t="s">
        <v>28</v>
      </c>
      <c r="D86" s="30">
        <f>1279/100*0.7</f>
        <v>8.9529999999999994</v>
      </c>
      <c r="E86" s="25" t="s">
        <v>818</v>
      </c>
      <c r="F86" s="25" t="s">
        <v>17</v>
      </c>
      <c r="G86" s="25" t="s">
        <v>18</v>
      </c>
    </row>
    <row r="87" spans="1:7" s="12" customFormat="1" ht="24">
      <c r="A87" s="25" t="s">
        <v>894</v>
      </c>
      <c r="B87" s="37">
        <v>44777</v>
      </c>
      <c r="C87" s="25" t="s">
        <v>28</v>
      </c>
      <c r="D87" s="30">
        <f>1279/100*0.7</f>
        <v>8.9529999999999994</v>
      </c>
      <c r="E87" s="25" t="s">
        <v>818</v>
      </c>
      <c r="F87" s="25" t="s">
        <v>17</v>
      </c>
      <c r="G87" s="25" t="s">
        <v>18</v>
      </c>
    </row>
    <row r="88" spans="1:7" s="12" customFormat="1">
      <c r="A88" s="77" t="s">
        <v>939</v>
      </c>
      <c r="B88" s="78"/>
      <c r="C88" s="78"/>
      <c r="D88" s="78"/>
      <c r="E88" s="78"/>
      <c r="F88" s="78"/>
      <c r="G88" s="79"/>
    </row>
    <row r="89" spans="1:7" s="12" customFormat="1" ht="24">
      <c r="A89" s="25" t="s">
        <v>891</v>
      </c>
      <c r="B89" s="37">
        <v>44777</v>
      </c>
      <c r="C89" s="25" t="s">
        <v>28</v>
      </c>
      <c r="D89" s="30">
        <f>1279/100*0.7</f>
        <v>8.9529999999999994</v>
      </c>
      <c r="E89" s="25" t="s">
        <v>818</v>
      </c>
      <c r="F89" s="25" t="s">
        <v>17</v>
      </c>
      <c r="G89" s="25" t="s">
        <v>18</v>
      </c>
    </row>
    <row r="90" spans="1:7" s="12" customFormat="1" ht="24">
      <c r="A90" s="25" t="s">
        <v>892</v>
      </c>
      <c r="B90" s="37">
        <v>44777</v>
      </c>
      <c r="C90" s="25" t="s">
        <v>28</v>
      </c>
      <c r="D90" s="30">
        <f>1279/100*0.7</f>
        <v>8.9529999999999994</v>
      </c>
      <c r="E90" s="25" t="s">
        <v>818</v>
      </c>
      <c r="F90" s="25" t="s">
        <v>17</v>
      </c>
      <c r="G90" s="25" t="s">
        <v>18</v>
      </c>
    </row>
    <row r="91" spans="1:7" s="12" customFormat="1">
      <c r="A91" s="77" t="s">
        <v>940</v>
      </c>
      <c r="B91" s="78"/>
      <c r="C91" s="78"/>
      <c r="D91" s="78"/>
      <c r="E91" s="78"/>
      <c r="F91" s="78"/>
      <c r="G91" s="79"/>
    </row>
    <row r="92" spans="1:7" s="12" customFormat="1" ht="24">
      <c r="A92" s="25" t="s">
        <v>889</v>
      </c>
      <c r="B92" s="37">
        <v>44777</v>
      </c>
      <c r="C92" s="25" t="s">
        <v>28</v>
      </c>
      <c r="D92" s="30">
        <f>1279/100*0.7</f>
        <v>8.9529999999999994</v>
      </c>
      <c r="E92" s="25" t="s">
        <v>818</v>
      </c>
      <c r="F92" s="25" t="s">
        <v>17</v>
      </c>
      <c r="G92" s="25" t="s">
        <v>18</v>
      </c>
    </row>
    <row r="93" spans="1:7" s="12" customFormat="1" ht="24">
      <c r="A93" s="25" t="s">
        <v>890</v>
      </c>
      <c r="B93" s="37">
        <v>44777</v>
      </c>
      <c r="C93" s="25" t="s">
        <v>28</v>
      </c>
      <c r="D93" s="30">
        <f>1279/100*0.7</f>
        <v>8.9529999999999994</v>
      </c>
      <c r="E93" s="25" t="s">
        <v>818</v>
      </c>
      <c r="F93" s="25" t="s">
        <v>17</v>
      </c>
      <c r="G93" s="25" t="s">
        <v>18</v>
      </c>
    </row>
    <row r="94" spans="1:7" s="12" customFormat="1">
      <c r="A94" s="77" t="s">
        <v>941</v>
      </c>
      <c r="B94" s="78"/>
      <c r="C94" s="78"/>
      <c r="D94" s="78"/>
      <c r="E94" s="78"/>
      <c r="F94" s="78"/>
      <c r="G94" s="79"/>
    </row>
    <row r="95" spans="1:7" s="12" customFormat="1" ht="24">
      <c r="A95" s="25" t="s">
        <v>887</v>
      </c>
      <c r="B95" s="37">
        <v>44777</v>
      </c>
      <c r="C95" s="25" t="s">
        <v>28</v>
      </c>
      <c r="D95" s="30">
        <f>1279/100*0.7</f>
        <v>8.9529999999999994</v>
      </c>
      <c r="E95" s="25" t="s">
        <v>818</v>
      </c>
      <c r="F95" s="25" t="s">
        <v>17</v>
      </c>
      <c r="G95" s="25" t="s">
        <v>18</v>
      </c>
    </row>
    <row r="96" spans="1:7" s="12" customFormat="1" ht="24">
      <c r="A96" s="25" t="s">
        <v>888</v>
      </c>
      <c r="B96" s="37">
        <v>44777</v>
      </c>
      <c r="C96" s="25" t="s">
        <v>28</v>
      </c>
      <c r="D96" s="30">
        <f>1279/100*0.7</f>
        <v>8.9529999999999994</v>
      </c>
      <c r="E96" s="25" t="s">
        <v>818</v>
      </c>
      <c r="F96" s="25" t="s">
        <v>17</v>
      </c>
      <c r="G96" s="25" t="s">
        <v>18</v>
      </c>
    </row>
    <row r="97" spans="1:7" s="12" customFormat="1" ht="42.75" customHeight="1">
      <c r="A97" s="74" t="s">
        <v>24</v>
      </c>
      <c r="B97" s="74"/>
      <c r="C97" s="74"/>
      <c r="D97" s="74"/>
      <c r="E97" s="74"/>
      <c r="F97" s="74"/>
      <c r="G97" s="74"/>
    </row>
    <row r="98" spans="1:7" s="12" customFormat="1" ht="48.75" customHeight="1">
      <c r="A98" s="72" t="s">
        <v>1065</v>
      </c>
      <c r="B98" s="72"/>
      <c r="C98" s="72"/>
      <c r="D98" s="72"/>
      <c r="E98" s="13" t="s">
        <v>19</v>
      </c>
      <c r="F98" s="73" t="s">
        <v>1066</v>
      </c>
      <c r="G98" s="73"/>
    </row>
    <row r="99" spans="1:7" ht="48.75" customHeight="1">
      <c r="A99" s="75" t="s">
        <v>1067</v>
      </c>
      <c r="B99" s="75"/>
      <c r="C99" s="75"/>
      <c r="D99" s="75"/>
      <c r="E99" s="13" t="s">
        <v>19</v>
      </c>
      <c r="F99" s="73" t="s">
        <v>819</v>
      </c>
      <c r="G99" s="73"/>
    </row>
    <row r="100" spans="1:7" ht="30.75" customHeight="1">
      <c r="A100" s="72" t="s">
        <v>1068</v>
      </c>
      <c r="B100" s="72"/>
      <c r="C100" s="72"/>
      <c r="D100" s="16"/>
      <c r="E100" s="13" t="s">
        <v>20</v>
      </c>
      <c r="F100" s="73" t="s">
        <v>32</v>
      </c>
      <c r="G100" s="73"/>
    </row>
  </sheetData>
  <autoFilter ref="B24:B31" xr:uid="{00000000-0009-0000-0000-000000000000}"/>
  <mergeCells count="48">
    <mergeCell ref="A98:D98"/>
    <mergeCell ref="F98:G98"/>
    <mergeCell ref="A99:D99"/>
    <mergeCell ref="F99:G99"/>
    <mergeCell ref="A100:C100"/>
    <mergeCell ref="F100:G100"/>
    <mergeCell ref="A97:G97"/>
    <mergeCell ref="A82:G82"/>
    <mergeCell ref="A85:G85"/>
    <mergeCell ref="A88:G88"/>
    <mergeCell ref="A91:G91"/>
    <mergeCell ref="A94:G94"/>
    <mergeCell ref="A79:G79"/>
    <mergeCell ref="A46:G46"/>
    <mergeCell ref="A49:G49"/>
    <mergeCell ref="A52:G52"/>
    <mergeCell ref="A55:G55"/>
    <mergeCell ref="A58:G58"/>
    <mergeCell ref="A61:G61"/>
    <mergeCell ref="A64:G64"/>
    <mergeCell ref="A67:G67"/>
    <mergeCell ref="A70:G70"/>
    <mergeCell ref="A73:G73"/>
    <mergeCell ref="A76:G76"/>
    <mergeCell ref="A43:G43"/>
    <mergeCell ref="A16:F16"/>
    <mergeCell ref="A17:F17"/>
    <mergeCell ref="A18:F18"/>
    <mergeCell ref="A19:G19"/>
    <mergeCell ref="A22:G22"/>
    <mergeCell ref="A25:G25"/>
    <mergeCell ref="A28:G28"/>
    <mergeCell ref="A31:G31"/>
    <mergeCell ref="A34:G34"/>
    <mergeCell ref="A37:G37"/>
    <mergeCell ref="A40:G40"/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74/2022цд от 04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0578-0FBA-4E71-B973-598BF39F3088}">
  <sheetPr>
    <tabColor rgb="FF92D050"/>
    <pageSetUpPr fitToPage="1"/>
  </sheetPr>
  <dimension ref="A1:G66"/>
  <sheetViews>
    <sheetView view="pageLayout" topLeftCell="A49" zoomScaleNormal="100" zoomScaleSheetLayoutView="100" workbookViewId="0">
      <selection activeCell="A66" sqref="A64:XFD66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1530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942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943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1529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648</v>
      </c>
      <c r="B13" s="87"/>
      <c r="C13" s="87"/>
      <c r="D13" s="87"/>
      <c r="E13" s="87"/>
      <c r="F13" s="87"/>
      <c r="G13" s="26"/>
    </row>
    <row r="14" spans="1:7" ht="17.25" customHeight="1">
      <c r="A14" s="27" t="s">
        <v>817</v>
      </c>
      <c r="B14" s="27"/>
      <c r="C14" s="27"/>
      <c r="D14" s="27"/>
      <c r="E14" s="27"/>
      <c r="F14" s="27"/>
      <c r="G14" s="27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7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7" t="s">
        <v>8</v>
      </c>
      <c r="B20" s="5"/>
      <c r="C20" s="7"/>
      <c r="D20" s="7"/>
      <c r="E20" s="7"/>
      <c r="F20" s="7"/>
      <c r="G20" s="7"/>
    </row>
    <row r="21" spans="1:7" ht="13.5" customHeight="1">
      <c r="A21" s="62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>
      <c r="A25" s="77" t="s">
        <v>949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944</v>
      </c>
      <c r="B26" s="37">
        <v>44798</v>
      </c>
      <c r="C26" s="25" t="s">
        <v>31</v>
      </c>
      <c r="D26" s="30">
        <f>220/100*0.7</f>
        <v>1.54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945</v>
      </c>
      <c r="B27" s="37">
        <v>44798</v>
      </c>
      <c r="C27" s="25" t="s">
        <v>31</v>
      </c>
      <c r="D27" s="30">
        <f>330/100*0.7</f>
        <v>2.3099999999999996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946</v>
      </c>
      <c r="B28" s="37">
        <v>44798</v>
      </c>
      <c r="C28" s="25" t="s">
        <v>31</v>
      </c>
      <c r="D28" s="30">
        <f>330/100*0.7</f>
        <v>2.3099999999999996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947</v>
      </c>
      <c r="B29" s="37">
        <v>44798</v>
      </c>
      <c r="C29" s="25" t="s">
        <v>31</v>
      </c>
      <c r="D29" s="30">
        <f>250/100*0.7</f>
        <v>1.75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948</v>
      </c>
      <c r="B30" s="37">
        <v>44798</v>
      </c>
      <c r="C30" s="25" t="s">
        <v>31</v>
      </c>
      <c r="D30" s="30">
        <f>250/100*0.7</f>
        <v>1.75</v>
      </c>
      <c r="E30" s="25" t="s">
        <v>818</v>
      </c>
      <c r="F30" s="25" t="s">
        <v>17</v>
      </c>
      <c r="G30" s="25" t="s">
        <v>18</v>
      </c>
    </row>
    <row r="31" spans="1:7" s="12" customFormat="1">
      <c r="A31" s="77" t="s">
        <v>950</v>
      </c>
      <c r="B31" s="78"/>
      <c r="C31" s="78"/>
      <c r="D31" s="78"/>
      <c r="E31" s="78"/>
      <c r="F31" s="78"/>
      <c r="G31" s="79"/>
    </row>
    <row r="32" spans="1:7" s="12" customFormat="1" ht="24">
      <c r="A32" s="25" t="s">
        <v>951</v>
      </c>
      <c r="B32" s="37">
        <v>44798</v>
      </c>
      <c r="C32" s="25" t="s">
        <v>31</v>
      </c>
      <c r="D32" s="30">
        <f>220/100*0.7</f>
        <v>1.54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952</v>
      </c>
      <c r="B33" s="37">
        <v>44798</v>
      </c>
      <c r="C33" s="25" t="s">
        <v>31</v>
      </c>
      <c r="D33" s="30">
        <f>330/100*0.7</f>
        <v>2.3099999999999996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953</v>
      </c>
      <c r="B34" s="37">
        <v>44798</v>
      </c>
      <c r="C34" s="25" t="s">
        <v>31</v>
      </c>
      <c r="D34" s="30">
        <f>330/100*0.7</f>
        <v>2.3099999999999996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954</v>
      </c>
      <c r="B35" s="37">
        <v>44798</v>
      </c>
      <c r="C35" s="25" t="s">
        <v>31</v>
      </c>
      <c r="D35" s="30">
        <f>250/100*0.7</f>
        <v>1.75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955</v>
      </c>
      <c r="B36" s="37">
        <v>44798</v>
      </c>
      <c r="C36" s="25" t="s">
        <v>31</v>
      </c>
      <c r="D36" s="30">
        <f>250/100*0.7</f>
        <v>1.75</v>
      </c>
      <c r="E36" s="25" t="s">
        <v>818</v>
      </c>
      <c r="F36" s="25" t="s">
        <v>17</v>
      </c>
      <c r="G36" s="25" t="s">
        <v>18</v>
      </c>
    </row>
    <row r="37" spans="1:7" s="12" customFormat="1">
      <c r="A37" s="77" t="s">
        <v>956</v>
      </c>
      <c r="B37" s="78"/>
      <c r="C37" s="78"/>
      <c r="D37" s="78"/>
      <c r="E37" s="78"/>
      <c r="F37" s="78"/>
      <c r="G37" s="79"/>
    </row>
    <row r="38" spans="1:7" s="12" customFormat="1" ht="24">
      <c r="A38" s="25" t="s">
        <v>957</v>
      </c>
      <c r="B38" s="37">
        <v>44798</v>
      </c>
      <c r="C38" s="25" t="s">
        <v>31</v>
      </c>
      <c r="D38" s="30">
        <f>220/100*0.7</f>
        <v>1.54</v>
      </c>
      <c r="E38" s="25" t="s">
        <v>818</v>
      </c>
      <c r="F38" s="25" t="s">
        <v>17</v>
      </c>
      <c r="G38" s="25" t="s">
        <v>18</v>
      </c>
    </row>
    <row r="39" spans="1:7" ht="60" customHeight="1">
      <c r="A39" s="8" t="s">
        <v>10</v>
      </c>
      <c r="B39" s="8" t="s">
        <v>11</v>
      </c>
      <c r="C39" s="8" t="s">
        <v>12</v>
      </c>
      <c r="D39" s="8" t="s">
        <v>13</v>
      </c>
      <c r="E39" s="9" t="s">
        <v>14</v>
      </c>
      <c r="F39" s="10" t="s">
        <v>15</v>
      </c>
      <c r="G39" s="10" t="s">
        <v>16</v>
      </c>
    </row>
    <row r="40" spans="1:7" s="12" customFormat="1" ht="15" customHeight="1">
      <c r="A40" s="11">
        <v>1</v>
      </c>
      <c r="B40" s="11">
        <v>2</v>
      </c>
      <c r="C40" s="10">
        <v>3</v>
      </c>
      <c r="D40" s="10">
        <v>4</v>
      </c>
      <c r="E40" s="9">
        <v>5</v>
      </c>
      <c r="F40" s="10">
        <v>6</v>
      </c>
      <c r="G40" s="10">
        <v>7</v>
      </c>
    </row>
    <row r="41" spans="1:7" s="12" customFormat="1" ht="24">
      <c r="A41" s="25" t="s">
        <v>958</v>
      </c>
      <c r="B41" s="37">
        <v>44798</v>
      </c>
      <c r="C41" s="25" t="s">
        <v>31</v>
      </c>
      <c r="D41" s="30">
        <f>330/100*0.7</f>
        <v>2.3099999999999996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959</v>
      </c>
      <c r="B42" s="37">
        <v>44798</v>
      </c>
      <c r="C42" s="25" t="s">
        <v>31</v>
      </c>
      <c r="D42" s="30">
        <f>330/100*0.7</f>
        <v>2.3099999999999996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960</v>
      </c>
      <c r="B43" s="37">
        <v>44798</v>
      </c>
      <c r="C43" s="25" t="s">
        <v>31</v>
      </c>
      <c r="D43" s="30">
        <f>250/100*0.7</f>
        <v>1.75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961</v>
      </c>
      <c r="B44" s="37">
        <v>44798</v>
      </c>
      <c r="C44" s="25" t="s">
        <v>31</v>
      </c>
      <c r="D44" s="30">
        <f>250/100*0.7</f>
        <v>1.75</v>
      </c>
      <c r="E44" s="25" t="s">
        <v>818</v>
      </c>
      <c r="F44" s="25" t="s">
        <v>17</v>
      </c>
      <c r="G44" s="25" t="s">
        <v>18</v>
      </c>
    </row>
    <row r="45" spans="1:7" s="12" customFormat="1">
      <c r="A45" s="77" t="s">
        <v>962</v>
      </c>
      <c r="B45" s="78"/>
      <c r="C45" s="78"/>
      <c r="D45" s="78"/>
      <c r="E45" s="78"/>
      <c r="F45" s="78"/>
      <c r="G45" s="79"/>
    </row>
    <row r="46" spans="1:7" s="12" customFormat="1" ht="24">
      <c r="A46" s="25" t="s">
        <v>965</v>
      </c>
      <c r="B46" s="37">
        <v>44798</v>
      </c>
      <c r="C46" s="25" t="s">
        <v>31</v>
      </c>
      <c r="D46" s="30">
        <f>220/100*0.7</f>
        <v>1.54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966</v>
      </c>
      <c r="B47" s="37">
        <v>44798</v>
      </c>
      <c r="C47" s="25" t="s">
        <v>31</v>
      </c>
      <c r="D47" s="30">
        <f>330/100*0.7</f>
        <v>2.3099999999999996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967</v>
      </c>
      <c r="B48" s="37">
        <v>44798</v>
      </c>
      <c r="C48" s="25" t="s">
        <v>31</v>
      </c>
      <c r="D48" s="30">
        <f>330/100*0.7</f>
        <v>2.3099999999999996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968</v>
      </c>
      <c r="B49" s="37">
        <v>44798</v>
      </c>
      <c r="C49" s="25" t="s">
        <v>31</v>
      </c>
      <c r="D49" s="30">
        <f>250/100*0.7</f>
        <v>1.75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969</v>
      </c>
      <c r="B50" s="37">
        <v>44798</v>
      </c>
      <c r="C50" s="25" t="s">
        <v>31</v>
      </c>
      <c r="D50" s="30">
        <f>250/100*0.7</f>
        <v>1.75</v>
      </c>
      <c r="E50" s="25" t="s">
        <v>818</v>
      </c>
      <c r="F50" s="25" t="s">
        <v>17</v>
      </c>
      <c r="G50" s="25" t="s">
        <v>18</v>
      </c>
    </row>
    <row r="51" spans="1:7" s="12" customFormat="1">
      <c r="A51" s="77" t="s">
        <v>963</v>
      </c>
      <c r="B51" s="78"/>
      <c r="C51" s="78"/>
      <c r="D51" s="78"/>
      <c r="E51" s="78"/>
      <c r="F51" s="78"/>
      <c r="G51" s="79"/>
    </row>
    <row r="52" spans="1:7" s="12" customFormat="1" ht="24">
      <c r="A52" s="25" t="s">
        <v>970</v>
      </c>
      <c r="B52" s="37">
        <v>44798</v>
      </c>
      <c r="C52" s="25" t="s">
        <v>31</v>
      </c>
      <c r="D52" s="30">
        <f>220/100*0.7</f>
        <v>1.54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971</v>
      </c>
      <c r="B53" s="37">
        <v>44798</v>
      </c>
      <c r="C53" s="25" t="s">
        <v>31</v>
      </c>
      <c r="D53" s="30">
        <f>330/100*0.7</f>
        <v>2.3099999999999996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972</v>
      </c>
      <c r="B54" s="37">
        <v>44798</v>
      </c>
      <c r="C54" s="25" t="s">
        <v>31</v>
      </c>
      <c r="D54" s="30">
        <f>330/100*0.7</f>
        <v>2.3099999999999996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973</v>
      </c>
      <c r="B55" s="37">
        <v>44798</v>
      </c>
      <c r="C55" s="25" t="s">
        <v>31</v>
      </c>
      <c r="D55" s="30">
        <f>250/100*0.7</f>
        <v>1.75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974</v>
      </c>
      <c r="B56" s="37">
        <v>44798</v>
      </c>
      <c r="C56" s="25" t="s">
        <v>31</v>
      </c>
      <c r="D56" s="30">
        <f>250/100*0.7</f>
        <v>1.75</v>
      </c>
      <c r="E56" s="25" t="s">
        <v>818</v>
      </c>
      <c r="F56" s="25" t="s">
        <v>17</v>
      </c>
      <c r="G56" s="25" t="s">
        <v>18</v>
      </c>
    </row>
    <row r="57" spans="1:7" s="12" customFormat="1">
      <c r="A57" s="77" t="s">
        <v>964</v>
      </c>
      <c r="B57" s="78"/>
      <c r="C57" s="78"/>
      <c r="D57" s="78"/>
      <c r="E57" s="78"/>
      <c r="F57" s="78"/>
      <c r="G57" s="79"/>
    </row>
    <row r="58" spans="1:7" s="12" customFormat="1" ht="24">
      <c r="A58" s="25" t="s">
        <v>975</v>
      </c>
      <c r="B58" s="37">
        <v>44798</v>
      </c>
      <c r="C58" s="25" t="s">
        <v>31</v>
      </c>
      <c r="D58" s="30">
        <f>220/100*0.7</f>
        <v>1.54</v>
      </c>
      <c r="E58" s="25" t="s">
        <v>818</v>
      </c>
      <c r="F58" s="25" t="s">
        <v>17</v>
      </c>
      <c r="G58" s="25" t="s">
        <v>18</v>
      </c>
    </row>
    <row r="59" spans="1:7" s="12" customFormat="1" ht="24">
      <c r="A59" s="25" t="s">
        <v>976</v>
      </c>
      <c r="B59" s="37">
        <v>44798</v>
      </c>
      <c r="C59" s="25" t="s">
        <v>31</v>
      </c>
      <c r="D59" s="30">
        <f>330/100*0.7</f>
        <v>2.3099999999999996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977</v>
      </c>
      <c r="B60" s="37">
        <v>44798</v>
      </c>
      <c r="C60" s="25" t="s">
        <v>31</v>
      </c>
      <c r="D60" s="30">
        <f>330/100*0.7</f>
        <v>2.3099999999999996</v>
      </c>
      <c r="E60" s="25" t="s">
        <v>818</v>
      </c>
      <c r="F60" s="25" t="s">
        <v>17</v>
      </c>
      <c r="G60" s="25" t="s">
        <v>18</v>
      </c>
    </row>
    <row r="61" spans="1:7" s="12" customFormat="1" ht="24">
      <c r="A61" s="25" t="s">
        <v>978</v>
      </c>
      <c r="B61" s="37">
        <v>44798</v>
      </c>
      <c r="C61" s="25" t="s">
        <v>31</v>
      </c>
      <c r="D61" s="30">
        <f>250/100*0.7</f>
        <v>1.75</v>
      </c>
      <c r="E61" s="25" t="s">
        <v>818</v>
      </c>
      <c r="F61" s="25" t="s">
        <v>17</v>
      </c>
      <c r="G61" s="25" t="s">
        <v>18</v>
      </c>
    </row>
    <row r="62" spans="1:7" s="12" customFormat="1" ht="24">
      <c r="A62" s="25" t="s">
        <v>979</v>
      </c>
      <c r="B62" s="37">
        <v>44798</v>
      </c>
      <c r="C62" s="25" t="s">
        <v>31</v>
      </c>
      <c r="D62" s="30">
        <f>250/100*0.7</f>
        <v>1.75</v>
      </c>
      <c r="E62" s="25" t="s">
        <v>818</v>
      </c>
      <c r="F62" s="25" t="s">
        <v>17</v>
      </c>
      <c r="G62" s="25" t="s">
        <v>18</v>
      </c>
    </row>
    <row r="63" spans="1:7" s="12" customFormat="1" ht="42.75" customHeight="1">
      <c r="A63" s="74" t="s">
        <v>24</v>
      </c>
      <c r="B63" s="74"/>
      <c r="C63" s="74"/>
      <c r="D63" s="74"/>
      <c r="E63" s="74"/>
      <c r="F63" s="74"/>
      <c r="G63" s="74"/>
    </row>
    <row r="64" spans="1:7" s="12" customFormat="1" ht="48.75" customHeight="1">
      <c r="A64" s="72" t="s">
        <v>1065</v>
      </c>
      <c r="B64" s="72"/>
      <c r="C64" s="72"/>
      <c r="D64" s="72"/>
      <c r="E64" s="13" t="s">
        <v>19</v>
      </c>
      <c r="F64" s="73" t="s">
        <v>1066</v>
      </c>
      <c r="G64" s="73"/>
    </row>
    <row r="65" spans="1:7" ht="48.75" customHeight="1">
      <c r="A65" s="75" t="s">
        <v>1067</v>
      </c>
      <c r="B65" s="75"/>
      <c r="C65" s="75"/>
      <c r="D65" s="75"/>
      <c r="E65" s="13" t="s">
        <v>19</v>
      </c>
      <c r="F65" s="73" t="s">
        <v>1531</v>
      </c>
      <c r="G65" s="73"/>
    </row>
    <row r="66" spans="1:7" ht="30.75" customHeight="1">
      <c r="A66" s="72" t="s">
        <v>1068</v>
      </c>
      <c r="B66" s="72"/>
      <c r="C66" s="72"/>
      <c r="D66" s="16"/>
      <c r="E66" s="13" t="s">
        <v>20</v>
      </c>
      <c r="F66" s="73" t="s">
        <v>32</v>
      </c>
      <c r="G66" s="73"/>
    </row>
  </sheetData>
  <autoFilter ref="B24:B29" xr:uid="{00000000-0009-0000-0000-000000000000}"/>
  <mergeCells count="30">
    <mergeCell ref="A65:D65"/>
    <mergeCell ref="F65:G65"/>
    <mergeCell ref="A66:C66"/>
    <mergeCell ref="F66:G66"/>
    <mergeCell ref="A63:G63"/>
    <mergeCell ref="A57:G57"/>
    <mergeCell ref="A64:D64"/>
    <mergeCell ref="F64:G64"/>
    <mergeCell ref="A45:G45"/>
    <mergeCell ref="A51:G51"/>
    <mergeCell ref="A31:G31"/>
    <mergeCell ref="A37:G37"/>
    <mergeCell ref="A16:F16"/>
    <mergeCell ref="A17:F17"/>
    <mergeCell ref="A18:F18"/>
    <mergeCell ref="A19:G19"/>
    <mergeCell ref="A22:G22"/>
    <mergeCell ref="A25:G25"/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</mergeCells>
  <pageMargins left="0.98425196850393704" right="0.35433070866141736" top="0.59055118110236227" bottom="0.59055118110236227" header="0" footer="0"/>
  <pageSetup paperSize="9" scale="86" fitToHeight="0" orientation="portrait" r:id="rId1"/>
  <headerFooter differentFirst="1" alignWithMargins="0">
    <oddHeader>&amp;R&amp;"Times New Roman,обычный"П Р О Т О К О Л  № 75/2022цд от 25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D8A8-E4C6-4332-B47C-3D05969DAC05}">
  <sheetPr>
    <tabColor rgb="FFFF0000"/>
  </sheetPr>
  <dimension ref="A1:G100"/>
  <sheetViews>
    <sheetView view="pageLayout" topLeftCell="A46" zoomScaleNormal="100" zoomScaleSheetLayoutView="100" workbookViewId="0">
      <selection activeCell="C63" sqref="C63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710937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1736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980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981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1735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1737</v>
      </c>
      <c r="B13" s="87"/>
      <c r="C13" s="87"/>
      <c r="D13" s="87"/>
      <c r="E13" s="87"/>
      <c r="F13" s="87"/>
      <c r="G13" s="29"/>
    </row>
    <row r="14" spans="1:7" ht="17.25" customHeight="1">
      <c r="A14" s="28" t="s">
        <v>817</v>
      </c>
      <c r="B14" s="28"/>
      <c r="C14" s="28"/>
      <c r="D14" s="28"/>
      <c r="E14" s="28"/>
      <c r="F14" s="28"/>
      <c r="G14" s="28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8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8" t="s">
        <v>8</v>
      </c>
      <c r="B20" s="5"/>
      <c r="C20" s="7"/>
      <c r="D20" s="7"/>
      <c r="E20" s="7"/>
      <c r="F20" s="7"/>
      <c r="G20" s="7"/>
    </row>
    <row r="21" spans="1:7" ht="13.5" customHeight="1">
      <c r="A21" s="70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>
      <c r="A25" s="77" t="s">
        <v>983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1711</v>
      </c>
      <c r="B26" s="37">
        <v>44812</v>
      </c>
      <c r="C26" s="25" t="s">
        <v>1250</v>
      </c>
      <c r="D26" s="30">
        <f>1830/100*0.7</f>
        <v>12.81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982</v>
      </c>
      <c r="B27" s="37">
        <v>44812</v>
      </c>
      <c r="C27" s="25" t="s">
        <v>31</v>
      </c>
      <c r="D27" s="30">
        <f>1728/100*0.7</f>
        <v>12.096</v>
      </c>
      <c r="E27" s="25" t="s">
        <v>818</v>
      </c>
      <c r="F27" s="25" t="s">
        <v>17</v>
      </c>
      <c r="G27" s="25" t="s">
        <v>18</v>
      </c>
    </row>
    <row r="28" spans="1:7" s="12" customFormat="1">
      <c r="A28" s="77" t="s">
        <v>984</v>
      </c>
      <c r="B28" s="78"/>
      <c r="C28" s="78"/>
      <c r="D28" s="78"/>
      <c r="E28" s="78"/>
      <c r="F28" s="78"/>
      <c r="G28" s="79"/>
    </row>
    <row r="29" spans="1:7" s="12" customFormat="1" ht="24">
      <c r="A29" s="25" t="s">
        <v>1712</v>
      </c>
      <c r="B29" s="37">
        <v>44788</v>
      </c>
      <c r="C29" s="25" t="s">
        <v>1250</v>
      </c>
      <c r="D29" s="30">
        <f>1830/100*0.7</f>
        <v>12.81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985</v>
      </c>
      <c r="B30" s="37">
        <v>44788</v>
      </c>
      <c r="C30" s="25" t="s">
        <v>31</v>
      </c>
      <c r="D30" s="30">
        <f>1728/100*0.7</f>
        <v>12.096</v>
      </c>
      <c r="E30" s="25" t="s">
        <v>818</v>
      </c>
      <c r="F30" s="25" t="s">
        <v>17</v>
      </c>
      <c r="G30" s="25" t="s">
        <v>18</v>
      </c>
    </row>
    <row r="31" spans="1:7" s="12" customFormat="1">
      <c r="A31" s="77" t="s">
        <v>986</v>
      </c>
      <c r="B31" s="78"/>
      <c r="C31" s="78"/>
      <c r="D31" s="78"/>
      <c r="E31" s="78"/>
      <c r="F31" s="78"/>
      <c r="G31" s="79"/>
    </row>
    <row r="32" spans="1:7" s="12" customFormat="1" ht="24">
      <c r="A32" s="25" t="s">
        <v>1713</v>
      </c>
      <c r="B32" s="37">
        <v>44799</v>
      </c>
      <c r="C32" s="25" t="s">
        <v>1250</v>
      </c>
      <c r="D32" s="30">
        <f>1830/100*0.7</f>
        <v>12.81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987</v>
      </c>
      <c r="B33" s="37">
        <v>44799</v>
      </c>
      <c r="C33" s="25" t="s">
        <v>31</v>
      </c>
      <c r="D33" s="30">
        <f>1727/100*0.7</f>
        <v>12.088999999999999</v>
      </c>
      <c r="E33" s="25" t="s">
        <v>818</v>
      </c>
      <c r="F33" s="25" t="s">
        <v>17</v>
      </c>
      <c r="G33" s="25" t="s">
        <v>18</v>
      </c>
    </row>
    <row r="34" spans="1:7" s="12" customFormat="1">
      <c r="A34" s="77" t="s">
        <v>988</v>
      </c>
      <c r="B34" s="78"/>
      <c r="C34" s="78"/>
      <c r="D34" s="78"/>
      <c r="E34" s="78"/>
      <c r="F34" s="78"/>
      <c r="G34" s="79"/>
    </row>
    <row r="35" spans="1:7" s="12" customFormat="1" ht="24">
      <c r="A35" s="25" t="s">
        <v>1714</v>
      </c>
      <c r="B35" s="37">
        <v>44820</v>
      </c>
      <c r="C35" s="25" t="s">
        <v>1250</v>
      </c>
      <c r="D35" s="30">
        <f>1830/100*0.7</f>
        <v>12.81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989</v>
      </c>
      <c r="B36" s="37">
        <v>44820</v>
      </c>
      <c r="C36" s="25" t="s">
        <v>31</v>
      </c>
      <c r="D36" s="30">
        <f>1727/100*0.7</f>
        <v>12.088999999999999</v>
      </c>
      <c r="E36" s="25" t="s">
        <v>818</v>
      </c>
      <c r="F36" s="25" t="s">
        <v>17</v>
      </c>
      <c r="G36" s="25" t="s">
        <v>18</v>
      </c>
    </row>
    <row r="37" spans="1:7" s="12" customFormat="1">
      <c r="A37" s="77" t="s">
        <v>990</v>
      </c>
      <c r="B37" s="78"/>
      <c r="C37" s="78"/>
      <c r="D37" s="78"/>
      <c r="E37" s="78"/>
      <c r="F37" s="78"/>
      <c r="G37" s="79"/>
    </row>
    <row r="38" spans="1:7" s="12" customFormat="1" ht="24">
      <c r="A38" s="25" t="s">
        <v>1715</v>
      </c>
      <c r="B38" s="37">
        <v>44788</v>
      </c>
      <c r="C38" s="25" t="s">
        <v>1250</v>
      </c>
      <c r="D38" s="30">
        <f>1830/100*0.7</f>
        <v>12.81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991</v>
      </c>
      <c r="B39" s="37">
        <v>44788</v>
      </c>
      <c r="C39" s="25" t="s">
        <v>31</v>
      </c>
      <c r="D39" s="30">
        <f>1727/100*0.7</f>
        <v>12.088999999999999</v>
      </c>
      <c r="E39" s="25" t="s">
        <v>818</v>
      </c>
      <c r="F39" s="25" t="s">
        <v>17</v>
      </c>
      <c r="G39" s="25" t="s">
        <v>18</v>
      </c>
    </row>
    <row r="40" spans="1:7" s="12" customFormat="1">
      <c r="A40" s="77" t="s">
        <v>992</v>
      </c>
      <c r="B40" s="78"/>
      <c r="C40" s="78"/>
      <c r="D40" s="78"/>
      <c r="E40" s="78"/>
      <c r="F40" s="78"/>
      <c r="G40" s="79"/>
    </row>
    <row r="41" spans="1:7" s="12" customFormat="1" ht="24">
      <c r="A41" s="25" t="s">
        <v>1716</v>
      </c>
      <c r="B41" s="37">
        <v>44824</v>
      </c>
      <c r="C41" s="25" t="s">
        <v>1250</v>
      </c>
      <c r="D41" s="30">
        <f>1830/100*0.7</f>
        <v>12.81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1029</v>
      </c>
      <c r="B42" s="37">
        <v>44824</v>
      </c>
      <c r="C42" s="25" t="s">
        <v>31</v>
      </c>
      <c r="D42" s="30">
        <f>1727/100*0.7</f>
        <v>12.088999999999999</v>
      </c>
      <c r="E42" s="25" t="s">
        <v>818</v>
      </c>
      <c r="F42" s="25" t="s">
        <v>17</v>
      </c>
      <c r="G42" s="25" t="s">
        <v>18</v>
      </c>
    </row>
    <row r="43" spans="1:7" s="12" customFormat="1">
      <c r="A43" s="77" t="s">
        <v>993</v>
      </c>
      <c r="B43" s="78"/>
      <c r="C43" s="78"/>
      <c r="D43" s="78"/>
      <c r="E43" s="78"/>
      <c r="F43" s="78"/>
      <c r="G43" s="79"/>
    </row>
    <row r="44" spans="1:7" s="12" customFormat="1" ht="24">
      <c r="A44" s="25" t="s">
        <v>1717</v>
      </c>
      <c r="B44" s="37">
        <v>44824</v>
      </c>
      <c r="C44" s="25" t="s">
        <v>1250</v>
      </c>
      <c r="D44" s="30">
        <f>1830/100*0.7</f>
        <v>12.81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1028</v>
      </c>
      <c r="B45" s="37">
        <v>44824</v>
      </c>
      <c r="C45" s="25" t="s">
        <v>31</v>
      </c>
      <c r="D45" s="30">
        <f>1727/100*0.7</f>
        <v>12.088999999999999</v>
      </c>
      <c r="E45" s="25" t="s">
        <v>818</v>
      </c>
      <c r="F45" s="25" t="s">
        <v>17</v>
      </c>
      <c r="G45" s="25" t="s">
        <v>18</v>
      </c>
    </row>
    <row r="46" spans="1:7" s="12" customFormat="1">
      <c r="A46" s="77" t="s">
        <v>994</v>
      </c>
      <c r="B46" s="78"/>
      <c r="C46" s="78"/>
      <c r="D46" s="78"/>
      <c r="E46" s="78"/>
      <c r="F46" s="78"/>
      <c r="G46" s="79"/>
    </row>
    <row r="47" spans="1:7" s="12" customFormat="1" ht="24">
      <c r="A47" s="25" t="s">
        <v>1718</v>
      </c>
      <c r="B47" s="37">
        <v>44813</v>
      </c>
      <c r="C47" s="25" t="s">
        <v>1250</v>
      </c>
      <c r="D47" s="30">
        <f>1830/100*0.7</f>
        <v>12.81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1027</v>
      </c>
      <c r="B48" s="37">
        <v>44813</v>
      </c>
      <c r="C48" s="25" t="s">
        <v>31</v>
      </c>
      <c r="D48" s="30">
        <f>1727/100*0.7</f>
        <v>12.088999999999999</v>
      </c>
      <c r="E48" s="25" t="s">
        <v>818</v>
      </c>
      <c r="F48" s="25" t="s">
        <v>17</v>
      </c>
      <c r="G48" s="25" t="s">
        <v>18</v>
      </c>
    </row>
    <row r="49" spans="1:7" s="12" customFormat="1">
      <c r="A49" s="77" t="s">
        <v>995</v>
      </c>
      <c r="B49" s="78"/>
      <c r="C49" s="78"/>
      <c r="D49" s="78"/>
      <c r="E49" s="78"/>
      <c r="F49" s="78"/>
      <c r="G49" s="79"/>
    </row>
    <row r="50" spans="1:7" s="12" customFormat="1" ht="24">
      <c r="A50" s="25" t="s">
        <v>1719</v>
      </c>
      <c r="B50" s="37">
        <v>44785</v>
      </c>
      <c r="C50" s="25" t="s">
        <v>1250</v>
      </c>
      <c r="D50" s="30">
        <f>1830/100*0.7</f>
        <v>12.81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1026</v>
      </c>
      <c r="B51" s="37">
        <v>44785</v>
      </c>
      <c r="C51" s="25" t="s">
        <v>31</v>
      </c>
      <c r="D51" s="30">
        <f>1727/100*0.7</f>
        <v>12.088999999999999</v>
      </c>
      <c r="E51" s="25" t="s">
        <v>818</v>
      </c>
      <c r="F51" s="25" t="s">
        <v>17</v>
      </c>
      <c r="G51" s="25" t="s">
        <v>18</v>
      </c>
    </row>
    <row r="52" spans="1:7" s="12" customFormat="1">
      <c r="A52" s="77" t="s">
        <v>997</v>
      </c>
      <c r="B52" s="78"/>
      <c r="C52" s="78"/>
      <c r="D52" s="78"/>
      <c r="E52" s="78"/>
      <c r="F52" s="78"/>
      <c r="G52" s="79"/>
    </row>
    <row r="53" spans="1:7" s="12" customFormat="1" ht="24">
      <c r="A53" s="25" t="s">
        <v>1720</v>
      </c>
      <c r="B53" s="37">
        <v>44796</v>
      </c>
      <c r="C53" s="25" t="s">
        <v>1250</v>
      </c>
      <c r="D53" s="30">
        <f>1830/100*0.7</f>
        <v>12.81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1025</v>
      </c>
      <c r="B54" s="37">
        <v>44796</v>
      </c>
      <c r="C54" s="25" t="s">
        <v>31</v>
      </c>
      <c r="D54" s="30">
        <f>1727/100*0.7</f>
        <v>12.088999999999999</v>
      </c>
      <c r="E54" s="25" t="s">
        <v>818</v>
      </c>
      <c r="F54" s="25" t="s">
        <v>17</v>
      </c>
      <c r="G54" s="25" t="s">
        <v>18</v>
      </c>
    </row>
    <row r="55" spans="1:7" s="12" customFormat="1" ht="12.75" customHeight="1">
      <c r="A55" s="77" t="s">
        <v>996</v>
      </c>
      <c r="B55" s="78"/>
      <c r="C55" s="78"/>
      <c r="D55" s="78"/>
      <c r="E55" s="78"/>
      <c r="F55" s="78"/>
      <c r="G55" s="79"/>
    </row>
    <row r="56" spans="1:7" s="12" customFormat="1" ht="24">
      <c r="A56" s="25" t="s">
        <v>1721</v>
      </c>
      <c r="B56" s="37">
        <v>44812</v>
      </c>
      <c r="C56" s="25" t="s">
        <v>1250</v>
      </c>
      <c r="D56" s="30">
        <f>1830/100*0.7</f>
        <v>12.81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1024</v>
      </c>
      <c r="B57" s="37">
        <v>44812</v>
      </c>
      <c r="C57" s="25" t="s">
        <v>31</v>
      </c>
      <c r="D57" s="30">
        <f>1727/100*0.7</f>
        <v>12.088999999999999</v>
      </c>
      <c r="E57" s="25" t="s">
        <v>818</v>
      </c>
      <c r="F57" s="25" t="s">
        <v>17</v>
      </c>
      <c r="G57" s="25" t="s">
        <v>18</v>
      </c>
    </row>
    <row r="58" spans="1:7" s="12" customFormat="1" ht="12.75" customHeight="1">
      <c r="A58" s="77" t="s">
        <v>998</v>
      </c>
      <c r="B58" s="78"/>
      <c r="C58" s="78"/>
      <c r="D58" s="78"/>
      <c r="E58" s="78"/>
      <c r="F58" s="78"/>
      <c r="G58" s="79"/>
    </row>
    <row r="59" spans="1:7" s="12" customFormat="1" ht="24">
      <c r="A59" s="25" t="s">
        <v>1722</v>
      </c>
      <c r="B59" s="37">
        <v>44799</v>
      </c>
      <c r="C59" s="25" t="s">
        <v>1250</v>
      </c>
      <c r="D59" s="30">
        <f>1830/100*0.7</f>
        <v>12.81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1023</v>
      </c>
      <c r="B60" s="37">
        <v>44799</v>
      </c>
      <c r="C60" s="25" t="s">
        <v>31</v>
      </c>
      <c r="D60" s="30">
        <f>1727/100*0.7</f>
        <v>12.088999999999999</v>
      </c>
      <c r="E60" s="25" t="s">
        <v>818</v>
      </c>
      <c r="F60" s="25" t="s">
        <v>17</v>
      </c>
      <c r="G60" s="25" t="s">
        <v>18</v>
      </c>
    </row>
    <row r="61" spans="1:7" s="12" customFormat="1" ht="12.75" customHeight="1">
      <c r="A61" s="77" t="s">
        <v>999</v>
      </c>
      <c r="B61" s="78"/>
      <c r="C61" s="78"/>
      <c r="D61" s="78"/>
      <c r="E61" s="78"/>
      <c r="F61" s="78"/>
      <c r="G61" s="79"/>
    </row>
    <row r="62" spans="1:7" s="12" customFormat="1" ht="24">
      <c r="A62" s="25" t="s">
        <v>1723</v>
      </c>
      <c r="B62" s="37">
        <v>44813</v>
      </c>
      <c r="C62" s="25" t="s">
        <v>1250</v>
      </c>
      <c r="D62" s="30">
        <f>1830/100*0.7</f>
        <v>12.81</v>
      </c>
      <c r="E62" s="25" t="s">
        <v>818</v>
      </c>
      <c r="F62" s="25" t="s">
        <v>17</v>
      </c>
      <c r="G62" s="25" t="s">
        <v>18</v>
      </c>
    </row>
    <row r="63" spans="1:7" s="12" customFormat="1" ht="24">
      <c r="A63" s="25" t="s">
        <v>1022</v>
      </c>
      <c r="B63" s="37">
        <v>44813</v>
      </c>
      <c r="C63" s="25" t="s">
        <v>31</v>
      </c>
      <c r="D63" s="30">
        <f>1727/100*0.7</f>
        <v>12.088999999999999</v>
      </c>
      <c r="E63" s="25" t="s">
        <v>818</v>
      </c>
      <c r="F63" s="25" t="s">
        <v>17</v>
      </c>
      <c r="G63" s="25" t="s">
        <v>18</v>
      </c>
    </row>
    <row r="64" spans="1:7" s="12" customFormat="1" ht="12.75" customHeight="1">
      <c r="A64" s="77" t="s">
        <v>1000</v>
      </c>
      <c r="B64" s="78"/>
      <c r="C64" s="78"/>
      <c r="D64" s="78"/>
      <c r="E64" s="78"/>
      <c r="F64" s="78"/>
      <c r="G64" s="79"/>
    </row>
    <row r="65" spans="1:7" s="12" customFormat="1" ht="24">
      <c r="A65" s="25" t="s">
        <v>1724</v>
      </c>
      <c r="B65" s="37">
        <v>44798</v>
      </c>
      <c r="C65" s="25" t="s">
        <v>1250</v>
      </c>
      <c r="D65" s="30">
        <f>1830/100*0.7</f>
        <v>12.81</v>
      </c>
      <c r="E65" s="25" t="s">
        <v>818</v>
      </c>
      <c r="F65" s="25" t="s">
        <v>17</v>
      </c>
      <c r="G65" s="25" t="s">
        <v>18</v>
      </c>
    </row>
    <row r="66" spans="1:7" s="12" customFormat="1" ht="24">
      <c r="A66" s="25" t="s">
        <v>1021</v>
      </c>
      <c r="B66" s="37">
        <v>44798</v>
      </c>
      <c r="C66" s="25" t="s">
        <v>31</v>
      </c>
      <c r="D66" s="30">
        <f>1727/100*0.7</f>
        <v>12.088999999999999</v>
      </c>
      <c r="E66" s="25" t="s">
        <v>818</v>
      </c>
      <c r="F66" s="25" t="s">
        <v>17</v>
      </c>
      <c r="G66" s="25" t="s">
        <v>18</v>
      </c>
    </row>
    <row r="67" spans="1:7" s="12" customFormat="1" ht="12.75" customHeight="1">
      <c r="A67" s="77" t="s">
        <v>1001</v>
      </c>
      <c r="B67" s="78"/>
      <c r="C67" s="78"/>
      <c r="D67" s="78"/>
      <c r="E67" s="78"/>
      <c r="F67" s="78"/>
      <c r="G67" s="79"/>
    </row>
    <row r="68" spans="1:7" s="12" customFormat="1" ht="24">
      <c r="A68" s="25" t="s">
        <v>1725</v>
      </c>
      <c r="B68" s="37">
        <v>44796</v>
      </c>
      <c r="C68" s="25" t="s">
        <v>1250</v>
      </c>
      <c r="D68" s="30">
        <f>1830/100*0.7</f>
        <v>12.81</v>
      </c>
      <c r="E68" s="25" t="s">
        <v>818</v>
      </c>
      <c r="F68" s="25" t="s">
        <v>17</v>
      </c>
      <c r="G68" s="25" t="s">
        <v>18</v>
      </c>
    </row>
    <row r="69" spans="1:7" s="12" customFormat="1" ht="24">
      <c r="A69" s="25" t="s">
        <v>1020</v>
      </c>
      <c r="B69" s="37">
        <v>44796</v>
      </c>
      <c r="C69" s="25" t="s">
        <v>31</v>
      </c>
      <c r="D69" s="30">
        <f>1727/100*0.7</f>
        <v>12.088999999999999</v>
      </c>
      <c r="E69" s="25" t="s">
        <v>818</v>
      </c>
      <c r="F69" s="25" t="s">
        <v>17</v>
      </c>
      <c r="G69" s="25" t="s">
        <v>18</v>
      </c>
    </row>
    <row r="70" spans="1:7" s="12" customFormat="1" ht="12.75" customHeight="1">
      <c r="A70" s="77" t="s">
        <v>1002</v>
      </c>
      <c r="B70" s="78"/>
      <c r="C70" s="78"/>
      <c r="D70" s="78"/>
      <c r="E70" s="78"/>
      <c r="F70" s="78"/>
      <c r="G70" s="79"/>
    </row>
    <row r="71" spans="1:7" s="12" customFormat="1" ht="24">
      <c r="A71" s="25" t="s">
        <v>1726</v>
      </c>
      <c r="B71" s="37">
        <v>44792</v>
      </c>
      <c r="C71" s="25" t="s">
        <v>1250</v>
      </c>
      <c r="D71" s="30">
        <f>1830/100*0.7</f>
        <v>12.81</v>
      </c>
      <c r="E71" s="25" t="s">
        <v>818</v>
      </c>
      <c r="F71" s="25" t="s">
        <v>17</v>
      </c>
      <c r="G71" s="25" t="s">
        <v>18</v>
      </c>
    </row>
    <row r="72" spans="1:7" s="12" customFormat="1" ht="24">
      <c r="A72" s="25" t="s">
        <v>1019</v>
      </c>
      <c r="B72" s="37">
        <v>44792</v>
      </c>
      <c r="C72" s="25" t="s">
        <v>31</v>
      </c>
      <c r="D72" s="30">
        <f>1727/100*0.7</f>
        <v>12.088999999999999</v>
      </c>
      <c r="E72" s="25" t="s">
        <v>818</v>
      </c>
      <c r="F72" s="25" t="s">
        <v>17</v>
      </c>
      <c r="G72" s="25" t="s">
        <v>18</v>
      </c>
    </row>
    <row r="73" spans="1:7" s="12" customFormat="1" ht="12.75" customHeight="1">
      <c r="A73" s="77" t="s">
        <v>1003</v>
      </c>
      <c r="B73" s="78"/>
      <c r="C73" s="78"/>
      <c r="D73" s="78"/>
      <c r="E73" s="78"/>
      <c r="F73" s="78"/>
      <c r="G73" s="79"/>
    </row>
    <row r="74" spans="1:7" s="12" customFormat="1" ht="24">
      <c r="A74" s="25" t="s">
        <v>1727</v>
      </c>
      <c r="B74" s="37">
        <v>44796</v>
      </c>
      <c r="C74" s="25" t="s">
        <v>1250</v>
      </c>
      <c r="D74" s="30">
        <f>1830/100*0.7</f>
        <v>12.81</v>
      </c>
      <c r="E74" s="25" t="s">
        <v>818</v>
      </c>
      <c r="F74" s="25" t="s">
        <v>17</v>
      </c>
      <c r="G74" s="25" t="s">
        <v>18</v>
      </c>
    </row>
    <row r="75" spans="1:7" s="12" customFormat="1" ht="24">
      <c r="A75" s="25" t="s">
        <v>1018</v>
      </c>
      <c r="B75" s="37">
        <v>44796</v>
      </c>
      <c r="C75" s="25" t="s">
        <v>31</v>
      </c>
      <c r="D75" s="30">
        <f>1727/100*0.7</f>
        <v>12.088999999999999</v>
      </c>
      <c r="E75" s="25" t="s">
        <v>818</v>
      </c>
      <c r="F75" s="25" t="s">
        <v>17</v>
      </c>
      <c r="G75" s="25" t="s">
        <v>18</v>
      </c>
    </row>
    <row r="76" spans="1:7" s="12" customFormat="1" ht="12.75" customHeight="1">
      <c r="A76" s="77" t="s">
        <v>1004</v>
      </c>
      <c r="B76" s="78"/>
      <c r="C76" s="78"/>
      <c r="D76" s="78"/>
      <c r="E76" s="78"/>
      <c r="F76" s="78"/>
      <c r="G76" s="79"/>
    </row>
    <row r="77" spans="1:7" s="12" customFormat="1" ht="24">
      <c r="A77" s="25" t="s">
        <v>1728</v>
      </c>
      <c r="B77" s="37">
        <v>44792</v>
      </c>
      <c r="C77" s="25" t="s">
        <v>1250</v>
      </c>
      <c r="D77" s="30">
        <f>1830/100*0.7</f>
        <v>12.81</v>
      </c>
      <c r="E77" s="25" t="s">
        <v>818</v>
      </c>
      <c r="F77" s="25" t="s">
        <v>17</v>
      </c>
      <c r="G77" s="25" t="s">
        <v>18</v>
      </c>
    </row>
    <row r="78" spans="1:7" s="12" customFormat="1" ht="24">
      <c r="A78" s="25" t="s">
        <v>1017</v>
      </c>
      <c r="B78" s="37">
        <v>44792</v>
      </c>
      <c r="C78" s="25" t="s">
        <v>31</v>
      </c>
      <c r="D78" s="30">
        <f>1727/100*0.7</f>
        <v>12.088999999999999</v>
      </c>
      <c r="E78" s="25" t="s">
        <v>818</v>
      </c>
      <c r="F78" s="25" t="s">
        <v>17</v>
      </c>
      <c r="G78" s="25" t="s">
        <v>18</v>
      </c>
    </row>
    <row r="79" spans="1:7" s="12" customFormat="1" ht="12.75" customHeight="1">
      <c r="A79" s="77" t="s">
        <v>1005</v>
      </c>
      <c r="B79" s="78"/>
      <c r="C79" s="78"/>
      <c r="D79" s="78"/>
      <c r="E79" s="78"/>
      <c r="F79" s="78"/>
      <c r="G79" s="79"/>
    </row>
    <row r="80" spans="1:7" s="12" customFormat="1" ht="24">
      <c r="A80" s="25" t="s">
        <v>1729</v>
      </c>
      <c r="B80" s="37">
        <v>44823</v>
      </c>
      <c r="C80" s="25" t="s">
        <v>1250</v>
      </c>
      <c r="D80" s="30">
        <f>1830/100*0.7</f>
        <v>12.81</v>
      </c>
      <c r="E80" s="25" t="s">
        <v>818</v>
      </c>
      <c r="F80" s="25" t="s">
        <v>17</v>
      </c>
      <c r="G80" s="25" t="s">
        <v>18</v>
      </c>
    </row>
    <row r="81" spans="1:7" s="12" customFormat="1" ht="24">
      <c r="A81" s="25" t="s">
        <v>1016</v>
      </c>
      <c r="B81" s="37">
        <v>44823</v>
      </c>
      <c r="C81" s="25" t="s">
        <v>31</v>
      </c>
      <c r="D81" s="30">
        <f>1727/100*0.7</f>
        <v>12.088999999999999</v>
      </c>
      <c r="E81" s="25" t="s">
        <v>818</v>
      </c>
      <c r="F81" s="25" t="s">
        <v>17</v>
      </c>
      <c r="G81" s="25" t="s">
        <v>18</v>
      </c>
    </row>
    <row r="82" spans="1:7" s="12" customFormat="1" ht="12.75" customHeight="1">
      <c r="A82" s="77" t="s">
        <v>1006</v>
      </c>
      <c r="B82" s="78"/>
      <c r="C82" s="78"/>
      <c r="D82" s="78"/>
      <c r="E82" s="78"/>
      <c r="F82" s="78"/>
      <c r="G82" s="79"/>
    </row>
    <row r="83" spans="1:7" s="12" customFormat="1" ht="24">
      <c r="A83" s="25" t="s">
        <v>1730</v>
      </c>
      <c r="B83" s="37">
        <v>44799</v>
      </c>
      <c r="C83" s="25" t="s">
        <v>1250</v>
      </c>
      <c r="D83" s="30">
        <f>1830/100*0.7</f>
        <v>12.81</v>
      </c>
      <c r="E83" s="25" t="s">
        <v>818</v>
      </c>
      <c r="F83" s="25" t="s">
        <v>17</v>
      </c>
      <c r="G83" s="25" t="s">
        <v>18</v>
      </c>
    </row>
    <row r="84" spans="1:7" s="12" customFormat="1" ht="24">
      <c r="A84" s="25" t="s">
        <v>1015</v>
      </c>
      <c r="B84" s="37">
        <v>44799</v>
      </c>
      <c r="C84" s="25" t="s">
        <v>31</v>
      </c>
      <c r="D84" s="30">
        <f>1727/100*0.7</f>
        <v>12.088999999999999</v>
      </c>
      <c r="E84" s="25" t="s">
        <v>818</v>
      </c>
      <c r="F84" s="25" t="s">
        <v>17</v>
      </c>
      <c r="G84" s="25" t="s">
        <v>18</v>
      </c>
    </row>
    <row r="85" spans="1:7" s="12" customFormat="1" ht="12.75" customHeight="1">
      <c r="A85" s="77" t="s">
        <v>1007</v>
      </c>
      <c r="B85" s="78"/>
      <c r="C85" s="78"/>
      <c r="D85" s="78"/>
      <c r="E85" s="78"/>
      <c r="F85" s="78"/>
      <c r="G85" s="79"/>
    </row>
    <row r="86" spans="1:7" s="12" customFormat="1" ht="24">
      <c r="A86" s="25" t="s">
        <v>1731</v>
      </c>
      <c r="B86" s="37">
        <v>44785</v>
      </c>
      <c r="C86" s="25" t="s">
        <v>1250</v>
      </c>
      <c r="D86" s="30">
        <f>1830/100*0.7</f>
        <v>12.81</v>
      </c>
      <c r="E86" s="25" t="s">
        <v>818</v>
      </c>
      <c r="F86" s="25" t="s">
        <v>17</v>
      </c>
      <c r="G86" s="25" t="s">
        <v>18</v>
      </c>
    </row>
    <row r="87" spans="1:7" s="12" customFormat="1" ht="24">
      <c r="A87" s="25" t="s">
        <v>1014</v>
      </c>
      <c r="B87" s="37">
        <v>44785</v>
      </c>
      <c r="C87" s="25" t="s">
        <v>31</v>
      </c>
      <c r="D87" s="30">
        <f>1727/100*0.7</f>
        <v>12.088999999999999</v>
      </c>
      <c r="E87" s="25" t="s">
        <v>818</v>
      </c>
      <c r="F87" s="25" t="s">
        <v>17</v>
      </c>
      <c r="G87" s="25" t="s">
        <v>18</v>
      </c>
    </row>
    <row r="88" spans="1:7" s="12" customFormat="1" ht="12.75" customHeight="1">
      <c r="A88" s="77" t="s">
        <v>1008</v>
      </c>
      <c r="B88" s="78"/>
      <c r="C88" s="78"/>
      <c r="D88" s="78"/>
      <c r="E88" s="78"/>
      <c r="F88" s="78"/>
      <c r="G88" s="79"/>
    </row>
    <row r="89" spans="1:7" s="12" customFormat="1" ht="24">
      <c r="A89" s="25" t="s">
        <v>1732</v>
      </c>
      <c r="B89" s="37">
        <v>44799</v>
      </c>
      <c r="C89" s="25" t="s">
        <v>1250</v>
      </c>
      <c r="D89" s="30">
        <f>1830/100*0.7</f>
        <v>12.81</v>
      </c>
      <c r="E89" s="25" t="s">
        <v>818</v>
      </c>
      <c r="F89" s="25" t="s">
        <v>17</v>
      </c>
      <c r="G89" s="25" t="s">
        <v>18</v>
      </c>
    </row>
    <row r="90" spans="1:7" s="12" customFormat="1" ht="24">
      <c r="A90" s="25" t="s">
        <v>1013</v>
      </c>
      <c r="B90" s="37">
        <v>44799</v>
      </c>
      <c r="C90" s="25" t="s">
        <v>31</v>
      </c>
      <c r="D90" s="30">
        <f>1727/100*0.7</f>
        <v>12.088999999999999</v>
      </c>
      <c r="E90" s="25" t="s">
        <v>818</v>
      </c>
      <c r="F90" s="25" t="s">
        <v>17</v>
      </c>
      <c r="G90" s="25" t="s">
        <v>18</v>
      </c>
    </row>
    <row r="91" spans="1:7" s="12" customFormat="1" ht="12.75" customHeight="1">
      <c r="A91" s="77" t="s">
        <v>1009</v>
      </c>
      <c r="B91" s="78"/>
      <c r="C91" s="78"/>
      <c r="D91" s="78"/>
      <c r="E91" s="78"/>
      <c r="F91" s="78"/>
      <c r="G91" s="79"/>
    </row>
    <row r="92" spans="1:7" s="12" customFormat="1" ht="24">
      <c r="A92" s="25" t="s">
        <v>1733</v>
      </c>
      <c r="B92" s="37">
        <v>44792</v>
      </c>
      <c r="C92" s="25" t="s">
        <v>1250</v>
      </c>
      <c r="D92" s="30">
        <f>1830/100*0.7</f>
        <v>12.81</v>
      </c>
      <c r="E92" s="25" t="s">
        <v>818</v>
      </c>
      <c r="F92" s="25" t="s">
        <v>17</v>
      </c>
      <c r="G92" s="25" t="s">
        <v>18</v>
      </c>
    </row>
    <row r="93" spans="1:7" s="12" customFormat="1" ht="24">
      <c r="A93" s="25" t="s">
        <v>1012</v>
      </c>
      <c r="B93" s="37">
        <v>44792</v>
      </c>
      <c r="C93" s="25" t="s">
        <v>31</v>
      </c>
      <c r="D93" s="30">
        <f>1727/100*0.7</f>
        <v>12.088999999999999</v>
      </c>
      <c r="E93" s="25" t="s">
        <v>818</v>
      </c>
      <c r="F93" s="25" t="s">
        <v>17</v>
      </c>
      <c r="G93" s="25" t="s">
        <v>18</v>
      </c>
    </row>
    <row r="94" spans="1:7" s="12" customFormat="1" ht="12.75" customHeight="1">
      <c r="A94" s="77" t="s">
        <v>1010</v>
      </c>
      <c r="B94" s="78"/>
      <c r="C94" s="78"/>
      <c r="D94" s="78"/>
      <c r="E94" s="78"/>
      <c r="F94" s="78"/>
      <c r="G94" s="79"/>
    </row>
    <row r="95" spans="1:7" s="12" customFormat="1" ht="24">
      <c r="A95" s="25" t="s">
        <v>1734</v>
      </c>
      <c r="B95" s="37">
        <v>44798</v>
      </c>
      <c r="C95" s="25" t="s">
        <v>1250</v>
      </c>
      <c r="D95" s="30">
        <f>1830/100*0.7</f>
        <v>12.81</v>
      </c>
      <c r="E95" s="25" t="s">
        <v>818</v>
      </c>
      <c r="F95" s="25" t="s">
        <v>17</v>
      </c>
      <c r="G95" s="25" t="s">
        <v>18</v>
      </c>
    </row>
    <row r="96" spans="1:7" s="12" customFormat="1" ht="24">
      <c r="A96" s="25" t="s">
        <v>1011</v>
      </c>
      <c r="B96" s="37">
        <v>44798</v>
      </c>
      <c r="C96" s="25" t="s">
        <v>31</v>
      </c>
      <c r="D96" s="30">
        <f>1727/100*0.7</f>
        <v>12.088999999999999</v>
      </c>
      <c r="E96" s="25" t="s">
        <v>818</v>
      </c>
      <c r="F96" s="25" t="s">
        <v>17</v>
      </c>
      <c r="G96" s="25" t="s">
        <v>18</v>
      </c>
    </row>
    <row r="97" spans="1:7" s="12" customFormat="1" ht="42.75" customHeight="1">
      <c r="A97" s="74" t="s">
        <v>24</v>
      </c>
      <c r="B97" s="74"/>
      <c r="C97" s="74"/>
      <c r="D97" s="74"/>
      <c r="E97" s="74"/>
      <c r="F97" s="74"/>
      <c r="G97" s="74"/>
    </row>
    <row r="98" spans="1:7" s="12" customFormat="1" ht="48.75" customHeight="1">
      <c r="A98" s="72" t="s">
        <v>1065</v>
      </c>
      <c r="B98" s="72"/>
      <c r="C98" s="72"/>
      <c r="D98" s="72"/>
      <c r="E98" s="13" t="s">
        <v>19</v>
      </c>
      <c r="F98" s="73" t="s">
        <v>1066</v>
      </c>
      <c r="G98" s="73"/>
    </row>
    <row r="99" spans="1:7" ht="48.75" customHeight="1">
      <c r="A99" s="75" t="s">
        <v>1067</v>
      </c>
      <c r="B99" s="75"/>
      <c r="C99" s="75"/>
      <c r="D99" s="75"/>
      <c r="E99" s="13" t="s">
        <v>19</v>
      </c>
      <c r="F99" s="73" t="s">
        <v>1531</v>
      </c>
      <c r="G99" s="73"/>
    </row>
    <row r="100" spans="1:7" ht="30.75" customHeight="1">
      <c r="A100" s="72" t="s">
        <v>1068</v>
      </c>
      <c r="B100" s="72"/>
      <c r="C100" s="72"/>
      <c r="D100" s="16"/>
      <c r="E100" s="13" t="s">
        <v>20</v>
      </c>
      <c r="F100" s="73" t="s">
        <v>32</v>
      </c>
      <c r="G100" s="73"/>
    </row>
  </sheetData>
  <autoFilter ref="B24:B31" xr:uid="{00000000-0009-0000-0000-000000000000}"/>
  <mergeCells count="48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28:G28"/>
    <mergeCell ref="A16:F16"/>
    <mergeCell ref="A17:F17"/>
    <mergeCell ref="A18:F18"/>
    <mergeCell ref="A19:G19"/>
    <mergeCell ref="A22:G22"/>
    <mergeCell ref="A25:G25"/>
    <mergeCell ref="A61:G61"/>
    <mergeCell ref="A31:G31"/>
    <mergeCell ref="A34:G34"/>
    <mergeCell ref="A37:G37"/>
    <mergeCell ref="A40:G40"/>
    <mergeCell ref="A43:G43"/>
    <mergeCell ref="A46:G46"/>
    <mergeCell ref="A49:G49"/>
    <mergeCell ref="A52:G52"/>
    <mergeCell ref="A55:G55"/>
    <mergeCell ref="A58:G58"/>
    <mergeCell ref="A97:G97"/>
    <mergeCell ref="A64:G64"/>
    <mergeCell ref="A67:G67"/>
    <mergeCell ref="A70:G70"/>
    <mergeCell ref="A73:G73"/>
    <mergeCell ref="A76:G76"/>
    <mergeCell ref="A79:G79"/>
    <mergeCell ref="A82:G82"/>
    <mergeCell ref="A85:G85"/>
    <mergeCell ref="A88:G88"/>
    <mergeCell ref="A91:G91"/>
    <mergeCell ref="A94:G94"/>
    <mergeCell ref="A98:D98"/>
    <mergeCell ref="F98:G98"/>
    <mergeCell ref="A99:D99"/>
    <mergeCell ref="F99:G99"/>
    <mergeCell ref="A100:C100"/>
    <mergeCell ref="F100:G100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76/2022цд от 20 сентября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706D-051F-4BE0-AA54-2F114572BDE1}">
  <sheetPr>
    <tabColor rgb="FF92D050"/>
    <pageSetUpPr fitToPage="1"/>
  </sheetPr>
  <dimension ref="A1:G206"/>
  <sheetViews>
    <sheetView view="pageLayout" topLeftCell="A7" zoomScaleNormal="100" zoomScaleSheetLayoutView="100" workbookViewId="0">
      <selection activeCell="A18" sqref="A18:F18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140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1563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646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647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1564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648</v>
      </c>
      <c r="B13" s="87"/>
      <c r="C13" s="87"/>
      <c r="D13" s="87"/>
      <c r="E13" s="87"/>
      <c r="F13" s="87"/>
      <c r="G13" s="24"/>
    </row>
    <row r="14" spans="1:7" ht="17.25" customHeight="1">
      <c r="A14" s="23" t="s">
        <v>817</v>
      </c>
      <c r="B14" s="23"/>
      <c r="C14" s="23"/>
      <c r="D14" s="23"/>
      <c r="E14" s="23"/>
      <c r="F14" s="23"/>
      <c r="G14" s="23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3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3" t="s">
        <v>8</v>
      </c>
      <c r="B20" s="5"/>
      <c r="C20" s="7"/>
      <c r="D20" s="7"/>
      <c r="E20" s="7"/>
      <c r="F20" s="7"/>
      <c r="G20" s="7"/>
    </row>
    <row r="21" spans="1:7" ht="13.5" customHeight="1">
      <c r="A21" s="65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21" customHeight="1">
      <c r="A25" s="96" t="s">
        <v>653</v>
      </c>
      <c r="B25" s="97"/>
      <c r="C25" s="97"/>
      <c r="D25" s="97"/>
      <c r="E25" s="97"/>
      <c r="F25" s="97"/>
      <c r="G25" s="98"/>
    </row>
    <row r="26" spans="1:7" s="12" customFormat="1" ht="24">
      <c r="A26" s="25" t="s">
        <v>649</v>
      </c>
      <c r="B26" s="37">
        <v>44798</v>
      </c>
      <c r="C26" s="25" t="s">
        <v>31</v>
      </c>
      <c r="D26" s="25">
        <f>200/100*0.7</f>
        <v>1.4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650</v>
      </c>
      <c r="B27" s="37">
        <v>44798</v>
      </c>
      <c r="C27" s="25" t="s">
        <v>31</v>
      </c>
      <c r="D27" s="30">
        <f>79/100*0.7</f>
        <v>0.55299999999999994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651</v>
      </c>
      <c r="B28" s="37">
        <v>44798</v>
      </c>
      <c r="C28" s="25" t="s">
        <v>31</v>
      </c>
      <c r="D28" s="25">
        <f>200/100*0.7</f>
        <v>1.4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652</v>
      </c>
      <c r="B29" s="37">
        <v>44798</v>
      </c>
      <c r="C29" s="25" t="s">
        <v>31</v>
      </c>
      <c r="D29" s="30">
        <f>79/100*0.7</f>
        <v>0.55299999999999994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654</v>
      </c>
      <c r="B30" s="37">
        <v>44798</v>
      </c>
      <c r="C30" s="25" t="s">
        <v>31</v>
      </c>
      <c r="D30" s="25">
        <f>200/100*0.7</f>
        <v>1.4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655</v>
      </c>
      <c r="B31" s="37">
        <v>44798</v>
      </c>
      <c r="C31" s="25" t="s">
        <v>31</v>
      </c>
      <c r="D31" s="30">
        <f>498/100*0.7</f>
        <v>3.4860000000000002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656</v>
      </c>
      <c r="B32" s="37">
        <v>44798</v>
      </c>
      <c r="C32" s="25" t="s">
        <v>31</v>
      </c>
      <c r="D32" s="30">
        <f>498/100*0.7</f>
        <v>3.4860000000000002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657</v>
      </c>
      <c r="B33" s="37">
        <v>44798</v>
      </c>
      <c r="C33" s="25" t="s">
        <v>31</v>
      </c>
      <c r="D33" s="30">
        <f>498/100*0.7</f>
        <v>3.4860000000000002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658</v>
      </c>
      <c r="B34" s="37">
        <v>44798</v>
      </c>
      <c r="C34" s="25" t="s">
        <v>31</v>
      </c>
      <c r="D34" s="30">
        <f>79/100*0.7</f>
        <v>0.55299999999999994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659</v>
      </c>
      <c r="B35" s="37">
        <v>44798</v>
      </c>
      <c r="C35" s="25" t="s">
        <v>31</v>
      </c>
      <c r="D35" s="30">
        <f>79/100*0.7</f>
        <v>0.55299999999999994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660</v>
      </c>
      <c r="B36" s="37">
        <v>44798</v>
      </c>
      <c r="C36" s="25" t="s">
        <v>31</v>
      </c>
      <c r="D36" s="25">
        <f>200/100*0.7</f>
        <v>1.4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661</v>
      </c>
      <c r="B37" s="37">
        <v>44798</v>
      </c>
      <c r="C37" s="25" t="s">
        <v>31</v>
      </c>
      <c r="D37" s="25">
        <f t="shared" ref="D37:D38" si="0">200/100*0.7</f>
        <v>1.4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662</v>
      </c>
      <c r="B38" s="37">
        <v>44798</v>
      </c>
      <c r="C38" s="25" t="s">
        <v>31</v>
      </c>
      <c r="D38" s="25">
        <f t="shared" si="0"/>
        <v>1.4</v>
      </c>
      <c r="E38" s="25" t="s">
        <v>818</v>
      </c>
      <c r="F38" s="25" t="s">
        <v>17</v>
      </c>
      <c r="G38" s="25" t="s">
        <v>18</v>
      </c>
    </row>
    <row r="39" spans="1:7" ht="60" customHeight="1">
      <c r="A39" s="8" t="s">
        <v>10</v>
      </c>
      <c r="B39" s="8" t="s">
        <v>11</v>
      </c>
      <c r="C39" s="8" t="s">
        <v>12</v>
      </c>
      <c r="D39" s="8" t="s">
        <v>13</v>
      </c>
      <c r="E39" s="9" t="s">
        <v>14</v>
      </c>
      <c r="F39" s="10" t="s">
        <v>15</v>
      </c>
      <c r="G39" s="10" t="s">
        <v>16</v>
      </c>
    </row>
    <row r="40" spans="1:7" s="12" customFormat="1" ht="15" customHeight="1">
      <c r="A40" s="11">
        <v>1</v>
      </c>
      <c r="B40" s="11">
        <v>2</v>
      </c>
      <c r="C40" s="10">
        <v>3</v>
      </c>
      <c r="D40" s="10">
        <v>4</v>
      </c>
      <c r="E40" s="9">
        <v>5</v>
      </c>
      <c r="F40" s="10">
        <v>6</v>
      </c>
      <c r="G40" s="10">
        <v>7</v>
      </c>
    </row>
    <row r="41" spans="1:7" s="12" customFormat="1" ht="20.25" customHeight="1">
      <c r="A41" s="96" t="s">
        <v>663</v>
      </c>
      <c r="B41" s="97"/>
      <c r="C41" s="97"/>
      <c r="D41" s="97"/>
      <c r="E41" s="97"/>
      <c r="F41" s="97"/>
      <c r="G41" s="98"/>
    </row>
    <row r="42" spans="1:7" s="12" customFormat="1" ht="24">
      <c r="A42" s="25" t="s">
        <v>664</v>
      </c>
      <c r="B42" s="37">
        <v>44798</v>
      </c>
      <c r="C42" s="25" t="s">
        <v>31</v>
      </c>
      <c r="D42" s="25">
        <f>200/100*0.7</f>
        <v>1.4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665</v>
      </c>
      <c r="B43" s="37">
        <v>44798</v>
      </c>
      <c r="C43" s="25" t="s">
        <v>31</v>
      </c>
      <c r="D43" s="30">
        <f>79/100*0.7</f>
        <v>0.55299999999999994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666</v>
      </c>
      <c r="B44" s="37">
        <v>44798</v>
      </c>
      <c r="C44" s="25" t="s">
        <v>31</v>
      </c>
      <c r="D44" s="25">
        <f>200/100*0.7</f>
        <v>1.4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667</v>
      </c>
      <c r="B45" s="37">
        <v>44798</v>
      </c>
      <c r="C45" s="25" t="s">
        <v>31</v>
      </c>
      <c r="D45" s="30">
        <f>79/100*0.7</f>
        <v>0.55299999999999994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668</v>
      </c>
      <c r="B46" s="37">
        <v>44798</v>
      </c>
      <c r="C46" s="25" t="s">
        <v>31</v>
      </c>
      <c r="D46" s="25">
        <f>200/100*0.7</f>
        <v>1.4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669</v>
      </c>
      <c r="B47" s="37">
        <v>44798</v>
      </c>
      <c r="C47" s="25" t="s">
        <v>31</v>
      </c>
      <c r="D47" s="30">
        <f>498/100*0.7</f>
        <v>3.4860000000000002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670</v>
      </c>
      <c r="B48" s="37">
        <v>44798</v>
      </c>
      <c r="C48" s="25" t="s">
        <v>31</v>
      </c>
      <c r="D48" s="30">
        <f>498/100*0.7</f>
        <v>3.4860000000000002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671</v>
      </c>
      <c r="B49" s="37">
        <v>44798</v>
      </c>
      <c r="C49" s="25" t="s">
        <v>31</v>
      </c>
      <c r="D49" s="30">
        <f>498/100*0.7</f>
        <v>3.4860000000000002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672</v>
      </c>
      <c r="B50" s="37">
        <v>44798</v>
      </c>
      <c r="C50" s="25" t="s">
        <v>31</v>
      </c>
      <c r="D50" s="30">
        <f>79/100*0.7</f>
        <v>0.55299999999999994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673</v>
      </c>
      <c r="B51" s="37">
        <v>44798</v>
      </c>
      <c r="C51" s="25" t="s">
        <v>31</v>
      </c>
      <c r="D51" s="30">
        <f>79/100*0.7</f>
        <v>0.55299999999999994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674</v>
      </c>
      <c r="B52" s="37">
        <v>44798</v>
      </c>
      <c r="C52" s="25" t="s">
        <v>31</v>
      </c>
      <c r="D52" s="25">
        <f>200/100*0.7</f>
        <v>1.4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675</v>
      </c>
      <c r="B53" s="37">
        <v>44798</v>
      </c>
      <c r="C53" s="25" t="s">
        <v>31</v>
      </c>
      <c r="D53" s="25">
        <f t="shared" ref="D53:D54" si="1">200/100*0.7</f>
        <v>1.4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676</v>
      </c>
      <c r="B54" s="37">
        <v>44798</v>
      </c>
      <c r="C54" s="25" t="s">
        <v>31</v>
      </c>
      <c r="D54" s="25">
        <f t="shared" si="1"/>
        <v>1.4</v>
      </c>
      <c r="E54" s="25" t="s">
        <v>818</v>
      </c>
      <c r="F54" s="25" t="s">
        <v>17</v>
      </c>
      <c r="G54" s="25" t="s">
        <v>18</v>
      </c>
    </row>
    <row r="55" spans="1:7" s="12" customFormat="1" ht="20.25" customHeight="1">
      <c r="A55" s="96" t="s">
        <v>690</v>
      </c>
      <c r="B55" s="97"/>
      <c r="C55" s="97"/>
      <c r="D55" s="97"/>
      <c r="E55" s="97"/>
      <c r="F55" s="97"/>
      <c r="G55" s="98"/>
    </row>
    <row r="56" spans="1:7" s="12" customFormat="1" ht="24">
      <c r="A56" s="25" t="s">
        <v>677</v>
      </c>
      <c r="B56" s="37">
        <v>44797</v>
      </c>
      <c r="C56" s="25" t="s">
        <v>31</v>
      </c>
      <c r="D56" s="25">
        <f>200/100*0.7</f>
        <v>1.4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678</v>
      </c>
      <c r="B57" s="37">
        <v>44797</v>
      </c>
      <c r="C57" s="25" t="s">
        <v>31</v>
      </c>
      <c r="D57" s="30">
        <f>79/100*0.7</f>
        <v>0.55299999999999994</v>
      </c>
      <c r="E57" s="25" t="s">
        <v>818</v>
      </c>
      <c r="F57" s="25" t="s">
        <v>17</v>
      </c>
      <c r="G57" s="25" t="s">
        <v>18</v>
      </c>
    </row>
    <row r="58" spans="1:7" s="12" customFormat="1" ht="24">
      <c r="A58" s="25" t="s">
        <v>679</v>
      </c>
      <c r="B58" s="37">
        <v>44797</v>
      </c>
      <c r="C58" s="25" t="s">
        <v>31</v>
      </c>
      <c r="D58" s="25">
        <f>200/100*0.7</f>
        <v>1.4</v>
      </c>
      <c r="E58" s="25" t="s">
        <v>818</v>
      </c>
      <c r="F58" s="25" t="s">
        <v>17</v>
      </c>
      <c r="G58" s="25" t="s">
        <v>18</v>
      </c>
    </row>
    <row r="59" spans="1:7" s="12" customFormat="1" ht="24">
      <c r="A59" s="25" t="s">
        <v>680</v>
      </c>
      <c r="B59" s="37">
        <v>44797</v>
      </c>
      <c r="C59" s="25" t="s">
        <v>31</v>
      </c>
      <c r="D59" s="30">
        <f>79/100*0.7</f>
        <v>0.55299999999999994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681</v>
      </c>
      <c r="B60" s="37">
        <v>44797</v>
      </c>
      <c r="C60" s="25" t="s">
        <v>31</v>
      </c>
      <c r="D60" s="25">
        <f>200/100*0.7</f>
        <v>1.4</v>
      </c>
      <c r="E60" s="25" t="s">
        <v>818</v>
      </c>
      <c r="F60" s="25" t="s">
        <v>17</v>
      </c>
      <c r="G60" s="25" t="s">
        <v>18</v>
      </c>
    </row>
    <row r="61" spans="1:7" s="12" customFormat="1" ht="24">
      <c r="A61" s="25" t="s">
        <v>682</v>
      </c>
      <c r="B61" s="37">
        <v>44797</v>
      </c>
      <c r="C61" s="25" t="s">
        <v>31</v>
      </c>
      <c r="D61" s="30">
        <f>498/100*0.7</f>
        <v>3.4860000000000002</v>
      </c>
      <c r="E61" s="25" t="s">
        <v>818</v>
      </c>
      <c r="F61" s="25" t="s">
        <v>17</v>
      </c>
      <c r="G61" s="25" t="s">
        <v>18</v>
      </c>
    </row>
    <row r="62" spans="1:7" s="12" customFormat="1" ht="24">
      <c r="A62" s="25" t="s">
        <v>683</v>
      </c>
      <c r="B62" s="37">
        <v>44797</v>
      </c>
      <c r="C62" s="25" t="s">
        <v>31</v>
      </c>
      <c r="D62" s="30">
        <f>498/100*0.7</f>
        <v>3.4860000000000002</v>
      </c>
      <c r="E62" s="25" t="s">
        <v>818</v>
      </c>
      <c r="F62" s="25" t="s">
        <v>17</v>
      </c>
      <c r="G62" s="25" t="s">
        <v>18</v>
      </c>
    </row>
    <row r="63" spans="1:7" s="12" customFormat="1" ht="24">
      <c r="A63" s="25" t="s">
        <v>684</v>
      </c>
      <c r="B63" s="37">
        <v>44797</v>
      </c>
      <c r="C63" s="25" t="s">
        <v>31</v>
      </c>
      <c r="D63" s="30">
        <f>498/100*0.7</f>
        <v>3.4860000000000002</v>
      </c>
      <c r="E63" s="25" t="s">
        <v>818</v>
      </c>
      <c r="F63" s="25" t="s">
        <v>17</v>
      </c>
      <c r="G63" s="25" t="s">
        <v>18</v>
      </c>
    </row>
    <row r="64" spans="1:7" s="12" customFormat="1" ht="24">
      <c r="A64" s="25" t="s">
        <v>685</v>
      </c>
      <c r="B64" s="37">
        <v>44797</v>
      </c>
      <c r="C64" s="25" t="s">
        <v>31</v>
      </c>
      <c r="D64" s="30">
        <f>79/100*0.7</f>
        <v>0.55299999999999994</v>
      </c>
      <c r="E64" s="25" t="s">
        <v>818</v>
      </c>
      <c r="F64" s="25" t="s">
        <v>17</v>
      </c>
      <c r="G64" s="25" t="s">
        <v>18</v>
      </c>
    </row>
    <row r="65" spans="1:7" s="12" customFormat="1" ht="24">
      <c r="A65" s="25" t="s">
        <v>686</v>
      </c>
      <c r="B65" s="37">
        <v>44797</v>
      </c>
      <c r="C65" s="25" t="s">
        <v>31</v>
      </c>
      <c r="D65" s="30">
        <f>79/100*0.7</f>
        <v>0.55299999999999994</v>
      </c>
      <c r="E65" s="25" t="s">
        <v>818</v>
      </c>
      <c r="F65" s="25" t="s">
        <v>17</v>
      </c>
      <c r="G65" s="25" t="s">
        <v>18</v>
      </c>
    </row>
    <row r="66" spans="1:7" s="12" customFormat="1" ht="24">
      <c r="A66" s="25" t="s">
        <v>687</v>
      </c>
      <c r="B66" s="37">
        <v>44797</v>
      </c>
      <c r="C66" s="25" t="s">
        <v>31</v>
      </c>
      <c r="D66" s="25">
        <f>200/100*0.7</f>
        <v>1.4</v>
      </c>
      <c r="E66" s="25" t="s">
        <v>818</v>
      </c>
      <c r="F66" s="25" t="s">
        <v>17</v>
      </c>
      <c r="G66" s="25" t="s">
        <v>18</v>
      </c>
    </row>
    <row r="67" spans="1:7" s="12" customFormat="1" ht="24">
      <c r="A67" s="25" t="s">
        <v>688</v>
      </c>
      <c r="B67" s="37">
        <v>44797</v>
      </c>
      <c r="C67" s="25" t="s">
        <v>31</v>
      </c>
      <c r="D67" s="25">
        <f t="shared" ref="D67:D68" si="2">200/100*0.7</f>
        <v>1.4</v>
      </c>
      <c r="E67" s="25" t="s">
        <v>818</v>
      </c>
      <c r="F67" s="25" t="s">
        <v>17</v>
      </c>
      <c r="G67" s="25" t="s">
        <v>18</v>
      </c>
    </row>
    <row r="68" spans="1:7" s="12" customFormat="1" ht="24">
      <c r="A68" s="25" t="s">
        <v>689</v>
      </c>
      <c r="B68" s="37">
        <v>44797</v>
      </c>
      <c r="C68" s="25" t="s">
        <v>31</v>
      </c>
      <c r="D68" s="25">
        <f t="shared" si="2"/>
        <v>1.4</v>
      </c>
      <c r="E68" s="25" t="s">
        <v>818</v>
      </c>
      <c r="F68" s="25" t="s">
        <v>17</v>
      </c>
      <c r="G68" s="25" t="s">
        <v>18</v>
      </c>
    </row>
    <row r="69" spans="1:7" s="12" customFormat="1" ht="20.25" customHeight="1">
      <c r="A69" s="96" t="s">
        <v>691</v>
      </c>
      <c r="B69" s="97"/>
      <c r="C69" s="97"/>
      <c r="D69" s="97"/>
      <c r="E69" s="97"/>
      <c r="F69" s="97"/>
      <c r="G69" s="98"/>
    </row>
    <row r="70" spans="1:7" s="12" customFormat="1" ht="24">
      <c r="A70" s="25" t="s">
        <v>692</v>
      </c>
      <c r="B70" s="37">
        <v>44797</v>
      </c>
      <c r="C70" s="25" t="s">
        <v>31</v>
      </c>
      <c r="D70" s="25">
        <f>200/100*0.7</f>
        <v>1.4</v>
      </c>
      <c r="E70" s="25" t="s">
        <v>818</v>
      </c>
      <c r="F70" s="25" t="s">
        <v>17</v>
      </c>
      <c r="G70" s="25" t="s">
        <v>18</v>
      </c>
    </row>
    <row r="71" spans="1:7" s="12" customFormat="1" ht="24">
      <c r="A71" s="25" t="s">
        <v>693</v>
      </c>
      <c r="B71" s="37">
        <v>44797</v>
      </c>
      <c r="C71" s="25" t="s">
        <v>31</v>
      </c>
      <c r="D71" s="30">
        <f>79/100*0.7</f>
        <v>0.55299999999999994</v>
      </c>
      <c r="E71" s="25" t="s">
        <v>818</v>
      </c>
      <c r="F71" s="25" t="s">
        <v>17</v>
      </c>
      <c r="G71" s="25" t="s">
        <v>18</v>
      </c>
    </row>
    <row r="72" spans="1:7" s="12" customFormat="1" ht="24">
      <c r="A72" s="25" t="s">
        <v>694</v>
      </c>
      <c r="B72" s="37">
        <v>44797</v>
      </c>
      <c r="C72" s="25" t="s">
        <v>31</v>
      </c>
      <c r="D72" s="25">
        <f>200/100*0.7</f>
        <v>1.4</v>
      </c>
      <c r="E72" s="25" t="s">
        <v>818</v>
      </c>
      <c r="F72" s="25" t="s">
        <v>17</v>
      </c>
      <c r="G72" s="25" t="s">
        <v>18</v>
      </c>
    </row>
    <row r="73" spans="1:7" s="12" customFormat="1" ht="28.5" customHeight="1">
      <c r="A73" s="25" t="s">
        <v>695</v>
      </c>
      <c r="B73" s="37">
        <v>44797</v>
      </c>
      <c r="C73" s="25" t="s">
        <v>31</v>
      </c>
      <c r="D73" s="30">
        <f>79/100*0.7</f>
        <v>0.55299999999999994</v>
      </c>
      <c r="E73" s="25" t="s">
        <v>818</v>
      </c>
      <c r="F73" s="25" t="s">
        <v>17</v>
      </c>
      <c r="G73" s="25" t="s">
        <v>18</v>
      </c>
    </row>
    <row r="74" spans="1:7" s="12" customFormat="1" ht="24">
      <c r="A74" s="25" t="s">
        <v>696</v>
      </c>
      <c r="B74" s="37">
        <v>44797</v>
      </c>
      <c r="C74" s="25" t="s">
        <v>31</v>
      </c>
      <c r="D74" s="25">
        <f>200/100*0.7</f>
        <v>1.4</v>
      </c>
      <c r="E74" s="25" t="s">
        <v>818</v>
      </c>
      <c r="F74" s="25" t="s">
        <v>17</v>
      </c>
      <c r="G74" s="25" t="s">
        <v>18</v>
      </c>
    </row>
    <row r="75" spans="1:7" ht="60" customHeight="1">
      <c r="A75" s="8" t="s">
        <v>10</v>
      </c>
      <c r="B75" s="8" t="s">
        <v>11</v>
      </c>
      <c r="C75" s="8" t="s">
        <v>12</v>
      </c>
      <c r="D75" s="8" t="s">
        <v>13</v>
      </c>
      <c r="E75" s="9" t="s">
        <v>14</v>
      </c>
      <c r="F75" s="10" t="s">
        <v>15</v>
      </c>
      <c r="G75" s="10" t="s">
        <v>16</v>
      </c>
    </row>
    <row r="76" spans="1:7" s="12" customFormat="1" ht="15" customHeight="1">
      <c r="A76" s="11">
        <v>1</v>
      </c>
      <c r="B76" s="11">
        <v>2</v>
      </c>
      <c r="C76" s="10">
        <v>3</v>
      </c>
      <c r="D76" s="10">
        <v>4</v>
      </c>
      <c r="E76" s="9">
        <v>5</v>
      </c>
      <c r="F76" s="10">
        <v>6</v>
      </c>
      <c r="G76" s="10">
        <v>7</v>
      </c>
    </row>
    <row r="77" spans="1:7" s="12" customFormat="1" ht="24">
      <c r="A77" s="25" t="s">
        <v>697</v>
      </c>
      <c r="B77" s="37">
        <v>44797</v>
      </c>
      <c r="C77" s="25" t="s">
        <v>31</v>
      </c>
      <c r="D77" s="30">
        <f>498/100*0.7</f>
        <v>3.4860000000000002</v>
      </c>
      <c r="E77" s="25" t="s">
        <v>818</v>
      </c>
      <c r="F77" s="25" t="s">
        <v>17</v>
      </c>
      <c r="G77" s="25" t="s">
        <v>18</v>
      </c>
    </row>
    <row r="78" spans="1:7" s="12" customFormat="1" ht="24">
      <c r="A78" s="25" t="s">
        <v>698</v>
      </c>
      <c r="B78" s="37">
        <v>44797</v>
      </c>
      <c r="C78" s="25" t="s">
        <v>31</v>
      </c>
      <c r="D78" s="30">
        <f>498/100*0.7</f>
        <v>3.4860000000000002</v>
      </c>
      <c r="E78" s="25" t="s">
        <v>818</v>
      </c>
      <c r="F78" s="25" t="s">
        <v>17</v>
      </c>
      <c r="G78" s="25" t="s">
        <v>18</v>
      </c>
    </row>
    <row r="79" spans="1:7" s="12" customFormat="1" ht="24">
      <c r="A79" s="25" t="s">
        <v>699</v>
      </c>
      <c r="B79" s="37">
        <v>44797</v>
      </c>
      <c r="C79" s="25" t="s">
        <v>31</v>
      </c>
      <c r="D79" s="30">
        <f>498/100*0.7</f>
        <v>3.4860000000000002</v>
      </c>
      <c r="E79" s="25" t="s">
        <v>818</v>
      </c>
      <c r="F79" s="25" t="s">
        <v>17</v>
      </c>
      <c r="G79" s="25" t="s">
        <v>18</v>
      </c>
    </row>
    <row r="80" spans="1:7" s="12" customFormat="1" ht="24">
      <c r="A80" s="25" t="s">
        <v>700</v>
      </c>
      <c r="B80" s="37">
        <v>44797</v>
      </c>
      <c r="C80" s="25" t="s">
        <v>31</v>
      </c>
      <c r="D80" s="30">
        <f>79/100*0.7</f>
        <v>0.55299999999999994</v>
      </c>
      <c r="E80" s="25" t="s">
        <v>818</v>
      </c>
      <c r="F80" s="25" t="s">
        <v>17</v>
      </c>
      <c r="G80" s="25" t="s">
        <v>18</v>
      </c>
    </row>
    <row r="81" spans="1:7" s="12" customFormat="1" ht="24">
      <c r="A81" s="25" t="s">
        <v>701</v>
      </c>
      <c r="B81" s="37">
        <v>44797</v>
      </c>
      <c r="C81" s="25" t="s">
        <v>31</v>
      </c>
      <c r="D81" s="30">
        <f>79/100*0.7</f>
        <v>0.55299999999999994</v>
      </c>
      <c r="E81" s="25" t="s">
        <v>818</v>
      </c>
      <c r="F81" s="25" t="s">
        <v>17</v>
      </c>
      <c r="G81" s="25" t="s">
        <v>18</v>
      </c>
    </row>
    <row r="82" spans="1:7" s="12" customFormat="1" ht="24">
      <c r="A82" s="25" t="s">
        <v>702</v>
      </c>
      <c r="B82" s="37">
        <v>44797</v>
      </c>
      <c r="C82" s="25" t="s">
        <v>31</v>
      </c>
      <c r="D82" s="25">
        <f>200/100*0.7</f>
        <v>1.4</v>
      </c>
      <c r="E82" s="25" t="s">
        <v>818</v>
      </c>
      <c r="F82" s="25" t="s">
        <v>17</v>
      </c>
      <c r="G82" s="25" t="s">
        <v>18</v>
      </c>
    </row>
    <row r="83" spans="1:7" s="12" customFormat="1" ht="24">
      <c r="A83" s="25" t="s">
        <v>703</v>
      </c>
      <c r="B83" s="37">
        <v>44797</v>
      </c>
      <c r="C83" s="25" t="s">
        <v>31</v>
      </c>
      <c r="D83" s="25">
        <f t="shared" ref="D83:D84" si="3">200/100*0.7</f>
        <v>1.4</v>
      </c>
      <c r="E83" s="25" t="s">
        <v>818</v>
      </c>
      <c r="F83" s="25" t="s">
        <v>17</v>
      </c>
      <c r="G83" s="25" t="s">
        <v>18</v>
      </c>
    </row>
    <row r="84" spans="1:7" s="12" customFormat="1" ht="24">
      <c r="A84" s="25" t="s">
        <v>704</v>
      </c>
      <c r="B84" s="37">
        <v>44797</v>
      </c>
      <c r="C84" s="25" t="s">
        <v>31</v>
      </c>
      <c r="D84" s="25">
        <f t="shared" si="3"/>
        <v>1.4</v>
      </c>
      <c r="E84" s="25" t="s">
        <v>818</v>
      </c>
      <c r="F84" s="25" t="s">
        <v>17</v>
      </c>
      <c r="G84" s="25" t="s">
        <v>18</v>
      </c>
    </row>
    <row r="85" spans="1:7" s="12" customFormat="1" ht="20.25" customHeight="1">
      <c r="A85" s="96" t="s">
        <v>705</v>
      </c>
      <c r="B85" s="97"/>
      <c r="C85" s="97"/>
      <c r="D85" s="97"/>
      <c r="E85" s="97"/>
      <c r="F85" s="97"/>
      <c r="G85" s="98"/>
    </row>
    <row r="86" spans="1:7" s="12" customFormat="1" ht="24">
      <c r="A86" s="25" t="s">
        <v>706</v>
      </c>
      <c r="B86" s="37">
        <v>44799</v>
      </c>
      <c r="C86" s="25" t="s">
        <v>31</v>
      </c>
      <c r="D86" s="25">
        <f>200/100*0.7</f>
        <v>1.4</v>
      </c>
      <c r="E86" s="25" t="s">
        <v>818</v>
      </c>
      <c r="F86" s="25" t="s">
        <v>17</v>
      </c>
      <c r="G86" s="25" t="s">
        <v>18</v>
      </c>
    </row>
    <row r="87" spans="1:7" s="12" customFormat="1" ht="24">
      <c r="A87" s="25" t="s">
        <v>707</v>
      </c>
      <c r="B87" s="37">
        <v>44799</v>
      </c>
      <c r="C87" s="25" t="s">
        <v>31</v>
      </c>
      <c r="D87" s="30">
        <f>79/100*0.7</f>
        <v>0.55299999999999994</v>
      </c>
      <c r="E87" s="25" t="s">
        <v>818</v>
      </c>
      <c r="F87" s="25" t="s">
        <v>17</v>
      </c>
      <c r="G87" s="25" t="s">
        <v>18</v>
      </c>
    </row>
    <row r="88" spans="1:7" s="12" customFormat="1" ht="24">
      <c r="A88" s="25" t="s">
        <v>708</v>
      </c>
      <c r="B88" s="37">
        <v>44799</v>
      </c>
      <c r="C88" s="25" t="s">
        <v>31</v>
      </c>
      <c r="D88" s="25">
        <f>200/100*0.7</f>
        <v>1.4</v>
      </c>
      <c r="E88" s="25" t="s">
        <v>818</v>
      </c>
      <c r="F88" s="25" t="s">
        <v>17</v>
      </c>
      <c r="G88" s="25" t="s">
        <v>18</v>
      </c>
    </row>
    <row r="89" spans="1:7" s="12" customFormat="1" ht="24">
      <c r="A89" s="25" t="s">
        <v>709</v>
      </c>
      <c r="B89" s="37">
        <v>44799</v>
      </c>
      <c r="C89" s="25" t="s">
        <v>31</v>
      </c>
      <c r="D89" s="30">
        <f>79/100*0.7</f>
        <v>0.55299999999999994</v>
      </c>
      <c r="E89" s="25" t="s">
        <v>818</v>
      </c>
      <c r="F89" s="25" t="s">
        <v>17</v>
      </c>
      <c r="G89" s="25" t="s">
        <v>18</v>
      </c>
    </row>
    <row r="90" spans="1:7" s="12" customFormat="1" ht="24">
      <c r="A90" s="25" t="s">
        <v>710</v>
      </c>
      <c r="B90" s="37">
        <v>44799</v>
      </c>
      <c r="C90" s="25" t="s">
        <v>31</v>
      </c>
      <c r="D90" s="25">
        <f>200/100*0.7</f>
        <v>1.4</v>
      </c>
      <c r="E90" s="25" t="s">
        <v>818</v>
      </c>
      <c r="F90" s="25" t="s">
        <v>17</v>
      </c>
      <c r="G90" s="25" t="s">
        <v>18</v>
      </c>
    </row>
    <row r="91" spans="1:7" s="12" customFormat="1" ht="24">
      <c r="A91" s="25" t="s">
        <v>711</v>
      </c>
      <c r="B91" s="37">
        <v>44799</v>
      </c>
      <c r="C91" s="25" t="s">
        <v>31</v>
      </c>
      <c r="D91" s="30">
        <f>498/100*0.7</f>
        <v>3.4860000000000002</v>
      </c>
      <c r="E91" s="25" t="s">
        <v>818</v>
      </c>
      <c r="F91" s="25" t="s">
        <v>17</v>
      </c>
      <c r="G91" s="25" t="s">
        <v>18</v>
      </c>
    </row>
    <row r="92" spans="1:7" s="12" customFormat="1" ht="24">
      <c r="A92" s="25" t="s">
        <v>712</v>
      </c>
      <c r="B92" s="37">
        <v>44799</v>
      </c>
      <c r="C92" s="25" t="s">
        <v>31</v>
      </c>
      <c r="D92" s="30">
        <f>498/100*0.7</f>
        <v>3.4860000000000002</v>
      </c>
      <c r="E92" s="25" t="s">
        <v>818</v>
      </c>
      <c r="F92" s="25" t="s">
        <v>17</v>
      </c>
      <c r="G92" s="25" t="s">
        <v>18</v>
      </c>
    </row>
    <row r="93" spans="1:7" s="12" customFormat="1" ht="24">
      <c r="A93" s="25" t="s">
        <v>713</v>
      </c>
      <c r="B93" s="37">
        <v>44799</v>
      </c>
      <c r="C93" s="25" t="s">
        <v>31</v>
      </c>
      <c r="D93" s="30">
        <f>498/100*0.7</f>
        <v>3.4860000000000002</v>
      </c>
      <c r="E93" s="25" t="s">
        <v>818</v>
      </c>
      <c r="F93" s="25" t="s">
        <v>17</v>
      </c>
      <c r="G93" s="25" t="s">
        <v>18</v>
      </c>
    </row>
    <row r="94" spans="1:7" s="12" customFormat="1" ht="24">
      <c r="A94" s="25" t="s">
        <v>714</v>
      </c>
      <c r="B94" s="37">
        <v>44799</v>
      </c>
      <c r="C94" s="25" t="s">
        <v>31</v>
      </c>
      <c r="D94" s="30">
        <f>79/100*0.7</f>
        <v>0.55299999999999994</v>
      </c>
      <c r="E94" s="25" t="s">
        <v>818</v>
      </c>
      <c r="F94" s="25" t="s">
        <v>17</v>
      </c>
      <c r="G94" s="25" t="s">
        <v>18</v>
      </c>
    </row>
    <row r="95" spans="1:7" s="12" customFormat="1" ht="24">
      <c r="A95" s="25" t="s">
        <v>715</v>
      </c>
      <c r="B95" s="37">
        <v>44799</v>
      </c>
      <c r="C95" s="25" t="s">
        <v>31</v>
      </c>
      <c r="D95" s="30">
        <f>79/100*0.7</f>
        <v>0.55299999999999994</v>
      </c>
      <c r="E95" s="25" t="s">
        <v>818</v>
      </c>
      <c r="F95" s="25" t="s">
        <v>17</v>
      </c>
      <c r="G95" s="25" t="s">
        <v>18</v>
      </c>
    </row>
    <row r="96" spans="1:7" s="12" customFormat="1" ht="24">
      <c r="A96" s="25" t="s">
        <v>716</v>
      </c>
      <c r="B96" s="37">
        <v>44799</v>
      </c>
      <c r="C96" s="25" t="s">
        <v>31</v>
      </c>
      <c r="D96" s="25">
        <f>200/100*0.7</f>
        <v>1.4</v>
      </c>
      <c r="E96" s="25" t="s">
        <v>818</v>
      </c>
      <c r="F96" s="25" t="s">
        <v>17</v>
      </c>
      <c r="G96" s="25" t="s">
        <v>18</v>
      </c>
    </row>
    <row r="97" spans="1:7" s="12" customFormat="1" ht="24">
      <c r="A97" s="25" t="s">
        <v>717</v>
      </c>
      <c r="B97" s="37">
        <v>44799</v>
      </c>
      <c r="C97" s="25" t="s">
        <v>31</v>
      </c>
      <c r="D97" s="25">
        <f t="shared" ref="D97:D98" si="4">200/100*0.7</f>
        <v>1.4</v>
      </c>
      <c r="E97" s="25" t="s">
        <v>818</v>
      </c>
      <c r="F97" s="25" t="s">
        <v>17</v>
      </c>
      <c r="G97" s="25" t="s">
        <v>18</v>
      </c>
    </row>
    <row r="98" spans="1:7" s="12" customFormat="1" ht="24">
      <c r="A98" s="25" t="s">
        <v>718</v>
      </c>
      <c r="B98" s="37">
        <v>44799</v>
      </c>
      <c r="C98" s="25" t="s">
        <v>31</v>
      </c>
      <c r="D98" s="25">
        <f t="shared" si="4"/>
        <v>1.4</v>
      </c>
      <c r="E98" s="25" t="s">
        <v>818</v>
      </c>
      <c r="F98" s="25" t="s">
        <v>17</v>
      </c>
      <c r="G98" s="25" t="s">
        <v>18</v>
      </c>
    </row>
    <row r="99" spans="1:7" s="12" customFormat="1" ht="17.25" customHeight="1">
      <c r="A99" s="96" t="s">
        <v>719</v>
      </c>
      <c r="B99" s="97"/>
      <c r="C99" s="97"/>
      <c r="D99" s="97"/>
      <c r="E99" s="97"/>
      <c r="F99" s="97"/>
      <c r="G99" s="98"/>
    </row>
    <row r="100" spans="1:7" s="12" customFormat="1" ht="24">
      <c r="A100" s="25" t="s">
        <v>720</v>
      </c>
      <c r="B100" s="37">
        <v>44795</v>
      </c>
      <c r="C100" s="25" t="s">
        <v>31</v>
      </c>
      <c r="D100" s="25">
        <f>200/100*0.7</f>
        <v>1.4</v>
      </c>
      <c r="E100" s="25" t="s">
        <v>818</v>
      </c>
      <c r="F100" s="25" t="s">
        <v>17</v>
      </c>
      <c r="G100" s="25" t="s">
        <v>18</v>
      </c>
    </row>
    <row r="101" spans="1:7" s="12" customFormat="1" ht="24">
      <c r="A101" s="25" t="s">
        <v>721</v>
      </c>
      <c r="B101" s="37">
        <v>44795</v>
      </c>
      <c r="C101" s="25" t="s">
        <v>31</v>
      </c>
      <c r="D101" s="30">
        <f>79/100*0.7</f>
        <v>0.55299999999999994</v>
      </c>
      <c r="E101" s="25" t="s">
        <v>818</v>
      </c>
      <c r="F101" s="25" t="s">
        <v>17</v>
      </c>
      <c r="G101" s="25" t="s">
        <v>18</v>
      </c>
    </row>
    <row r="102" spans="1:7" s="12" customFormat="1" ht="24">
      <c r="A102" s="25" t="s">
        <v>722</v>
      </c>
      <c r="B102" s="37">
        <v>44795</v>
      </c>
      <c r="C102" s="25" t="s">
        <v>31</v>
      </c>
      <c r="D102" s="25">
        <f>200/100*0.7</f>
        <v>1.4</v>
      </c>
      <c r="E102" s="25" t="s">
        <v>818</v>
      </c>
      <c r="F102" s="25" t="s">
        <v>17</v>
      </c>
      <c r="G102" s="25" t="s">
        <v>18</v>
      </c>
    </row>
    <row r="103" spans="1:7" s="12" customFormat="1" ht="24">
      <c r="A103" s="25" t="s">
        <v>723</v>
      </c>
      <c r="B103" s="37">
        <v>44795</v>
      </c>
      <c r="C103" s="25" t="s">
        <v>31</v>
      </c>
      <c r="D103" s="30">
        <f>79/100*0.7</f>
        <v>0.55299999999999994</v>
      </c>
      <c r="E103" s="25" t="s">
        <v>818</v>
      </c>
      <c r="F103" s="25" t="s">
        <v>17</v>
      </c>
      <c r="G103" s="25" t="s">
        <v>18</v>
      </c>
    </row>
    <row r="104" spans="1:7" s="12" customFormat="1" ht="24">
      <c r="A104" s="25" t="s">
        <v>724</v>
      </c>
      <c r="B104" s="37">
        <v>44795</v>
      </c>
      <c r="C104" s="25" t="s">
        <v>31</v>
      </c>
      <c r="D104" s="25">
        <f>200/100*0.7</f>
        <v>1.4</v>
      </c>
      <c r="E104" s="25" t="s">
        <v>818</v>
      </c>
      <c r="F104" s="25" t="s">
        <v>17</v>
      </c>
      <c r="G104" s="25" t="s">
        <v>18</v>
      </c>
    </row>
    <row r="105" spans="1:7" s="12" customFormat="1" ht="24">
      <c r="A105" s="25" t="s">
        <v>725</v>
      </c>
      <c r="B105" s="37">
        <v>44795</v>
      </c>
      <c r="C105" s="25" t="s">
        <v>31</v>
      </c>
      <c r="D105" s="30">
        <f>498/100*0.7</f>
        <v>3.4860000000000002</v>
      </c>
      <c r="E105" s="25" t="s">
        <v>818</v>
      </c>
      <c r="F105" s="25" t="s">
        <v>17</v>
      </c>
      <c r="G105" s="25" t="s">
        <v>18</v>
      </c>
    </row>
    <row r="106" spans="1:7" s="12" customFormat="1" ht="24">
      <c r="A106" s="25" t="s">
        <v>726</v>
      </c>
      <c r="B106" s="37">
        <v>44795</v>
      </c>
      <c r="C106" s="25" t="s">
        <v>31</v>
      </c>
      <c r="D106" s="30">
        <f>498/100*0.7</f>
        <v>3.4860000000000002</v>
      </c>
      <c r="E106" s="25" t="s">
        <v>818</v>
      </c>
      <c r="F106" s="25" t="s">
        <v>17</v>
      </c>
      <c r="G106" s="25" t="s">
        <v>18</v>
      </c>
    </row>
    <row r="107" spans="1:7" s="12" customFormat="1" ht="24">
      <c r="A107" s="25" t="s">
        <v>727</v>
      </c>
      <c r="B107" s="37">
        <v>44795</v>
      </c>
      <c r="C107" s="25" t="s">
        <v>31</v>
      </c>
      <c r="D107" s="30">
        <f>498/100*0.7</f>
        <v>3.4860000000000002</v>
      </c>
      <c r="E107" s="25" t="s">
        <v>818</v>
      </c>
      <c r="F107" s="25" t="s">
        <v>17</v>
      </c>
      <c r="G107" s="25" t="s">
        <v>18</v>
      </c>
    </row>
    <row r="108" spans="1:7" s="12" customFormat="1" ht="24">
      <c r="A108" s="25" t="s">
        <v>728</v>
      </c>
      <c r="B108" s="37">
        <v>44795</v>
      </c>
      <c r="C108" s="25" t="s">
        <v>31</v>
      </c>
      <c r="D108" s="30">
        <f>79/100*0.7</f>
        <v>0.55299999999999994</v>
      </c>
      <c r="E108" s="25" t="s">
        <v>818</v>
      </c>
      <c r="F108" s="25" t="s">
        <v>17</v>
      </c>
      <c r="G108" s="25" t="s">
        <v>18</v>
      </c>
    </row>
    <row r="109" spans="1:7" s="12" customFormat="1" ht="24">
      <c r="A109" s="25" t="s">
        <v>729</v>
      </c>
      <c r="B109" s="37">
        <v>44795</v>
      </c>
      <c r="C109" s="25" t="s">
        <v>31</v>
      </c>
      <c r="D109" s="30">
        <f>79/100*0.7</f>
        <v>0.55299999999999994</v>
      </c>
      <c r="E109" s="25" t="s">
        <v>818</v>
      </c>
      <c r="F109" s="25" t="s">
        <v>17</v>
      </c>
      <c r="G109" s="25" t="s">
        <v>18</v>
      </c>
    </row>
    <row r="110" spans="1:7" s="12" customFormat="1" ht="24">
      <c r="A110" s="25" t="s">
        <v>730</v>
      </c>
      <c r="B110" s="37">
        <v>44795</v>
      </c>
      <c r="C110" s="25" t="s">
        <v>31</v>
      </c>
      <c r="D110" s="25">
        <f>200/100*0.7</f>
        <v>1.4</v>
      </c>
      <c r="E110" s="25" t="s">
        <v>818</v>
      </c>
      <c r="F110" s="25" t="s">
        <v>17</v>
      </c>
      <c r="G110" s="25" t="s">
        <v>18</v>
      </c>
    </row>
    <row r="111" spans="1:7" s="12" customFormat="1" ht="24">
      <c r="A111" s="25" t="s">
        <v>731</v>
      </c>
      <c r="B111" s="37">
        <v>44795</v>
      </c>
      <c r="C111" s="25" t="s">
        <v>31</v>
      </c>
      <c r="D111" s="25">
        <f t="shared" ref="D111" si="5">200/100*0.7</f>
        <v>1.4</v>
      </c>
      <c r="E111" s="25" t="s">
        <v>818</v>
      </c>
      <c r="F111" s="25" t="s">
        <v>17</v>
      </c>
      <c r="G111" s="25" t="s">
        <v>18</v>
      </c>
    </row>
    <row r="112" spans="1:7" ht="60" customHeight="1">
      <c r="A112" s="8" t="s">
        <v>10</v>
      </c>
      <c r="B112" s="8" t="s">
        <v>11</v>
      </c>
      <c r="C112" s="8" t="s">
        <v>12</v>
      </c>
      <c r="D112" s="8" t="s">
        <v>13</v>
      </c>
      <c r="E112" s="9" t="s">
        <v>14</v>
      </c>
      <c r="F112" s="10" t="s">
        <v>15</v>
      </c>
      <c r="G112" s="10" t="s">
        <v>16</v>
      </c>
    </row>
    <row r="113" spans="1:7" s="12" customFormat="1" ht="15" customHeight="1">
      <c r="A113" s="11">
        <v>1</v>
      </c>
      <c r="B113" s="11">
        <v>2</v>
      </c>
      <c r="C113" s="10">
        <v>3</v>
      </c>
      <c r="D113" s="10">
        <v>4</v>
      </c>
      <c r="E113" s="9">
        <v>5</v>
      </c>
      <c r="F113" s="10">
        <v>6</v>
      </c>
      <c r="G113" s="10">
        <v>7</v>
      </c>
    </row>
    <row r="114" spans="1:7" s="12" customFormat="1" ht="24">
      <c r="A114" s="25" t="s">
        <v>732</v>
      </c>
      <c r="B114" s="37">
        <v>44795</v>
      </c>
      <c r="C114" s="25" t="s">
        <v>31</v>
      </c>
      <c r="D114" s="25">
        <f t="shared" ref="D114" si="6">200/100*0.7</f>
        <v>1.4</v>
      </c>
      <c r="E114" s="25" t="s">
        <v>818</v>
      </c>
      <c r="F114" s="25" t="s">
        <v>17</v>
      </c>
      <c r="G114" s="25" t="s">
        <v>18</v>
      </c>
    </row>
    <row r="115" spans="1:7" s="12" customFormat="1" ht="20.25" customHeight="1">
      <c r="A115" s="96" t="s">
        <v>733</v>
      </c>
      <c r="B115" s="97"/>
      <c r="C115" s="97"/>
      <c r="D115" s="97"/>
      <c r="E115" s="97"/>
      <c r="F115" s="97"/>
      <c r="G115" s="98"/>
    </row>
    <row r="116" spans="1:7" s="12" customFormat="1" ht="24">
      <c r="A116" s="25" t="s">
        <v>734</v>
      </c>
      <c r="B116" s="37">
        <v>44795</v>
      </c>
      <c r="C116" s="25" t="s">
        <v>31</v>
      </c>
      <c r="D116" s="25">
        <f>200/100*0.7</f>
        <v>1.4</v>
      </c>
      <c r="E116" s="25" t="s">
        <v>818</v>
      </c>
      <c r="F116" s="25" t="s">
        <v>17</v>
      </c>
      <c r="G116" s="25" t="s">
        <v>18</v>
      </c>
    </row>
    <row r="117" spans="1:7" s="12" customFormat="1" ht="24">
      <c r="A117" s="25" t="s">
        <v>735</v>
      </c>
      <c r="B117" s="37">
        <v>44795</v>
      </c>
      <c r="C117" s="25" t="s">
        <v>31</v>
      </c>
      <c r="D117" s="30">
        <f>79/100*0.7</f>
        <v>0.55299999999999994</v>
      </c>
      <c r="E117" s="25" t="s">
        <v>818</v>
      </c>
      <c r="F117" s="25" t="s">
        <v>17</v>
      </c>
      <c r="G117" s="25" t="s">
        <v>18</v>
      </c>
    </row>
    <row r="118" spans="1:7" s="12" customFormat="1" ht="24">
      <c r="A118" s="25" t="s">
        <v>736</v>
      </c>
      <c r="B118" s="37">
        <v>44795</v>
      </c>
      <c r="C118" s="25" t="s">
        <v>31</v>
      </c>
      <c r="D118" s="25">
        <f>200/100*0.7</f>
        <v>1.4</v>
      </c>
      <c r="E118" s="25" t="s">
        <v>818</v>
      </c>
      <c r="F118" s="25" t="s">
        <v>17</v>
      </c>
      <c r="G118" s="25" t="s">
        <v>18</v>
      </c>
    </row>
    <row r="119" spans="1:7" s="12" customFormat="1" ht="24">
      <c r="A119" s="25" t="s">
        <v>737</v>
      </c>
      <c r="B119" s="37">
        <v>44795</v>
      </c>
      <c r="C119" s="25" t="s">
        <v>31</v>
      </c>
      <c r="D119" s="30">
        <f>79/100*0.7</f>
        <v>0.55299999999999994</v>
      </c>
      <c r="E119" s="25" t="s">
        <v>818</v>
      </c>
      <c r="F119" s="25" t="s">
        <v>17</v>
      </c>
      <c r="G119" s="25" t="s">
        <v>18</v>
      </c>
    </row>
    <row r="120" spans="1:7" s="12" customFormat="1" ht="24">
      <c r="A120" s="25" t="s">
        <v>738</v>
      </c>
      <c r="B120" s="37">
        <v>44795</v>
      </c>
      <c r="C120" s="25" t="s">
        <v>31</v>
      </c>
      <c r="D120" s="25">
        <f>200/100*0.7</f>
        <v>1.4</v>
      </c>
      <c r="E120" s="25" t="s">
        <v>818</v>
      </c>
      <c r="F120" s="25" t="s">
        <v>17</v>
      </c>
      <c r="G120" s="25" t="s">
        <v>18</v>
      </c>
    </row>
    <row r="121" spans="1:7" s="12" customFormat="1" ht="24">
      <c r="A121" s="25" t="s">
        <v>739</v>
      </c>
      <c r="B121" s="37">
        <v>44795</v>
      </c>
      <c r="C121" s="25" t="s">
        <v>31</v>
      </c>
      <c r="D121" s="30">
        <f>498/100*0.7</f>
        <v>3.4860000000000002</v>
      </c>
      <c r="E121" s="25" t="s">
        <v>818</v>
      </c>
      <c r="F121" s="25" t="s">
        <v>17</v>
      </c>
      <c r="G121" s="25" t="s">
        <v>18</v>
      </c>
    </row>
    <row r="122" spans="1:7" s="12" customFormat="1" ht="24">
      <c r="A122" s="25" t="s">
        <v>740</v>
      </c>
      <c r="B122" s="37">
        <v>44795</v>
      </c>
      <c r="C122" s="25" t="s">
        <v>31</v>
      </c>
      <c r="D122" s="30">
        <f>498/100*0.7</f>
        <v>3.4860000000000002</v>
      </c>
      <c r="E122" s="25" t="s">
        <v>818</v>
      </c>
      <c r="F122" s="25" t="s">
        <v>17</v>
      </c>
      <c r="G122" s="25" t="s">
        <v>18</v>
      </c>
    </row>
    <row r="123" spans="1:7" s="12" customFormat="1" ht="24">
      <c r="A123" s="25" t="s">
        <v>741</v>
      </c>
      <c r="B123" s="37">
        <v>44795</v>
      </c>
      <c r="C123" s="25" t="s">
        <v>31</v>
      </c>
      <c r="D123" s="30">
        <f>498/100*0.7</f>
        <v>3.4860000000000002</v>
      </c>
      <c r="E123" s="25" t="s">
        <v>818</v>
      </c>
      <c r="F123" s="25" t="s">
        <v>17</v>
      </c>
      <c r="G123" s="25" t="s">
        <v>18</v>
      </c>
    </row>
    <row r="124" spans="1:7" s="12" customFormat="1" ht="24">
      <c r="A124" s="25" t="s">
        <v>742</v>
      </c>
      <c r="B124" s="37">
        <v>44795</v>
      </c>
      <c r="C124" s="25" t="s">
        <v>31</v>
      </c>
      <c r="D124" s="30">
        <f>79/100*0.7</f>
        <v>0.55299999999999994</v>
      </c>
      <c r="E124" s="25" t="s">
        <v>818</v>
      </c>
      <c r="F124" s="25" t="s">
        <v>17</v>
      </c>
      <c r="G124" s="25" t="s">
        <v>18</v>
      </c>
    </row>
    <row r="125" spans="1:7" s="12" customFormat="1" ht="24">
      <c r="A125" s="25" t="s">
        <v>743</v>
      </c>
      <c r="B125" s="37">
        <v>44795</v>
      </c>
      <c r="C125" s="25" t="s">
        <v>31</v>
      </c>
      <c r="D125" s="30">
        <f>79/100*0.7</f>
        <v>0.55299999999999994</v>
      </c>
      <c r="E125" s="25" t="s">
        <v>818</v>
      </c>
      <c r="F125" s="25" t="s">
        <v>17</v>
      </c>
      <c r="G125" s="25" t="s">
        <v>18</v>
      </c>
    </row>
    <row r="126" spans="1:7" s="12" customFormat="1" ht="24">
      <c r="A126" s="25" t="s">
        <v>744</v>
      </c>
      <c r="B126" s="37">
        <v>44795</v>
      </c>
      <c r="C126" s="25" t="s">
        <v>31</v>
      </c>
      <c r="D126" s="25">
        <f>200/100*0.7</f>
        <v>1.4</v>
      </c>
      <c r="E126" s="25" t="s">
        <v>818</v>
      </c>
      <c r="F126" s="25" t="s">
        <v>17</v>
      </c>
      <c r="G126" s="25" t="s">
        <v>18</v>
      </c>
    </row>
    <row r="127" spans="1:7" s="12" customFormat="1" ht="24">
      <c r="A127" s="25" t="s">
        <v>745</v>
      </c>
      <c r="B127" s="37">
        <v>44795</v>
      </c>
      <c r="C127" s="25" t="s">
        <v>31</v>
      </c>
      <c r="D127" s="25">
        <f t="shared" ref="D127:D128" si="7">200/100*0.7</f>
        <v>1.4</v>
      </c>
      <c r="E127" s="25" t="s">
        <v>818</v>
      </c>
      <c r="F127" s="25" t="s">
        <v>17</v>
      </c>
      <c r="G127" s="25" t="s">
        <v>18</v>
      </c>
    </row>
    <row r="128" spans="1:7" s="12" customFormat="1" ht="24">
      <c r="A128" s="25" t="s">
        <v>746</v>
      </c>
      <c r="B128" s="37">
        <v>44795</v>
      </c>
      <c r="C128" s="25" t="s">
        <v>31</v>
      </c>
      <c r="D128" s="25">
        <f t="shared" si="7"/>
        <v>1.4</v>
      </c>
      <c r="E128" s="25" t="s">
        <v>818</v>
      </c>
      <c r="F128" s="25" t="s">
        <v>17</v>
      </c>
      <c r="G128" s="25" t="s">
        <v>18</v>
      </c>
    </row>
    <row r="129" spans="1:7" s="12" customFormat="1" ht="20.25" customHeight="1">
      <c r="A129" s="96" t="s">
        <v>747</v>
      </c>
      <c r="B129" s="97"/>
      <c r="C129" s="97"/>
      <c r="D129" s="97"/>
      <c r="E129" s="97"/>
      <c r="F129" s="97"/>
      <c r="G129" s="98"/>
    </row>
    <row r="130" spans="1:7" s="12" customFormat="1" ht="24">
      <c r="A130" s="25" t="s">
        <v>748</v>
      </c>
      <c r="B130" s="37">
        <v>44795</v>
      </c>
      <c r="C130" s="25" t="s">
        <v>31</v>
      </c>
      <c r="D130" s="25">
        <f>200/100*0.7</f>
        <v>1.4</v>
      </c>
      <c r="E130" s="25" t="s">
        <v>818</v>
      </c>
      <c r="F130" s="25" t="s">
        <v>17</v>
      </c>
      <c r="G130" s="25" t="s">
        <v>18</v>
      </c>
    </row>
    <row r="131" spans="1:7" s="12" customFormat="1" ht="24">
      <c r="A131" s="25" t="s">
        <v>749</v>
      </c>
      <c r="B131" s="37">
        <v>44795</v>
      </c>
      <c r="C131" s="25" t="s">
        <v>31</v>
      </c>
      <c r="D131" s="30">
        <f>79/100*0.7</f>
        <v>0.55299999999999994</v>
      </c>
      <c r="E131" s="25" t="s">
        <v>818</v>
      </c>
      <c r="F131" s="25" t="s">
        <v>17</v>
      </c>
      <c r="G131" s="25" t="s">
        <v>18</v>
      </c>
    </row>
    <row r="132" spans="1:7" s="12" customFormat="1" ht="24">
      <c r="A132" s="25" t="s">
        <v>750</v>
      </c>
      <c r="B132" s="37">
        <v>44795</v>
      </c>
      <c r="C132" s="25" t="s">
        <v>31</v>
      </c>
      <c r="D132" s="25">
        <f>200/100*0.7</f>
        <v>1.4</v>
      </c>
      <c r="E132" s="25" t="s">
        <v>818</v>
      </c>
      <c r="F132" s="25" t="s">
        <v>17</v>
      </c>
      <c r="G132" s="25" t="s">
        <v>18</v>
      </c>
    </row>
    <row r="133" spans="1:7" s="12" customFormat="1" ht="24">
      <c r="A133" s="25" t="s">
        <v>751</v>
      </c>
      <c r="B133" s="37">
        <v>44795</v>
      </c>
      <c r="C133" s="25" t="s">
        <v>31</v>
      </c>
      <c r="D133" s="30">
        <f>79/100*0.7</f>
        <v>0.55299999999999994</v>
      </c>
      <c r="E133" s="25" t="s">
        <v>818</v>
      </c>
      <c r="F133" s="25" t="s">
        <v>17</v>
      </c>
      <c r="G133" s="25" t="s">
        <v>18</v>
      </c>
    </row>
    <row r="134" spans="1:7" s="12" customFormat="1" ht="24">
      <c r="A134" s="25" t="s">
        <v>752</v>
      </c>
      <c r="B134" s="37">
        <v>44795</v>
      </c>
      <c r="C134" s="25" t="s">
        <v>31</v>
      </c>
      <c r="D134" s="25">
        <f>200/100*0.7</f>
        <v>1.4</v>
      </c>
      <c r="E134" s="25" t="s">
        <v>818</v>
      </c>
      <c r="F134" s="25" t="s">
        <v>17</v>
      </c>
      <c r="G134" s="25" t="s">
        <v>18</v>
      </c>
    </row>
    <row r="135" spans="1:7" s="12" customFormat="1" ht="24">
      <c r="A135" s="25" t="s">
        <v>753</v>
      </c>
      <c r="B135" s="37">
        <v>44795</v>
      </c>
      <c r="C135" s="25" t="s">
        <v>31</v>
      </c>
      <c r="D135" s="30">
        <f>498/100*0.7</f>
        <v>3.4860000000000002</v>
      </c>
      <c r="E135" s="25" t="s">
        <v>818</v>
      </c>
      <c r="F135" s="25" t="s">
        <v>17</v>
      </c>
      <c r="G135" s="25" t="s">
        <v>18</v>
      </c>
    </row>
    <row r="136" spans="1:7" s="12" customFormat="1" ht="24">
      <c r="A136" s="25" t="s">
        <v>754</v>
      </c>
      <c r="B136" s="37">
        <v>44795</v>
      </c>
      <c r="C136" s="25" t="s">
        <v>31</v>
      </c>
      <c r="D136" s="30">
        <f>498/100*0.7</f>
        <v>3.4860000000000002</v>
      </c>
      <c r="E136" s="25" t="s">
        <v>818</v>
      </c>
      <c r="F136" s="25" t="s">
        <v>17</v>
      </c>
      <c r="G136" s="25" t="s">
        <v>18</v>
      </c>
    </row>
    <row r="137" spans="1:7" s="12" customFormat="1" ht="24">
      <c r="A137" s="25" t="s">
        <v>755</v>
      </c>
      <c r="B137" s="37">
        <v>44795</v>
      </c>
      <c r="C137" s="25" t="s">
        <v>31</v>
      </c>
      <c r="D137" s="30">
        <f>498/100*0.7</f>
        <v>3.4860000000000002</v>
      </c>
      <c r="E137" s="25" t="s">
        <v>818</v>
      </c>
      <c r="F137" s="25" t="s">
        <v>17</v>
      </c>
      <c r="G137" s="25" t="s">
        <v>18</v>
      </c>
    </row>
    <row r="138" spans="1:7" s="12" customFormat="1" ht="24">
      <c r="A138" s="25" t="s">
        <v>756</v>
      </c>
      <c r="B138" s="37">
        <v>44795</v>
      </c>
      <c r="C138" s="25" t="s">
        <v>31</v>
      </c>
      <c r="D138" s="30">
        <f>79/100*0.7</f>
        <v>0.55299999999999994</v>
      </c>
      <c r="E138" s="25" t="s">
        <v>818</v>
      </c>
      <c r="F138" s="25" t="s">
        <v>17</v>
      </c>
      <c r="G138" s="25" t="s">
        <v>18</v>
      </c>
    </row>
    <row r="139" spans="1:7" s="12" customFormat="1" ht="24">
      <c r="A139" s="25" t="s">
        <v>757</v>
      </c>
      <c r="B139" s="37">
        <v>44795</v>
      </c>
      <c r="C139" s="25" t="s">
        <v>31</v>
      </c>
      <c r="D139" s="30">
        <f>79/100*0.7</f>
        <v>0.55299999999999994</v>
      </c>
      <c r="E139" s="25" t="s">
        <v>818</v>
      </c>
      <c r="F139" s="25" t="s">
        <v>17</v>
      </c>
      <c r="G139" s="25" t="s">
        <v>18</v>
      </c>
    </row>
    <row r="140" spans="1:7" s="12" customFormat="1" ht="24">
      <c r="A140" s="25" t="s">
        <v>758</v>
      </c>
      <c r="B140" s="37">
        <v>44795</v>
      </c>
      <c r="C140" s="25" t="s">
        <v>31</v>
      </c>
      <c r="D140" s="25">
        <f>200/100*0.7</f>
        <v>1.4</v>
      </c>
      <c r="E140" s="25" t="s">
        <v>818</v>
      </c>
      <c r="F140" s="25" t="s">
        <v>17</v>
      </c>
      <c r="G140" s="25" t="s">
        <v>18</v>
      </c>
    </row>
    <row r="141" spans="1:7" s="12" customFormat="1" ht="24">
      <c r="A141" s="25" t="s">
        <v>759</v>
      </c>
      <c r="B141" s="37">
        <v>44795</v>
      </c>
      <c r="C141" s="25" t="s">
        <v>31</v>
      </c>
      <c r="D141" s="25">
        <f t="shared" ref="D141:D142" si="8">200/100*0.7</f>
        <v>1.4</v>
      </c>
      <c r="E141" s="25" t="s">
        <v>818</v>
      </c>
      <c r="F141" s="25" t="s">
        <v>17</v>
      </c>
      <c r="G141" s="25" t="s">
        <v>18</v>
      </c>
    </row>
    <row r="142" spans="1:7" s="12" customFormat="1" ht="24">
      <c r="A142" s="25" t="s">
        <v>760</v>
      </c>
      <c r="B142" s="37">
        <v>44795</v>
      </c>
      <c r="C142" s="25" t="s">
        <v>31</v>
      </c>
      <c r="D142" s="25">
        <f t="shared" si="8"/>
        <v>1.4</v>
      </c>
      <c r="E142" s="25" t="s">
        <v>818</v>
      </c>
      <c r="F142" s="25" t="s">
        <v>17</v>
      </c>
      <c r="G142" s="25" t="s">
        <v>18</v>
      </c>
    </row>
    <row r="143" spans="1:7" s="12" customFormat="1" ht="20.25" customHeight="1">
      <c r="A143" s="96" t="s">
        <v>761</v>
      </c>
      <c r="B143" s="97"/>
      <c r="C143" s="97"/>
      <c r="D143" s="97"/>
      <c r="E143" s="97"/>
      <c r="F143" s="97"/>
      <c r="G143" s="98"/>
    </row>
    <row r="144" spans="1:7" s="12" customFormat="1" ht="24">
      <c r="A144" s="25" t="s">
        <v>762</v>
      </c>
      <c r="B144" s="37">
        <v>44795</v>
      </c>
      <c r="C144" s="25" t="s">
        <v>31</v>
      </c>
      <c r="D144" s="25">
        <f>200/100*0.7</f>
        <v>1.4</v>
      </c>
      <c r="E144" s="25" t="s">
        <v>818</v>
      </c>
      <c r="F144" s="25" t="s">
        <v>17</v>
      </c>
      <c r="G144" s="25" t="s">
        <v>18</v>
      </c>
    </row>
    <row r="145" spans="1:7" s="12" customFormat="1" ht="24">
      <c r="A145" s="25" t="s">
        <v>763</v>
      </c>
      <c r="B145" s="37">
        <v>44795</v>
      </c>
      <c r="C145" s="25" t="s">
        <v>31</v>
      </c>
      <c r="D145" s="30">
        <f>79/100*0.7</f>
        <v>0.55299999999999994</v>
      </c>
      <c r="E145" s="25" t="s">
        <v>818</v>
      </c>
      <c r="F145" s="25" t="s">
        <v>17</v>
      </c>
      <c r="G145" s="25" t="s">
        <v>18</v>
      </c>
    </row>
    <row r="146" spans="1:7" s="12" customFormat="1" ht="24">
      <c r="A146" s="25" t="s">
        <v>764</v>
      </c>
      <c r="B146" s="37">
        <v>44795</v>
      </c>
      <c r="C146" s="25" t="s">
        <v>31</v>
      </c>
      <c r="D146" s="25">
        <f>200/100*0.7</f>
        <v>1.4</v>
      </c>
      <c r="E146" s="25" t="s">
        <v>818</v>
      </c>
      <c r="F146" s="25" t="s">
        <v>17</v>
      </c>
      <c r="G146" s="25" t="s">
        <v>18</v>
      </c>
    </row>
    <row r="147" spans="1:7" s="12" customFormat="1" ht="24">
      <c r="A147" s="25" t="s">
        <v>765</v>
      </c>
      <c r="B147" s="37">
        <v>44795</v>
      </c>
      <c r="C147" s="25" t="s">
        <v>31</v>
      </c>
      <c r="D147" s="30">
        <f>79/100*0.7</f>
        <v>0.55299999999999994</v>
      </c>
      <c r="E147" s="25" t="s">
        <v>818</v>
      </c>
      <c r="F147" s="25" t="s">
        <v>17</v>
      </c>
      <c r="G147" s="25" t="s">
        <v>18</v>
      </c>
    </row>
    <row r="148" spans="1:7" s="12" customFormat="1" ht="24">
      <c r="A148" s="25" t="s">
        <v>766</v>
      </c>
      <c r="B148" s="37">
        <v>44795</v>
      </c>
      <c r="C148" s="25" t="s">
        <v>31</v>
      </c>
      <c r="D148" s="25">
        <f>200/100*0.7</f>
        <v>1.4</v>
      </c>
      <c r="E148" s="25" t="s">
        <v>818</v>
      </c>
      <c r="F148" s="25" t="s">
        <v>17</v>
      </c>
      <c r="G148" s="25" t="s">
        <v>18</v>
      </c>
    </row>
    <row r="149" spans="1:7" ht="60" customHeight="1">
      <c r="A149" s="8" t="s">
        <v>10</v>
      </c>
      <c r="B149" s="8" t="s">
        <v>11</v>
      </c>
      <c r="C149" s="8" t="s">
        <v>12</v>
      </c>
      <c r="D149" s="8" t="s">
        <v>13</v>
      </c>
      <c r="E149" s="9" t="s">
        <v>14</v>
      </c>
      <c r="F149" s="10" t="s">
        <v>15</v>
      </c>
      <c r="G149" s="10" t="s">
        <v>16</v>
      </c>
    </row>
    <row r="150" spans="1:7" s="12" customFormat="1" ht="15" customHeight="1">
      <c r="A150" s="11">
        <v>1</v>
      </c>
      <c r="B150" s="11">
        <v>2</v>
      </c>
      <c r="C150" s="10">
        <v>3</v>
      </c>
      <c r="D150" s="10">
        <v>4</v>
      </c>
      <c r="E150" s="9">
        <v>5</v>
      </c>
      <c r="F150" s="10">
        <v>6</v>
      </c>
      <c r="G150" s="10">
        <v>7</v>
      </c>
    </row>
    <row r="151" spans="1:7" s="12" customFormat="1" ht="24">
      <c r="A151" s="25" t="s">
        <v>767</v>
      </c>
      <c r="B151" s="37">
        <v>44795</v>
      </c>
      <c r="C151" s="25" t="s">
        <v>31</v>
      </c>
      <c r="D151" s="30">
        <f>498/100*0.7</f>
        <v>3.4860000000000002</v>
      </c>
      <c r="E151" s="25" t="s">
        <v>818</v>
      </c>
      <c r="F151" s="25" t="s">
        <v>17</v>
      </c>
      <c r="G151" s="25" t="s">
        <v>18</v>
      </c>
    </row>
    <row r="152" spans="1:7" s="12" customFormat="1" ht="24">
      <c r="A152" s="25" t="s">
        <v>768</v>
      </c>
      <c r="B152" s="37">
        <v>44795</v>
      </c>
      <c r="C152" s="25" t="s">
        <v>31</v>
      </c>
      <c r="D152" s="30">
        <f>498/100*0.7</f>
        <v>3.4860000000000002</v>
      </c>
      <c r="E152" s="25" t="s">
        <v>818</v>
      </c>
      <c r="F152" s="25" t="s">
        <v>17</v>
      </c>
      <c r="G152" s="25" t="s">
        <v>18</v>
      </c>
    </row>
    <row r="153" spans="1:7" s="12" customFormat="1" ht="24">
      <c r="A153" s="25" t="s">
        <v>769</v>
      </c>
      <c r="B153" s="37">
        <v>44795</v>
      </c>
      <c r="C153" s="25" t="s">
        <v>31</v>
      </c>
      <c r="D153" s="30">
        <f>498/100*0.7</f>
        <v>3.4860000000000002</v>
      </c>
      <c r="E153" s="25" t="s">
        <v>818</v>
      </c>
      <c r="F153" s="25" t="s">
        <v>17</v>
      </c>
      <c r="G153" s="25" t="s">
        <v>18</v>
      </c>
    </row>
    <row r="154" spans="1:7" s="12" customFormat="1" ht="24">
      <c r="A154" s="25" t="s">
        <v>770</v>
      </c>
      <c r="B154" s="37">
        <v>44795</v>
      </c>
      <c r="C154" s="25" t="s">
        <v>31</v>
      </c>
      <c r="D154" s="30">
        <f>79/100*0.7</f>
        <v>0.55299999999999994</v>
      </c>
      <c r="E154" s="25" t="s">
        <v>818</v>
      </c>
      <c r="F154" s="25" t="s">
        <v>17</v>
      </c>
      <c r="G154" s="25" t="s">
        <v>18</v>
      </c>
    </row>
    <row r="155" spans="1:7" s="12" customFormat="1" ht="24">
      <c r="A155" s="25" t="s">
        <v>771</v>
      </c>
      <c r="B155" s="37">
        <v>44795</v>
      </c>
      <c r="C155" s="25" t="s">
        <v>31</v>
      </c>
      <c r="D155" s="30">
        <f>79/100*0.7</f>
        <v>0.55299999999999994</v>
      </c>
      <c r="E155" s="25" t="s">
        <v>818</v>
      </c>
      <c r="F155" s="25" t="s">
        <v>17</v>
      </c>
      <c r="G155" s="25" t="s">
        <v>18</v>
      </c>
    </row>
    <row r="156" spans="1:7" s="12" customFormat="1" ht="24">
      <c r="A156" s="25" t="s">
        <v>772</v>
      </c>
      <c r="B156" s="37">
        <v>44795</v>
      </c>
      <c r="C156" s="25" t="s">
        <v>31</v>
      </c>
      <c r="D156" s="25">
        <f>200/100*0.7</f>
        <v>1.4</v>
      </c>
      <c r="E156" s="25" t="s">
        <v>818</v>
      </c>
      <c r="F156" s="25" t="s">
        <v>17</v>
      </c>
      <c r="G156" s="25" t="s">
        <v>18</v>
      </c>
    </row>
    <row r="157" spans="1:7" s="12" customFormat="1" ht="24">
      <c r="A157" s="25" t="s">
        <v>773</v>
      </c>
      <c r="B157" s="37">
        <v>44795</v>
      </c>
      <c r="C157" s="25" t="s">
        <v>31</v>
      </c>
      <c r="D157" s="25">
        <f t="shared" ref="D157:D158" si="9">200/100*0.7</f>
        <v>1.4</v>
      </c>
      <c r="E157" s="25" t="s">
        <v>818</v>
      </c>
      <c r="F157" s="25" t="s">
        <v>17</v>
      </c>
      <c r="G157" s="25" t="s">
        <v>18</v>
      </c>
    </row>
    <row r="158" spans="1:7" s="12" customFormat="1" ht="24">
      <c r="A158" s="25" t="s">
        <v>774</v>
      </c>
      <c r="B158" s="37">
        <v>44795</v>
      </c>
      <c r="C158" s="25" t="s">
        <v>31</v>
      </c>
      <c r="D158" s="25">
        <f t="shared" si="9"/>
        <v>1.4</v>
      </c>
      <c r="E158" s="25" t="s">
        <v>818</v>
      </c>
      <c r="F158" s="25" t="s">
        <v>17</v>
      </c>
      <c r="G158" s="25" t="s">
        <v>18</v>
      </c>
    </row>
    <row r="159" spans="1:7" s="12" customFormat="1" ht="20.25" customHeight="1">
      <c r="A159" s="96" t="s">
        <v>775</v>
      </c>
      <c r="B159" s="97"/>
      <c r="C159" s="97"/>
      <c r="D159" s="97"/>
      <c r="E159" s="97"/>
      <c r="F159" s="97"/>
      <c r="G159" s="98"/>
    </row>
    <row r="160" spans="1:7" s="12" customFormat="1" ht="24">
      <c r="A160" s="25" t="s">
        <v>776</v>
      </c>
      <c r="B160" s="37">
        <v>44796</v>
      </c>
      <c r="C160" s="25" t="s">
        <v>31</v>
      </c>
      <c r="D160" s="25">
        <f>200/100*0.7</f>
        <v>1.4</v>
      </c>
      <c r="E160" s="25" t="s">
        <v>818</v>
      </c>
      <c r="F160" s="25" t="s">
        <v>17</v>
      </c>
      <c r="G160" s="25" t="s">
        <v>18</v>
      </c>
    </row>
    <row r="161" spans="1:7" s="12" customFormat="1" ht="24">
      <c r="A161" s="25" t="s">
        <v>777</v>
      </c>
      <c r="B161" s="37">
        <v>44796</v>
      </c>
      <c r="C161" s="25" t="s">
        <v>31</v>
      </c>
      <c r="D161" s="30">
        <f>79/100*0.7</f>
        <v>0.55299999999999994</v>
      </c>
      <c r="E161" s="25" t="s">
        <v>818</v>
      </c>
      <c r="F161" s="25" t="s">
        <v>17</v>
      </c>
      <c r="G161" s="25" t="s">
        <v>18</v>
      </c>
    </row>
    <row r="162" spans="1:7" s="12" customFormat="1" ht="24">
      <c r="A162" s="25" t="s">
        <v>778</v>
      </c>
      <c r="B162" s="37">
        <v>44796</v>
      </c>
      <c r="C162" s="25" t="s">
        <v>31</v>
      </c>
      <c r="D162" s="25">
        <f>200/100*0.7</f>
        <v>1.4</v>
      </c>
      <c r="E162" s="25" t="s">
        <v>818</v>
      </c>
      <c r="F162" s="25" t="s">
        <v>17</v>
      </c>
      <c r="G162" s="25" t="s">
        <v>18</v>
      </c>
    </row>
    <row r="163" spans="1:7" s="12" customFormat="1" ht="24">
      <c r="A163" s="25" t="s">
        <v>779</v>
      </c>
      <c r="B163" s="37">
        <v>44796</v>
      </c>
      <c r="C163" s="25" t="s">
        <v>31</v>
      </c>
      <c r="D163" s="30">
        <f>79/100*0.7</f>
        <v>0.55299999999999994</v>
      </c>
      <c r="E163" s="25" t="s">
        <v>818</v>
      </c>
      <c r="F163" s="25" t="s">
        <v>17</v>
      </c>
      <c r="G163" s="25" t="s">
        <v>18</v>
      </c>
    </row>
    <row r="164" spans="1:7" s="12" customFormat="1" ht="24">
      <c r="A164" s="25" t="s">
        <v>780</v>
      </c>
      <c r="B164" s="37">
        <v>44796</v>
      </c>
      <c r="C164" s="25" t="s">
        <v>31</v>
      </c>
      <c r="D164" s="25">
        <f>200/100*0.7</f>
        <v>1.4</v>
      </c>
      <c r="E164" s="25" t="s">
        <v>818</v>
      </c>
      <c r="F164" s="25" t="s">
        <v>17</v>
      </c>
      <c r="G164" s="25" t="s">
        <v>18</v>
      </c>
    </row>
    <row r="165" spans="1:7" s="12" customFormat="1" ht="24">
      <c r="A165" s="25" t="s">
        <v>781</v>
      </c>
      <c r="B165" s="37">
        <v>44796</v>
      </c>
      <c r="C165" s="25" t="s">
        <v>31</v>
      </c>
      <c r="D165" s="30">
        <f>498/100*0.7</f>
        <v>3.4860000000000002</v>
      </c>
      <c r="E165" s="25" t="s">
        <v>818</v>
      </c>
      <c r="F165" s="25" t="s">
        <v>17</v>
      </c>
      <c r="G165" s="25" t="s">
        <v>18</v>
      </c>
    </row>
    <row r="166" spans="1:7" s="12" customFormat="1" ht="24">
      <c r="A166" s="25" t="s">
        <v>782</v>
      </c>
      <c r="B166" s="37">
        <v>44796</v>
      </c>
      <c r="C166" s="25" t="s">
        <v>31</v>
      </c>
      <c r="D166" s="30">
        <f>498/100*0.7</f>
        <v>3.4860000000000002</v>
      </c>
      <c r="E166" s="25" t="s">
        <v>818</v>
      </c>
      <c r="F166" s="25" t="s">
        <v>17</v>
      </c>
      <c r="G166" s="25" t="s">
        <v>18</v>
      </c>
    </row>
    <row r="167" spans="1:7" s="12" customFormat="1" ht="24">
      <c r="A167" s="25" t="s">
        <v>783</v>
      </c>
      <c r="B167" s="37">
        <v>44796</v>
      </c>
      <c r="C167" s="25" t="s">
        <v>31</v>
      </c>
      <c r="D167" s="30">
        <f>498/100*0.7</f>
        <v>3.4860000000000002</v>
      </c>
      <c r="E167" s="25" t="s">
        <v>818</v>
      </c>
      <c r="F167" s="25" t="s">
        <v>17</v>
      </c>
      <c r="G167" s="25" t="s">
        <v>18</v>
      </c>
    </row>
    <row r="168" spans="1:7" s="12" customFormat="1" ht="24">
      <c r="A168" s="25" t="s">
        <v>784</v>
      </c>
      <c r="B168" s="37">
        <v>44796</v>
      </c>
      <c r="C168" s="25" t="s">
        <v>31</v>
      </c>
      <c r="D168" s="30">
        <f>79/100*0.7</f>
        <v>0.55299999999999994</v>
      </c>
      <c r="E168" s="25" t="s">
        <v>818</v>
      </c>
      <c r="F168" s="25" t="s">
        <v>17</v>
      </c>
      <c r="G168" s="25" t="s">
        <v>18</v>
      </c>
    </row>
    <row r="169" spans="1:7" s="12" customFormat="1" ht="24">
      <c r="A169" s="25" t="s">
        <v>785</v>
      </c>
      <c r="B169" s="37">
        <v>44796</v>
      </c>
      <c r="C169" s="25" t="s">
        <v>31</v>
      </c>
      <c r="D169" s="30">
        <f>79/100*0.7</f>
        <v>0.55299999999999994</v>
      </c>
      <c r="E169" s="25" t="s">
        <v>818</v>
      </c>
      <c r="F169" s="25" t="s">
        <v>17</v>
      </c>
      <c r="G169" s="25" t="s">
        <v>18</v>
      </c>
    </row>
    <row r="170" spans="1:7" s="12" customFormat="1" ht="24">
      <c r="A170" s="25" t="s">
        <v>786</v>
      </c>
      <c r="B170" s="37">
        <v>44796</v>
      </c>
      <c r="C170" s="25" t="s">
        <v>31</v>
      </c>
      <c r="D170" s="25">
        <f>200/100*0.7</f>
        <v>1.4</v>
      </c>
      <c r="E170" s="25" t="s">
        <v>818</v>
      </c>
      <c r="F170" s="25" t="s">
        <v>17</v>
      </c>
      <c r="G170" s="25" t="s">
        <v>18</v>
      </c>
    </row>
    <row r="171" spans="1:7" s="12" customFormat="1" ht="24">
      <c r="A171" s="25" t="s">
        <v>787</v>
      </c>
      <c r="B171" s="37">
        <v>44796</v>
      </c>
      <c r="C171" s="25" t="s">
        <v>31</v>
      </c>
      <c r="D171" s="25">
        <f t="shared" ref="D171:D172" si="10">200/100*0.7</f>
        <v>1.4</v>
      </c>
      <c r="E171" s="25" t="s">
        <v>818</v>
      </c>
      <c r="F171" s="25" t="s">
        <v>17</v>
      </c>
      <c r="G171" s="25" t="s">
        <v>18</v>
      </c>
    </row>
    <row r="172" spans="1:7" s="12" customFormat="1" ht="24">
      <c r="A172" s="25" t="s">
        <v>788</v>
      </c>
      <c r="B172" s="37">
        <v>44796</v>
      </c>
      <c r="C172" s="25" t="s">
        <v>31</v>
      </c>
      <c r="D172" s="25">
        <f t="shared" si="10"/>
        <v>1.4</v>
      </c>
      <c r="E172" s="25" t="s">
        <v>818</v>
      </c>
      <c r="F172" s="25" t="s">
        <v>17</v>
      </c>
      <c r="G172" s="25" t="s">
        <v>18</v>
      </c>
    </row>
    <row r="173" spans="1:7" s="12" customFormat="1" ht="20.25" customHeight="1">
      <c r="A173" s="96" t="s">
        <v>802</v>
      </c>
      <c r="B173" s="97"/>
      <c r="C173" s="97"/>
      <c r="D173" s="97"/>
      <c r="E173" s="97"/>
      <c r="F173" s="97"/>
      <c r="G173" s="98"/>
    </row>
    <row r="174" spans="1:7" s="12" customFormat="1" ht="24">
      <c r="A174" s="25" t="s">
        <v>789</v>
      </c>
      <c r="B174" s="37">
        <v>44796</v>
      </c>
      <c r="C174" s="25" t="s">
        <v>31</v>
      </c>
      <c r="D174" s="25">
        <f>200/100*0.7</f>
        <v>1.4</v>
      </c>
      <c r="E174" s="25" t="s">
        <v>818</v>
      </c>
      <c r="F174" s="25" t="s">
        <v>17</v>
      </c>
      <c r="G174" s="25" t="s">
        <v>18</v>
      </c>
    </row>
    <row r="175" spans="1:7" s="12" customFormat="1" ht="24">
      <c r="A175" s="25" t="s">
        <v>790</v>
      </c>
      <c r="B175" s="37">
        <v>44796</v>
      </c>
      <c r="C175" s="25" t="s">
        <v>31</v>
      </c>
      <c r="D175" s="30">
        <f>79/100*0.7</f>
        <v>0.55299999999999994</v>
      </c>
      <c r="E175" s="25" t="s">
        <v>818</v>
      </c>
      <c r="F175" s="25" t="s">
        <v>17</v>
      </c>
      <c r="G175" s="25" t="s">
        <v>18</v>
      </c>
    </row>
    <row r="176" spans="1:7" s="12" customFormat="1" ht="24">
      <c r="A176" s="25" t="s">
        <v>791</v>
      </c>
      <c r="B176" s="37">
        <v>44796</v>
      </c>
      <c r="C176" s="25" t="s">
        <v>31</v>
      </c>
      <c r="D176" s="25">
        <f>200/100*0.7</f>
        <v>1.4</v>
      </c>
      <c r="E176" s="25" t="s">
        <v>818</v>
      </c>
      <c r="F176" s="25" t="s">
        <v>17</v>
      </c>
      <c r="G176" s="25" t="s">
        <v>18</v>
      </c>
    </row>
    <row r="177" spans="1:7" s="12" customFormat="1" ht="24">
      <c r="A177" s="25" t="s">
        <v>792</v>
      </c>
      <c r="B177" s="37">
        <v>44796</v>
      </c>
      <c r="C177" s="25" t="s">
        <v>31</v>
      </c>
      <c r="D177" s="30">
        <f>79/100*0.7</f>
        <v>0.55299999999999994</v>
      </c>
      <c r="E177" s="25" t="s">
        <v>818</v>
      </c>
      <c r="F177" s="25" t="s">
        <v>17</v>
      </c>
      <c r="G177" s="25" t="s">
        <v>18</v>
      </c>
    </row>
    <row r="178" spans="1:7" s="12" customFormat="1" ht="24">
      <c r="A178" s="25" t="s">
        <v>793</v>
      </c>
      <c r="B178" s="37">
        <v>44796</v>
      </c>
      <c r="C178" s="25" t="s">
        <v>31</v>
      </c>
      <c r="D178" s="25">
        <f>200/100*0.7</f>
        <v>1.4</v>
      </c>
      <c r="E178" s="25" t="s">
        <v>818</v>
      </c>
      <c r="F178" s="25" t="s">
        <v>17</v>
      </c>
      <c r="G178" s="25" t="s">
        <v>18</v>
      </c>
    </row>
    <row r="179" spans="1:7" s="12" customFormat="1" ht="24">
      <c r="A179" s="25" t="s">
        <v>794</v>
      </c>
      <c r="B179" s="37">
        <v>44796</v>
      </c>
      <c r="C179" s="25" t="s">
        <v>31</v>
      </c>
      <c r="D179" s="30">
        <f>498/100*0.7</f>
        <v>3.4860000000000002</v>
      </c>
      <c r="E179" s="25" t="s">
        <v>818</v>
      </c>
      <c r="F179" s="25" t="s">
        <v>17</v>
      </c>
      <c r="G179" s="25" t="s">
        <v>18</v>
      </c>
    </row>
    <row r="180" spans="1:7" s="12" customFormat="1" ht="24">
      <c r="A180" s="25" t="s">
        <v>795</v>
      </c>
      <c r="B180" s="37">
        <v>44796</v>
      </c>
      <c r="C180" s="25" t="s">
        <v>31</v>
      </c>
      <c r="D180" s="30">
        <f>498/100*0.7</f>
        <v>3.4860000000000002</v>
      </c>
      <c r="E180" s="25" t="s">
        <v>818</v>
      </c>
      <c r="F180" s="25" t="s">
        <v>17</v>
      </c>
      <c r="G180" s="25" t="s">
        <v>18</v>
      </c>
    </row>
    <row r="181" spans="1:7" s="12" customFormat="1" ht="24">
      <c r="A181" s="25" t="s">
        <v>796</v>
      </c>
      <c r="B181" s="37">
        <v>44796</v>
      </c>
      <c r="C181" s="25" t="s">
        <v>31</v>
      </c>
      <c r="D181" s="30">
        <f>498/100*0.7</f>
        <v>3.4860000000000002</v>
      </c>
      <c r="E181" s="25" t="s">
        <v>818</v>
      </c>
      <c r="F181" s="25" t="s">
        <v>17</v>
      </c>
      <c r="G181" s="25" t="s">
        <v>18</v>
      </c>
    </row>
    <row r="182" spans="1:7" s="12" customFormat="1" ht="24">
      <c r="A182" s="25" t="s">
        <v>797</v>
      </c>
      <c r="B182" s="37">
        <v>44796</v>
      </c>
      <c r="C182" s="25" t="s">
        <v>31</v>
      </c>
      <c r="D182" s="30">
        <f>79/100*0.7</f>
        <v>0.55299999999999994</v>
      </c>
      <c r="E182" s="25" t="s">
        <v>818</v>
      </c>
      <c r="F182" s="25" t="s">
        <v>17</v>
      </c>
      <c r="G182" s="25" t="s">
        <v>18</v>
      </c>
    </row>
    <row r="183" spans="1:7" s="12" customFormat="1" ht="24">
      <c r="A183" s="25" t="s">
        <v>798</v>
      </c>
      <c r="B183" s="37">
        <v>44796</v>
      </c>
      <c r="C183" s="25" t="s">
        <v>31</v>
      </c>
      <c r="D183" s="30">
        <f>79/100*0.7</f>
        <v>0.55299999999999994</v>
      </c>
      <c r="E183" s="25" t="s">
        <v>818</v>
      </c>
      <c r="F183" s="25" t="s">
        <v>17</v>
      </c>
      <c r="G183" s="25" t="s">
        <v>18</v>
      </c>
    </row>
    <row r="184" spans="1:7" s="12" customFormat="1" ht="24">
      <c r="A184" s="25" t="s">
        <v>799</v>
      </c>
      <c r="B184" s="37">
        <v>44796</v>
      </c>
      <c r="C184" s="25" t="s">
        <v>31</v>
      </c>
      <c r="D184" s="25">
        <f>200/100*0.7</f>
        <v>1.4</v>
      </c>
      <c r="E184" s="25" t="s">
        <v>818</v>
      </c>
      <c r="F184" s="25" t="s">
        <v>17</v>
      </c>
      <c r="G184" s="25" t="s">
        <v>18</v>
      </c>
    </row>
    <row r="185" spans="1:7" ht="60" customHeight="1">
      <c r="A185" s="8" t="s">
        <v>10</v>
      </c>
      <c r="B185" s="8" t="s">
        <v>11</v>
      </c>
      <c r="C185" s="8" t="s">
        <v>12</v>
      </c>
      <c r="D185" s="8" t="s">
        <v>13</v>
      </c>
      <c r="E185" s="9" t="s">
        <v>14</v>
      </c>
      <c r="F185" s="10" t="s">
        <v>15</v>
      </c>
      <c r="G185" s="10" t="s">
        <v>16</v>
      </c>
    </row>
    <row r="186" spans="1:7" s="12" customFormat="1" ht="15" customHeight="1">
      <c r="A186" s="11">
        <v>1</v>
      </c>
      <c r="B186" s="11">
        <v>2</v>
      </c>
      <c r="C186" s="10">
        <v>3</v>
      </c>
      <c r="D186" s="10">
        <v>4</v>
      </c>
      <c r="E186" s="9">
        <v>5</v>
      </c>
      <c r="F186" s="10">
        <v>6</v>
      </c>
      <c r="G186" s="10">
        <v>7</v>
      </c>
    </row>
    <row r="187" spans="1:7" s="12" customFormat="1" ht="24">
      <c r="A187" s="25" t="s">
        <v>800</v>
      </c>
      <c r="B187" s="37">
        <v>44796</v>
      </c>
      <c r="C187" s="25" t="s">
        <v>31</v>
      </c>
      <c r="D187" s="30">
        <f t="shared" ref="D187:D188" si="11">200/100*0.7</f>
        <v>1.4</v>
      </c>
      <c r="E187" s="25" t="s">
        <v>818</v>
      </c>
      <c r="F187" s="25" t="s">
        <v>17</v>
      </c>
      <c r="G187" s="25" t="s">
        <v>18</v>
      </c>
    </row>
    <row r="188" spans="1:7" s="12" customFormat="1" ht="24">
      <c r="A188" s="25" t="s">
        <v>801</v>
      </c>
      <c r="B188" s="37">
        <v>44796</v>
      </c>
      <c r="C188" s="25" t="s">
        <v>31</v>
      </c>
      <c r="D188" s="30">
        <f t="shared" si="11"/>
        <v>1.4</v>
      </c>
      <c r="E188" s="25" t="s">
        <v>818</v>
      </c>
      <c r="F188" s="25" t="s">
        <v>17</v>
      </c>
      <c r="G188" s="25" t="s">
        <v>18</v>
      </c>
    </row>
    <row r="189" spans="1:7" s="12" customFormat="1" ht="20.25" customHeight="1">
      <c r="A189" s="96" t="s">
        <v>803</v>
      </c>
      <c r="B189" s="97"/>
      <c r="C189" s="97"/>
      <c r="D189" s="97"/>
      <c r="E189" s="97"/>
      <c r="F189" s="97"/>
      <c r="G189" s="98"/>
    </row>
    <row r="190" spans="1:7" s="12" customFormat="1" ht="24">
      <c r="A190" s="25" t="s">
        <v>804</v>
      </c>
      <c r="B190" s="37">
        <v>44799</v>
      </c>
      <c r="C190" s="25" t="s">
        <v>31</v>
      </c>
      <c r="D190" s="25">
        <f>200/100*0.7</f>
        <v>1.4</v>
      </c>
      <c r="E190" s="25" t="s">
        <v>818</v>
      </c>
      <c r="F190" s="25" t="s">
        <v>17</v>
      </c>
      <c r="G190" s="25" t="s">
        <v>18</v>
      </c>
    </row>
    <row r="191" spans="1:7" s="12" customFormat="1" ht="24">
      <c r="A191" s="25" t="s">
        <v>805</v>
      </c>
      <c r="B191" s="37">
        <v>44799</v>
      </c>
      <c r="C191" s="25" t="s">
        <v>31</v>
      </c>
      <c r="D191" s="30">
        <f>79/100*0.7</f>
        <v>0.55299999999999994</v>
      </c>
      <c r="E191" s="25" t="s">
        <v>818</v>
      </c>
      <c r="F191" s="25" t="s">
        <v>17</v>
      </c>
      <c r="G191" s="25" t="s">
        <v>18</v>
      </c>
    </row>
    <row r="192" spans="1:7" s="12" customFormat="1" ht="24">
      <c r="A192" s="25" t="s">
        <v>806</v>
      </c>
      <c r="B192" s="37">
        <v>44799</v>
      </c>
      <c r="C192" s="25" t="s">
        <v>31</v>
      </c>
      <c r="D192" s="25">
        <f>200/100*0.7</f>
        <v>1.4</v>
      </c>
      <c r="E192" s="25" t="s">
        <v>818</v>
      </c>
      <c r="F192" s="25" t="s">
        <v>17</v>
      </c>
      <c r="G192" s="25" t="s">
        <v>18</v>
      </c>
    </row>
    <row r="193" spans="1:7" s="12" customFormat="1" ht="24">
      <c r="A193" s="25" t="s">
        <v>807</v>
      </c>
      <c r="B193" s="37">
        <v>44799</v>
      </c>
      <c r="C193" s="25" t="s">
        <v>31</v>
      </c>
      <c r="D193" s="30">
        <f>79/100*0.7</f>
        <v>0.55299999999999994</v>
      </c>
      <c r="E193" s="25" t="s">
        <v>818</v>
      </c>
      <c r="F193" s="25" t="s">
        <v>17</v>
      </c>
      <c r="G193" s="25" t="s">
        <v>18</v>
      </c>
    </row>
    <row r="194" spans="1:7" s="12" customFormat="1" ht="24">
      <c r="A194" s="25" t="s">
        <v>808</v>
      </c>
      <c r="B194" s="37">
        <v>44799</v>
      </c>
      <c r="C194" s="25" t="s">
        <v>31</v>
      </c>
      <c r="D194" s="25">
        <f>200/100*0.7</f>
        <v>1.4</v>
      </c>
      <c r="E194" s="25" t="s">
        <v>818</v>
      </c>
      <c r="F194" s="25" t="s">
        <v>17</v>
      </c>
      <c r="G194" s="25" t="s">
        <v>18</v>
      </c>
    </row>
    <row r="195" spans="1:7" s="12" customFormat="1" ht="24">
      <c r="A195" s="25" t="s">
        <v>809</v>
      </c>
      <c r="B195" s="37">
        <v>44799</v>
      </c>
      <c r="C195" s="25" t="s">
        <v>31</v>
      </c>
      <c r="D195" s="30">
        <f>498/100*0.7</f>
        <v>3.4860000000000002</v>
      </c>
      <c r="E195" s="25" t="s">
        <v>818</v>
      </c>
      <c r="F195" s="25" t="s">
        <v>17</v>
      </c>
      <c r="G195" s="25" t="s">
        <v>18</v>
      </c>
    </row>
    <row r="196" spans="1:7" s="12" customFormat="1" ht="24">
      <c r="A196" s="25" t="s">
        <v>810</v>
      </c>
      <c r="B196" s="37">
        <v>44799</v>
      </c>
      <c r="C196" s="25" t="s">
        <v>31</v>
      </c>
      <c r="D196" s="30">
        <f>498/100*0.7</f>
        <v>3.4860000000000002</v>
      </c>
      <c r="E196" s="25" t="s">
        <v>818</v>
      </c>
      <c r="F196" s="25" t="s">
        <v>17</v>
      </c>
      <c r="G196" s="25" t="s">
        <v>18</v>
      </c>
    </row>
    <row r="197" spans="1:7" s="12" customFormat="1" ht="24">
      <c r="A197" s="25" t="s">
        <v>811</v>
      </c>
      <c r="B197" s="37">
        <v>44799</v>
      </c>
      <c r="C197" s="25" t="s">
        <v>31</v>
      </c>
      <c r="D197" s="30">
        <f>498/100*0.7</f>
        <v>3.4860000000000002</v>
      </c>
      <c r="E197" s="25" t="s">
        <v>818</v>
      </c>
      <c r="F197" s="25" t="s">
        <v>17</v>
      </c>
      <c r="G197" s="25" t="s">
        <v>18</v>
      </c>
    </row>
    <row r="198" spans="1:7" s="12" customFormat="1" ht="24">
      <c r="A198" s="25" t="s">
        <v>812</v>
      </c>
      <c r="B198" s="37">
        <v>44799</v>
      </c>
      <c r="C198" s="25" t="s">
        <v>31</v>
      </c>
      <c r="D198" s="30">
        <f>79/100*0.7</f>
        <v>0.55299999999999994</v>
      </c>
      <c r="E198" s="25" t="s">
        <v>818</v>
      </c>
      <c r="F198" s="25" t="s">
        <v>17</v>
      </c>
      <c r="G198" s="25" t="s">
        <v>18</v>
      </c>
    </row>
    <row r="199" spans="1:7" s="12" customFormat="1" ht="24">
      <c r="A199" s="25" t="s">
        <v>813</v>
      </c>
      <c r="B199" s="37">
        <v>44799</v>
      </c>
      <c r="C199" s="25" t="s">
        <v>31</v>
      </c>
      <c r="D199" s="30">
        <f>79/100*0.7</f>
        <v>0.55299999999999994</v>
      </c>
      <c r="E199" s="25" t="s">
        <v>818</v>
      </c>
      <c r="F199" s="25" t="s">
        <v>17</v>
      </c>
      <c r="G199" s="25" t="s">
        <v>18</v>
      </c>
    </row>
    <row r="200" spans="1:7" s="12" customFormat="1" ht="24">
      <c r="A200" s="25" t="s">
        <v>814</v>
      </c>
      <c r="B200" s="37">
        <v>44799</v>
      </c>
      <c r="C200" s="25" t="s">
        <v>31</v>
      </c>
      <c r="D200" s="25">
        <f>200/100*0.7</f>
        <v>1.4</v>
      </c>
      <c r="E200" s="25" t="s">
        <v>818</v>
      </c>
      <c r="F200" s="25" t="s">
        <v>17</v>
      </c>
      <c r="G200" s="25" t="s">
        <v>18</v>
      </c>
    </row>
    <row r="201" spans="1:7" s="12" customFormat="1" ht="24">
      <c r="A201" s="25" t="s">
        <v>815</v>
      </c>
      <c r="B201" s="37">
        <v>44799</v>
      </c>
      <c r="C201" s="25" t="s">
        <v>31</v>
      </c>
      <c r="D201" s="25">
        <f t="shared" ref="D201:D202" si="12">200/100*0.7</f>
        <v>1.4</v>
      </c>
      <c r="E201" s="25" t="s">
        <v>818</v>
      </c>
      <c r="F201" s="25" t="s">
        <v>17</v>
      </c>
      <c r="G201" s="25" t="s">
        <v>18</v>
      </c>
    </row>
    <row r="202" spans="1:7" s="12" customFormat="1" ht="24">
      <c r="A202" s="25" t="s">
        <v>816</v>
      </c>
      <c r="B202" s="37">
        <v>44799</v>
      </c>
      <c r="C202" s="25" t="s">
        <v>31</v>
      </c>
      <c r="D202" s="25">
        <f t="shared" si="12"/>
        <v>1.4</v>
      </c>
      <c r="E202" s="25" t="s">
        <v>818</v>
      </c>
      <c r="F202" s="25" t="s">
        <v>17</v>
      </c>
      <c r="G202" s="25" t="s">
        <v>18</v>
      </c>
    </row>
    <row r="203" spans="1:7" s="12" customFormat="1" ht="42.75" customHeight="1">
      <c r="A203" s="74" t="s">
        <v>24</v>
      </c>
      <c r="B203" s="74"/>
      <c r="C203" s="74"/>
      <c r="D203" s="74"/>
      <c r="E203" s="74"/>
      <c r="F203" s="74"/>
      <c r="G203" s="74"/>
    </row>
    <row r="204" spans="1:7" s="12" customFormat="1" ht="48.75" customHeight="1">
      <c r="A204" s="72" t="s">
        <v>1065</v>
      </c>
      <c r="B204" s="72"/>
      <c r="C204" s="72"/>
      <c r="D204" s="72"/>
      <c r="E204" s="13" t="s">
        <v>19</v>
      </c>
      <c r="F204" s="73" t="s">
        <v>1066</v>
      </c>
      <c r="G204" s="73"/>
    </row>
    <row r="205" spans="1:7" ht="48.75" customHeight="1">
      <c r="A205" s="75" t="s">
        <v>1067</v>
      </c>
      <c r="B205" s="75"/>
      <c r="C205" s="75"/>
      <c r="D205" s="75"/>
      <c r="E205" s="13" t="s">
        <v>19</v>
      </c>
      <c r="F205" s="73" t="s">
        <v>1531</v>
      </c>
      <c r="G205" s="73"/>
    </row>
    <row r="206" spans="1:7" ht="30.75" customHeight="1">
      <c r="A206" s="72" t="s">
        <v>1068</v>
      </c>
      <c r="B206" s="72"/>
      <c r="C206" s="72"/>
      <c r="D206" s="16"/>
      <c r="E206" s="13" t="s">
        <v>20</v>
      </c>
      <c r="F206" s="73" t="s">
        <v>32</v>
      </c>
      <c r="G206" s="73"/>
    </row>
  </sheetData>
  <autoFilter ref="B24:B29" xr:uid="{00000000-0009-0000-0000-000000000000}"/>
  <mergeCells count="36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55:G55"/>
    <mergeCell ref="A41:G41"/>
    <mergeCell ref="A16:F16"/>
    <mergeCell ref="A17:F17"/>
    <mergeCell ref="A18:F18"/>
    <mergeCell ref="A19:G19"/>
    <mergeCell ref="A22:G22"/>
    <mergeCell ref="A25:G25"/>
    <mergeCell ref="A203:G203"/>
    <mergeCell ref="A143:G143"/>
    <mergeCell ref="A99:G99"/>
    <mergeCell ref="A85:G85"/>
    <mergeCell ref="A69:G69"/>
    <mergeCell ref="A115:G115"/>
    <mergeCell ref="A129:G129"/>
    <mergeCell ref="A159:G159"/>
    <mergeCell ref="A173:G173"/>
    <mergeCell ref="A189:G189"/>
    <mergeCell ref="A204:D204"/>
    <mergeCell ref="F204:G204"/>
    <mergeCell ref="A205:D205"/>
    <mergeCell ref="F205:G205"/>
    <mergeCell ref="A206:C206"/>
    <mergeCell ref="F206:G206"/>
  </mergeCells>
  <pageMargins left="0.98425196850393704" right="0.35433070866141736" top="0.59055118110236227" bottom="0.59055118110236227" header="0" footer="0"/>
  <pageSetup paperSize="9" scale="86" fitToHeight="0" orientation="portrait" r:id="rId1"/>
  <headerFooter differentFirst="1" alignWithMargins="0">
    <oddHeader>&amp;R&amp;"Times New Roman,обычный"П Р О Т О К О Л  № 77/2022цд от 26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ignoredErrors>
    <ignoredError sqref="D2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C2B1-5772-448C-A18F-672DB7FF0AD5}">
  <sheetPr>
    <tabColor rgb="FF92D050"/>
  </sheetPr>
  <dimension ref="A1:G76"/>
  <sheetViews>
    <sheetView view="pageLayout" topLeftCell="A2" zoomScaleNormal="100" zoomScaleSheetLayoutView="100" workbookViewId="0">
      <selection activeCell="A13" sqref="A13:F13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10.710937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1290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1293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35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1291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1292</v>
      </c>
      <c r="B13" s="87"/>
      <c r="C13" s="87"/>
      <c r="D13" s="87"/>
      <c r="E13" s="87"/>
      <c r="F13" s="87"/>
      <c r="G13" s="26"/>
    </row>
    <row r="14" spans="1:7" ht="17.25" customHeight="1">
      <c r="A14" s="27" t="s">
        <v>817</v>
      </c>
      <c r="B14" s="27"/>
      <c r="C14" s="27"/>
      <c r="D14" s="27"/>
      <c r="E14" s="27"/>
      <c r="F14" s="27"/>
      <c r="G14" s="27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7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7" t="s">
        <v>8</v>
      </c>
      <c r="B20" s="5"/>
      <c r="C20" s="7"/>
      <c r="D20" s="7"/>
      <c r="E20" s="7"/>
      <c r="F20" s="7"/>
      <c r="G20" s="7"/>
    </row>
    <row r="21" spans="1:7" ht="13.5" customHeight="1">
      <c r="A21" s="45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77" t="s">
        <v>54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55</v>
      </c>
      <c r="B26" s="37">
        <v>44770</v>
      </c>
      <c r="C26" s="25" t="s">
        <v>31</v>
      </c>
      <c r="D26" s="30">
        <f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56</v>
      </c>
      <c r="B27" s="37">
        <v>44770</v>
      </c>
      <c r="C27" s="25" t="s">
        <v>31</v>
      </c>
      <c r="D27" s="30">
        <f t="shared" ref="D27:D31" si="0">16/100*0.7</f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57</v>
      </c>
      <c r="B28" s="37">
        <v>44770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58</v>
      </c>
      <c r="B29" s="37">
        <v>44770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59</v>
      </c>
      <c r="B30" s="37">
        <v>44770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60</v>
      </c>
      <c r="B31" s="37">
        <v>44770</v>
      </c>
      <c r="C31" s="25" t="s">
        <v>31</v>
      </c>
      <c r="D31" s="30">
        <f t="shared" si="0"/>
        <v>0.11199999999999999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61</v>
      </c>
      <c r="B32" s="37">
        <v>44770</v>
      </c>
      <c r="C32" s="25" t="s">
        <v>31</v>
      </c>
      <c r="D32" s="30">
        <f>42/100*0.7</f>
        <v>0.29399999999999998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62</v>
      </c>
      <c r="B33" s="37">
        <v>44770</v>
      </c>
      <c r="C33" s="25" t="s">
        <v>31</v>
      </c>
      <c r="D33" s="30">
        <f>34/100*0.7</f>
        <v>0.23799999999999999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63</v>
      </c>
      <c r="B34" s="37">
        <v>44770</v>
      </c>
      <c r="C34" s="25" t="s">
        <v>31</v>
      </c>
      <c r="D34" s="30">
        <f>34/100*0.7</f>
        <v>0.23799999999999999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65</v>
      </c>
      <c r="B35" s="37">
        <v>44770</v>
      </c>
      <c r="C35" s="25" t="s">
        <v>30</v>
      </c>
      <c r="D35" s="30">
        <f>184/100*0.7</f>
        <v>1.288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66</v>
      </c>
      <c r="B36" s="37">
        <v>44770</v>
      </c>
      <c r="C36" s="25" t="s">
        <v>30</v>
      </c>
      <c r="D36" s="30">
        <f t="shared" ref="D36:D42" si="1">184/100*0.7</f>
        <v>1.288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67</v>
      </c>
      <c r="B37" s="37">
        <v>44770</v>
      </c>
      <c r="C37" s="25" t="s">
        <v>30</v>
      </c>
      <c r="D37" s="30">
        <f t="shared" si="1"/>
        <v>1.288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68</v>
      </c>
      <c r="B38" s="37">
        <v>44770</v>
      </c>
      <c r="C38" s="25" t="s">
        <v>30</v>
      </c>
      <c r="D38" s="30">
        <f t="shared" si="1"/>
        <v>1.288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69</v>
      </c>
      <c r="B39" s="37">
        <v>44770</v>
      </c>
      <c r="C39" s="25" t="s">
        <v>30</v>
      </c>
      <c r="D39" s="30">
        <f>184/100*0.7</f>
        <v>1.288</v>
      </c>
      <c r="E39" s="25" t="s">
        <v>818</v>
      </c>
      <c r="F39" s="25" t="s">
        <v>17</v>
      </c>
      <c r="G39" s="25" t="s">
        <v>18</v>
      </c>
    </row>
    <row r="40" spans="1:7" s="12" customFormat="1" ht="24">
      <c r="A40" s="25" t="s">
        <v>70</v>
      </c>
      <c r="B40" s="37">
        <v>44770</v>
      </c>
      <c r="C40" s="25" t="s">
        <v>30</v>
      </c>
      <c r="D40" s="30">
        <f t="shared" si="1"/>
        <v>1.288</v>
      </c>
      <c r="E40" s="25" t="s">
        <v>818</v>
      </c>
      <c r="F40" s="25" t="s">
        <v>17</v>
      </c>
      <c r="G40" s="25" t="s">
        <v>18</v>
      </c>
    </row>
    <row r="41" spans="1:7" s="12" customFormat="1" ht="24">
      <c r="A41" s="25" t="s">
        <v>71</v>
      </c>
      <c r="B41" s="37">
        <v>44770</v>
      </c>
      <c r="C41" s="25" t="s">
        <v>30</v>
      </c>
      <c r="D41" s="30">
        <f t="shared" si="1"/>
        <v>1.288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72</v>
      </c>
      <c r="B42" s="37">
        <v>44770</v>
      </c>
      <c r="C42" s="25" t="s">
        <v>30</v>
      </c>
      <c r="D42" s="30">
        <f t="shared" si="1"/>
        <v>1.288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1274</v>
      </c>
      <c r="B43" s="37">
        <v>44756</v>
      </c>
      <c r="C43" s="25" t="s">
        <v>28</v>
      </c>
      <c r="D43" s="30">
        <f>446/100*0.7</f>
        <v>3.1219999999999999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1275</v>
      </c>
      <c r="B44" s="37">
        <v>44756</v>
      </c>
      <c r="C44" s="25" t="s">
        <v>28</v>
      </c>
      <c r="D44" s="30">
        <f t="shared" ref="D44:D58" si="2">446/100*0.7</f>
        <v>3.1219999999999999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1276</v>
      </c>
      <c r="B45" s="37">
        <v>44756</v>
      </c>
      <c r="C45" s="25" t="s">
        <v>28</v>
      </c>
      <c r="D45" s="30">
        <f t="shared" si="2"/>
        <v>3.1219999999999999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1277</v>
      </c>
      <c r="B46" s="37">
        <v>44756</v>
      </c>
      <c r="C46" s="25" t="s">
        <v>28</v>
      </c>
      <c r="D46" s="30">
        <f t="shared" si="2"/>
        <v>3.1219999999999999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1278</v>
      </c>
      <c r="B47" s="37">
        <v>44756</v>
      </c>
      <c r="C47" s="25" t="s">
        <v>28</v>
      </c>
      <c r="D47" s="30">
        <f t="shared" si="2"/>
        <v>3.1219999999999999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1279</v>
      </c>
      <c r="B48" s="37">
        <v>44756</v>
      </c>
      <c r="C48" s="25" t="s">
        <v>28</v>
      </c>
      <c r="D48" s="30">
        <f t="shared" si="2"/>
        <v>3.1219999999999999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1280</v>
      </c>
      <c r="B49" s="37">
        <v>44756</v>
      </c>
      <c r="C49" s="25" t="s">
        <v>28</v>
      </c>
      <c r="D49" s="30">
        <f t="shared" si="2"/>
        <v>3.1219999999999999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1281</v>
      </c>
      <c r="B50" s="37">
        <v>44756</v>
      </c>
      <c r="C50" s="25" t="s">
        <v>28</v>
      </c>
      <c r="D50" s="30">
        <f t="shared" si="2"/>
        <v>3.1219999999999999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1282</v>
      </c>
      <c r="B51" s="37">
        <v>44761</v>
      </c>
      <c r="C51" s="25" t="s">
        <v>28</v>
      </c>
      <c r="D51" s="30">
        <f t="shared" si="2"/>
        <v>3.1219999999999999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1283</v>
      </c>
      <c r="B52" s="37">
        <v>44761</v>
      </c>
      <c r="C52" s="25" t="s">
        <v>28</v>
      </c>
      <c r="D52" s="30">
        <f t="shared" si="2"/>
        <v>3.1219999999999999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1284</v>
      </c>
      <c r="B53" s="37">
        <v>44761</v>
      </c>
      <c r="C53" s="25" t="s">
        <v>28</v>
      </c>
      <c r="D53" s="30">
        <f t="shared" si="2"/>
        <v>3.1219999999999999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1285</v>
      </c>
      <c r="B54" s="37">
        <v>44761</v>
      </c>
      <c r="C54" s="25" t="s">
        <v>28</v>
      </c>
      <c r="D54" s="30">
        <f t="shared" si="2"/>
        <v>3.1219999999999999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1286</v>
      </c>
      <c r="B55" s="37">
        <v>44761</v>
      </c>
      <c r="C55" s="25" t="s">
        <v>28</v>
      </c>
      <c r="D55" s="30">
        <f t="shared" si="2"/>
        <v>3.1219999999999999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1287</v>
      </c>
      <c r="B56" s="37">
        <v>44761</v>
      </c>
      <c r="C56" s="25" t="s">
        <v>28</v>
      </c>
      <c r="D56" s="30">
        <f t="shared" si="2"/>
        <v>3.1219999999999999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1288</v>
      </c>
      <c r="B57" s="37">
        <v>44761</v>
      </c>
      <c r="C57" s="25" t="s">
        <v>28</v>
      </c>
      <c r="D57" s="30">
        <f t="shared" si="2"/>
        <v>3.1219999999999999</v>
      </c>
      <c r="E57" s="25" t="s">
        <v>818</v>
      </c>
      <c r="F57" s="25" t="s">
        <v>17</v>
      </c>
      <c r="G57" s="25" t="s">
        <v>18</v>
      </c>
    </row>
    <row r="58" spans="1:7" s="12" customFormat="1" ht="24">
      <c r="A58" s="25" t="s">
        <v>1289</v>
      </c>
      <c r="B58" s="37">
        <v>44761</v>
      </c>
      <c r="C58" s="25" t="s">
        <v>28</v>
      </c>
      <c r="D58" s="30">
        <f t="shared" si="2"/>
        <v>3.1219999999999999</v>
      </c>
      <c r="E58" s="25" t="s">
        <v>818</v>
      </c>
      <c r="F58" s="25" t="s">
        <v>17</v>
      </c>
      <c r="G58" s="25" t="s">
        <v>18</v>
      </c>
    </row>
    <row r="59" spans="1:7" s="12" customFormat="1" ht="42.75" customHeight="1">
      <c r="A59" s="74" t="s">
        <v>24</v>
      </c>
      <c r="B59" s="74"/>
      <c r="C59" s="74"/>
      <c r="D59" s="74"/>
      <c r="E59" s="74"/>
      <c r="F59" s="74"/>
      <c r="G59" s="74"/>
    </row>
    <row r="60" spans="1:7" s="12" customFormat="1" ht="48.75" customHeight="1">
      <c r="A60" s="72" t="s">
        <v>1065</v>
      </c>
      <c r="B60" s="72"/>
      <c r="C60" s="72"/>
      <c r="D60" s="72"/>
      <c r="E60" s="13" t="s">
        <v>19</v>
      </c>
      <c r="F60" s="73" t="s">
        <v>1066</v>
      </c>
      <c r="G60" s="73"/>
    </row>
    <row r="61" spans="1:7" ht="48.75" customHeight="1">
      <c r="A61" s="75" t="s">
        <v>1067</v>
      </c>
      <c r="B61" s="75"/>
      <c r="C61" s="75"/>
      <c r="D61" s="75"/>
      <c r="E61" s="13" t="s">
        <v>19</v>
      </c>
      <c r="F61" s="73" t="s">
        <v>819</v>
      </c>
      <c r="G61" s="73"/>
    </row>
    <row r="62" spans="1:7" ht="30.75" customHeight="1">
      <c r="A62" s="72" t="s">
        <v>1068</v>
      </c>
      <c r="B62" s="72"/>
      <c r="C62" s="72"/>
      <c r="D62" s="16"/>
      <c r="E62" s="13" t="s">
        <v>20</v>
      </c>
      <c r="F62" s="73" t="s">
        <v>32</v>
      </c>
      <c r="G62" s="73"/>
    </row>
    <row r="63" spans="1:7" s="12" customFormat="1">
      <c r="A63" s="1"/>
      <c r="B63" s="1"/>
      <c r="C63" s="1"/>
      <c r="D63" s="1"/>
      <c r="E63" s="1"/>
      <c r="F63" s="1"/>
      <c r="G63" s="1"/>
    </row>
    <row r="64" spans="1:7" s="12" customFormat="1">
      <c r="A64" s="1"/>
      <c r="B64" s="1"/>
      <c r="C64" s="1"/>
      <c r="D64" s="1"/>
      <c r="E64" s="1"/>
      <c r="F64" s="1"/>
      <c r="G64" s="1"/>
    </row>
    <row r="65" spans="1:7" s="12" customFormat="1">
      <c r="A65" s="1"/>
      <c r="B65" s="1"/>
      <c r="C65" s="1"/>
      <c r="D65" s="1"/>
      <c r="E65" s="1"/>
      <c r="F65" s="1"/>
      <c r="G65" s="1"/>
    </row>
    <row r="66" spans="1:7" s="12" customFormat="1">
      <c r="A66" s="1"/>
      <c r="B66" s="1"/>
      <c r="C66" s="1"/>
      <c r="D66" s="1"/>
      <c r="E66" s="1"/>
      <c r="F66" s="1"/>
      <c r="G66" s="1"/>
    </row>
    <row r="67" spans="1:7" s="12" customFormat="1">
      <c r="A67" s="1"/>
      <c r="B67" s="1"/>
      <c r="C67" s="1"/>
      <c r="D67" s="1"/>
      <c r="E67" s="1"/>
      <c r="F67" s="1"/>
      <c r="G67" s="1"/>
    </row>
    <row r="68" spans="1:7" s="12" customFormat="1">
      <c r="A68" s="1"/>
      <c r="B68" s="1"/>
      <c r="C68" s="1"/>
      <c r="D68" s="1"/>
      <c r="E68" s="1"/>
      <c r="F68" s="1"/>
      <c r="G68" s="1"/>
    </row>
    <row r="69" spans="1:7" s="12" customFormat="1">
      <c r="A69" s="1"/>
      <c r="B69" s="1"/>
      <c r="C69" s="1"/>
      <c r="D69" s="1"/>
      <c r="E69" s="1"/>
      <c r="F69" s="1"/>
      <c r="G69" s="1"/>
    </row>
    <row r="70" spans="1:7" s="12" customFormat="1">
      <c r="A70" s="1"/>
      <c r="B70" s="1"/>
      <c r="C70" s="1"/>
      <c r="D70" s="1"/>
      <c r="E70" s="1"/>
      <c r="F70" s="1"/>
      <c r="G70" s="1"/>
    </row>
    <row r="72" spans="1:7" ht="21.75" customHeight="1"/>
    <row r="73" spans="1:7" s="12" customFormat="1" ht="42.75" customHeight="1">
      <c r="A73" s="1"/>
      <c r="B73" s="1"/>
      <c r="C73" s="1"/>
      <c r="D73" s="1"/>
      <c r="E73" s="1"/>
      <c r="F73" s="1"/>
      <c r="G73" s="1"/>
    </row>
    <row r="74" spans="1:7" s="12" customFormat="1" ht="43.5" customHeight="1">
      <c r="A74" s="1"/>
      <c r="B74" s="1"/>
      <c r="C74" s="1"/>
      <c r="D74" s="1"/>
      <c r="E74" s="1"/>
      <c r="F74" s="1"/>
      <c r="G74" s="1"/>
    </row>
    <row r="75" spans="1:7" ht="45.75" customHeight="1"/>
    <row r="76" spans="1:7" ht="27.75" customHeight="1"/>
  </sheetData>
  <autoFilter ref="B24:B27" xr:uid="{00000000-0009-0000-0000-000000000000}"/>
  <mergeCells count="25">
    <mergeCell ref="A62:C62"/>
    <mergeCell ref="F62:G62"/>
    <mergeCell ref="A25:G25"/>
    <mergeCell ref="A59:G59"/>
    <mergeCell ref="A60:D60"/>
    <mergeCell ref="F60:G60"/>
    <mergeCell ref="A61:D61"/>
    <mergeCell ref="F61:G61"/>
    <mergeCell ref="A16:F16"/>
    <mergeCell ref="A17:F17"/>
    <mergeCell ref="A18:F18"/>
    <mergeCell ref="A19:G19"/>
    <mergeCell ref="A22:G22"/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65-2/2022цд от 28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23D9-6B1D-4A83-BA02-FD08172D9CAB}">
  <sheetPr>
    <tabColor rgb="FF92D050"/>
    <pageSetUpPr fitToPage="1"/>
  </sheetPr>
  <dimension ref="A1:G30"/>
  <sheetViews>
    <sheetView view="pageLayout" topLeftCell="A7" zoomScaleNormal="100" zoomScaleSheetLayoutView="100" workbookViewId="0">
      <selection activeCell="A21" sqref="A21:E21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9.140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1248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1241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1242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1243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1245</v>
      </c>
      <c r="B13" s="87"/>
      <c r="C13" s="87"/>
      <c r="D13" s="87"/>
      <c r="E13" s="87"/>
      <c r="F13" s="87"/>
      <c r="G13" s="41"/>
    </row>
    <row r="14" spans="1:7" ht="17.25" customHeight="1">
      <c r="A14" s="40" t="s">
        <v>817</v>
      </c>
      <c r="B14" s="40"/>
      <c r="C14" s="40"/>
      <c r="D14" s="40"/>
      <c r="E14" s="40"/>
      <c r="F14" s="40"/>
      <c r="G14" s="40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40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40" t="s">
        <v>8</v>
      </c>
      <c r="B20" s="5"/>
      <c r="C20" s="7"/>
      <c r="D20" s="7"/>
      <c r="E20" s="7"/>
      <c r="F20" s="7"/>
      <c r="G20" s="7"/>
    </row>
    <row r="21" spans="1:7" ht="13.5" customHeight="1">
      <c r="A21" s="40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6.5" customHeight="1">
      <c r="A25" s="96" t="s">
        <v>1247</v>
      </c>
      <c r="B25" s="97"/>
      <c r="C25" s="97"/>
      <c r="D25" s="97"/>
      <c r="E25" s="97"/>
      <c r="F25" s="97"/>
      <c r="G25" s="98"/>
    </row>
    <row r="26" spans="1:7" s="12" customFormat="1" ht="24">
      <c r="A26" s="25" t="s">
        <v>1246</v>
      </c>
      <c r="B26" s="37">
        <v>44760</v>
      </c>
      <c r="C26" s="25" t="s">
        <v>28</v>
      </c>
      <c r="D26" s="25">
        <f>921/100*0.7</f>
        <v>6.4470000000000001</v>
      </c>
      <c r="E26" s="25" t="s">
        <v>818</v>
      </c>
      <c r="F26" s="25" t="s">
        <v>17</v>
      </c>
      <c r="G26" s="25" t="s">
        <v>18</v>
      </c>
    </row>
    <row r="27" spans="1:7" s="12" customFormat="1" ht="42.75" customHeight="1">
      <c r="A27" s="74" t="s">
        <v>24</v>
      </c>
      <c r="B27" s="74"/>
      <c r="C27" s="74"/>
      <c r="D27" s="74"/>
      <c r="E27" s="74"/>
      <c r="F27" s="74"/>
      <c r="G27" s="74"/>
    </row>
    <row r="28" spans="1:7" s="12" customFormat="1" ht="48.75" customHeight="1">
      <c r="A28" s="72" t="s">
        <v>1065</v>
      </c>
      <c r="B28" s="72"/>
      <c r="C28" s="72"/>
      <c r="D28" s="72"/>
      <c r="E28" s="13" t="s">
        <v>19</v>
      </c>
      <c r="F28" s="73" t="s">
        <v>1066</v>
      </c>
      <c r="G28" s="73"/>
    </row>
    <row r="29" spans="1:7" ht="48.75" customHeight="1">
      <c r="A29" s="75" t="s">
        <v>1067</v>
      </c>
      <c r="B29" s="75"/>
      <c r="C29" s="75"/>
      <c r="D29" s="75"/>
      <c r="E29" s="13" t="s">
        <v>19</v>
      </c>
      <c r="F29" s="73" t="s">
        <v>819</v>
      </c>
      <c r="G29" s="73"/>
    </row>
    <row r="30" spans="1:7" ht="30.75" customHeight="1">
      <c r="A30" s="72" t="s">
        <v>1068</v>
      </c>
      <c r="B30" s="72"/>
      <c r="C30" s="72"/>
      <c r="D30" s="16"/>
      <c r="E30" s="13" t="s">
        <v>20</v>
      </c>
      <c r="F30" s="73" t="s">
        <v>32</v>
      </c>
      <c r="G30" s="73"/>
    </row>
  </sheetData>
  <autoFilter ref="B24:B26" xr:uid="{00000000-0009-0000-0000-000000000000}"/>
  <mergeCells count="25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27:G27"/>
    <mergeCell ref="A16:F16"/>
    <mergeCell ref="A17:F17"/>
    <mergeCell ref="A18:F18"/>
    <mergeCell ref="A19:G19"/>
    <mergeCell ref="A22:G22"/>
    <mergeCell ref="A25:G25"/>
    <mergeCell ref="A28:D28"/>
    <mergeCell ref="F28:G28"/>
    <mergeCell ref="A29:D29"/>
    <mergeCell ref="F29:G29"/>
    <mergeCell ref="A30:C30"/>
    <mergeCell ref="F30:G30"/>
  </mergeCells>
  <pageMargins left="0.98425196850393704" right="0.35433070866141736" top="0.59055118110236227" bottom="0.59055118110236227" header="0" footer="0"/>
  <pageSetup paperSize="9" scale="87" fitToHeight="0" orientation="portrait" r:id="rId1"/>
  <headerFooter differentFirst="1" alignWithMargins="0">
    <oddHeader xml:space="preserve">&amp;R&amp;"Times New Roman,обычный"&amp;KFF0000П Р О Т О К О Л  № 82/2021цд от 18 ноября 2021г.    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2BCD-8CCD-4710-BA15-A69A92F321E2}">
  <sheetPr>
    <tabColor rgb="FF92D050"/>
    <pageSetUpPr fitToPage="1"/>
  </sheetPr>
  <dimension ref="A1:G30"/>
  <sheetViews>
    <sheetView view="pageLayout" topLeftCell="A13" zoomScaleNormal="100" zoomScaleSheetLayoutView="100" workbookViewId="0">
      <selection activeCell="A14" sqref="A13:F14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9.140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1297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1295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1242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1296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1245</v>
      </c>
      <c r="B13" s="87"/>
      <c r="C13" s="87"/>
      <c r="D13" s="87"/>
      <c r="E13" s="87"/>
      <c r="F13" s="87"/>
      <c r="G13" s="46"/>
    </row>
    <row r="14" spans="1:7" ht="17.25" customHeight="1">
      <c r="A14" s="47" t="s">
        <v>817</v>
      </c>
      <c r="B14" s="47"/>
      <c r="C14" s="47"/>
      <c r="D14" s="47"/>
      <c r="E14" s="47"/>
      <c r="F14" s="47"/>
      <c r="G14" s="47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47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47" t="s">
        <v>8</v>
      </c>
      <c r="B20" s="5"/>
      <c r="C20" s="7"/>
      <c r="D20" s="7"/>
      <c r="E20" s="7"/>
      <c r="F20" s="7"/>
      <c r="G20" s="7"/>
    </row>
    <row r="21" spans="1:7" ht="13.5" customHeight="1">
      <c r="A21" s="47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6.5" customHeight="1">
      <c r="A25" s="96" t="s">
        <v>1247</v>
      </c>
      <c r="B25" s="97"/>
      <c r="C25" s="97"/>
      <c r="D25" s="97"/>
      <c r="E25" s="97"/>
      <c r="F25" s="97"/>
      <c r="G25" s="98"/>
    </row>
    <row r="26" spans="1:7" s="12" customFormat="1" ht="24">
      <c r="A26" s="25" t="s">
        <v>1294</v>
      </c>
      <c r="B26" s="37">
        <v>44770</v>
      </c>
      <c r="C26" s="25" t="s">
        <v>28</v>
      </c>
      <c r="D26" s="25">
        <f>921/100*0.7</f>
        <v>6.4470000000000001</v>
      </c>
      <c r="E26" s="25" t="s">
        <v>818</v>
      </c>
      <c r="F26" s="25" t="s">
        <v>17</v>
      </c>
      <c r="G26" s="25" t="s">
        <v>18</v>
      </c>
    </row>
    <row r="27" spans="1:7" s="12" customFormat="1" ht="42.75" customHeight="1">
      <c r="A27" s="74" t="s">
        <v>24</v>
      </c>
      <c r="B27" s="74"/>
      <c r="C27" s="74"/>
      <c r="D27" s="74"/>
      <c r="E27" s="74"/>
      <c r="F27" s="74"/>
      <c r="G27" s="74"/>
    </row>
    <row r="28" spans="1:7" s="12" customFormat="1" ht="48.75" customHeight="1">
      <c r="A28" s="72" t="s">
        <v>1065</v>
      </c>
      <c r="B28" s="72"/>
      <c r="C28" s="72"/>
      <c r="D28" s="72"/>
      <c r="E28" s="13" t="s">
        <v>19</v>
      </c>
      <c r="F28" s="73" t="s">
        <v>1066</v>
      </c>
      <c r="G28" s="73"/>
    </row>
    <row r="29" spans="1:7" ht="48.75" customHeight="1">
      <c r="A29" s="75" t="s">
        <v>1067</v>
      </c>
      <c r="B29" s="75"/>
      <c r="C29" s="75"/>
      <c r="D29" s="75"/>
      <c r="E29" s="13" t="s">
        <v>19</v>
      </c>
      <c r="F29" s="73" t="s">
        <v>819</v>
      </c>
      <c r="G29" s="73"/>
    </row>
    <row r="30" spans="1:7" ht="30.75" customHeight="1">
      <c r="A30" s="72" t="s">
        <v>1068</v>
      </c>
      <c r="B30" s="72"/>
      <c r="C30" s="72"/>
      <c r="D30" s="16"/>
      <c r="E30" s="13" t="s">
        <v>20</v>
      </c>
      <c r="F30" s="73" t="s">
        <v>32</v>
      </c>
      <c r="G30" s="73"/>
    </row>
  </sheetData>
  <autoFilter ref="B24:B26" xr:uid="{00000000-0009-0000-0000-000000000000}"/>
  <mergeCells count="25">
    <mergeCell ref="A30:C30"/>
    <mergeCell ref="F30:G30"/>
    <mergeCell ref="A16:F16"/>
    <mergeCell ref="A17:F17"/>
    <mergeCell ref="A18:F18"/>
    <mergeCell ref="A19:G19"/>
    <mergeCell ref="A22:G22"/>
    <mergeCell ref="A25:G25"/>
    <mergeCell ref="A27:G27"/>
    <mergeCell ref="A28:D28"/>
    <mergeCell ref="F28:G28"/>
    <mergeCell ref="A29:D29"/>
    <mergeCell ref="F29:G29"/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</mergeCells>
  <pageMargins left="0.98425196850393704" right="0.35433070866141736" top="0.59055118110236227" bottom="0.59055118110236227" header="0" footer="0"/>
  <pageSetup paperSize="9" scale="87" fitToHeight="0" orientation="portrait" r:id="rId1"/>
  <headerFooter differentFirst="1" alignWithMargins="0">
    <oddHeader xml:space="preserve">&amp;R&amp;"Times New Roman,обычный"&amp;KFF0000П Р О Т О К О Л  № 82/2021цд от 18 ноября 2021г.    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E06F-F458-457D-B5B3-BC45B31C48BB}">
  <sheetPr>
    <tabColor rgb="FF92D050"/>
    <pageSetUpPr fitToPage="1"/>
  </sheetPr>
  <dimension ref="A1:G48"/>
  <sheetViews>
    <sheetView view="pageLayout" zoomScaleNormal="100" zoomScaleSheetLayoutView="100" workbookViewId="0">
      <selection activeCell="A17" sqref="A17:F17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9.140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1317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1241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1242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1243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1316</v>
      </c>
      <c r="B13" s="87"/>
      <c r="C13" s="87"/>
      <c r="D13" s="87"/>
      <c r="E13" s="87"/>
      <c r="F13" s="87"/>
      <c r="G13" s="46"/>
    </row>
    <row r="14" spans="1:7" ht="17.25" customHeight="1">
      <c r="A14" s="48" t="s">
        <v>1315</v>
      </c>
      <c r="B14" s="48"/>
      <c r="C14" s="48"/>
      <c r="D14" s="48"/>
      <c r="E14" s="48"/>
      <c r="F14" s="48"/>
      <c r="G14" s="48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47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47" t="s">
        <v>8</v>
      </c>
      <c r="B20" s="5"/>
      <c r="C20" s="7"/>
      <c r="D20" s="7"/>
      <c r="E20" s="7"/>
      <c r="F20" s="7"/>
      <c r="G20" s="7"/>
    </row>
    <row r="21" spans="1:7" ht="13.5" customHeight="1">
      <c r="A21" s="47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6.5" customHeight="1">
      <c r="A25" s="96" t="s">
        <v>1247</v>
      </c>
      <c r="B25" s="97"/>
      <c r="C25" s="97"/>
      <c r="D25" s="97"/>
      <c r="E25" s="97"/>
      <c r="F25" s="97"/>
      <c r="G25" s="98"/>
    </row>
    <row r="26" spans="1:7" s="12" customFormat="1" ht="24">
      <c r="A26" s="25" t="s">
        <v>1298</v>
      </c>
      <c r="B26" s="37">
        <v>44760</v>
      </c>
      <c r="C26" s="25" t="s">
        <v>28</v>
      </c>
      <c r="D26" s="25">
        <f>540/100*0.7</f>
        <v>3.78</v>
      </c>
      <c r="E26" s="42" t="s">
        <v>1249</v>
      </c>
      <c r="F26" s="25" t="s">
        <v>17</v>
      </c>
      <c r="G26" s="25" t="s">
        <v>18</v>
      </c>
    </row>
    <row r="27" spans="1:7" s="12" customFormat="1" ht="24">
      <c r="A27" s="25" t="s">
        <v>1299</v>
      </c>
      <c r="B27" s="37">
        <v>44760</v>
      </c>
      <c r="C27" s="25" t="s">
        <v>28</v>
      </c>
      <c r="D27" s="25">
        <f t="shared" ref="D27:D37" si="0">540/100*0.7</f>
        <v>3.78</v>
      </c>
      <c r="E27" s="42" t="s">
        <v>1249</v>
      </c>
      <c r="F27" s="25" t="s">
        <v>17</v>
      </c>
      <c r="G27" s="25" t="s">
        <v>18</v>
      </c>
    </row>
    <row r="28" spans="1:7" s="12" customFormat="1" ht="24">
      <c r="A28" s="25" t="s">
        <v>1300</v>
      </c>
      <c r="B28" s="37">
        <v>44760</v>
      </c>
      <c r="C28" s="25" t="s">
        <v>28</v>
      </c>
      <c r="D28" s="25">
        <f t="shared" si="0"/>
        <v>3.78</v>
      </c>
      <c r="E28" s="42" t="s">
        <v>1249</v>
      </c>
      <c r="F28" s="25" t="s">
        <v>17</v>
      </c>
      <c r="G28" s="25" t="s">
        <v>18</v>
      </c>
    </row>
    <row r="29" spans="1:7" s="12" customFormat="1" ht="24">
      <c r="A29" s="25" t="s">
        <v>1301</v>
      </c>
      <c r="B29" s="37">
        <v>44760</v>
      </c>
      <c r="C29" s="25" t="s">
        <v>28</v>
      </c>
      <c r="D29" s="25">
        <f t="shared" si="0"/>
        <v>3.78</v>
      </c>
      <c r="E29" s="42" t="s">
        <v>1249</v>
      </c>
      <c r="F29" s="25" t="s">
        <v>17</v>
      </c>
      <c r="G29" s="25" t="s">
        <v>18</v>
      </c>
    </row>
    <row r="30" spans="1:7" s="12" customFormat="1" ht="24">
      <c r="A30" s="25" t="s">
        <v>1302</v>
      </c>
      <c r="B30" s="37">
        <v>44760</v>
      </c>
      <c r="C30" s="25" t="s">
        <v>28</v>
      </c>
      <c r="D30" s="25">
        <f t="shared" si="0"/>
        <v>3.78</v>
      </c>
      <c r="E30" s="42" t="s">
        <v>1249</v>
      </c>
      <c r="F30" s="25" t="s">
        <v>17</v>
      </c>
      <c r="G30" s="25" t="s">
        <v>18</v>
      </c>
    </row>
    <row r="31" spans="1:7" s="12" customFormat="1" ht="24">
      <c r="A31" s="25" t="s">
        <v>1303</v>
      </c>
      <c r="B31" s="37">
        <v>44760</v>
      </c>
      <c r="C31" s="25" t="s">
        <v>28</v>
      </c>
      <c r="D31" s="25">
        <f t="shared" si="0"/>
        <v>3.78</v>
      </c>
      <c r="E31" s="42" t="s">
        <v>1249</v>
      </c>
      <c r="F31" s="25" t="s">
        <v>17</v>
      </c>
      <c r="G31" s="25" t="s">
        <v>18</v>
      </c>
    </row>
    <row r="32" spans="1:7" s="12" customFormat="1" ht="24">
      <c r="A32" s="25" t="s">
        <v>1304</v>
      </c>
      <c r="B32" s="37">
        <v>44760</v>
      </c>
      <c r="C32" s="25" t="s">
        <v>28</v>
      </c>
      <c r="D32" s="25">
        <f t="shared" si="0"/>
        <v>3.78</v>
      </c>
      <c r="E32" s="42" t="s">
        <v>1249</v>
      </c>
      <c r="F32" s="25" t="s">
        <v>17</v>
      </c>
      <c r="G32" s="25" t="s">
        <v>18</v>
      </c>
    </row>
    <row r="33" spans="1:7" s="12" customFormat="1" ht="24">
      <c r="A33" s="25" t="s">
        <v>1305</v>
      </c>
      <c r="B33" s="37">
        <v>44760</v>
      </c>
      <c r="C33" s="25" t="s">
        <v>28</v>
      </c>
      <c r="D33" s="25">
        <f t="shared" si="0"/>
        <v>3.78</v>
      </c>
      <c r="E33" s="42" t="s">
        <v>1249</v>
      </c>
      <c r="F33" s="25" t="s">
        <v>17</v>
      </c>
      <c r="G33" s="25" t="s">
        <v>18</v>
      </c>
    </row>
    <row r="34" spans="1:7" s="12" customFormat="1" ht="24">
      <c r="A34" s="25" t="s">
        <v>1306</v>
      </c>
      <c r="B34" s="37">
        <v>44760</v>
      </c>
      <c r="C34" s="25" t="s">
        <v>28</v>
      </c>
      <c r="D34" s="25">
        <f t="shared" si="0"/>
        <v>3.78</v>
      </c>
      <c r="E34" s="42" t="s">
        <v>1249</v>
      </c>
      <c r="F34" s="25" t="s">
        <v>17</v>
      </c>
      <c r="G34" s="25" t="s">
        <v>18</v>
      </c>
    </row>
    <row r="35" spans="1:7" s="12" customFormat="1" ht="24">
      <c r="A35" s="25" t="s">
        <v>1307</v>
      </c>
      <c r="B35" s="37">
        <v>44760</v>
      </c>
      <c r="C35" s="25" t="s">
        <v>28</v>
      </c>
      <c r="D35" s="25">
        <f t="shared" si="0"/>
        <v>3.78</v>
      </c>
      <c r="E35" s="42" t="s">
        <v>1249</v>
      </c>
      <c r="F35" s="25" t="s">
        <v>17</v>
      </c>
      <c r="G35" s="25" t="s">
        <v>18</v>
      </c>
    </row>
    <row r="36" spans="1:7" s="12" customFormat="1" ht="24">
      <c r="A36" s="25" t="s">
        <v>1308</v>
      </c>
      <c r="B36" s="37">
        <v>44760</v>
      </c>
      <c r="C36" s="25" t="s">
        <v>28</v>
      </c>
      <c r="D36" s="25">
        <f t="shared" si="0"/>
        <v>3.78</v>
      </c>
      <c r="E36" s="42" t="s">
        <v>1249</v>
      </c>
      <c r="F36" s="25" t="s">
        <v>17</v>
      </c>
      <c r="G36" s="25" t="s">
        <v>18</v>
      </c>
    </row>
    <row r="37" spans="1:7" s="12" customFormat="1" ht="24">
      <c r="A37" s="25" t="s">
        <v>1309</v>
      </c>
      <c r="B37" s="37">
        <v>44760</v>
      </c>
      <c r="C37" s="25" t="s">
        <v>28</v>
      </c>
      <c r="D37" s="25">
        <f t="shared" si="0"/>
        <v>3.78</v>
      </c>
      <c r="E37" s="42" t="s">
        <v>1249</v>
      </c>
      <c r="F37" s="25" t="s">
        <v>17</v>
      </c>
      <c r="G37" s="25" t="s">
        <v>18</v>
      </c>
    </row>
    <row r="38" spans="1:7" s="12" customFormat="1" ht="24">
      <c r="A38" s="25" t="s">
        <v>1310</v>
      </c>
      <c r="B38" s="37">
        <v>44760</v>
      </c>
      <c r="C38" s="25" t="s">
        <v>30</v>
      </c>
      <c r="D38" s="25">
        <f>1410/100*0.7</f>
        <v>9.8699999999999992</v>
      </c>
      <c r="E38" s="42" t="s">
        <v>1249</v>
      </c>
      <c r="F38" s="25" t="s">
        <v>17</v>
      </c>
      <c r="G38" s="25" t="s">
        <v>18</v>
      </c>
    </row>
    <row r="39" spans="1:7" s="12" customFormat="1" ht="24">
      <c r="A39" s="25" t="s">
        <v>1311</v>
      </c>
      <c r="B39" s="37">
        <v>44760</v>
      </c>
      <c r="C39" s="25" t="s">
        <v>30</v>
      </c>
      <c r="D39" s="25">
        <f t="shared" ref="D39" si="1">1410/100*0.7</f>
        <v>9.8699999999999992</v>
      </c>
      <c r="E39" s="42" t="s">
        <v>1249</v>
      </c>
      <c r="F39" s="25" t="s">
        <v>17</v>
      </c>
      <c r="G39" s="25" t="s">
        <v>18</v>
      </c>
    </row>
    <row r="40" spans="1:7" ht="60" customHeight="1">
      <c r="A40" s="8" t="s">
        <v>10</v>
      </c>
      <c r="B40" s="8" t="s">
        <v>11</v>
      </c>
      <c r="C40" s="8" t="s">
        <v>12</v>
      </c>
      <c r="D40" s="8" t="s">
        <v>13</v>
      </c>
      <c r="E40" s="9" t="s">
        <v>14</v>
      </c>
      <c r="F40" s="10" t="s">
        <v>15</v>
      </c>
      <c r="G40" s="10" t="s">
        <v>16</v>
      </c>
    </row>
    <row r="41" spans="1:7" s="12" customFormat="1" ht="15" customHeight="1">
      <c r="A41" s="11">
        <v>1</v>
      </c>
      <c r="B41" s="11">
        <v>2</v>
      </c>
      <c r="C41" s="10">
        <v>3</v>
      </c>
      <c r="D41" s="10">
        <v>4</v>
      </c>
      <c r="E41" s="9">
        <v>5</v>
      </c>
      <c r="F41" s="10">
        <v>6</v>
      </c>
      <c r="G41" s="10">
        <v>7</v>
      </c>
    </row>
    <row r="42" spans="1:7" s="12" customFormat="1" ht="24">
      <c r="A42" s="25" t="s">
        <v>1312</v>
      </c>
      <c r="B42" s="37">
        <v>44760</v>
      </c>
      <c r="C42" s="25" t="s">
        <v>30</v>
      </c>
      <c r="D42" s="25">
        <f>1729/100*0.7</f>
        <v>12.102999999999998</v>
      </c>
      <c r="E42" s="42" t="s">
        <v>1249</v>
      </c>
      <c r="F42" s="25" t="s">
        <v>17</v>
      </c>
      <c r="G42" s="25" t="s">
        <v>18</v>
      </c>
    </row>
    <row r="43" spans="1:7" s="12" customFormat="1" ht="24">
      <c r="A43" s="25" t="s">
        <v>1313</v>
      </c>
      <c r="B43" s="37">
        <v>44760</v>
      </c>
      <c r="C43" s="25" t="s">
        <v>1250</v>
      </c>
      <c r="D43" s="25">
        <f>1083/100*0.7</f>
        <v>7.5809999999999995</v>
      </c>
      <c r="E43" s="42" t="s">
        <v>1249</v>
      </c>
      <c r="F43" s="25" t="s">
        <v>17</v>
      </c>
      <c r="G43" s="25" t="s">
        <v>18</v>
      </c>
    </row>
    <row r="44" spans="1:7" s="12" customFormat="1" ht="24">
      <c r="A44" s="25" t="s">
        <v>1314</v>
      </c>
      <c r="B44" s="37">
        <v>44760</v>
      </c>
      <c r="C44" s="25" t="s">
        <v>1250</v>
      </c>
      <c r="D44" s="25">
        <f>1083/100*0.7</f>
        <v>7.5809999999999995</v>
      </c>
      <c r="E44" s="42" t="s">
        <v>1249</v>
      </c>
      <c r="F44" s="25" t="s">
        <v>17</v>
      </c>
      <c r="G44" s="25" t="s">
        <v>18</v>
      </c>
    </row>
    <row r="45" spans="1:7" s="12" customFormat="1" ht="42.75" customHeight="1">
      <c r="A45" s="74" t="s">
        <v>24</v>
      </c>
      <c r="B45" s="74"/>
      <c r="C45" s="74"/>
      <c r="D45" s="74"/>
      <c r="E45" s="74"/>
      <c r="F45" s="74"/>
      <c r="G45" s="74"/>
    </row>
    <row r="46" spans="1:7" s="12" customFormat="1" ht="48.75" customHeight="1">
      <c r="A46" s="72" t="s">
        <v>1065</v>
      </c>
      <c r="B46" s="72"/>
      <c r="C46" s="72"/>
      <c r="D46" s="72"/>
      <c r="E46" s="13" t="s">
        <v>19</v>
      </c>
      <c r="F46" s="73" t="s">
        <v>1066</v>
      </c>
      <c r="G46" s="73"/>
    </row>
    <row r="47" spans="1:7" ht="48.75" customHeight="1">
      <c r="A47" s="75" t="s">
        <v>1067</v>
      </c>
      <c r="B47" s="75"/>
      <c r="C47" s="75"/>
      <c r="D47" s="75"/>
      <c r="E47" s="13" t="s">
        <v>19</v>
      </c>
      <c r="F47" s="73" t="s">
        <v>819</v>
      </c>
      <c r="G47" s="73"/>
    </row>
    <row r="48" spans="1:7" ht="30.75" customHeight="1">
      <c r="A48" s="72" t="s">
        <v>1068</v>
      </c>
      <c r="B48" s="72"/>
      <c r="C48" s="72"/>
      <c r="D48" s="16"/>
      <c r="E48" s="13" t="s">
        <v>20</v>
      </c>
      <c r="F48" s="73" t="s">
        <v>32</v>
      </c>
      <c r="G48" s="73"/>
    </row>
  </sheetData>
  <autoFilter ref="B24:B26" xr:uid="{00000000-0009-0000-0000-000000000000}"/>
  <mergeCells count="25">
    <mergeCell ref="A48:C48"/>
    <mergeCell ref="F48:G48"/>
    <mergeCell ref="A16:F16"/>
    <mergeCell ref="A17:F17"/>
    <mergeCell ref="A18:F18"/>
    <mergeCell ref="A19:G19"/>
    <mergeCell ref="A22:G22"/>
    <mergeCell ref="A25:G25"/>
    <mergeCell ref="A45:G45"/>
    <mergeCell ref="A46:D46"/>
    <mergeCell ref="F46:G46"/>
    <mergeCell ref="A47:D47"/>
    <mergeCell ref="F47:G47"/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</mergeCells>
  <pageMargins left="0.98425196850393704" right="0.35433070866141736" top="0.59055118110236227" bottom="0.59055118110236227" header="0" footer="0"/>
  <pageSetup paperSize="9" scale="87" fitToHeight="0" orientation="portrait" r:id="rId1"/>
  <headerFooter differentFirst="1" alignWithMargins="0">
    <oddHeader>&amp;R&amp;"Times New Roman,обычный"П Р О Т О К О Л  № 82-3/2022цд от 18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773A-308B-468F-B146-481FCE60C5F6}">
  <sheetPr>
    <tabColor rgb="FF92D050"/>
    <pageSetUpPr fitToPage="1"/>
  </sheetPr>
  <dimension ref="A1:G48"/>
  <sheetViews>
    <sheetView view="pageLayout" zoomScaleNormal="100" zoomScaleSheetLayoutView="100" workbookViewId="0">
      <selection activeCell="C42" sqref="C42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9.140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1334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1295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1242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1296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1316</v>
      </c>
      <c r="B13" s="87"/>
      <c r="C13" s="87"/>
      <c r="D13" s="87"/>
      <c r="E13" s="87"/>
      <c r="F13" s="87"/>
      <c r="G13" s="46"/>
    </row>
    <row r="14" spans="1:7" ht="17.25" customHeight="1">
      <c r="A14" s="48" t="s">
        <v>1315</v>
      </c>
      <c r="B14" s="48"/>
      <c r="C14" s="48"/>
      <c r="D14" s="48"/>
      <c r="E14" s="48"/>
      <c r="F14" s="48"/>
      <c r="G14" s="47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47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47" t="s">
        <v>8</v>
      </c>
      <c r="B20" s="5"/>
      <c r="C20" s="7"/>
      <c r="D20" s="7"/>
      <c r="E20" s="7"/>
      <c r="F20" s="7"/>
      <c r="G20" s="7"/>
    </row>
    <row r="21" spans="1:7" ht="13.5" customHeight="1">
      <c r="A21" s="47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6.5" customHeight="1">
      <c r="A25" s="96" t="s">
        <v>1247</v>
      </c>
      <c r="B25" s="97"/>
      <c r="C25" s="97"/>
      <c r="D25" s="97"/>
      <c r="E25" s="97"/>
      <c r="F25" s="97"/>
      <c r="G25" s="98"/>
    </row>
    <row r="26" spans="1:7" s="12" customFormat="1" ht="24">
      <c r="A26" s="25" t="s">
        <v>1294</v>
      </c>
      <c r="B26" s="37">
        <v>44770</v>
      </c>
      <c r="C26" s="25" t="s">
        <v>28</v>
      </c>
      <c r="D26" s="25">
        <f>540/100*0.7</f>
        <v>3.78</v>
      </c>
      <c r="E26" s="42" t="s">
        <v>1249</v>
      </c>
      <c r="F26" s="25" t="s">
        <v>17</v>
      </c>
      <c r="G26" s="25" t="s">
        <v>18</v>
      </c>
    </row>
    <row r="27" spans="1:7" s="12" customFormat="1" ht="24">
      <c r="A27" s="25" t="s">
        <v>1318</v>
      </c>
      <c r="B27" s="37">
        <v>44770</v>
      </c>
      <c r="C27" s="25" t="s">
        <v>28</v>
      </c>
      <c r="D27" s="25">
        <f t="shared" ref="D27:D37" si="0">540/100*0.7</f>
        <v>3.78</v>
      </c>
      <c r="E27" s="42" t="s">
        <v>1249</v>
      </c>
      <c r="F27" s="25" t="s">
        <v>17</v>
      </c>
      <c r="G27" s="25" t="s">
        <v>18</v>
      </c>
    </row>
    <row r="28" spans="1:7" s="12" customFormat="1" ht="24">
      <c r="A28" s="25" t="s">
        <v>1319</v>
      </c>
      <c r="B28" s="37">
        <v>44770</v>
      </c>
      <c r="C28" s="25" t="s">
        <v>28</v>
      </c>
      <c r="D28" s="25">
        <f t="shared" si="0"/>
        <v>3.78</v>
      </c>
      <c r="E28" s="42" t="s">
        <v>1249</v>
      </c>
      <c r="F28" s="25" t="s">
        <v>17</v>
      </c>
      <c r="G28" s="25" t="s">
        <v>18</v>
      </c>
    </row>
    <row r="29" spans="1:7" s="12" customFormat="1" ht="24">
      <c r="A29" s="25" t="s">
        <v>1320</v>
      </c>
      <c r="B29" s="37">
        <v>44770</v>
      </c>
      <c r="C29" s="25" t="s">
        <v>28</v>
      </c>
      <c r="D29" s="25">
        <f t="shared" si="0"/>
        <v>3.78</v>
      </c>
      <c r="E29" s="42" t="s">
        <v>1249</v>
      </c>
      <c r="F29" s="25" t="s">
        <v>17</v>
      </c>
      <c r="G29" s="25" t="s">
        <v>18</v>
      </c>
    </row>
    <row r="30" spans="1:7" s="12" customFormat="1" ht="24">
      <c r="A30" s="25" t="s">
        <v>1321</v>
      </c>
      <c r="B30" s="37">
        <v>44770</v>
      </c>
      <c r="C30" s="25" t="s">
        <v>28</v>
      </c>
      <c r="D30" s="25">
        <f t="shared" si="0"/>
        <v>3.78</v>
      </c>
      <c r="E30" s="42" t="s">
        <v>1249</v>
      </c>
      <c r="F30" s="25" t="s">
        <v>17</v>
      </c>
      <c r="G30" s="25" t="s">
        <v>18</v>
      </c>
    </row>
    <row r="31" spans="1:7" s="12" customFormat="1" ht="24">
      <c r="A31" s="25" t="s">
        <v>1322</v>
      </c>
      <c r="B31" s="37">
        <v>44770</v>
      </c>
      <c r="C31" s="25" t="s">
        <v>28</v>
      </c>
      <c r="D31" s="25">
        <f t="shared" si="0"/>
        <v>3.78</v>
      </c>
      <c r="E31" s="42" t="s">
        <v>1249</v>
      </c>
      <c r="F31" s="25" t="s">
        <v>17</v>
      </c>
      <c r="G31" s="25" t="s">
        <v>18</v>
      </c>
    </row>
    <row r="32" spans="1:7" s="12" customFormat="1" ht="24">
      <c r="A32" s="25" t="s">
        <v>1323</v>
      </c>
      <c r="B32" s="37">
        <v>44770</v>
      </c>
      <c r="C32" s="25" t="s">
        <v>28</v>
      </c>
      <c r="D32" s="25">
        <f t="shared" si="0"/>
        <v>3.78</v>
      </c>
      <c r="E32" s="42" t="s">
        <v>1249</v>
      </c>
      <c r="F32" s="25" t="s">
        <v>17</v>
      </c>
      <c r="G32" s="25" t="s">
        <v>18</v>
      </c>
    </row>
    <row r="33" spans="1:7" s="12" customFormat="1" ht="24">
      <c r="A33" s="25" t="s">
        <v>1324</v>
      </c>
      <c r="B33" s="37">
        <v>44770</v>
      </c>
      <c r="C33" s="25" t="s">
        <v>28</v>
      </c>
      <c r="D33" s="25">
        <f t="shared" si="0"/>
        <v>3.78</v>
      </c>
      <c r="E33" s="42" t="s">
        <v>1249</v>
      </c>
      <c r="F33" s="25" t="s">
        <v>17</v>
      </c>
      <c r="G33" s="25" t="s">
        <v>18</v>
      </c>
    </row>
    <row r="34" spans="1:7" s="12" customFormat="1" ht="24">
      <c r="A34" s="25" t="s">
        <v>1325</v>
      </c>
      <c r="B34" s="37">
        <v>44770</v>
      </c>
      <c r="C34" s="25" t="s">
        <v>28</v>
      </c>
      <c r="D34" s="25">
        <f t="shared" si="0"/>
        <v>3.78</v>
      </c>
      <c r="E34" s="42" t="s">
        <v>1249</v>
      </c>
      <c r="F34" s="25" t="s">
        <v>17</v>
      </c>
      <c r="G34" s="25" t="s">
        <v>18</v>
      </c>
    </row>
    <row r="35" spans="1:7" s="12" customFormat="1" ht="24">
      <c r="A35" s="25" t="s">
        <v>1326</v>
      </c>
      <c r="B35" s="37">
        <v>44770</v>
      </c>
      <c r="C35" s="25" t="s">
        <v>28</v>
      </c>
      <c r="D35" s="25">
        <f t="shared" si="0"/>
        <v>3.78</v>
      </c>
      <c r="E35" s="42" t="s">
        <v>1249</v>
      </c>
      <c r="F35" s="25" t="s">
        <v>17</v>
      </c>
      <c r="G35" s="25" t="s">
        <v>18</v>
      </c>
    </row>
    <row r="36" spans="1:7" s="12" customFormat="1" ht="24">
      <c r="A36" s="25" t="s">
        <v>1327</v>
      </c>
      <c r="B36" s="37">
        <v>44770</v>
      </c>
      <c r="C36" s="25" t="s">
        <v>28</v>
      </c>
      <c r="D36" s="25">
        <f t="shared" si="0"/>
        <v>3.78</v>
      </c>
      <c r="E36" s="42" t="s">
        <v>1249</v>
      </c>
      <c r="F36" s="25" t="s">
        <v>17</v>
      </c>
      <c r="G36" s="25" t="s">
        <v>18</v>
      </c>
    </row>
    <row r="37" spans="1:7" s="12" customFormat="1" ht="24">
      <c r="A37" s="25" t="s">
        <v>1328</v>
      </c>
      <c r="B37" s="37">
        <v>44770</v>
      </c>
      <c r="C37" s="25" t="s">
        <v>28</v>
      </c>
      <c r="D37" s="25">
        <f t="shared" si="0"/>
        <v>3.78</v>
      </c>
      <c r="E37" s="42" t="s">
        <v>1249</v>
      </c>
      <c r="F37" s="25" t="s">
        <v>17</v>
      </c>
      <c r="G37" s="25" t="s">
        <v>18</v>
      </c>
    </row>
    <row r="38" spans="1:7" s="12" customFormat="1" ht="24">
      <c r="A38" s="25" t="s">
        <v>1329</v>
      </c>
      <c r="B38" s="37">
        <v>44770</v>
      </c>
      <c r="C38" s="25" t="s">
        <v>30</v>
      </c>
      <c r="D38" s="25">
        <f>1410/100*0.7</f>
        <v>9.8699999999999992</v>
      </c>
      <c r="E38" s="42" t="s">
        <v>1249</v>
      </c>
      <c r="F38" s="25" t="s">
        <v>17</v>
      </c>
      <c r="G38" s="25" t="s">
        <v>18</v>
      </c>
    </row>
    <row r="39" spans="1:7" s="12" customFormat="1" ht="24">
      <c r="A39" s="25" t="s">
        <v>1330</v>
      </c>
      <c r="B39" s="37">
        <v>44770</v>
      </c>
      <c r="C39" s="25" t="s">
        <v>30</v>
      </c>
      <c r="D39" s="25">
        <f t="shared" ref="D39" si="1">1410/100*0.7</f>
        <v>9.8699999999999992</v>
      </c>
      <c r="E39" s="42" t="s">
        <v>1249</v>
      </c>
      <c r="F39" s="25" t="s">
        <v>17</v>
      </c>
      <c r="G39" s="25" t="s">
        <v>18</v>
      </c>
    </row>
    <row r="40" spans="1:7" ht="60" customHeight="1">
      <c r="A40" s="8" t="s">
        <v>10</v>
      </c>
      <c r="B40" s="8" t="s">
        <v>11</v>
      </c>
      <c r="C40" s="8" t="s">
        <v>12</v>
      </c>
      <c r="D40" s="8" t="s">
        <v>13</v>
      </c>
      <c r="E40" s="9" t="s">
        <v>14</v>
      </c>
      <c r="F40" s="10" t="s">
        <v>15</v>
      </c>
      <c r="G40" s="10" t="s">
        <v>16</v>
      </c>
    </row>
    <row r="41" spans="1:7" s="12" customFormat="1" ht="15" customHeight="1">
      <c r="A41" s="11">
        <v>1</v>
      </c>
      <c r="B41" s="11">
        <v>2</v>
      </c>
      <c r="C41" s="10">
        <v>3</v>
      </c>
      <c r="D41" s="10">
        <v>4</v>
      </c>
      <c r="E41" s="9">
        <v>5</v>
      </c>
      <c r="F41" s="10">
        <v>6</v>
      </c>
      <c r="G41" s="10">
        <v>7</v>
      </c>
    </row>
    <row r="42" spans="1:7" s="12" customFormat="1" ht="24">
      <c r="A42" s="25" t="s">
        <v>1331</v>
      </c>
      <c r="B42" s="37">
        <v>44770</v>
      </c>
      <c r="C42" s="25" t="s">
        <v>30</v>
      </c>
      <c r="D42" s="25">
        <f>1729/100*0.7</f>
        <v>12.102999999999998</v>
      </c>
      <c r="E42" s="42" t="s">
        <v>1249</v>
      </c>
      <c r="F42" s="25" t="s">
        <v>17</v>
      </c>
      <c r="G42" s="25" t="s">
        <v>18</v>
      </c>
    </row>
    <row r="43" spans="1:7" s="12" customFormat="1" ht="24">
      <c r="A43" s="25" t="s">
        <v>1332</v>
      </c>
      <c r="B43" s="37">
        <v>44770</v>
      </c>
      <c r="C43" s="25" t="s">
        <v>1250</v>
      </c>
      <c r="D43" s="25">
        <f>1083/100*0.7</f>
        <v>7.5809999999999995</v>
      </c>
      <c r="E43" s="42" t="s">
        <v>1249</v>
      </c>
      <c r="F43" s="25" t="s">
        <v>17</v>
      </c>
      <c r="G43" s="25" t="s">
        <v>18</v>
      </c>
    </row>
    <row r="44" spans="1:7" s="12" customFormat="1" ht="24">
      <c r="A44" s="25" t="s">
        <v>1333</v>
      </c>
      <c r="B44" s="37">
        <v>44770</v>
      </c>
      <c r="C44" s="25" t="s">
        <v>1250</v>
      </c>
      <c r="D44" s="25">
        <f>1083/100*0.7</f>
        <v>7.5809999999999995</v>
      </c>
      <c r="E44" s="42" t="s">
        <v>1249</v>
      </c>
      <c r="F44" s="25" t="s">
        <v>17</v>
      </c>
      <c r="G44" s="25" t="s">
        <v>18</v>
      </c>
    </row>
    <row r="45" spans="1:7" s="12" customFormat="1" ht="42.75" customHeight="1">
      <c r="A45" s="74" t="s">
        <v>24</v>
      </c>
      <c r="B45" s="74"/>
      <c r="C45" s="74"/>
      <c r="D45" s="74"/>
      <c r="E45" s="74"/>
      <c r="F45" s="74"/>
      <c r="G45" s="74"/>
    </row>
    <row r="46" spans="1:7" s="12" customFormat="1" ht="48.75" customHeight="1">
      <c r="A46" s="72" t="s">
        <v>1065</v>
      </c>
      <c r="B46" s="72"/>
      <c r="C46" s="72"/>
      <c r="D46" s="72"/>
      <c r="E46" s="13" t="s">
        <v>19</v>
      </c>
      <c r="F46" s="73" t="s">
        <v>1066</v>
      </c>
      <c r="G46" s="73"/>
    </row>
    <row r="47" spans="1:7" ht="48.75" customHeight="1">
      <c r="A47" s="75" t="s">
        <v>1067</v>
      </c>
      <c r="B47" s="75"/>
      <c r="C47" s="75"/>
      <c r="D47" s="75"/>
      <c r="E47" s="13" t="s">
        <v>19</v>
      </c>
      <c r="F47" s="73" t="s">
        <v>819</v>
      </c>
      <c r="G47" s="73"/>
    </row>
    <row r="48" spans="1:7" ht="30.75" customHeight="1">
      <c r="A48" s="72" t="s">
        <v>1068</v>
      </c>
      <c r="B48" s="72"/>
      <c r="C48" s="72"/>
      <c r="D48" s="16"/>
      <c r="E48" s="13" t="s">
        <v>20</v>
      </c>
      <c r="F48" s="73" t="s">
        <v>32</v>
      </c>
      <c r="G48" s="73"/>
    </row>
  </sheetData>
  <autoFilter ref="B24:B44" xr:uid="{00000000-0009-0000-0000-000000000000}"/>
  <mergeCells count="25">
    <mergeCell ref="A48:C48"/>
    <mergeCell ref="F48:G48"/>
    <mergeCell ref="A16:F16"/>
    <mergeCell ref="A17:F17"/>
    <mergeCell ref="A18:F18"/>
    <mergeCell ref="A19:G19"/>
    <mergeCell ref="A22:G22"/>
    <mergeCell ref="A25:G25"/>
    <mergeCell ref="A45:G45"/>
    <mergeCell ref="A46:D46"/>
    <mergeCell ref="F46:G46"/>
    <mergeCell ref="A47:D47"/>
    <mergeCell ref="F47:G47"/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</mergeCells>
  <pageMargins left="0.98425196850393704" right="0.35433070866141736" top="0.59055118110236227" bottom="0.59055118110236227" header="0" footer="0"/>
  <pageSetup paperSize="9" scale="87" fitToHeight="0" orientation="portrait" r:id="rId1"/>
  <headerFooter differentFirst="1" alignWithMargins="0">
    <oddHeader>&amp;R&amp;"Times New Roman,обычный"П Р О Т О К О Л  № 82-4/2022цд от 28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877C-4579-4664-9F04-1ADF59F745BF}">
  <sheetPr>
    <tabColor rgb="FF92D050"/>
  </sheetPr>
  <dimension ref="A1:G48"/>
  <sheetViews>
    <sheetView view="pageLayout" zoomScaleNormal="100" zoomScaleSheetLayoutView="100" workbookViewId="0">
      <selection activeCell="A3" sqref="A3:G3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9.140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1668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1669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1252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1670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1251</v>
      </c>
      <c r="B13" s="87"/>
      <c r="C13" s="87"/>
      <c r="D13" s="87"/>
      <c r="E13" s="87"/>
      <c r="F13" s="87"/>
      <c r="G13" s="41"/>
    </row>
    <row r="14" spans="1:7" ht="17.25" customHeight="1">
      <c r="A14" s="43" t="s">
        <v>1271</v>
      </c>
      <c r="B14" s="43"/>
      <c r="C14" s="43"/>
      <c r="D14" s="43"/>
      <c r="E14" s="43"/>
      <c r="F14" s="43"/>
      <c r="G14" s="43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40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40" t="s">
        <v>8</v>
      </c>
      <c r="B20" s="5"/>
      <c r="C20" s="7"/>
      <c r="D20" s="7"/>
      <c r="E20" s="7"/>
      <c r="F20" s="7"/>
      <c r="G20" s="7"/>
    </row>
    <row r="21" spans="1:7" ht="13.5" customHeight="1">
      <c r="A21" s="40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4.25" customHeight="1">
      <c r="A25" s="96" t="s">
        <v>1254</v>
      </c>
      <c r="B25" s="97"/>
      <c r="C25" s="97"/>
      <c r="D25" s="97"/>
      <c r="E25" s="97"/>
      <c r="F25" s="97"/>
      <c r="G25" s="98"/>
    </row>
    <row r="26" spans="1:7" s="12" customFormat="1" ht="24">
      <c r="A26" s="25" t="s">
        <v>1253</v>
      </c>
      <c r="B26" s="37">
        <v>44788</v>
      </c>
      <c r="C26" s="25" t="s">
        <v>28</v>
      </c>
      <c r="D26" s="30">
        <f>540/100*0.7</f>
        <v>3.78</v>
      </c>
      <c r="E26" s="42" t="s">
        <v>1249</v>
      </c>
      <c r="F26" s="25" t="s">
        <v>17</v>
      </c>
      <c r="G26" s="25" t="s">
        <v>18</v>
      </c>
    </row>
    <row r="27" spans="1:7" s="12" customFormat="1" ht="24">
      <c r="A27" s="25" t="s">
        <v>1255</v>
      </c>
      <c r="B27" s="37">
        <v>44788</v>
      </c>
      <c r="C27" s="25" t="s">
        <v>28</v>
      </c>
      <c r="D27" s="30">
        <f t="shared" ref="D27:D37" si="0">540/100*0.7</f>
        <v>3.78</v>
      </c>
      <c r="E27" s="42" t="s">
        <v>1249</v>
      </c>
      <c r="F27" s="25" t="s">
        <v>17</v>
      </c>
      <c r="G27" s="25" t="s">
        <v>18</v>
      </c>
    </row>
    <row r="28" spans="1:7" s="12" customFormat="1" ht="24">
      <c r="A28" s="25" t="s">
        <v>1256</v>
      </c>
      <c r="B28" s="37">
        <v>44788</v>
      </c>
      <c r="C28" s="25" t="s">
        <v>28</v>
      </c>
      <c r="D28" s="30">
        <f t="shared" si="0"/>
        <v>3.78</v>
      </c>
      <c r="E28" s="42" t="s">
        <v>1249</v>
      </c>
      <c r="F28" s="25" t="s">
        <v>17</v>
      </c>
      <c r="G28" s="25" t="s">
        <v>18</v>
      </c>
    </row>
    <row r="29" spans="1:7" s="12" customFormat="1" ht="24">
      <c r="A29" s="25" t="s">
        <v>1257</v>
      </c>
      <c r="B29" s="37">
        <v>44788</v>
      </c>
      <c r="C29" s="25" t="s">
        <v>28</v>
      </c>
      <c r="D29" s="30">
        <f t="shared" si="0"/>
        <v>3.78</v>
      </c>
      <c r="E29" s="42" t="s">
        <v>1249</v>
      </c>
      <c r="F29" s="25" t="s">
        <v>17</v>
      </c>
      <c r="G29" s="25" t="s">
        <v>18</v>
      </c>
    </row>
    <row r="30" spans="1:7" s="12" customFormat="1" ht="24">
      <c r="A30" s="25" t="s">
        <v>1258</v>
      </c>
      <c r="B30" s="37">
        <v>44788</v>
      </c>
      <c r="C30" s="25" t="s">
        <v>28</v>
      </c>
      <c r="D30" s="30">
        <f t="shared" si="0"/>
        <v>3.78</v>
      </c>
      <c r="E30" s="42" t="s">
        <v>1249</v>
      </c>
      <c r="F30" s="25" t="s">
        <v>17</v>
      </c>
      <c r="G30" s="25" t="s">
        <v>18</v>
      </c>
    </row>
    <row r="31" spans="1:7" s="12" customFormat="1" ht="24">
      <c r="A31" s="25" t="s">
        <v>1259</v>
      </c>
      <c r="B31" s="37">
        <v>44788</v>
      </c>
      <c r="C31" s="25" t="s">
        <v>28</v>
      </c>
      <c r="D31" s="30">
        <f t="shared" si="0"/>
        <v>3.78</v>
      </c>
      <c r="E31" s="42" t="s">
        <v>1249</v>
      </c>
      <c r="F31" s="25" t="s">
        <v>17</v>
      </c>
      <c r="G31" s="25" t="s">
        <v>18</v>
      </c>
    </row>
    <row r="32" spans="1:7" s="12" customFormat="1" ht="24">
      <c r="A32" s="25" t="s">
        <v>1260</v>
      </c>
      <c r="B32" s="37">
        <v>44788</v>
      </c>
      <c r="C32" s="25" t="s">
        <v>28</v>
      </c>
      <c r="D32" s="30">
        <f t="shared" si="0"/>
        <v>3.78</v>
      </c>
      <c r="E32" s="42" t="s">
        <v>1249</v>
      </c>
      <c r="F32" s="25" t="s">
        <v>17</v>
      </c>
      <c r="G32" s="25" t="s">
        <v>18</v>
      </c>
    </row>
    <row r="33" spans="1:7" s="12" customFormat="1" ht="24">
      <c r="A33" s="25" t="s">
        <v>1261</v>
      </c>
      <c r="B33" s="37">
        <v>44788</v>
      </c>
      <c r="C33" s="25" t="s">
        <v>28</v>
      </c>
      <c r="D33" s="30">
        <f t="shared" si="0"/>
        <v>3.78</v>
      </c>
      <c r="E33" s="42" t="s">
        <v>1249</v>
      </c>
      <c r="F33" s="25" t="s">
        <v>17</v>
      </c>
      <c r="G33" s="25" t="s">
        <v>18</v>
      </c>
    </row>
    <row r="34" spans="1:7" s="12" customFormat="1" ht="24">
      <c r="A34" s="25" t="s">
        <v>1262</v>
      </c>
      <c r="B34" s="37">
        <v>44788</v>
      </c>
      <c r="C34" s="25" t="s">
        <v>28</v>
      </c>
      <c r="D34" s="30">
        <f t="shared" si="0"/>
        <v>3.78</v>
      </c>
      <c r="E34" s="42" t="s">
        <v>1249</v>
      </c>
      <c r="F34" s="25" t="s">
        <v>17</v>
      </c>
      <c r="G34" s="25" t="s">
        <v>18</v>
      </c>
    </row>
    <row r="35" spans="1:7" s="12" customFormat="1" ht="24">
      <c r="A35" s="25" t="s">
        <v>1263</v>
      </c>
      <c r="B35" s="37">
        <v>44788</v>
      </c>
      <c r="C35" s="25" t="s">
        <v>28</v>
      </c>
      <c r="D35" s="30">
        <f t="shared" si="0"/>
        <v>3.78</v>
      </c>
      <c r="E35" s="42" t="s">
        <v>1249</v>
      </c>
      <c r="F35" s="25" t="s">
        <v>17</v>
      </c>
      <c r="G35" s="25" t="s">
        <v>18</v>
      </c>
    </row>
    <row r="36" spans="1:7" s="12" customFormat="1" ht="24">
      <c r="A36" s="25" t="s">
        <v>1264</v>
      </c>
      <c r="B36" s="37">
        <v>44788</v>
      </c>
      <c r="C36" s="25" t="s">
        <v>28</v>
      </c>
      <c r="D36" s="30">
        <f t="shared" si="0"/>
        <v>3.78</v>
      </c>
      <c r="E36" s="42" t="s">
        <v>1249</v>
      </c>
      <c r="F36" s="25" t="s">
        <v>17</v>
      </c>
      <c r="G36" s="25" t="s">
        <v>18</v>
      </c>
    </row>
    <row r="37" spans="1:7" s="12" customFormat="1" ht="24">
      <c r="A37" s="25" t="s">
        <v>1265</v>
      </c>
      <c r="B37" s="37">
        <v>44788</v>
      </c>
      <c r="C37" s="25" t="s">
        <v>28</v>
      </c>
      <c r="D37" s="30">
        <f t="shared" si="0"/>
        <v>3.78</v>
      </c>
      <c r="E37" s="42" t="s">
        <v>1249</v>
      </c>
      <c r="F37" s="25" t="s">
        <v>17</v>
      </c>
      <c r="G37" s="25" t="s">
        <v>18</v>
      </c>
    </row>
    <row r="38" spans="1:7" s="12" customFormat="1" ht="24">
      <c r="A38" s="25" t="s">
        <v>1266</v>
      </c>
      <c r="B38" s="37">
        <v>44788</v>
      </c>
      <c r="C38" s="25" t="s">
        <v>30</v>
      </c>
      <c r="D38" s="30">
        <f>1410/100*0.7</f>
        <v>9.8699999999999992</v>
      </c>
      <c r="E38" s="42" t="s">
        <v>1249</v>
      </c>
      <c r="F38" s="25" t="s">
        <v>17</v>
      </c>
      <c r="G38" s="25" t="s">
        <v>18</v>
      </c>
    </row>
    <row r="39" spans="1:7" ht="60" customHeight="1">
      <c r="A39" s="8" t="s">
        <v>10</v>
      </c>
      <c r="B39" s="8" t="s">
        <v>11</v>
      </c>
      <c r="C39" s="8" t="s">
        <v>12</v>
      </c>
      <c r="D39" s="8" t="s">
        <v>13</v>
      </c>
      <c r="E39" s="9" t="s">
        <v>14</v>
      </c>
      <c r="F39" s="10" t="s">
        <v>15</v>
      </c>
      <c r="G39" s="10" t="s">
        <v>16</v>
      </c>
    </row>
    <row r="40" spans="1:7" s="12" customFormat="1" ht="15" customHeight="1">
      <c r="A40" s="11">
        <v>1</v>
      </c>
      <c r="B40" s="11">
        <v>2</v>
      </c>
      <c r="C40" s="10">
        <v>3</v>
      </c>
      <c r="D40" s="10">
        <v>4</v>
      </c>
      <c r="E40" s="9">
        <v>5</v>
      </c>
      <c r="F40" s="10">
        <v>6</v>
      </c>
      <c r="G40" s="10">
        <v>7</v>
      </c>
    </row>
    <row r="41" spans="1:7" s="12" customFormat="1" ht="24">
      <c r="A41" s="25" t="s">
        <v>1267</v>
      </c>
      <c r="B41" s="37">
        <v>44788</v>
      </c>
      <c r="C41" s="25" t="s">
        <v>30</v>
      </c>
      <c r="D41" s="30">
        <f>1729/100*0.7</f>
        <v>12.102999999999998</v>
      </c>
      <c r="E41" s="42" t="s">
        <v>1249</v>
      </c>
      <c r="F41" s="25" t="s">
        <v>17</v>
      </c>
      <c r="G41" s="25" t="s">
        <v>18</v>
      </c>
    </row>
    <row r="42" spans="1:7" s="12" customFormat="1" ht="24">
      <c r="A42" s="25" t="s">
        <v>1268</v>
      </c>
      <c r="B42" s="37">
        <v>44788</v>
      </c>
      <c r="C42" s="25" t="s">
        <v>30</v>
      </c>
      <c r="D42" s="30">
        <f>1729/100*0.7</f>
        <v>12.102999999999998</v>
      </c>
      <c r="E42" s="42" t="s">
        <v>1249</v>
      </c>
      <c r="F42" s="25" t="s">
        <v>17</v>
      </c>
      <c r="G42" s="25" t="s">
        <v>18</v>
      </c>
    </row>
    <row r="43" spans="1:7" s="12" customFormat="1" ht="24">
      <c r="A43" s="25" t="s">
        <v>1269</v>
      </c>
      <c r="B43" s="37">
        <v>44783</v>
      </c>
      <c r="C43" s="25" t="s">
        <v>1250</v>
      </c>
      <c r="D43" s="30">
        <f>1083/100*0.7</f>
        <v>7.5809999999999995</v>
      </c>
      <c r="E43" s="42" t="s">
        <v>1249</v>
      </c>
      <c r="F43" s="25" t="s">
        <v>17</v>
      </c>
      <c r="G43" s="25" t="s">
        <v>18</v>
      </c>
    </row>
    <row r="44" spans="1:7" s="12" customFormat="1" ht="24">
      <c r="A44" s="25" t="s">
        <v>1270</v>
      </c>
      <c r="B44" s="37">
        <v>44788</v>
      </c>
      <c r="C44" s="25" t="s">
        <v>1250</v>
      </c>
      <c r="D44" s="30">
        <f>1083/100*0.7</f>
        <v>7.5809999999999995</v>
      </c>
      <c r="E44" s="42" t="s">
        <v>1249</v>
      </c>
      <c r="F44" s="25" t="s">
        <v>17</v>
      </c>
      <c r="G44" s="25" t="s">
        <v>18</v>
      </c>
    </row>
    <row r="45" spans="1:7" s="12" customFormat="1" ht="42.75" customHeight="1">
      <c r="A45" s="74" t="s">
        <v>24</v>
      </c>
      <c r="B45" s="74"/>
      <c r="C45" s="74"/>
      <c r="D45" s="74"/>
      <c r="E45" s="74"/>
      <c r="F45" s="74"/>
      <c r="G45" s="74"/>
    </row>
    <row r="46" spans="1:7" s="12" customFormat="1" ht="48.75" customHeight="1">
      <c r="A46" s="72" t="s">
        <v>1065</v>
      </c>
      <c r="B46" s="72"/>
      <c r="C46" s="72"/>
      <c r="D46" s="72"/>
      <c r="E46" s="13" t="s">
        <v>19</v>
      </c>
      <c r="F46" s="73" t="s">
        <v>1066</v>
      </c>
      <c r="G46" s="73"/>
    </row>
    <row r="47" spans="1:7" ht="48.75" customHeight="1">
      <c r="A47" s="75" t="s">
        <v>1067</v>
      </c>
      <c r="B47" s="75"/>
      <c r="C47" s="75"/>
      <c r="D47" s="75"/>
      <c r="E47" s="13" t="s">
        <v>19</v>
      </c>
      <c r="F47" s="73" t="s">
        <v>1531</v>
      </c>
      <c r="G47" s="73"/>
    </row>
    <row r="48" spans="1:7" ht="30.75" customHeight="1">
      <c r="A48" s="72" t="s">
        <v>1068</v>
      </c>
      <c r="B48" s="72"/>
      <c r="C48" s="72"/>
      <c r="D48" s="16"/>
      <c r="E48" s="13" t="s">
        <v>19</v>
      </c>
      <c r="F48" s="73" t="s">
        <v>32</v>
      </c>
      <c r="G48" s="73"/>
    </row>
  </sheetData>
  <autoFilter ref="B24:B29" xr:uid="{00000000-0009-0000-0000-000000000000}"/>
  <mergeCells count="25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45:G45"/>
    <mergeCell ref="A16:F16"/>
    <mergeCell ref="A17:F17"/>
    <mergeCell ref="A18:F18"/>
    <mergeCell ref="A19:G19"/>
    <mergeCell ref="A22:G22"/>
    <mergeCell ref="A25:G25"/>
    <mergeCell ref="A46:D46"/>
    <mergeCell ref="F46:G46"/>
    <mergeCell ref="A47:D47"/>
    <mergeCell ref="F47:G47"/>
    <mergeCell ref="A48:C48"/>
    <mergeCell ref="F48:G48"/>
  </mergeCells>
  <pageMargins left="0.98425196850393704" right="0.35433070866141736" top="0.59055118110236227" bottom="0.59055118110236227" header="0" footer="0"/>
  <pageSetup paperSize="9" scale="85" fitToHeight="0" orientation="portrait" r:id="rId1"/>
  <headerFooter differentFirst="1" alignWithMargins="0">
    <oddHeader>&amp;R&amp;"Times New Roman,обычный"П Р О Т О К О Л  № 115-1/2022цд от 15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A8A0-5E43-4F76-8AB4-A64FC8B9FDF8}">
  <sheetPr>
    <tabColor rgb="FF92D050"/>
  </sheetPr>
  <dimension ref="A1:G30"/>
  <sheetViews>
    <sheetView view="pageLayout" zoomScaleNormal="100" zoomScaleSheetLayoutView="100" workbookViewId="0">
      <selection activeCell="A17" sqref="A17:F17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9.140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1672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1669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1252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1671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1245</v>
      </c>
      <c r="B13" s="87"/>
      <c r="C13" s="87"/>
      <c r="D13" s="87"/>
      <c r="E13" s="87"/>
      <c r="F13" s="87"/>
      <c r="G13" s="50"/>
    </row>
    <row r="14" spans="1:7" ht="17.25" customHeight="1">
      <c r="A14" s="51" t="s">
        <v>817</v>
      </c>
      <c r="B14" s="51"/>
      <c r="C14" s="51"/>
      <c r="D14" s="51"/>
      <c r="E14" s="51"/>
      <c r="F14" s="51"/>
      <c r="G14" s="51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51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51" t="s">
        <v>8</v>
      </c>
      <c r="B20" s="5"/>
      <c r="C20" s="7"/>
      <c r="D20" s="7"/>
      <c r="E20" s="7"/>
      <c r="F20" s="7"/>
      <c r="G20" s="7"/>
    </row>
    <row r="21" spans="1:7" ht="13.5" customHeight="1">
      <c r="A21" s="51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21" customHeight="1">
      <c r="A25" s="96" t="s">
        <v>1254</v>
      </c>
      <c r="B25" s="97"/>
      <c r="C25" s="97"/>
      <c r="D25" s="97"/>
      <c r="E25" s="97"/>
      <c r="F25" s="97"/>
      <c r="G25" s="98"/>
    </row>
    <row r="26" spans="1:7" s="12" customFormat="1" ht="24">
      <c r="A26" s="25" t="s">
        <v>1337</v>
      </c>
      <c r="B26" s="37">
        <v>44788</v>
      </c>
      <c r="C26" s="25" t="s">
        <v>28</v>
      </c>
      <c r="D26" s="30">
        <f>921/100*0.7</f>
        <v>6.4470000000000001</v>
      </c>
      <c r="E26" s="42" t="s">
        <v>818</v>
      </c>
      <c r="F26" s="25" t="s">
        <v>17</v>
      </c>
      <c r="G26" s="25" t="s">
        <v>18</v>
      </c>
    </row>
    <row r="27" spans="1:7" s="12" customFormat="1" ht="42.75" customHeight="1">
      <c r="A27" s="74" t="s">
        <v>24</v>
      </c>
      <c r="B27" s="74"/>
      <c r="C27" s="74"/>
      <c r="D27" s="74"/>
      <c r="E27" s="74"/>
      <c r="F27" s="74"/>
      <c r="G27" s="74"/>
    </row>
    <row r="28" spans="1:7" s="12" customFormat="1" ht="48.75" customHeight="1">
      <c r="A28" s="72" t="s">
        <v>1065</v>
      </c>
      <c r="B28" s="72"/>
      <c r="C28" s="72"/>
      <c r="D28" s="72"/>
      <c r="E28" s="13" t="s">
        <v>19</v>
      </c>
      <c r="F28" s="73" t="s">
        <v>1066</v>
      </c>
      <c r="G28" s="73"/>
    </row>
    <row r="29" spans="1:7" ht="48.75" customHeight="1">
      <c r="A29" s="75" t="s">
        <v>1067</v>
      </c>
      <c r="B29" s="75"/>
      <c r="C29" s="75"/>
      <c r="D29" s="75"/>
      <c r="E29" s="13" t="s">
        <v>19</v>
      </c>
      <c r="F29" s="73" t="s">
        <v>819</v>
      </c>
      <c r="G29" s="73"/>
    </row>
    <row r="30" spans="1:7" ht="30.75" customHeight="1">
      <c r="A30" s="72" t="s">
        <v>1068</v>
      </c>
      <c r="B30" s="72"/>
      <c r="C30" s="72"/>
      <c r="D30" s="16"/>
      <c r="E30" s="13" t="s">
        <v>20</v>
      </c>
      <c r="F30" s="73" t="s">
        <v>32</v>
      </c>
      <c r="G30" s="73"/>
    </row>
  </sheetData>
  <autoFilter ref="B24:B26" xr:uid="{00000000-0009-0000-0000-000000000000}"/>
  <mergeCells count="25">
    <mergeCell ref="A30:C30"/>
    <mergeCell ref="F30:G30"/>
    <mergeCell ref="A16:F16"/>
    <mergeCell ref="A17:F17"/>
    <mergeCell ref="A18:F18"/>
    <mergeCell ref="A19:G19"/>
    <mergeCell ref="A22:G22"/>
    <mergeCell ref="A25:G25"/>
    <mergeCell ref="A27:G27"/>
    <mergeCell ref="A28:D28"/>
    <mergeCell ref="F28:G28"/>
    <mergeCell ref="A29:D29"/>
    <mergeCell ref="F29:G29"/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</mergeCells>
  <pageMargins left="0.98425196850393704" right="0.35433070866141736" top="0.59055118110236227" bottom="0.59055118110236227" header="0" footer="0"/>
  <pageSetup paperSize="9" scale="85" fitToHeight="0" orientation="portrait" r:id="rId1"/>
  <headerFooter differentFirst="1" alignWithMargins="0">
    <oddHeader>&amp;R&amp;"Times New Roman,обычный"П Р О Т О К О Л  № 82-2/2022цд от 18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F497-1A1B-4BB6-A39B-815A8A37E2A9}">
  <sheetPr>
    <tabColor rgb="FF92D050"/>
    <pageSetUpPr fitToPage="1"/>
  </sheetPr>
  <dimension ref="A1:G48"/>
  <sheetViews>
    <sheetView view="pageLayout" topLeftCell="A10" zoomScaleNormal="100" zoomScaleSheetLayoutView="100" workbookViewId="0">
      <selection activeCell="A19" sqref="A19:G19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9.140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1488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1470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1252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1492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1251</v>
      </c>
      <c r="B13" s="87"/>
      <c r="C13" s="87"/>
      <c r="D13" s="87"/>
      <c r="E13" s="87"/>
      <c r="F13" s="87"/>
      <c r="G13" s="59"/>
    </row>
    <row r="14" spans="1:7" ht="17.25" customHeight="1">
      <c r="A14" s="58" t="s">
        <v>1271</v>
      </c>
      <c r="B14" s="58"/>
      <c r="C14" s="58"/>
      <c r="D14" s="58"/>
      <c r="E14" s="58"/>
      <c r="F14" s="58"/>
      <c r="G14" s="58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58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58" t="s">
        <v>8</v>
      </c>
      <c r="B20" s="5"/>
      <c r="C20" s="7"/>
      <c r="D20" s="7"/>
      <c r="E20" s="7"/>
      <c r="F20" s="7"/>
      <c r="G20" s="7"/>
    </row>
    <row r="21" spans="1:7" ht="13.5" customHeight="1">
      <c r="A21" s="58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4.25" customHeight="1">
      <c r="A25" s="96" t="s">
        <v>1490</v>
      </c>
      <c r="B25" s="97"/>
      <c r="C25" s="97"/>
      <c r="D25" s="97"/>
      <c r="E25" s="97"/>
      <c r="F25" s="97"/>
      <c r="G25" s="98"/>
    </row>
    <row r="26" spans="1:7" s="12" customFormat="1" ht="24">
      <c r="A26" s="25" t="s">
        <v>1471</v>
      </c>
      <c r="B26" s="37">
        <v>44795</v>
      </c>
      <c r="C26" s="25" t="s">
        <v>28</v>
      </c>
      <c r="D26" s="25">
        <f>540/100*0.7</f>
        <v>3.78</v>
      </c>
      <c r="E26" s="42" t="s">
        <v>1249</v>
      </c>
      <c r="F26" s="25" t="s">
        <v>17</v>
      </c>
      <c r="G26" s="25" t="s">
        <v>18</v>
      </c>
    </row>
    <row r="27" spans="1:7" s="12" customFormat="1" ht="24">
      <c r="A27" s="25" t="s">
        <v>1472</v>
      </c>
      <c r="B27" s="37">
        <v>44795</v>
      </c>
      <c r="C27" s="25" t="s">
        <v>28</v>
      </c>
      <c r="D27" s="25">
        <f t="shared" ref="D27:D37" si="0">540/100*0.7</f>
        <v>3.78</v>
      </c>
      <c r="E27" s="42" t="s">
        <v>1249</v>
      </c>
      <c r="F27" s="25" t="s">
        <v>17</v>
      </c>
      <c r="G27" s="25" t="s">
        <v>18</v>
      </c>
    </row>
    <row r="28" spans="1:7" s="12" customFormat="1" ht="24">
      <c r="A28" s="25" t="s">
        <v>1473</v>
      </c>
      <c r="B28" s="37">
        <v>44795</v>
      </c>
      <c r="C28" s="25" t="s">
        <v>28</v>
      </c>
      <c r="D28" s="25">
        <f t="shared" si="0"/>
        <v>3.78</v>
      </c>
      <c r="E28" s="42" t="s">
        <v>1249</v>
      </c>
      <c r="F28" s="25" t="s">
        <v>17</v>
      </c>
      <c r="G28" s="25" t="s">
        <v>18</v>
      </c>
    </row>
    <row r="29" spans="1:7" s="12" customFormat="1" ht="24">
      <c r="A29" s="25" t="s">
        <v>1474</v>
      </c>
      <c r="B29" s="37">
        <v>44795</v>
      </c>
      <c r="C29" s="25" t="s">
        <v>28</v>
      </c>
      <c r="D29" s="25">
        <f t="shared" si="0"/>
        <v>3.78</v>
      </c>
      <c r="E29" s="42" t="s">
        <v>1249</v>
      </c>
      <c r="F29" s="25" t="s">
        <v>17</v>
      </c>
      <c r="G29" s="25" t="s">
        <v>18</v>
      </c>
    </row>
    <row r="30" spans="1:7" s="12" customFormat="1" ht="24">
      <c r="A30" s="25" t="s">
        <v>1475</v>
      </c>
      <c r="B30" s="37">
        <v>44795</v>
      </c>
      <c r="C30" s="25" t="s">
        <v>28</v>
      </c>
      <c r="D30" s="25">
        <f t="shared" si="0"/>
        <v>3.78</v>
      </c>
      <c r="E30" s="42" t="s">
        <v>1249</v>
      </c>
      <c r="F30" s="25" t="s">
        <v>17</v>
      </c>
      <c r="G30" s="25" t="s">
        <v>18</v>
      </c>
    </row>
    <row r="31" spans="1:7" s="12" customFormat="1" ht="24">
      <c r="A31" s="25" t="s">
        <v>1476</v>
      </c>
      <c r="B31" s="37">
        <v>44795</v>
      </c>
      <c r="C31" s="25" t="s">
        <v>28</v>
      </c>
      <c r="D31" s="25">
        <f t="shared" si="0"/>
        <v>3.78</v>
      </c>
      <c r="E31" s="42" t="s">
        <v>1249</v>
      </c>
      <c r="F31" s="25" t="s">
        <v>17</v>
      </c>
      <c r="G31" s="25" t="s">
        <v>18</v>
      </c>
    </row>
    <row r="32" spans="1:7" s="12" customFormat="1" ht="24">
      <c r="A32" s="25" t="s">
        <v>1477</v>
      </c>
      <c r="B32" s="37">
        <v>44795</v>
      </c>
      <c r="C32" s="25" t="s">
        <v>28</v>
      </c>
      <c r="D32" s="25">
        <f t="shared" si="0"/>
        <v>3.78</v>
      </c>
      <c r="E32" s="42" t="s">
        <v>1249</v>
      </c>
      <c r="F32" s="25" t="s">
        <v>17</v>
      </c>
      <c r="G32" s="25" t="s">
        <v>18</v>
      </c>
    </row>
    <row r="33" spans="1:7" s="12" customFormat="1" ht="24">
      <c r="A33" s="25" t="s">
        <v>1478</v>
      </c>
      <c r="B33" s="37">
        <v>44795</v>
      </c>
      <c r="C33" s="25" t="s">
        <v>28</v>
      </c>
      <c r="D33" s="25">
        <f t="shared" si="0"/>
        <v>3.78</v>
      </c>
      <c r="E33" s="42" t="s">
        <v>1249</v>
      </c>
      <c r="F33" s="25" t="s">
        <v>17</v>
      </c>
      <c r="G33" s="25" t="s">
        <v>18</v>
      </c>
    </row>
    <row r="34" spans="1:7" s="12" customFormat="1" ht="24">
      <c r="A34" s="25" t="s">
        <v>1479</v>
      </c>
      <c r="B34" s="37">
        <v>44795</v>
      </c>
      <c r="C34" s="25" t="s">
        <v>28</v>
      </c>
      <c r="D34" s="25">
        <f t="shared" si="0"/>
        <v>3.78</v>
      </c>
      <c r="E34" s="42" t="s">
        <v>1249</v>
      </c>
      <c r="F34" s="25" t="s">
        <v>17</v>
      </c>
      <c r="G34" s="25" t="s">
        <v>18</v>
      </c>
    </row>
    <row r="35" spans="1:7" s="12" customFormat="1" ht="24">
      <c r="A35" s="25" t="s">
        <v>1480</v>
      </c>
      <c r="B35" s="37">
        <v>44795</v>
      </c>
      <c r="C35" s="25" t="s">
        <v>28</v>
      </c>
      <c r="D35" s="25">
        <f t="shared" si="0"/>
        <v>3.78</v>
      </c>
      <c r="E35" s="42" t="s">
        <v>1249</v>
      </c>
      <c r="F35" s="25" t="s">
        <v>17</v>
      </c>
      <c r="G35" s="25" t="s">
        <v>18</v>
      </c>
    </row>
    <row r="36" spans="1:7" s="12" customFormat="1" ht="24">
      <c r="A36" s="25" t="s">
        <v>1481</v>
      </c>
      <c r="B36" s="37">
        <v>44795</v>
      </c>
      <c r="C36" s="25" t="s">
        <v>28</v>
      </c>
      <c r="D36" s="25">
        <f t="shared" si="0"/>
        <v>3.78</v>
      </c>
      <c r="E36" s="42" t="s">
        <v>1249</v>
      </c>
      <c r="F36" s="25" t="s">
        <v>17</v>
      </c>
      <c r="G36" s="25" t="s">
        <v>18</v>
      </c>
    </row>
    <row r="37" spans="1:7" s="12" customFormat="1" ht="24">
      <c r="A37" s="25" t="s">
        <v>1482</v>
      </c>
      <c r="B37" s="37">
        <v>44795</v>
      </c>
      <c r="C37" s="25" t="s">
        <v>28</v>
      </c>
      <c r="D37" s="25">
        <f t="shared" si="0"/>
        <v>3.78</v>
      </c>
      <c r="E37" s="42" t="s">
        <v>1249</v>
      </c>
      <c r="F37" s="25" t="s">
        <v>17</v>
      </c>
      <c r="G37" s="25" t="s">
        <v>18</v>
      </c>
    </row>
    <row r="38" spans="1:7" s="12" customFormat="1" ht="24">
      <c r="A38" s="25" t="s">
        <v>1483</v>
      </c>
      <c r="B38" s="37">
        <v>44795</v>
      </c>
      <c r="C38" s="25" t="s">
        <v>30</v>
      </c>
      <c r="D38" s="25">
        <f>1410/100*0.7</f>
        <v>9.8699999999999992</v>
      </c>
      <c r="E38" s="42" t="s">
        <v>1249</v>
      </c>
      <c r="F38" s="25" t="s">
        <v>17</v>
      </c>
      <c r="G38" s="25" t="s">
        <v>18</v>
      </c>
    </row>
    <row r="39" spans="1:7" ht="60" customHeight="1">
      <c r="A39" s="8" t="s">
        <v>10</v>
      </c>
      <c r="B39" s="8" t="s">
        <v>11</v>
      </c>
      <c r="C39" s="8" t="s">
        <v>12</v>
      </c>
      <c r="D39" s="8" t="s">
        <v>13</v>
      </c>
      <c r="E39" s="9" t="s">
        <v>14</v>
      </c>
      <c r="F39" s="10" t="s">
        <v>15</v>
      </c>
      <c r="G39" s="10" t="s">
        <v>16</v>
      </c>
    </row>
    <row r="40" spans="1:7" s="12" customFormat="1" ht="15" customHeight="1">
      <c r="A40" s="11">
        <v>1</v>
      </c>
      <c r="B40" s="11">
        <v>2</v>
      </c>
      <c r="C40" s="10">
        <v>3</v>
      </c>
      <c r="D40" s="10">
        <v>4</v>
      </c>
      <c r="E40" s="9">
        <v>5</v>
      </c>
      <c r="F40" s="10">
        <v>6</v>
      </c>
      <c r="G40" s="10">
        <v>7</v>
      </c>
    </row>
    <row r="41" spans="1:7" s="12" customFormat="1" ht="24">
      <c r="A41" s="25" t="s">
        <v>1484</v>
      </c>
      <c r="B41" s="37">
        <v>44795</v>
      </c>
      <c r="C41" s="25" t="s">
        <v>30</v>
      </c>
      <c r="D41" s="25">
        <f>1729/100*0.7</f>
        <v>12.102999999999998</v>
      </c>
      <c r="E41" s="42" t="s">
        <v>1249</v>
      </c>
      <c r="F41" s="25" t="s">
        <v>17</v>
      </c>
      <c r="G41" s="25" t="s">
        <v>18</v>
      </c>
    </row>
    <row r="42" spans="1:7" s="12" customFormat="1" ht="24">
      <c r="A42" s="25" t="s">
        <v>1485</v>
      </c>
      <c r="B42" s="37">
        <v>44795</v>
      </c>
      <c r="C42" s="25" t="s">
        <v>30</v>
      </c>
      <c r="D42" s="25">
        <f>1729/100*0.7</f>
        <v>12.102999999999998</v>
      </c>
      <c r="E42" s="42" t="s">
        <v>1249</v>
      </c>
      <c r="F42" s="25" t="s">
        <v>17</v>
      </c>
      <c r="G42" s="25" t="s">
        <v>18</v>
      </c>
    </row>
    <row r="43" spans="1:7" s="12" customFormat="1" ht="24">
      <c r="A43" s="25" t="s">
        <v>1486</v>
      </c>
      <c r="B43" s="37">
        <v>44795</v>
      </c>
      <c r="C43" s="25" t="s">
        <v>1250</v>
      </c>
      <c r="D43" s="25">
        <f>1083/100*0.7</f>
        <v>7.5809999999999995</v>
      </c>
      <c r="E43" s="42" t="s">
        <v>1249</v>
      </c>
      <c r="F43" s="25" t="s">
        <v>17</v>
      </c>
      <c r="G43" s="25" t="s">
        <v>18</v>
      </c>
    </row>
    <row r="44" spans="1:7" s="12" customFormat="1" ht="24">
      <c r="A44" s="25" t="s">
        <v>1487</v>
      </c>
      <c r="B44" s="37">
        <v>44795</v>
      </c>
      <c r="C44" s="25" t="s">
        <v>1250</v>
      </c>
      <c r="D44" s="25">
        <f>1083/100*0.7</f>
        <v>7.5809999999999995</v>
      </c>
      <c r="E44" s="42" t="s">
        <v>1249</v>
      </c>
      <c r="F44" s="25" t="s">
        <v>17</v>
      </c>
      <c r="G44" s="25" t="s">
        <v>18</v>
      </c>
    </row>
    <row r="45" spans="1:7" s="12" customFormat="1" ht="42.75" customHeight="1">
      <c r="A45" s="74" t="s">
        <v>24</v>
      </c>
      <c r="B45" s="74"/>
      <c r="C45" s="74"/>
      <c r="D45" s="74"/>
      <c r="E45" s="74"/>
      <c r="F45" s="74"/>
      <c r="G45" s="74"/>
    </row>
    <row r="46" spans="1:7" s="12" customFormat="1" ht="48.75" customHeight="1">
      <c r="A46" s="72" t="s">
        <v>1065</v>
      </c>
      <c r="B46" s="72"/>
      <c r="C46" s="72"/>
      <c r="D46" s="72"/>
      <c r="E46" s="13" t="s">
        <v>19</v>
      </c>
      <c r="F46" s="73" t="s">
        <v>1066</v>
      </c>
      <c r="G46" s="73"/>
    </row>
    <row r="47" spans="1:7" ht="48.75" customHeight="1">
      <c r="A47" s="75" t="s">
        <v>1067</v>
      </c>
      <c r="B47" s="75"/>
      <c r="C47" s="75"/>
      <c r="D47" s="75"/>
      <c r="E47" s="13" t="s">
        <v>19</v>
      </c>
      <c r="F47" s="73" t="s">
        <v>819</v>
      </c>
      <c r="G47" s="73"/>
    </row>
    <row r="48" spans="1:7" ht="30.75" customHeight="1">
      <c r="A48" s="72" t="s">
        <v>1068</v>
      </c>
      <c r="B48" s="72"/>
      <c r="C48" s="72"/>
      <c r="D48" s="16"/>
      <c r="E48" s="13" t="s">
        <v>20</v>
      </c>
      <c r="F48" s="73" t="s">
        <v>32</v>
      </c>
      <c r="G48" s="73"/>
    </row>
  </sheetData>
  <autoFilter ref="B24:B29" xr:uid="{00000000-0009-0000-0000-000000000000}"/>
  <mergeCells count="25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48:C48"/>
    <mergeCell ref="F48:G48"/>
    <mergeCell ref="A16:F16"/>
    <mergeCell ref="A17:F17"/>
    <mergeCell ref="A18:F18"/>
    <mergeCell ref="A19:G19"/>
    <mergeCell ref="A22:G22"/>
    <mergeCell ref="A25:G25"/>
    <mergeCell ref="A45:G45"/>
    <mergeCell ref="A46:D46"/>
    <mergeCell ref="F46:G46"/>
    <mergeCell ref="A47:D47"/>
    <mergeCell ref="F47:G47"/>
  </mergeCells>
  <pageMargins left="0.98425196850393704" right="0.35433070866141736" top="0.59055118110236227" bottom="0.59055118110236227" header="0" footer="0"/>
  <pageSetup paperSize="9" scale="87" fitToHeight="0" orientation="portrait" r:id="rId1"/>
  <headerFooter differentFirst="1" alignWithMargins="0">
    <oddHeader>&amp;R&amp;"Times New Roman,обычный"П Р О Т О К О Л  № 115-3/2022цд от 22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3EAC-74E5-457F-8A3E-941C3716CD30}">
  <sheetPr>
    <tabColor rgb="FF92D050"/>
    <pageSetUpPr fitToPage="1"/>
  </sheetPr>
  <dimension ref="A1:G30"/>
  <sheetViews>
    <sheetView view="pageLayout" zoomScaleNormal="100" zoomScaleSheetLayoutView="100" workbookViewId="0">
      <selection activeCell="A18" sqref="A18:F18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9.140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1489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1470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1252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1492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1245</v>
      </c>
      <c r="B13" s="87"/>
      <c r="C13" s="87"/>
      <c r="D13" s="87"/>
      <c r="E13" s="87"/>
      <c r="F13" s="87"/>
      <c r="G13" s="59"/>
    </row>
    <row r="14" spans="1:7" ht="17.25" customHeight="1">
      <c r="A14" s="58" t="s">
        <v>817</v>
      </c>
      <c r="B14" s="58"/>
      <c r="C14" s="58"/>
      <c r="D14" s="58"/>
      <c r="E14" s="58"/>
      <c r="F14" s="58"/>
      <c r="G14" s="58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58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58" t="s">
        <v>8</v>
      </c>
      <c r="B20" s="5"/>
      <c r="C20" s="7"/>
      <c r="D20" s="7"/>
      <c r="E20" s="7"/>
      <c r="F20" s="7"/>
      <c r="G20" s="7"/>
    </row>
    <row r="21" spans="1:7" ht="13.5" customHeight="1">
      <c r="A21" s="58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96" t="s">
        <v>1490</v>
      </c>
      <c r="B25" s="97"/>
      <c r="C25" s="97"/>
      <c r="D25" s="97"/>
      <c r="E25" s="97"/>
      <c r="F25" s="97"/>
      <c r="G25" s="98"/>
    </row>
    <row r="26" spans="1:7" s="12" customFormat="1" ht="24">
      <c r="A26" s="25" t="s">
        <v>1491</v>
      </c>
      <c r="B26" s="37">
        <v>44795</v>
      </c>
      <c r="C26" s="25" t="s">
        <v>28</v>
      </c>
      <c r="D26" s="25">
        <f>921/100*0.7</f>
        <v>6.4470000000000001</v>
      </c>
      <c r="E26" s="42" t="s">
        <v>818</v>
      </c>
      <c r="F26" s="25" t="s">
        <v>17</v>
      </c>
      <c r="G26" s="25" t="s">
        <v>18</v>
      </c>
    </row>
    <row r="27" spans="1:7" s="12" customFormat="1" ht="42.75" customHeight="1">
      <c r="A27" s="74" t="s">
        <v>24</v>
      </c>
      <c r="B27" s="74"/>
      <c r="C27" s="74"/>
      <c r="D27" s="74"/>
      <c r="E27" s="74"/>
      <c r="F27" s="74"/>
      <c r="G27" s="74"/>
    </row>
    <row r="28" spans="1:7" s="12" customFormat="1" ht="48.75" customHeight="1">
      <c r="A28" s="72" t="s">
        <v>1065</v>
      </c>
      <c r="B28" s="72"/>
      <c r="C28" s="72"/>
      <c r="D28" s="72"/>
      <c r="E28" s="13" t="s">
        <v>19</v>
      </c>
      <c r="F28" s="73" t="s">
        <v>1066</v>
      </c>
      <c r="G28" s="73"/>
    </row>
    <row r="29" spans="1:7" ht="48.75" customHeight="1">
      <c r="A29" s="75" t="s">
        <v>1067</v>
      </c>
      <c r="B29" s="75"/>
      <c r="C29" s="75"/>
      <c r="D29" s="75"/>
      <c r="E29" s="13" t="s">
        <v>19</v>
      </c>
      <c r="F29" s="73" t="s">
        <v>819</v>
      </c>
      <c r="G29" s="73"/>
    </row>
    <row r="30" spans="1:7" ht="30.75" customHeight="1">
      <c r="A30" s="72" t="s">
        <v>1068</v>
      </c>
      <c r="B30" s="72"/>
      <c r="C30" s="72"/>
      <c r="D30" s="16"/>
      <c r="E30" s="13" t="s">
        <v>20</v>
      </c>
      <c r="F30" s="73" t="s">
        <v>32</v>
      </c>
      <c r="G30" s="73"/>
    </row>
  </sheetData>
  <autoFilter ref="B24:B26" xr:uid="{00000000-0009-0000-0000-000000000000}"/>
  <mergeCells count="25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30:C30"/>
    <mergeCell ref="F30:G30"/>
    <mergeCell ref="A16:F16"/>
    <mergeCell ref="A17:F17"/>
    <mergeCell ref="A18:F18"/>
    <mergeCell ref="A19:G19"/>
    <mergeCell ref="A22:G22"/>
    <mergeCell ref="A25:G25"/>
    <mergeCell ref="A27:G27"/>
    <mergeCell ref="A28:D28"/>
    <mergeCell ref="F28:G28"/>
    <mergeCell ref="A29:D29"/>
    <mergeCell ref="F29:G29"/>
  </mergeCells>
  <pageMargins left="0.98425196850393704" right="0.35433070866141736" top="0.59055118110236227" bottom="0.59055118110236227" header="0" footer="0"/>
  <pageSetup paperSize="9" scale="87" fitToHeight="0" orientation="portrait" r:id="rId1"/>
  <headerFooter differentFirst="1" alignWithMargins="0">
    <oddHeader>&amp;R&amp;"Times New Roman,обычный"П Р О Т О К О Л  № 82-2/2022цд от 18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8C82-EAD8-40F1-926C-4F17894261FB}">
  <sheetPr>
    <tabColor rgb="FF92D050"/>
  </sheetPr>
  <dimension ref="A1:G79"/>
  <sheetViews>
    <sheetView view="pageLayout" topLeftCell="A55" zoomScaleNormal="100" zoomScaleSheetLayoutView="100" workbookViewId="0">
      <selection activeCell="B6" sqref="B6:G6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11.57031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1469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1338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1339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1468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648</v>
      </c>
      <c r="B13" s="87"/>
      <c r="C13" s="87"/>
      <c r="D13" s="87"/>
      <c r="E13" s="87"/>
      <c r="F13" s="87"/>
      <c r="G13" s="53"/>
    </row>
    <row r="14" spans="1:7" ht="17.25" customHeight="1">
      <c r="A14" s="52" t="s">
        <v>817</v>
      </c>
      <c r="B14" s="52"/>
      <c r="C14" s="52"/>
      <c r="D14" s="52"/>
      <c r="E14" s="52"/>
      <c r="F14" s="52"/>
      <c r="G14" s="52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52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52" t="s">
        <v>8</v>
      </c>
      <c r="B20" s="5"/>
      <c r="C20" s="7"/>
      <c r="D20" s="7"/>
      <c r="E20" s="7"/>
      <c r="F20" s="7"/>
      <c r="G20" s="7"/>
    </row>
    <row r="21" spans="1:7" ht="13.5" customHeight="1">
      <c r="A21" s="52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6.5" customHeight="1">
      <c r="A25" s="96" t="s">
        <v>1340</v>
      </c>
      <c r="B25" s="97"/>
      <c r="C25" s="97"/>
      <c r="D25" s="97"/>
      <c r="E25" s="97"/>
      <c r="F25" s="97"/>
      <c r="G25" s="98"/>
    </row>
    <row r="26" spans="1:7" s="12" customFormat="1" ht="24">
      <c r="A26" s="25" t="s">
        <v>1341</v>
      </c>
      <c r="B26" s="37">
        <v>44778</v>
      </c>
      <c r="C26" s="25" t="s">
        <v>31</v>
      </c>
      <c r="D26" s="25">
        <f>300/100*0.7</f>
        <v>2.0999999999999996</v>
      </c>
      <c r="E26" s="42" t="s">
        <v>818</v>
      </c>
      <c r="F26" s="25" t="s">
        <v>17</v>
      </c>
      <c r="G26" s="25" t="s">
        <v>18</v>
      </c>
    </row>
    <row r="27" spans="1:7" s="12" customFormat="1" ht="24">
      <c r="A27" s="25" t="s">
        <v>1342</v>
      </c>
      <c r="B27" s="37">
        <v>44778</v>
      </c>
      <c r="C27" s="25" t="s">
        <v>31</v>
      </c>
      <c r="D27" s="25">
        <f>300/100*0.7</f>
        <v>2.0999999999999996</v>
      </c>
      <c r="E27" s="42" t="s">
        <v>818</v>
      </c>
      <c r="F27" s="25" t="s">
        <v>17</v>
      </c>
      <c r="G27" s="25" t="s">
        <v>18</v>
      </c>
    </row>
    <row r="28" spans="1:7" s="12" customFormat="1" ht="24">
      <c r="A28" s="25" t="s">
        <v>1343</v>
      </c>
      <c r="B28" s="37">
        <v>44778</v>
      </c>
      <c r="C28" s="25" t="s">
        <v>31</v>
      </c>
      <c r="D28" s="25">
        <f>67/100*0.7</f>
        <v>0.46899999999999997</v>
      </c>
      <c r="E28" s="42" t="s">
        <v>818</v>
      </c>
      <c r="F28" s="25" t="s">
        <v>17</v>
      </c>
      <c r="G28" s="25" t="s">
        <v>18</v>
      </c>
    </row>
    <row r="29" spans="1:7" s="12" customFormat="1" ht="24">
      <c r="A29" s="25" t="s">
        <v>1344</v>
      </c>
      <c r="B29" s="37">
        <v>44778</v>
      </c>
      <c r="C29" s="25" t="s">
        <v>31</v>
      </c>
      <c r="D29" s="25">
        <f>67/100*0.7</f>
        <v>0.46899999999999997</v>
      </c>
      <c r="E29" s="42" t="s">
        <v>818</v>
      </c>
      <c r="F29" s="25" t="s">
        <v>17</v>
      </c>
      <c r="G29" s="25" t="s">
        <v>18</v>
      </c>
    </row>
    <row r="30" spans="1:7" s="12" customFormat="1" ht="24">
      <c r="A30" s="25" t="s">
        <v>1345</v>
      </c>
      <c r="B30" s="37">
        <v>44778</v>
      </c>
      <c r="C30" s="25" t="s">
        <v>31</v>
      </c>
      <c r="D30" s="25">
        <f>189/100*0.7</f>
        <v>1.323</v>
      </c>
      <c r="E30" s="42" t="s">
        <v>818</v>
      </c>
      <c r="F30" s="25" t="s">
        <v>17</v>
      </c>
      <c r="G30" s="25" t="s">
        <v>18</v>
      </c>
    </row>
    <row r="31" spans="1:7" s="12" customFormat="1" ht="16.5" customHeight="1">
      <c r="A31" s="96" t="s">
        <v>1346</v>
      </c>
      <c r="B31" s="97"/>
      <c r="C31" s="97"/>
      <c r="D31" s="97"/>
      <c r="E31" s="97"/>
      <c r="F31" s="97"/>
      <c r="G31" s="98"/>
    </row>
    <row r="32" spans="1:7" s="12" customFormat="1" ht="24">
      <c r="A32" s="25" t="s">
        <v>1347</v>
      </c>
      <c r="B32" s="37">
        <v>44778</v>
      </c>
      <c r="C32" s="25" t="s">
        <v>31</v>
      </c>
      <c r="D32" s="25">
        <f>300/100*0.7</f>
        <v>2.0999999999999996</v>
      </c>
      <c r="E32" s="42" t="s">
        <v>818</v>
      </c>
      <c r="F32" s="25" t="s">
        <v>17</v>
      </c>
      <c r="G32" s="25" t="s">
        <v>18</v>
      </c>
    </row>
    <row r="33" spans="1:7" s="12" customFormat="1" ht="24">
      <c r="A33" s="25" t="s">
        <v>1348</v>
      </c>
      <c r="B33" s="37">
        <v>44778</v>
      </c>
      <c r="C33" s="25" t="s">
        <v>31</v>
      </c>
      <c r="D33" s="25">
        <f>300/100*0.7</f>
        <v>2.0999999999999996</v>
      </c>
      <c r="E33" s="42" t="s">
        <v>818</v>
      </c>
      <c r="F33" s="25" t="s">
        <v>17</v>
      </c>
      <c r="G33" s="25" t="s">
        <v>18</v>
      </c>
    </row>
    <row r="34" spans="1:7" s="12" customFormat="1" ht="24">
      <c r="A34" s="25" t="s">
        <v>1349</v>
      </c>
      <c r="B34" s="37">
        <v>44778</v>
      </c>
      <c r="C34" s="25" t="s">
        <v>31</v>
      </c>
      <c r="D34" s="25">
        <f>67/100*0.7</f>
        <v>0.46899999999999997</v>
      </c>
      <c r="E34" s="42" t="s">
        <v>818</v>
      </c>
      <c r="F34" s="25" t="s">
        <v>17</v>
      </c>
      <c r="G34" s="25" t="s">
        <v>18</v>
      </c>
    </row>
    <row r="35" spans="1:7" s="12" customFormat="1" ht="24">
      <c r="A35" s="25" t="s">
        <v>1350</v>
      </c>
      <c r="B35" s="37">
        <v>44778</v>
      </c>
      <c r="C35" s="25" t="s">
        <v>31</v>
      </c>
      <c r="D35" s="25">
        <f>67/100*0.7</f>
        <v>0.46899999999999997</v>
      </c>
      <c r="E35" s="42" t="s">
        <v>818</v>
      </c>
      <c r="F35" s="25" t="s">
        <v>17</v>
      </c>
      <c r="G35" s="25" t="s">
        <v>18</v>
      </c>
    </row>
    <row r="36" spans="1:7" s="12" customFormat="1" ht="24">
      <c r="A36" s="25" t="s">
        <v>1351</v>
      </c>
      <c r="B36" s="37">
        <v>44778</v>
      </c>
      <c r="C36" s="25" t="s">
        <v>31</v>
      </c>
      <c r="D36" s="25">
        <f>189/100*0.7</f>
        <v>1.323</v>
      </c>
      <c r="E36" s="42" t="s">
        <v>818</v>
      </c>
      <c r="F36" s="25" t="s">
        <v>17</v>
      </c>
      <c r="G36" s="25" t="s">
        <v>18</v>
      </c>
    </row>
    <row r="37" spans="1:7" s="12" customFormat="1" ht="16.5" customHeight="1">
      <c r="A37" s="96" t="s">
        <v>1352</v>
      </c>
      <c r="B37" s="97"/>
      <c r="C37" s="97"/>
      <c r="D37" s="97"/>
      <c r="E37" s="97"/>
      <c r="F37" s="97"/>
      <c r="G37" s="98"/>
    </row>
    <row r="38" spans="1:7" s="12" customFormat="1" ht="24">
      <c r="A38" s="25" t="s">
        <v>1353</v>
      </c>
      <c r="B38" s="37">
        <v>44778</v>
      </c>
      <c r="C38" s="25" t="s">
        <v>31</v>
      </c>
      <c r="D38" s="25">
        <f>300/100*0.7</f>
        <v>2.0999999999999996</v>
      </c>
      <c r="E38" s="42" t="s">
        <v>818</v>
      </c>
      <c r="F38" s="25" t="s">
        <v>17</v>
      </c>
      <c r="G38" s="25" t="s">
        <v>18</v>
      </c>
    </row>
    <row r="39" spans="1:7" s="12" customFormat="1" ht="24">
      <c r="A39" s="25" t="s">
        <v>1354</v>
      </c>
      <c r="B39" s="37">
        <v>44778</v>
      </c>
      <c r="C39" s="25" t="s">
        <v>31</v>
      </c>
      <c r="D39" s="25">
        <f>300/100*0.7</f>
        <v>2.0999999999999996</v>
      </c>
      <c r="E39" s="42" t="s">
        <v>818</v>
      </c>
      <c r="F39" s="25" t="s">
        <v>17</v>
      </c>
      <c r="G39" s="25" t="s">
        <v>18</v>
      </c>
    </row>
    <row r="40" spans="1:7" ht="60" customHeight="1">
      <c r="A40" s="8" t="s">
        <v>10</v>
      </c>
      <c r="B40" s="8" t="s">
        <v>11</v>
      </c>
      <c r="C40" s="8" t="s">
        <v>12</v>
      </c>
      <c r="D40" s="8" t="s">
        <v>13</v>
      </c>
      <c r="E40" s="9" t="s">
        <v>14</v>
      </c>
      <c r="F40" s="10" t="s">
        <v>15</v>
      </c>
      <c r="G40" s="10" t="s">
        <v>16</v>
      </c>
    </row>
    <row r="41" spans="1:7" s="12" customFormat="1" ht="15" customHeight="1">
      <c r="A41" s="11">
        <v>1</v>
      </c>
      <c r="B41" s="11">
        <v>2</v>
      </c>
      <c r="C41" s="10">
        <v>3</v>
      </c>
      <c r="D41" s="10">
        <v>4</v>
      </c>
      <c r="E41" s="9">
        <v>5</v>
      </c>
      <c r="F41" s="10">
        <v>6</v>
      </c>
      <c r="G41" s="10">
        <v>7</v>
      </c>
    </row>
    <row r="42" spans="1:7" s="12" customFormat="1" ht="24">
      <c r="A42" s="25" t="s">
        <v>1355</v>
      </c>
      <c r="B42" s="37">
        <v>44778</v>
      </c>
      <c r="C42" s="25" t="s">
        <v>31</v>
      </c>
      <c r="D42" s="25">
        <f>67/100*0.7</f>
        <v>0.46899999999999997</v>
      </c>
      <c r="E42" s="42" t="s">
        <v>818</v>
      </c>
      <c r="F42" s="25" t="s">
        <v>17</v>
      </c>
      <c r="G42" s="25" t="s">
        <v>18</v>
      </c>
    </row>
    <row r="43" spans="1:7" s="12" customFormat="1" ht="24">
      <c r="A43" s="25" t="s">
        <v>1356</v>
      </c>
      <c r="B43" s="37">
        <v>44778</v>
      </c>
      <c r="C43" s="25" t="s">
        <v>31</v>
      </c>
      <c r="D43" s="25">
        <f>67/100*0.7</f>
        <v>0.46899999999999997</v>
      </c>
      <c r="E43" s="42" t="s">
        <v>818</v>
      </c>
      <c r="F43" s="25" t="s">
        <v>17</v>
      </c>
      <c r="G43" s="25" t="s">
        <v>18</v>
      </c>
    </row>
    <row r="44" spans="1:7" s="12" customFormat="1" ht="24">
      <c r="A44" s="25" t="s">
        <v>1357</v>
      </c>
      <c r="B44" s="37">
        <v>44778</v>
      </c>
      <c r="C44" s="25" t="s">
        <v>31</v>
      </c>
      <c r="D44" s="25">
        <f>189/100*0.7</f>
        <v>1.323</v>
      </c>
      <c r="E44" s="42" t="s">
        <v>818</v>
      </c>
      <c r="F44" s="25" t="s">
        <v>17</v>
      </c>
      <c r="G44" s="25" t="s">
        <v>18</v>
      </c>
    </row>
    <row r="45" spans="1:7" s="12" customFormat="1" ht="16.5" customHeight="1">
      <c r="A45" s="96" t="s">
        <v>1358</v>
      </c>
      <c r="B45" s="97"/>
      <c r="C45" s="97"/>
      <c r="D45" s="97"/>
      <c r="E45" s="97"/>
      <c r="F45" s="97"/>
      <c r="G45" s="98"/>
    </row>
    <row r="46" spans="1:7" s="12" customFormat="1" ht="24">
      <c r="A46" s="25" t="s">
        <v>1359</v>
      </c>
      <c r="B46" s="37">
        <v>44778</v>
      </c>
      <c r="C46" s="25" t="s">
        <v>31</v>
      </c>
      <c r="D46" s="25">
        <f>300/100*0.7</f>
        <v>2.0999999999999996</v>
      </c>
      <c r="E46" s="42" t="s">
        <v>818</v>
      </c>
      <c r="F46" s="25" t="s">
        <v>17</v>
      </c>
      <c r="G46" s="25" t="s">
        <v>18</v>
      </c>
    </row>
    <row r="47" spans="1:7" s="12" customFormat="1" ht="24">
      <c r="A47" s="25" t="s">
        <v>1360</v>
      </c>
      <c r="B47" s="37">
        <v>44778</v>
      </c>
      <c r="C47" s="25" t="s">
        <v>31</v>
      </c>
      <c r="D47" s="25">
        <f>300/100*0.7</f>
        <v>2.0999999999999996</v>
      </c>
      <c r="E47" s="42" t="s">
        <v>818</v>
      </c>
      <c r="F47" s="25" t="s">
        <v>17</v>
      </c>
      <c r="G47" s="25" t="s">
        <v>18</v>
      </c>
    </row>
    <row r="48" spans="1:7" s="12" customFormat="1" ht="24">
      <c r="A48" s="25" t="s">
        <v>1361</v>
      </c>
      <c r="B48" s="37">
        <v>44778</v>
      </c>
      <c r="C48" s="25" t="s">
        <v>31</v>
      </c>
      <c r="D48" s="25">
        <f>67/100*0.7</f>
        <v>0.46899999999999997</v>
      </c>
      <c r="E48" s="42" t="s">
        <v>818</v>
      </c>
      <c r="F48" s="25" t="s">
        <v>17</v>
      </c>
      <c r="G48" s="25" t="s">
        <v>18</v>
      </c>
    </row>
    <row r="49" spans="1:7" s="12" customFormat="1" ht="24">
      <c r="A49" s="25" t="s">
        <v>1362</v>
      </c>
      <c r="B49" s="37">
        <v>44778</v>
      </c>
      <c r="C49" s="25" t="s">
        <v>31</v>
      </c>
      <c r="D49" s="25">
        <f>67/100*0.7</f>
        <v>0.46899999999999997</v>
      </c>
      <c r="E49" s="42" t="s">
        <v>818</v>
      </c>
      <c r="F49" s="25" t="s">
        <v>17</v>
      </c>
      <c r="G49" s="25" t="s">
        <v>18</v>
      </c>
    </row>
    <row r="50" spans="1:7" s="12" customFormat="1" ht="24">
      <c r="A50" s="25" t="s">
        <v>1363</v>
      </c>
      <c r="B50" s="37">
        <v>44778</v>
      </c>
      <c r="C50" s="25" t="s">
        <v>31</v>
      </c>
      <c r="D50" s="25">
        <f>189/100*0.7</f>
        <v>1.323</v>
      </c>
      <c r="E50" s="42" t="s">
        <v>818</v>
      </c>
      <c r="F50" s="25" t="s">
        <v>17</v>
      </c>
      <c r="G50" s="25" t="s">
        <v>18</v>
      </c>
    </row>
    <row r="51" spans="1:7" s="12" customFormat="1" ht="16.5" customHeight="1">
      <c r="A51" s="96" t="s">
        <v>1364</v>
      </c>
      <c r="B51" s="97"/>
      <c r="C51" s="97"/>
      <c r="D51" s="97"/>
      <c r="E51" s="97"/>
      <c r="F51" s="97"/>
      <c r="G51" s="98"/>
    </row>
    <row r="52" spans="1:7" s="12" customFormat="1" ht="24">
      <c r="A52" s="25" t="s">
        <v>1365</v>
      </c>
      <c r="B52" s="37">
        <v>44778</v>
      </c>
      <c r="C52" s="25" t="s">
        <v>31</v>
      </c>
      <c r="D52" s="25">
        <f>300/100*0.7</f>
        <v>2.0999999999999996</v>
      </c>
      <c r="E52" s="42" t="s">
        <v>818</v>
      </c>
      <c r="F52" s="25" t="s">
        <v>17</v>
      </c>
      <c r="G52" s="25" t="s">
        <v>18</v>
      </c>
    </row>
    <row r="53" spans="1:7" s="12" customFormat="1" ht="24">
      <c r="A53" s="25" t="s">
        <v>1366</v>
      </c>
      <c r="B53" s="37">
        <v>44778</v>
      </c>
      <c r="C53" s="25" t="s">
        <v>31</v>
      </c>
      <c r="D53" s="25">
        <f>300/100*0.7</f>
        <v>2.0999999999999996</v>
      </c>
      <c r="E53" s="42" t="s">
        <v>818</v>
      </c>
      <c r="F53" s="25" t="s">
        <v>17</v>
      </c>
      <c r="G53" s="25" t="s">
        <v>18</v>
      </c>
    </row>
    <row r="54" spans="1:7" s="12" customFormat="1" ht="24">
      <c r="A54" s="25" t="s">
        <v>1367</v>
      </c>
      <c r="B54" s="37">
        <v>44778</v>
      </c>
      <c r="C54" s="25" t="s">
        <v>31</v>
      </c>
      <c r="D54" s="25">
        <f>67/100*0.7</f>
        <v>0.46899999999999997</v>
      </c>
      <c r="E54" s="42" t="s">
        <v>818</v>
      </c>
      <c r="F54" s="25" t="s">
        <v>17</v>
      </c>
      <c r="G54" s="25" t="s">
        <v>18</v>
      </c>
    </row>
    <row r="55" spans="1:7" s="12" customFormat="1" ht="24">
      <c r="A55" s="25" t="s">
        <v>1368</v>
      </c>
      <c r="B55" s="37">
        <v>44778</v>
      </c>
      <c r="C55" s="25" t="s">
        <v>31</v>
      </c>
      <c r="D55" s="25">
        <f>67/100*0.7</f>
        <v>0.46899999999999997</v>
      </c>
      <c r="E55" s="42" t="s">
        <v>818</v>
      </c>
      <c r="F55" s="25" t="s">
        <v>17</v>
      </c>
      <c r="G55" s="25" t="s">
        <v>18</v>
      </c>
    </row>
    <row r="56" spans="1:7" s="12" customFormat="1" ht="24">
      <c r="A56" s="25" t="s">
        <v>1369</v>
      </c>
      <c r="B56" s="37">
        <v>44778</v>
      </c>
      <c r="C56" s="25" t="s">
        <v>31</v>
      </c>
      <c r="D56" s="25">
        <f>189/100*0.7</f>
        <v>1.323</v>
      </c>
      <c r="E56" s="42" t="s">
        <v>818</v>
      </c>
      <c r="F56" s="25" t="s">
        <v>17</v>
      </c>
      <c r="G56" s="25" t="s">
        <v>18</v>
      </c>
    </row>
    <row r="57" spans="1:7" s="12" customFormat="1" ht="16.5" customHeight="1">
      <c r="A57" s="96" t="s">
        <v>1370</v>
      </c>
      <c r="B57" s="97"/>
      <c r="C57" s="97"/>
      <c r="D57" s="97"/>
      <c r="E57" s="97"/>
      <c r="F57" s="97"/>
      <c r="G57" s="98"/>
    </row>
    <row r="58" spans="1:7" s="12" customFormat="1" ht="24">
      <c r="A58" s="25" t="s">
        <v>1371</v>
      </c>
      <c r="B58" s="37">
        <v>44778</v>
      </c>
      <c r="C58" s="25" t="s">
        <v>31</v>
      </c>
      <c r="D58" s="25">
        <f>300/100*0.7</f>
        <v>2.0999999999999996</v>
      </c>
      <c r="E58" s="42" t="s">
        <v>818</v>
      </c>
      <c r="F58" s="25" t="s">
        <v>17</v>
      </c>
      <c r="G58" s="25" t="s">
        <v>18</v>
      </c>
    </row>
    <row r="59" spans="1:7" s="12" customFormat="1" ht="24">
      <c r="A59" s="25" t="s">
        <v>1372</v>
      </c>
      <c r="B59" s="37">
        <v>44778</v>
      </c>
      <c r="C59" s="25" t="s">
        <v>31</v>
      </c>
      <c r="D59" s="25">
        <f>300/100*0.7</f>
        <v>2.0999999999999996</v>
      </c>
      <c r="E59" s="42" t="s">
        <v>818</v>
      </c>
      <c r="F59" s="25" t="s">
        <v>17</v>
      </c>
      <c r="G59" s="25" t="s">
        <v>18</v>
      </c>
    </row>
    <row r="60" spans="1:7" s="12" customFormat="1" ht="24">
      <c r="A60" s="25" t="s">
        <v>1373</v>
      </c>
      <c r="B60" s="37">
        <v>44778</v>
      </c>
      <c r="C60" s="25" t="s">
        <v>31</v>
      </c>
      <c r="D60" s="25">
        <f>67/100*0.7</f>
        <v>0.46899999999999997</v>
      </c>
      <c r="E60" s="42" t="s">
        <v>818</v>
      </c>
      <c r="F60" s="25" t="s">
        <v>17</v>
      </c>
      <c r="G60" s="25" t="s">
        <v>18</v>
      </c>
    </row>
    <row r="61" spans="1:7" s="12" customFormat="1" ht="24">
      <c r="A61" s="25" t="s">
        <v>1374</v>
      </c>
      <c r="B61" s="37">
        <v>44778</v>
      </c>
      <c r="C61" s="25" t="s">
        <v>31</v>
      </c>
      <c r="D61" s="25">
        <f>67/100*0.7</f>
        <v>0.46899999999999997</v>
      </c>
      <c r="E61" s="42" t="s">
        <v>818</v>
      </c>
      <c r="F61" s="25" t="s">
        <v>17</v>
      </c>
      <c r="G61" s="25" t="s">
        <v>18</v>
      </c>
    </row>
    <row r="62" spans="1:7" s="12" customFormat="1" ht="24">
      <c r="A62" s="25" t="s">
        <v>1375</v>
      </c>
      <c r="B62" s="37">
        <v>44778</v>
      </c>
      <c r="C62" s="25" t="s">
        <v>31</v>
      </c>
      <c r="D62" s="25">
        <f>189/100*0.7</f>
        <v>1.323</v>
      </c>
      <c r="E62" s="42" t="s">
        <v>818</v>
      </c>
      <c r="F62" s="25" t="s">
        <v>17</v>
      </c>
      <c r="G62" s="25" t="s">
        <v>18</v>
      </c>
    </row>
    <row r="63" spans="1:7" s="12" customFormat="1" ht="16.5" customHeight="1">
      <c r="A63" s="96" t="s">
        <v>1376</v>
      </c>
      <c r="B63" s="97"/>
      <c r="C63" s="97"/>
      <c r="D63" s="97"/>
      <c r="E63" s="97"/>
      <c r="F63" s="97"/>
      <c r="G63" s="98"/>
    </row>
    <row r="64" spans="1:7" s="12" customFormat="1" ht="24">
      <c r="A64" s="25" t="s">
        <v>1377</v>
      </c>
      <c r="B64" s="37">
        <v>44778</v>
      </c>
      <c r="C64" s="25" t="s">
        <v>31</v>
      </c>
      <c r="D64" s="25">
        <f>300/100*0.7</f>
        <v>2.0999999999999996</v>
      </c>
      <c r="E64" s="42" t="s">
        <v>818</v>
      </c>
      <c r="F64" s="25" t="s">
        <v>17</v>
      </c>
      <c r="G64" s="25" t="s">
        <v>18</v>
      </c>
    </row>
    <row r="65" spans="1:7" s="12" customFormat="1" ht="24">
      <c r="A65" s="25" t="s">
        <v>1378</v>
      </c>
      <c r="B65" s="37">
        <v>44778</v>
      </c>
      <c r="C65" s="25" t="s">
        <v>31</v>
      </c>
      <c r="D65" s="25">
        <f>300/100*0.7</f>
        <v>2.0999999999999996</v>
      </c>
      <c r="E65" s="42" t="s">
        <v>818</v>
      </c>
      <c r="F65" s="25" t="s">
        <v>17</v>
      </c>
      <c r="G65" s="25" t="s">
        <v>18</v>
      </c>
    </row>
    <row r="66" spans="1:7" s="12" customFormat="1" ht="24">
      <c r="A66" s="25" t="s">
        <v>1379</v>
      </c>
      <c r="B66" s="37">
        <v>44778</v>
      </c>
      <c r="C66" s="25" t="s">
        <v>31</v>
      </c>
      <c r="D66" s="25">
        <f>67/100*0.7</f>
        <v>0.46899999999999997</v>
      </c>
      <c r="E66" s="42" t="s">
        <v>818</v>
      </c>
      <c r="F66" s="25" t="s">
        <v>17</v>
      </c>
      <c r="G66" s="25" t="s">
        <v>18</v>
      </c>
    </row>
    <row r="67" spans="1:7" s="12" customFormat="1" ht="24">
      <c r="A67" s="25" t="s">
        <v>1380</v>
      </c>
      <c r="B67" s="37">
        <v>44778</v>
      </c>
      <c r="C67" s="25" t="s">
        <v>31</v>
      </c>
      <c r="D67" s="25">
        <f>67/100*0.7</f>
        <v>0.46899999999999997</v>
      </c>
      <c r="E67" s="42" t="s">
        <v>818</v>
      </c>
      <c r="F67" s="25" t="s">
        <v>17</v>
      </c>
      <c r="G67" s="25" t="s">
        <v>18</v>
      </c>
    </row>
    <row r="68" spans="1:7" s="12" customFormat="1" ht="24">
      <c r="A68" s="25" t="s">
        <v>1381</v>
      </c>
      <c r="B68" s="37">
        <v>44778</v>
      </c>
      <c r="C68" s="25" t="s">
        <v>31</v>
      </c>
      <c r="D68" s="25">
        <f>189/100*0.7</f>
        <v>1.323</v>
      </c>
      <c r="E68" s="42" t="s">
        <v>818</v>
      </c>
      <c r="F68" s="25" t="s">
        <v>17</v>
      </c>
      <c r="G68" s="25" t="s">
        <v>18</v>
      </c>
    </row>
    <row r="69" spans="1:7" s="12" customFormat="1" ht="16.5" customHeight="1">
      <c r="A69" s="96" t="s">
        <v>1382</v>
      </c>
      <c r="B69" s="97"/>
      <c r="C69" s="97"/>
      <c r="D69" s="97"/>
      <c r="E69" s="97"/>
      <c r="F69" s="97"/>
      <c r="G69" s="98"/>
    </row>
    <row r="70" spans="1:7" s="12" customFormat="1" ht="24">
      <c r="A70" s="25" t="s">
        <v>1383</v>
      </c>
      <c r="B70" s="37">
        <v>44778</v>
      </c>
      <c r="C70" s="25" t="s">
        <v>31</v>
      </c>
      <c r="D70" s="25">
        <f>300/100*0.7</f>
        <v>2.0999999999999996</v>
      </c>
      <c r="E70" s="42" t="s">
        <v>818</v>
      </c>
      <c r="F70" s="25" t="s">
        <v>17</v>
      </c>
      <c r="G70" s="25" t="s">
        <v>18</v>
      </c>
    </row>
    <row r="71" spans="1:7" s="12" customFormat="1" ht="24">
      <c r="A71" s="25" t="s">
        <v>1384</v>
      </c>
      <c r="B71" s="37">
        <v>44778</v>
      </c>
      <c r="C71" s="25" t="s">
        <v>31</v>
      </c>
      <c r="D71" s="25">
        <f>300/100*0.7</f>
        <v>2.0999999999999996</v>
      </c>
      <c r="E71" s="42" t="s">
        <v>818</v>
      </c>
      <c r="F71" s="25" t="s">
        <v>17</v>
      </c>
      <c r="G71" s="25" t="s">
        <v>18</v>
      </c>
    </row>
    <row r="72" spans="1:7" s="12" customFormat="1" ht="24">
      <c r="A72" s="25" t="s">
        <v>1385</v>
      </c>
      <c r="B72" s="37">
        <v>44778</v>
      </c>
      <c r="C72" s="25" t="s">
        <v>31</v>
      </c>
      <c r="D72" s="25">
        <f>67/100*0.7</f>
        <v>0.46899999999999997</v>
      </c>
      <c r="E72" s="42" t="s">
        <v>818</v>
      </c>
      <c r="F72" s="25" t="s">
        <v>17</v>
      </c>
      <c r="G72" s="25" t="s">
        <v>18</v>
      </c>
    </row>
    <row r="73" spans="1:7" s="12" customFormat="1" ht="24">
      <c r="A73" s="25" t="s">
        <v>1386</v>
      </c>
      <c r="B73" s="37">
        <v>44778</v>
      </c>
      <c r="C73" s="25" t="s">
        <v>31</v>
      </c>
      <c r="D73" s="25">
        <f>67/100*0.7</f>
        <v>0.46899999999999997</v>
      </c>
      <c r="E73" s="42" t="s">
        <v>818</v>
      </c>
      <c r="F73" s="25" t="s">
        <v>17</v>
      </c>
      <c r="G73" s="25" t="s">
        <v>18</v>
      </c>
    </row>
    <row r="74" spans="1:7" s="12" customFormat="1" ht="24">
      <c r="A74" s="25" t="s">
        <v>1387</v>
      </c>
      <c r="B74" s="37">
        <v>44778</v>
      </c>
      <c r="C74" s="25" t="s">
        <v>31</v>
      </c>
      <c r="D74" s="25">
        <f>189/100*0.7</f>
        <v>1.323</v>
      </c>
      <c r="E74" s="42" t="s">
        <v>818</v>
      </c>
      <c r="F74" s="25" t="s">
        <v>17</v>
      </c>
      <c r="G74" s="25" t="s">
        <v>18</v>
      </c>
    </row>
    <row r="75" spans="1:7" s="12" customFormat="1" ht="48.75" customHeight="1">
      <c r="A75" s="55"/>
      <c r="B75" s="56"/>
      <c r="C75" s="55"/>
      <c r="D75" s="55"/>
      <c r="E75" s="57"/>
      <c r="F75" s="55"/>
      <c r="G75" s="55"/>
    </row>
    <row r="76" spans="1:7" s="12" customFormat="1" ht="42.75" customHeight="1">
      <c r="A76" s="74" t="s">
        <v>24</v>
      </c>
      <c r="B76" s="74"/>
      <c r="C76" s="74"/>
      <c r="D76" s="74"/>
      <c r="E76" s="74"/>
      <c r="F76" s="74"/>
      <c r="G76" s="74"/>
    </row>
    <row r="77" spans="1:7" s="12" customFormat="1" ht="48.75" customHeight="1">
      <c r="A77" s="72" t="s">
        <v>1065</v>
      </c>
      <c r="B77" s="72"/>
      <c r="C77" s="72"/>
      <c r="D77" s="72"/>
      <c r="E77" s="13" t="s">
        <v>19</v>
      </c>
      <c r="F77" s="73" t="s">
        <v>1066</v>
      </c>
      <c r="G77" s="73"/>
    </row>
    <row r="78" spans="1:7" ht="48.75" customHeight="1">
      <c r="A78" s="75" t="s">
        <v>1067</v>
      </c>
      <c r="B78" s="75"/>
      <c r="C78" s="75"/>
      <c r="D78" s="75"/>
      <c r="E78" s="13" t="s">
        <v>19</v>
      </c>
      <c r="F78" s="73" t="s">
        <v>819</v>
      </c>
      <c r="G78" s="73"/>
    </row>
    <row r="79" spans="1:7" ht="30.75" customHeight="1">
      <c r="A79" s="72" t="s">
        <v>1068</v>
      </c>
      <c r="B79" s="72"/>
      <c r="C79" s="72"/>
      <c r="D79" s="16"/>
      <c r="E79" s="13" t="s">
        <v>20</v>
      </c>
      <c r="F79" s="73" t="s">
        <v>32</v>
      </c>
      <c r="G79" s="73"/>
    </row>
  </sheetData>
  <autoFilter ref="B24:B29" xr:uid="{00000000-0009-0000-0000-000000000000}"/>
  <mergeCells count="32">
    <mergeCell ref="A13:F13"/>
    <mergeCell ref="B7:G7"/>
    <mergeCell ref="B8:G8"/>
    <mergeCell ref="B9:G9"/>
    <mergeCell ref="B10:G10"/>
    <mergeCell ref="A12:G12"/>
    <mergeCell ref="C1:G1"/>
    <mergeCell ref="A3:G3"/>
    <mergeCell ref="A4:G4"/>
    <mergeCell ref="A5:G5"/>
    <mergeCell ref="B6:G6"/>
    <mergeCell ref="A45:G45"/>
    <mergeCell ref="A51:G51"/>
    <mergeCell ref="A57:G57"/>
    <mergeCell ref="A63:G63"/>
    <mergeCell ref="A15:F15"/>
    <mergeCell ref="A79:C79"/>
    <mergeCell ref="F79:G79"/>
    <mergeCell ref="A16:F16"/>
    <mergeCell ref="A17:F17"/>
    <mergeCell ref="A18:F18"/>
    <mergeCell ref="A19:G19"/>
    <mergeCell ref="A22:G22"/>
    <mergeCell ref="A25:G25"/>
    <mergeCell ref="A76:G76"/>
    <mergeCell ref="A77:D77"/>
    <mergeCell ref="F77:G77"/>
    <mergeCell ref="A78:D78"/>
    <mergeCell ref="F78:G78"/>
    <mergeCell ref="A69:G69"/>
    <mergeCell ref="A31:G31"/>
    <mergeCell ref="A37:G37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112/2022цд от 05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440A-F04A-40DD-B74C-121FC0CD5031}">
  <sheetPr>
    <tabColor rgb="FF92D050"/>
  </sheetPr>
  <dimension ref="A1:G33"/>
  <sheetViews>
    <sheetView view="pageLayout" zoomScaleNormal="100" zoomScaleSheetLayoutView="100" workbookViewId="0">
      <selection activeCell="B10" sqref="B10:G10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10.8554687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1660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1388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1389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1658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1396</v>
      </c>
      <c r="B13" s="87"/>
      <c r="C13" s="87"/>
      <c r="D13" s="87"/>
      <c r="E13" s="87"/>
      <c r="F13" s="87"/>
      <c r="G13" s="53"/>
    </row>
    <row r="14" spans="1:7" ht="17.25" customHeight="1">
      <c r="A14" s="52" t="s">
        <v>1271</v>
      </c>
      <c r="B14" s="52"/>
      <c r="C14" s="52"/>
      <c r="D14" s="52"/>
      <c r="E14" s="52"/>
      <c r="F14" s="52"/>
      <c r="G14" s="52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52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52" t="s">
        <v>8</v>
      </c>
      <c r="B20" s="5"/>
      <c r="C20" s="7"/>
      <c r="D20" s="7"/>
      <c r="E20" s="7"/>
      <c r="F20" s="7"/>
      <c r="G20" s="7"/>
    </row>
    <row r="21" spans="1:7" ht="13.5" customHeight="1">
      <c r="A21" s="52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24">
      <c r="A25" s="25" t="s">
        <v>1390</v>
      </c>
      <c r="B25" s="37">
        <v>44819</v>
      </c>
      <c r="C25" s="25" t="s">
        <v>31</v>
      </c>
      <c r="D25" s="30">
        <f>1021/100*0.7</f>
        <v>7.1470000000000002</v>
      </c>
      <c r="E25" s="42" t="s">
        <v>1249</v>
      </c>
      <c r="F25" s="25" t="s">
        <v>17</v>
      </c>
      <c r="G25" s="25" t="s">
        <v>18</v>
      </c>
    </row>
    <row r="26" spans="1:7" s="12" customFormat="1" ht="24">
      <c r="A26" s="25" t="s">
        <v>1391</v>
      </c>
      <c r="B26" s="37">
        <v>44819</v>
      </c>
      <c r="C26" s="25" t="s">
        <v>31</v>
      </c>
      <c r="D26" s="30">
        <f>1021/100*0.7</f>
        <v>7.1470000000000002</v>
      </c>
      <c r="E26" s="42" t="s">
        <v>1249</v>
      </c>
      <c r="F26" s="25" t="s">
        <v>17</v>
      </c>
      <c r="G26" s="25" t="s">
        <v>18</v>
      </c>
    </row>
    <row r="27" spans="1:7" s="12" customFormat="1" ht="24">
      <c r="A27" s="25" t="s">
        <v>1393</v>
      </c>
      <c r="B27" s="37">
        <v>44819</v>
      </c>
      <c r="C27" s="25" t="s">
        <v>28</v>
      </c>
      <c r="D27" s="30">
        <f>1387/100*0.7</f>
        <v>9.7089999999999996</v>
      </c>
      <c r="E27" s="42" t="s">
        <v>1249</v>
      </c>
      <c r="F27" s="25" t="s">
        <v>17</v>
      </c>
      <c r="G27" s="25" t="s">
        <v>18</v>
      </c>
    </row>
    <row r="28" spans="1:7" s="12" customFormat="1" ht="24">
      <c r="A28" s="25" t="s">
        <v>1394</v>
      </c>
      <c r="B28" s="37">
        <v>44819</v>
      </c>
      <c r="C28" s="25" t="s">
        <v>28</v>
      </c>
      <c r="D28" s="30">
        <f>1387/100*0.7</f>
        <v>9.7089999999999996</v>
      </c>
      <c r="E28" s="42" t="s">
        <v>1249</v>
      </c>
      <c r="F28" s="25" t="s">
        <v>17</v>
      </c>
      <c r="G28" s="25" t="s">
        <v>18</v>
      </c>
    </row>
    <row r="29" spans="1:7" s="12" customFormat="1" ht="24">
      <c r="A29" s="25" t="s">
        <v>1395</v>
      </c>
      <c r="B29" s="37">
        <v>44819</v>
      </c>
      <c r="C29" s="25" t="s">
        <v>1250</v>
      </c>
      <c r="D29" s="30">
        <f>2200/100*0.7</f>
        <v>15.399999999999999</v>
      </c>
      <c r="E29" s="42" t="s">
        <v>1249</v>
      </c>
      <c r="F29" s="25" t="s">
        <v>17</v>
      </c>
      <c r="G29" s="25" t="s">
        <v>18</v>
      </c>
    </row>
    <row r="30" spans="1:7" s="12" customFormat="1" ht="42.75" customHeight="1">
      <c r="A30" s="74" t="s">
        <v>24</v>
      </c>
      <c r="B30" s="74"/>
      <c r="C30" s="74"/>
      <c r="D30" s="74"/>
      <c r="E30" s="74"/>
      <c r="F30" s="74"/>
      <c r="G30" s="74"/>
    </row>
    <row r="31" spans="1:7" s="12" customFormat="1" ht="48.75" customHeight="1">
      <c r="A31" s="72" t="s">
        <v>1065</v>
      </c>
      <c r="B31" s="72"/>
      <c r="C31" s="72"/>
      <c r="D31" s="72"/>
      <c r="E31" s="13" t="s">
        <v>19</v>
      </c>
      <c r="F31" s="73" t="s">
        <v>1066</v>
      </c>
      <c r="G31" s="73"/>
    </row>
    <row r="32" spans="1:7" ht="48.75" customHeight="1">
      <c r="A32" s="75" t="s">
        <v>1067</v>
      </c>
      <c r="B32" s="75"/>
      <c r="C32" s="75"/>
      <c r="D32" s="75"/>
      <c r="E32" s="13" t="s">
        <v>19</v>
      </c>
      <c r="F32" s="73" t="s">
        <v>819</v>
      </c>
      <c r="G32" s="73"/>
    </row>
    <row r="33" spans="1:7" ht="30.75" customHeight="1">
      <c r="A33" s="72" t="s">
        <v>1068</v>
      </c>
      <c r="B33" s="72"/>
      <c r="C33" s="72"/>
      <c r="D33" s="16"/>
      <c r="E33" s="13" t="s">
        <v>20</v>
      </c>
      <c r="F33" s="73" t="s">
        <v>32</v>
      </c>
      <c r="G33" s="73"/>
    </row>
  </sheetData>
  <autoFilter ref="B24" xr:uid="{00000000-0009-0000-0000-000000000000}"/>
  <mergeCells count="24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33:C33"/>
    <mergeCell ref="F33:G33"/>
    <mergeCell ref="A16:F16"/>
    <mergeCell ref="A17:F17"/>
    <mergeCell ref="A18:F18"/>
    <mergeCell ref="A19:G19"/>
    <mergeCell ref="A22:G22"/>
    <mergeCell ref="A30:G30"/>
    <mergeCell ref="A31:D31"/>
    <mergeCell ref="F31:G31"/>
    <mergeCell ref="A32:D32"/>
    <mergeCell ref="F32:G32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82-2/2022цд от 18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F7F9-B3F5-4643-B8F2-90827B6B5794}">
  <sheetPr>
    <tabColor rgb="FF92D050"/>
  </sheetPr>
  <dimension ref="A1:G75"/>
  <sheetViews>
    <sheetView tabSelected="1" view="pageLayout" topLeftCell="A52" zoomScaleNormal="100" zoomScaleSheetLayoutView="100" workbookViewId="0">
      <selection activeCell="E69" sqref="E69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10.57031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1466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1467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73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1830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1292</v>
      </c>
      <c r="B13" s="87"/>
      <c r="C13" s="87"/>
      <c r="D13" s="87"/>
      <c r="E13" s="87"/>
      <c r="F13" s="87"/>
      <c r="G13" s="24"/>
    </row>
    <row r="14" spans="1:7" ht="17.25" customHeight="1">
      <c r="A14" s="23" t="s">
        <v>817</v>
      </c>
      <c r="B14" s="23"/>
      <c r="C14" s="23"/>
      <c r="D14" s="23"/>
      <c r="E14" s="23"/>
      <c r="F14" s="23"/>
      <c r="G14" s="23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3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3" t="s">
        <v>8</v>
      </c>
      <c r="B20" s="5"/>
      <c r="C20" s="7"/>
      <c r="D20" s="7"/>
      <c r="E20" s="7"/>
      <c r="F20" s="7"/>
      <c r="G20" s="7"/>
    </row>
    <row r="21" spans="1:7" ht="13.5" customHeight="1">
      <c r="A21" s="54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24">
      <c r="A25" s="25" t="s">
        <v>74</v>
      </c>
      <c r="B25" s="37">
        <v>44776</v>
      </c>
      <c r="C25" s="25" t="s">
        <v>31</v>
      </c>
      <c r="D25" s="30">
        <f>16/100*0.7</f>
        <v>0.11199999999999999</v>
      </c>
      <c r="E25" s="25" t="s">
        <v>818</v>
      </c>
      <c r="F25" s="25" t="s">
        <v>17</v>
      </c>
      <c r="G25" s="25" t="s">
        <v>18</v>
      </c>
    </row>
    <row r="26" spans="1:7" s="12" customFormat="1" ht="24">
      <c r="A26" s="25" t="s">
        <v>75</v>
      </c>
      <c r="B26" s="37">
        <v>44776</v>
      </c>
      <c r="C26" s="25" t="s">
        <v>31</v>
      </c>
      <c r="D26" s="30">
        <f t="shared" ref="D26:D30" si="0"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76</v>
      </c>
      <c r="B27" s="37">
        <v>44776</v>
      </c>
      <c r="C27" s="25" t="s">
        <v>31</v>
      </c>
      <c r="D27" s="30">
        <f t="shared" si="0"/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77</v>
      </c>
      <c r="B28" s="37">
        <v>44776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78</v>
      </c>
      <c r="B29" s="37">
        <v>44776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79</v>
      </c>
      <c r="B30" s="37">
        <v>44776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80</v>
      </c>
      <c r="B31" s="37">
        <v>44776</v>
      </c>
      <c r="C31" s="25" t="s">
        <v>31</v>
      </c>
      <c r="D31" s="30">
        <f>42/100*0.7</f>
        <v>0.29399999999999998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81</v>
      </c>
      <c r="B32" s="37">
        <v>44776</v>
      </c>
      <c r="C32" s="25" t="s">
        <v>31</v>
      </c>
      <c r="D32" s="30">
        <f>34/100*0.7</f>
        <v>0.23799999999999999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82</v>
      </c>
      <c r="B33" s="37">
        <v>44776</v>
      </c>
      <c r="C33" s="25" t="s">
        <v>31</v>
      </c>
      <c r="D33" s="30">
        <f>34/100*0.7</f>
        <v>0.23799999999999999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64</v>
      </c>
      <c r="B34" s="37">
        <v>44776</v>
      </c>
      <c r="C34" s="25" t="s">
        <v>30</v>
      </c>
      <c r="D34" s="30">
        <f>184/100*0.7</f>
        <v>1.288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83</v>
      </c>
      <c r="B35" s="37">
        <v>44776</v>
      </c>
      <c r="C35" s="25" t="s">
        <v>30</v>
      </c>
      <c r="D35" s="30">
        <f t="shared" ref="D35:D41" si="1">184/100*0.7</f>
        <v>1.288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84</v>
      </c>
      <c r="B36" s="37">
        <v>44776</v>
      </c>
      <c r="C36" s="25" t="s">
        <v>30</v>
      </c>
      <c r="D36" s="30">
        <f t="shared" si="1"/>
        <v>1.288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85</v>
      </c>
      <c r="B37" s="37">
        <v>44776</v>
      </c>
      <c r="C37" s="25" t="s">
        <v>30</v>
      </c>
      <c r="D37" s="30">
        <f t="shared" si="1"/>
        <v>1.288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86</v>
      </c>
      <c r="B38" s="37">
        <v>44776</v>
      </c>
      <c r="C38" s="25" t="s">
        <v>30</v>
      </c>
      <c r="D38" s="30">
        <f>184/100*0.7</f>
        <v>1.288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87</v>
      </c>
      <c r="B39" s="37">
        <v>44776</v>
      </c>
      <c r="C39" s="25" t="s">
        <v>30</v>
      </c>
      <c r="D39" s="30">
        <f t="shared" si="1"/>
        <v>1.288</v>
      </c>
      <c r="E39" s="25" t="s">
        <v>818</v>
      </c>
      <c r="F39" s="25" t="s">
        <v>17</v>
      </c>
      <c r="G39" s="25" t="s">
        <v>18</v>
      </c>
    </row>
    <row r="40" spans="1:7" s="12" customFormat="1" ht="24">
      <c r="A40" s="25" t="s">
        <v>88</v>
      </c>
      <c r="B40" s="37">
        <v>44776</v>
      </c>
      <c r="C40" s="25" t="s">
        <v>30</v>
      </c>
      <c r="D40" s="30">
        <f t="shared" si="1"/>
        <v>1.288</v>
      </c>
      <c r="E40" s="25" t="s">
        <v>818</v>
      </c>
      <c r="F40" s="25" t="s">
        <v>17</v>
      </c>
      <c r="G40" s="25" t="s">
        <v>18</v>
      </c>
    </row>
    <row r="41" spans="1:7" s="12" customFormat="1" ht="24">
      <c r="A41" s="25" t="s">
        <v>89</v>
      </c>
      <c r="B41" s="37">
        <v>44776</v>
      </c>
      <c r="C41" s="25" t="s">
        <v>30</v>
      </c>
      <c r="D41" s="30">
        <f t="shared" si="1"/>
        <v>1.288</v>
      </c>
      <c r="E41" s="25" t="s">
        <v>818</v>
      </c>
      <c r="F41" s="25" t="s">
        <v>17</v>
      </c>
      <c r="G41" s="25" t="s">
        <v>18</v>
      </c>
    </row>
    <row r="42" spans="1:7" s="12" customFormat="1" ht="24">
      <c r="A42" s="25" t="s">
        <v>1814</v>
      </c>
      <c r="B42" s="37">
        <v>44769</v>
      </c>
      <c r="C42" s="25" t="s">
        <v>28</v>
      </c>
      <c r="D42" s="30">
        <f>446/100*0.7</f>
        <v>3.1219999999999999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1815</v>
      </c>
      <c r="B43" s="37">
        <v>44769</v>
      </c>
      <c r="C43" s="25" t="s">
        <v>28</v>
      </c>
      <c r="D43" s="30">
        <f t="shared" ref="D43:D57" si="2">446/100*0.7</f>
        <v>3.1219999999999999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1816</v>
      </c>
      <c r="B44" s="37">
        <v>44769</v>
      </c>
      <c r="C44" s="25" t="s">
        <v>28</v>
      </c>
      <c r="D44" s="30">
        <f t="shared" si="2"/>
        <v>3.1219999999999999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1817</v>
      </c>
      <c r="B45" s="37">
        <v>44769</v>
      </c>
      <c r="C45" s="25" t="s">
        <v>28</v>
      </c>
      <c r="D45" s="30">
        <f t="shared" si="2"/>
        <v>3.1219999999999999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1818</v>
      </c>
      <c r="B46" s="37">
        <v>44769</v>
      </c>
      <c r="C46" s="25" t="s">
        <v>28</v>
      </c>
      <c r="D46" s="30">
        <f t="shared" si="2"/>
        <v>3.1219999999999999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1819</v>
      </c>
      <c r="B47" s="37">
        <v>44769</v>
      </c>
      <c r="C47" s="25" t="s">
        <v>28</v>
      </c>
      <c r="D47" s="30">
        <f t="shared" si="2"/>
        <v>3.1219999999999999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1820</v>
      </c>
      <c r="B48" s="37">
        <v>44769</v>
      </c>
      <c r="C48" s="25" t="s">
        <v>28</v>
      </c>
      <c r="D48" s="30">
        <f t="shared" si="2"/>
        <v>3.1219999999999999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1821</v>
      </c>
      <c r="B49" s="37">
        <v>44769</v>
      </c>
      <c r="C49" s="25" t="s">
        <v>28</v>
      </c>
      <c r="D49" s="30">
        <f t="shared" si="2"/>
        <v>3.1219999999999999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1822</v>
      </c>
      <c r="B50" s="37">
        <v>44771</v>
      </c>
      <c r="C50" s="25" t="s">
        <v>28</v>
      </c>
      <c r="D50" s="30">
        <f t="shared" si="2"/>
        <v>3.1219999999999999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1823</v>
      </c>
      <c r="B51" s="37">
        <v>44771</v>
      </c>
      <c r="C51" s="25" t="s">
        <v>28</v>
      </c>
      <c r="D51" s="30">
        <f t="shared" si="2"/>
        <v>3.1219999999999999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1824</v>
      </c>
      <c r="B52" s="37">
        <v>44771</v>
      </c>
      <c r="C52" s="25" t="s">
        <v>28</v>
      </c>
      <c r="D52" s="30">
        <f t="shared" si="2"/>
        <v>3.1219999999999999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1825</v>
      </c>
      <c r="B53" s="37">
        <v>44771</v>
      </c>
      <c r="C53" s="25" t="s">
        <v>28</v>
      </c>
      <c r="D53" s="30">
        <f t="shared" si="2"/>
        <v>3.1219999999999999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1826</v>
      </c>
      <c r="B54" s="37">
        <v>44771</v>
      </c>
      <c r="C54" s="25" t="s">
        <v>28</v>
      </c>
      <c r="D54" s="30">
        <f t="shared" si="2"/>
        <v>3.1219999999999999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1827</v>
      </c>
      <c r="B55" s="37">
        <v>44771</v>
      </c>
      <c r="C55" s="25" t="s">
        <v>28</v>
      </c>
      <c r="D55" s="30">
        <f t="shared" si="2"/>
        <v>3.1219999999999999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1828</v>
      </c>
      <c r="B56" s="37">
        <v>44771</v>
      </c>
      <c r="C56" s="25" t="s">
        <v>28</v>
      </c>
      <c r="D56" s="30">
        <f t="shared" si="2"/>
        <v>3.1219999999999999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1829</v>
      </c>
      <c r="B57" s="37">
        <v>44771</v>
      </c>
      <c r="C57" s="25" t="s">
        <v>28</v>
      </c>
      <c r="D57" s="30">
        <f t="shared" si="2"/>
        <v>3.1219999999999999</v>
      </c>
      <c r="E57" s="25" t="s">
        <v>818</v>
      </c>
      <c r="F57" s="25" t="s">
        <v>17</v>
      </c>
      <c r="G57" s="25" t="s">
        <v>18</v>
      </c>
    </row>
    <row r="58" spans="1:7" s="12" customFormat="1" ht="42.75" customHeight="1">
      <c r="A58" s="74" t="s">
        <v>24</v>
      </c>
      <c r="B58" s="74"/>
      <c r="C58" s="74"/>
      <c r="D58" s="74"/>
      <c r="E58" s="74"/>
      <c r="F58" s="74"/>
      <c r="G58" s="74"/>
    </row>
    <row r="59" spans="1:7" s="12" customFormat="1" ht="48.75" customHeight="1">
      <c r="A59" s="72" t="s">
        <v>1065</v>
      </c>
      <c r="B59" s="72"/>
      <c r="C59" s="72"/>
      <c r="D59" s="72"/>
      <c r="E59" s="13" t="s">
        <v>19</v>
      </c>
      <c r="F59" s="73" t="s">
        <v>1066</v>
      </c>
      <c r="G59" s="73"/>
    </row>
    <row r="60" spans="1:7" ht="48.75" customHeight="1">
      <c r="A60" s="75" t="s">
        <v>1067</v>
      </c>
      <c r="B60" s="75"/>
      <c r="C60" s="75"/>
      <c r="D60" s="75"/>
      <c r="E60" s="13" t="s">
        <v>19</v>
      </c>
      <c r="F60" s="73" t="s">
        <v>819</v>
      </c>
      <c r="G60" s="73"/>
    </row>
    <row r="61" spans="1:7" ht="30.75" customHeight="1">
      <c r="A61" s="72" t="s">
        <v>1068</v>
      </c>
      <c r="B61" s="72"/>
      <c r="C61" s="72"/>
      <c r="D61" s="16"/>
      <c r="E61" s="13" t="s">
        <v>20</v>
      </c>
      <c r="F61" s="73" t="s">
        <v>32</v>
      </c>
      <c r="G61" s="73"/>
    </row>
    <row r="62" spans="1:7" s="12" customFormat="1">
      <c r="A62" s="1"/>
      <c r="B62" s="1"/>
      <c r="C62" s="1"/>
      <c r="D62" s="1"/>
      <c r="E62" s="1"/>
      <c r="F62" s="1"/>
      <c r="G62" s="1"/>
    </row>
    <row r="63" spans="1:7" s="12" customFormat="1">
      <c r="A63" s="1"/>
      <c r="B63" s="1"/>
      <c r="C63" s="1"/>
      <c r="D63" s="1"/>
      <c r="E63" s="1"/>
      <c r="F63" s="1"/>
      <c r="G63" s="1"/>
    </row>
    <row r="64" spans="1:7" s="12" customFormat="1">
      <c r="A64" s="1"/>
      <c r="B64" s="1"/>
      <c r="C64" s="1"/>
      <c r="D64" s="1"/>
      <c r="E64" s="1"/>
      <c r="F64" s="1"/>
      <c r="G64" s="1"/>
    </row>
    <row r="65" spans="1:7" s="12" customFormat="1">
      <c r="A65" s="1"/>
      <c r="B65" s="1"/>
      <c r="C65" s="1"/>
      <c r="D65" s="1"/>
      <c r="E65" s="1"/>
      <c r="F65" s="1"/>
      <c r="G65" s="1"/>
    </row>
    <row r="66" spans="1:7" s="12" customFormat="1">
      <c r="A66" s="1"/>
      <c r="B66" s="1"/>
      <c r="C66" s="1"/>
      <c r="D66" s="1"/>
      <c r="E66" s="1"/>
      <c r="F66" s="1"/>
      <c r="G66" s="1"/>
    </row>
    <row r="67" spans="1:7" s="12" customFormat="1">
      <c r="A67" s="1"/>
      <c r="B67" s="1"/>
      <c r="C67" s="1"/>
      <c r="D67" s="1"/>
      <c r="E67" s="1"/>
      <c r="F67" s="1"/>
      <c r="G67" s="1"/>
    </row>
    <row r="68" spans="1:7" s="12" customFormat="1">
      <c r="A68" s="1"/>
      <c r="B68" s="1"/>
      <c r="C68" s="1"/>
      <c r="D68" s="1"/>
      <c r="E68" s="1"/>
      <c r="F68" s="1"/>
      <c r="G68" s="1"/>
    </row>
    <row r="69" spans="1:7" s="12" customFormat="1">
      <c r="A69" s="1"/>
      <c r="B69" s="1"/>
      <c r="C69" s="1"/>
      <c r="D69" s="1"/>
      <c r="E69" s="1"/>
      <c r="F69" s="1"/>
      <c r="G69" s="1"/>
    </row>
    <row r="71" spans="1:7" ht="21.75" customHeight="1"/>
    <row r="72" spans="1:7" s="12" customFormat="1" ht="42.75" customHeight="1">
      <c r="A72" s="1"/>
      <c r="B72" s="1"/>
      <c r="C72" s="1"/>
      <c r="D72" s="1"/>
      <c r="E72" s="1"/>
      <c r="F72" s="1"/>
      <c r="G72" s="1"/>
    </row>
    <row r="73" spans="1:7" s="12" customFormat="1" ht="43.5" customHeight="1">
      <c r="A73" s="1"/>
      <c r="B73" s="1"/>
      <c r="C73" s="1"/>
      <c r="D73" s="1"/>
      <c r="E73" s="1"/>
      <c r="F73" s="1"/>
      <c r="G73" s="1"/>
    </row>
    <row r="74" spans="1:7" ht="45.75" customHeight="1"/>
    <row r="75" spans="1:7" ht="27.75" customHeight="1"/>
  </sheetData>
  <autoFilter ref="B24:B41" xr:uid="{00000000-0009-0000-0000-000000000000}"/>
  <mergeCells count="24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16:F16"/>
    <mergeCell ref="A17:F17"/>
    <mergeCell ref="A18:F18"/>
    <mergeCell ref="A19:G19"/>
    <mergeCell ref="A22:G22"/>
    <mergeCell ref="A61:C61"/>
    <mergeCell ref="F61:G61"/>
    <mergeCell ref="A58:G58"/>
    <mergeCell ref="A59:D59"/>
    <mergeCell ref="F59:G59"/>
    <mergeCell ref="A60:D60"/>
    <mergeCell ref="F60:G60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65-3/2022цд от 03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60F5-840D-4DB8-A4CA-E90BB6803EC7}">
  <sheetPr>
    <tabColor rgb="FF92D050"/>
  </sheetPr>
  <dimension ref="A1:G30"/>
  <sheetViews>
    <sheetView view="pageLayout" zoomScaleNormal="100" zoomScaleSheetLayoutView="100" workbookViewId="0">
      <selection activeCell="A15" sqref="A15:F15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10.8554687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1659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1388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1389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1658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1397</v>
      </c>
      <c r="B13" s="87"/>
      <c r="C13" s="87"/>
      <c r="D13" s="87"/>
      <c r="E13" s="87"/>
      <c r="F13" s="87"/>
      <c r="G13" s="53"/>
    </row>
    <row r="14" spans="1:7" ht="17.25" customHeight="1">
      <c r="A14" s="52" t="s">
        <v>817</v>
      </c>
      <c r="B14" s="52"/>
      <c r="C14" s="52"/>
      <c r="D14" s="52"/>
      <c r="E14" s="52"/>
      <c r="F14" s="52"/>
      <c r="G14" s="52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52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52" t="s">
        <v>8</v>
      </c>
      <c r="B20" s="5"/>
      <c r="C20" s="7"/>
      <c r="D20" s="7"/>
      <c r="E20" s="7"/>
      <c r="F20" s="7"/>
      <c r="G20" s="7"/>
    </row>
    <row r="21" spans="1:7" ht="13.5" customHeight="1">
      <c r="A21" s="52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24">
      <c r="A25" s="25" t="s">
        <v>1392</v>
      </c>
      <c r="B25" s="37">
        <v>44819</v>
      </c>
      <c r="C25" s="25" t="s">
        <v>30</v>
      </c>
      <c r="D25" s="25">
        <f>1400/100*0.7</f>
        <v>9.7999999999999989</v>
      </c>
      <c r="E25" s="42" t="s">
        <v>818</v>
      </c>
      <c r="F25" s="25" t="s">
        <v>17</v>
      </c>
      <c r="G25" s="25" t="s">
        <v>18</v>
      </c>
    </row>
    <row r="26" spans="1:7" s="12" customFormat="1" ht="24">
      <c r="A26" s="25" t="s">
        <v>1398</v>
      </c>
      <c r="B26" s="37">
        <v>44819</v>
      </c>
      <c r="C26" s="25" t="s">
        <v>30</v>
      </c>
      <c r="D26" s="25">
        <f>1400/100*0.7</f>
        <v>9.7999999999999989</v>
      </c>
      <c r="E26" s="42" t="s">
        <v>818</v>
      </c>
      <c r="F26" s="25" t="s">
        <v>17</v>
      </c>
      <c r="G26" s="25" t="s">
        <v>18</v>
      </c>
    </row>
    <row r="27" spans="1:7" s="12" customFormat="1" ht="42.75" customHeight="1">
      <c r="A27" s="74" t="s">
        <v>24</v>
      </c>
      <c r="B27" s="74"/>
      <c r="C27" s="74"/>
      <c r="D27" s="74"/>
      <c r="E27" s="74"/>
      <c r="F27" s="74"/>
      <c r="G27" s="74"/>
    </row>
    <row r="28" spans="1:7" s="12" customFormat="1" ht="48.75" customHeight="1">
      <c r="A28" s="72" t="s">
        <v>1065</v>
      </c>
      <c r="B28" s="72"/>
      <c r="C28" s="72"/>
      <c r="D28" s="72"/>
      <c r="E28" s="13" t="s">
        <v>19</v>
      </c>
      <c r="F28" s="73" t="s">
        <v>1066</v>
      </c>
      <c r="G28" s="73"/>
    </row>
    <row r="29" spans="1:7" ht="48.75" customHeight="1">
      <c r="A29" s="75" t="s">
        <v>1067</v>
      </c>
      <c r="B29" s="75"/>
      <c r="C29" s="75"/>
      <c r="D29" s="75"/>
      <c r="E29" s="13" t="s">
        <v>19</v>
      </c>
      <c r="F29" s="73" t="s">
        <v>819</v>
      </c>
      <c r="G29" s="73"/>
    </row>
    <row r="30" spans="1:7" ht="30.75" customHeight="1">
      <c r="A30" s="72" t="s">
        <v>1068</v>
      </c>
      <c r="B30" s="72"/>
      <c r="C30" s="72"/>
      <c r="D30" s="16"/>
      <c r="E30" s="13" t="s">
        <v>20</v>
      </c>
      <c r="F30" s="73" t="s">
        <v>32</v>
      </c>
      <c r="G30" s="73"/>
    </row>
  </sheetData>
  <autoFilter ref="B24" xr:uid="{00000000-0009-0000-0000-000000000000}"/>
  <mergeCells count="24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30:C30"/>
    <mergeCell ref="F30:G30"/>
    <mergeCell ref="A16:F16"/>
    <mergeCell ref="A17:F17"/>
    <mergeCell ref="A18:F18"/>
    <mergeCell ref="A19:G19"/>
    <mergeCell ref="A22:G22"/>
    <mergeCell ref="A27:G27"/>
    <mergeCell ref="A28:D28"/>
    <mergeCell ref="F28:G28"/>
    <mergeCell ref="A29:D29"/>
    <mergeCell ref="F29:G29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82-2/2022цд от 18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E48-C9E9-4146-9E66-DF6CCC659273}">
  <sheetPr>
    <tabColor rgb="FF92D050"/>
  </sheetPr>
  <dimension ref="A1:G84"/>
  <sheetViews>
    <sheetView view="pageLayout" topLeftCell="A76" zoomScaleNormal="100" zoomScaleSheetLayoutView="100" workbookViewId="0">
      <selection activeCell="A17" sqref="A17:F17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5703125" style="1" customWidth="1"/>
    <col min="7" max="7" width="9.140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1667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1399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1400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1666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648</v>
      </c>
      <c r="B13" s="87"/>
      <c r="C13" s="87"/>
      <c r="D13" s="87"/>
      <c r="E13" s="87"/>
      <c r="F13" s="87"/>
      <c r="G13" s="53"/>
    </row>
    <row r="14" spans="1:7" ht="17.25" customHeight="1">
      <c r="A14" s="52" t="s">
        <v>817</v>
      </c>
      <c r="B14" s="52"/>
      <c r="C14" s="52"/>
      <c r="D14" s="52"/>
      <c r="E14" s="52"/>
      <c r="F14" s="52"/>
      <c r="G14" s="52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52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52" t="s">
        <v>8</v>
      </c>
      <c r="B20" s="5"/>
      <c r="C20" s="7"/>
      <c r="D20" s="7"/>
      <c r="E20" s="7"/>
      <c r="F20" s="7"/>
      <c r="G20" s="7"/>
    </row>
    <row r="21" spans="1:7" ht="13.5" customHeight="1">
      <c r="A21" s="52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6.5" customHeight="1">
      <c r="A25" s="96" t="s">
        <v>1402</v>
      </c>
      <c r="B25" s="97"/>
      <c r="C25" s="97"/>
      <c r="D25" s="97"/>
      <c r="E25" s="97"/>
      <c r="F25" s="97"/>
      <c r="G25" s="98"/>
    </row>
    <row r="26" spans="1:7" s="12" customFormat="1" ht="24">
      <c r="A26" s="25" t="s">
        <v>1401</v>
      </c>
      <c r="B26" s="37">
        <v>44762</v>
      </c>
      <c r="C26" s="25" t="s">
        <v>31</v>
      </c>
      <c r="D26" s="30">
        <f>167/100*0.7</f>
        <v>1.1689999999999998</v>
      </c>
      <c r="E26" s="42" t="s">
        <v>818</v>
      </c>
      <c r="F26" s="25" t="s">
        <v>17</v>
      </c>
      <c r="G26" s="25" t="s">
        <v>18</v>
      </c>
    </row>
    <row r="27" spans="1:7" s="12" customFormat="1" ht="24">
      <c r="A27" s="25" t="s">
        <v>1405</v>
      </c>
      <c r="B27" s="37">
        <v>44762</v>
      </c>
      <c r="C27" s="25" t="s">
        <v>31</v>
      </c>
      <c r="D27" s="30">
        <f>167/100*0.7</f>
        <v>1.1689999999999998</v>
      </c>
      <c r="E27" s="42" t="s">
        <v>818</v>
      </c>
      <c r="F27" s="25" t="s">
        <v>17</v>
      </c>
      <c r="G27" s="25" t="s">
        <v>18</v>
      </c>
    </row>
    <row r="28" spans="1:7" s="12" customFormat="1" ht="24">
      <c r="A28" s="25" t="s">
        <v>1406</v>
      </c>
      <c r="B28" s="37">
        <v>44762</v>
      </c>
      <c r="C28" s="25" t="s">
        <v>31</v>
      </c>
      <c r="D28" s="30">
        <f>190/100*0.7</f>
        <v>1.3299999999999998</v>
      </c>
      <c r="E28" s="42" t="s">
        <v>818</v>
      </c>
      <c r="F28" s="25" t="s">
        <v>17</v>
      </c>
      <c r="G28" s="25" t="s">
        <v>18</v>
      </c>
    </row>
    <row r="29" spans="1:7" s="12" customFormat="1" ht="24">
      <c r="A29" s="25" t="s">
        <v>1407</v>
      </c>
      <c r="B29" s="37">
        <v>44818</v>
      </c>
      <c r="C29" s="25" t="s">
        <v>31</v>
      </c>
      <c r="D29" s="30">
        <f>210/100*0.7</f>
        <v>1.47</v>
      </c>
      <c r="E29" s="42" t="s">
        <v>818</v>
      </c>
      <c r="F29" s="25" t="s">
        <v>17</v>
      </c>
      <c r="G29" s="25" t="s">
        <v>18</v>
      </c>
    </row>
    <row r="30" spans="1:7" s="12" customFormat="1" ht="24">
      <c r="A30" s="25" t="s">
        <v>1408</v>
      </c>
      <c r="B30" s="37">
        <v>44818</v>
      </c>
      <c r="C30" s="25" t="s">
        <v>31</v>
      </c>
      <c r="D30" s="30">
        <f>452/100*0.7</f>
        <v>3.1639999999999997</v>
      </c>
      <c r="E30" s="42" t="s">
        <v>818</v>
      </c>
      <c r="F30" s="25" t="s">
        <v>17</v>
      </c>
      <c r="G30" s="25" t="s">
        <v>18</v>
      </c>
    </row>
    <row r="31" spans="1:7" s="12" customFormat="1" ht="24">
      <c r="A31" s="25" t="s">
        <v>1409</v>
      </c>
      <c r="B31" s="37">
        <v>44818</v>
      </c>
      <c r="C31" s="25" t="s">
        <v>31</v>
      </c>
      <c r="D31" s="30">
        <f>452/100*0.7</f>
        <v>3.1639999999999997</v>
      </c>
      <c r="E31" s="42" t="s">
        <v>818</v>
      </c>
      <c r="F31" s="25" t="s">
        <v>17</v>
      </c>
      <c r="G31" s="25" t="s">
        <v>18</v>
      </c>
    </row>
    <row r="32" spans="1:7" s="12" customFormat="1" ht="24">
      <c r="A32" s="25" t="s">
        <v>1410</v>
      </c>
      <c r="B32" s="37">
        <v>44818</v>
      </c>
      <c r="C32" s="25" t="s">
        <v>31</v>
      </c>
      <c r="D32" s="30">
        <f>218/100*0.7</f>
        <v>1.526</v>
      </c>
      <c r="E32" s="42" t="s">
        <v>818</v>
      </c>
      <c r="F32" s="25" t="s">
        <v>17</v>
      </c>
      <c r="G32" s="25" t="s">
        <v>18</v>
      </c>
    </row>
    <row r="33" spans="1:7" s="12" customFormat="1" ht="24">
      <c r="A33" s="25" t="s">
        <v>1411</v>
      </c>
      <c r="B33" s="37">
        <v>44818</v>
      </c>
      <c r="C33" s="25" t="s">
        <v>31</v>
      </c>
      <c r="D33" s="30">
        <f>218/100*0.7</f>
        <v>1.526</v>
      </c>
      <c r="E33" s="42" t="s">
        <v>818</v>
      </c>
      <c r="F33" s="25" t="s">
        <v>17</v>
      </c>
      <c r="G33" s="25" t="s">
        <v>18</v>
      </c>
    </row>
    <row r="34" spans="1:7" s="12" customFormat="1" ht="24">
      <c r="A34" s="25" t="s">
        <v>1412</v>
      </c>
      <c r="B34" s="37">
        <v>44818</v>
      </c>
      <c r="C34" s="25" t="s">
        <v>31</v>
      </c>
      <c r="D34" s="30">
        <f>218/100*0.7</f>
        <v>1.526</v>
      </c>
      <c r="E34" s="42" t="s">
        <v>818</v>
      </c>
      <c r="F34" s="25" t="s">
        <v>17</v>
      </c>
      <c r="G34" s="25" t="s">
        <v>18</v>
      </c>
    </row>
    <row r="35" spans="1:7" s="12" customFormat="1" ht="24">
      <c r="A35" s="25" t="s">
        <v>1413</v>
      </c>
      <c r="B35" s="37">
        <v>44818</v>
      </c>
      <c r="C35" s="25" t="s">
        <v>31</v>
      </c>
      <c r="D35" s="30">
        <f>218/100*0.7</f>
        <v>1.526</v>
      </c>
      <c r="E35" s="42" t="s">
        <v>818</v>
      </c>
      <c r="F35" s="25" t="s">
        <v>17</v>
      </c>
      <c r="G35" s="25" t="s">
        <v>18</v>
      </c>
    </row>
    <row r="36" spans="1:7" s="12" customFormat="1" ht="24">
      <c r="A36" s="25" t="s">
        <v>1414</v>
      </c>
      <c r="B36" s="37">
        <v>44762</v>
      </c>
      <c r="C36" s="25" t="s">
        <v>31</v>
      </c>
      <c r="D36" s="30">
        <f>300/100*0.7</f>
        <v>2.0999999999999996</v>
      </c>
      <c r="E36" s="42" t="s">
        <v>818</v>
      </c>
      <c r="F36" s="25" t="s">
        <v>17</v>
      </c>
      <c r="G36" s="25" t="s">
        <v>18</v>
      </c>
    </row>
    <row r="37" spans="1:7" s="12" customFormat="1" ht="24">
      <c r="A37" s="25" t="s">
        <v>1415</v>
      </c>
      <c r="B37" s="37">
        <v>44762</v>
      </c>
      <c r="C37" s="25" t="s">
        <v>31</v>
      </c>
      <c r="D37" s="25">
        <f>300/100*0.7</f>
        <v>2.0999999999999996</v>
      </c>
      <c r="E37" s="42" t="s">
        <v>818</v>
      </c>
      <c r="F37" s="25" t="s">
        <v>17</v>
      </c>
      <c r="G37" s="25" t="s">
        <v>18</v>
      </c>
    </row>
    <row r="38" spans="1:7" s="12" customFormat="1" ht="16.5" customHeight="1">
      <c r="A38" s="96" t="s">
        <v>1403</v>
      </c>
      <c r="B38" s="97"/>
      <c r="C38" s="97"/>
      <c r="D38" s="97"/>
      <c r="E38" s="97"/>
      <c r="F38" s="97"/>
      <c r="G38" s="98"/>
    </row>
    <row r="39" spans="1:7" s="12" customFormat="1" ht="24">
      <c r="A39" s="25" t="s">
        <v>1417</v>
      </c>
      <c r="B39" s="37">
        <v>44762</v>
      </c>
      <c r="C39" s="25" t="s">
        <v>31</v>
      </c>
      <c r="D39" s="30">
        <f>167/100*0.7</f>
        <v>1.1689999999999998</v>
      </c>
      <c r="E39" s="42" t="s">
        <v>818</v>
      </c>
      <c r="F39" s="25" t="s">
        <v>17</v>
      </c>
      <c r="G39" s="25" t="s">
        <v>18</v>
      </c>
    </row>
    <row r="40" spans="1:7" ht="60" customHeight="1">
      <c r="A40" s="8" t="s">
        <v>10</v>
      </c>
      <c r="B40" s="8" t="s">
        <v>11</v>
      </c>
      <c r="C40" s="8" t="s">
        <v>12</v>
      </c>
      <c r="D40" s="8" t="s">
        <v>13</v>
      </c>
      <c r="E40" s="9" t="s">
        <v>14</v>
      </c>
      <c r="F40" s="10" t="s">
        <v>15</v>
      </c>
      <c r="G40" s="10" t="s">
        <v>16</v>
      </c>
    </row>
    <row r="41" spans="1:7" s="12" customFormat="1" ht="15" customHeight="1">
      <c r="A41" s="11">
        <v>1</v>
      </c>
      <c r="B41" s="11">
        <v>2</v>
      </c>
      <c r="C41" s="10">
        <v>3</v>
      </c>
      <c r="D41" s="10">
        <v>4</v>
      </c>
      <c r="E41" s="9">
        <v>5</v>
      </c>
      <c r="F41" s="10">
        <v>6</v>
      </c>
      <c r="G41" s="10">
        <v>7</v>
      </c>
    </row>
    <row r="42" spans="1:7" s="12" customFormat="1" ht="24">
      <c r="A42" s="25" t="s">
        <v>1418</v>
      </c>
      <c r="B42" s="37">
        <v>44762</v>
      </c>
      <c r="C42" s="25" t="s">
        <v>31</v>
      </c>
      <c r="D42" s="30">
        <f>167/100*0.7</f>
        <v>1.1689999999999998</v>
      </c>
      <c r="E42" s="42" t="s">
        <v>818</v>
      </c>
      <c r="F42" s="25" t="s">
        <v>17</v>
      </c>
      <c r="G42" s="25" t="s">
        <v>18</v>
      </c>
    </row>
    <row r="43" spans="1:7" s="12" customFormat="1" ht="24">
      <c r="A43" s="25" t="s">
        <v>1419</v>
      </c>
      <c r="B43" s="37">
        <v>44762</v>
      </c>
      <c r="C43" s="25" t="s">
        <v>31</v>
      </c>
      <c r="D43" s="30">
        <f>190/100*0.7</f>
        <v>1.3299999999999998</v>
      </c>
      <c r="E43" s="42" t="s">
        <v>818</v>
      </c>
      <c r="F43" s="25" t="s">
        <v>17</v>
      </c>
      <c r="G43" s="25" t="s">
        <v>18</v>
      </c>
    </row>
    <row r="44" spans="1:7" s="12" customFormat="1" ht="24">
      <c r="A44" s="25" t="s">
        <v>1420</v>
      </c>
      <c r="B44" s="37">
        <v>44818</v>
      </c>
      <c r="C44" s="25" t="s">
        <v>31</v>
      </c>
      <c r="D44" s="30">
        <f>210/100*0.7</f>
        <v>1.47</v>
      </c>
      <c r="E44" s="42" t="s">
        <v>818</v>
      </c>
      <c r="F44" s="25" t="s">
        <v>17</v>
      </c>
      <c r="G44" s="25" t="s">
        <v>18</v>
      </c>
    </row>
    <row r="45" spans="1:7" s="12" customFormat="1" ht="24">
      <c r="A45" s="25" t="s">
        <v>1421</v>
      </c>
      <c r="B45" s="37">
        <v>44818</v>
      </c>
      <c r="C45" s="25" t="s">
        <v>31</v>
      </c>
      <c r="D45" s="30">
        <f>452/100*0.7</f>
        <v>3.1639999999999997</v>
      </c>
      <c r="E45" s="42" t="s">
        <v>818</v>
      </c>
      <c r="F45" s="25" t="s">
        <v>17</v>
      </c>
      <c r="G45" s="25" t="s">
        <v>18</v>
      </c>
    </row>
    <row r="46" spans="1:7" s="12" customFormat="1" ht="24">
      <c r="A46" s="25" t="s">
        <v>1422</v>
      </c>
      <c r="B46" s="37">
        <v>44818</v>
      </c>
      <c r="C46" s="25" t="s">
        <v>31</v>
      </c>
      <c r="D46" s="30">
        <f>452/100*0.7</f>
        <v>3.1639999999999997</v>
      </c>
      <c r="E46" s="42" t="s">
        <v>818</v>
      </c>
      <c r="F46" s="25" t="s">
        <v>17</v>
      </c>
      <c r="G46" s="25" t="s">
        <v>18</v>
      </c>
    </row>
    <row r="47" spans="1:7" s="12" customFormat="1" ht="24">
      <c r="A47" s="25" t="s">
        <v>1423</v>
      </c>
      <c r="B47" s="37">
        <v>44818</v>
      </c>
      <c r="C47" s="25" t="s">
        <v>31</v>
      </c>
      <c r="D47" s="30">
        <f>218/100*0.7</f>
        <v>1.526</v>
      </c>
      <c r="E47" s="42" t="s">
        <v>818</v>
      </c>
      <c r="F47" s="25" t="s">
        <v>17</v>
      </c>
      <c r="G47" s="25" t="s">
        <v>18</v>
      </c>
    </row>
    <row r="48" spans="1:7" s="12" customFormat="1" ht="24">
      <c r="A48" s="25" t="s">
        <v>1424</v>
      </c>
      <c r="B48" s="37">
        <v>44818</v>
      </c>
      <c r="C48" s="25" t="s">
        <v>31</v>
      </c>
      <c r="D48" s="30">
        <f>218/100*0.7</f>
        <v>1.526</v>
      </c>
      <c r="E48" s="42" t="s">
        <v>818</v>
      </c>
      <c r="F48" s="25" t="s">
        <v>17</v>
      </c>
      <c r="G48" s="25" t="s">
        <v>18</v>
      </c>
    </row>
    <row r="49" spans="1:7" s="12" customFormat="1" ht="24">
      <c r="A49" s="25" t="s">
        <v>1425</v>
      </c>
      <c r="B49" s="37">
        <v>44818</v>
      </c>
      <c r="C49" s="25" t="s">
        <v>31</v>
      </c>
      <c r="D49" s="30">
        <f>218/100*0.7</f>
        <v>1.526</v>
      </c>
      <c r="E49" s="42" t="s">
        <v>818</v>
      </c>
      <c r="F49" s="25" t="s">
        <v>17</v>
      </c>
      <c r="G49" s="25" t="s">
        <v>18</v>
      </c>
    </row>
    <row r="50" spans="1:7" s="12" customFormat="1" ht="24">
      <c r="A50" s="25" t="s">
        <v>1426</v>
      </c>
      <c r="B50" s="37">
        <v>44818</v>
      </c>
      <c r="C50" s="25" t="s">
        <v>31</v>
      </c>
      <c r="D50" s="30">
        <f>218/100*0.7</f>
        <v>1.526</v>
      </c>
      <c r="E50" s="42" t="s">
        <v>818</v>
      </c>
      <c r="F50" s="25" t="s">
        <v>17</v>
      </c>
      <c r="G50" s="25" t="s">
        <v>18</v>
      </c>
    </row>
    <row r="51" spans="1:7" s="12" customFormat="1" ht="24">
      <c r="A51" s="25" t="s">
        <v>1427</v>
      </c>
      <c r="B51" s="37">
        <v>44762</v>
      </c>
      <c r="C51" s="25" t="s">
        <v>31</v>
      </c>
      <c r="D51" s="30">
        <f>300/100*0.7</f>
        <v>2.0999999999999996</v>
      </c>
      <c r="E51" s="42" t="s">
        <v>818</v>
      </c>
      <c r="F51" s="25" t="s">
        <v>17</v>
      </c>
      <c r="G51" s="25" t="s">
        <v>18</v>
      </c>
    </row>
    <row r="52" spans="1:7" s="12" customFormat="1" ht="24">
      <c r="A52" s="25" t="s">
        <v>1428</v>
      </c>
      <c r="B52" s="37">
        <v>44762</v>
      </c>
      <c r="C52" s="25" t="s">
        <v>31</v>
      </c>
      <c r="D52" s="25">
        <f>300/100*0.7</f>
        <v>2.0999999999999996</v>
      </c>
      <c r="E52" s="42" t="s">
        <v>818</v>
      </c>
      <c r="F52" s="25" t="s">
        <v>17</v>
      </c>
      <c r="G52" s="25" t="s">
        <v>18</v>
      </c>
    </row>
    <row r="53" spans="1:7" s="12" customFormat="1" ht="16.5" customHeight="1">
      <c r="A53" s="96" t="s">
        <v>1416</v>
      </c>
      <c r="B53" s="97"/>
      <c r="C53" s="97"/>
      <c r="D53" s="97"/>
      <c r="E53" s="97"/>
      <c r="F53" s="97"/>
      <c r="G53" s="98"/>
    </row>
    <row r="54" spans="1:7" s="12" customFormat="1" ht="24">
      <c r="A54" s="25" t="s">
        <v>1429</v>
      </c>
      <c r="B54" s="37">
        <v>44762</v>
      </c>
      <c r="C54" s="25" t="s">
        <v>31</v>
      </c>
      <c r="D54" s="30">
        <f>167/100*0.7</f>
        <v>1.1689999999999998</v>
      </c>
      <c r="E54" s="42" t="s">
        <v>818</v>
      </c>
      <c r="F54" s="25" t="s">
        <v>17</v>
      </c>
      <c r="G54" s="25" t="s">
        <v>18</v>
      </c>
    </row>
    <row r="55" spans="1:7" s="12" customFormat="1" ht="24">
      <c r="A55" s="25" t="s">
        <v>1430</v>
      </c>
      <c r="B55" s="37">
        <v>44762</v>
      </c>
      <c r="C55" s="25" t="s">
        <v>31</v>
      </c>
      <c r="D55" s="30">
        <f>167/100*0.7</f>
        <v>1.1689999999999998</v>
      </c>
      <c r="E55" s="42" t="s">
        <v>818</v>
      </c>
      <c r="F55" s="25" t="s">
        <v>17</v>
      </c>
      <c r="G55" s="25" t="s">
        <v>18</v>
      </c>
    </row>
    <row r="56" spans="1:7" s="12" customFormat="1" ht="24">
      <c r="A56" s="25" t="s">
        <v>1431</v>
      </c>
      <c r="B56" s="37">
        <v>44762</v>
      </c>
      <c r="C56" s="25" t="s">
        <v>31</v>
      </c>
      <c r="D56" s="30">
        <f>190/100*0.7</f>
        <v>1.3299999999999998</v>
      </c>
      <c r="E56" s="42" t="s">
        <v>818</v>
      </c>
      <c r="F56" s="25" t="s">
        <v>17</v>
      </c>
      <c r="G56" s="25" t="s">
        <v>18</v>
      </c>
    </row>
    <row r="57" spans="1:7" s="12" customFormat="1" ht="24">
      <c r="A57" s="25" t="s">
        <v>1432</v>
      </c>
      <c r="B57" s="37">
        <v>44819</v>
      </c>
      <c r="C57" s="25" t="s">
        <v>31</v>
      </c>
      <c r="D57" s="30">
        <f>210/100*0.7</f>
        <v>1.47</v>
      </c>
      <c r="E57" s="42" t="s">
        <v>818</v>
      </c>
      <c r="F57" s="25" t="s">
        <v>17</v>
      </c>
      <c r="G57" s="25" t="s">
        <v>18</v>
      </c>
    </row>
    <row r="58" spans="1:7" s="12" customFormat="1" ht="24">
      <c r="A58" s="25" t="s">
        <v>1433</v>
      </c>
      <c r="B58" s="37">
        <v>44819</v>
      </c>
      <c r="C58" s="25" t="s">
        <v>31</v>
      </c>
      <c r="D58" s="30">
        <f>452/100*0.7</f>
        <v>3.1639999999999997</v>
      </c>
      <c r="E58" s="42" t="s">
        <v>818</v>
      </c>
      <c r="F58" s="25" t="s">
        <v>17</v>
      </c>
      <c r="G58" s="25" t="s">
        <v>18</v>
      </c>
    </row>
    <row r="59" spans="1:7" s="12" customFormat="1" ht="24">
      <c r="A59" s="25" t="s">
        <v>1434</v>
      </c>
      <c r="B59" s="37">
        <v>44819</v>
      </c>
      <c r="C59" s="25" t="s">
        <v>31</v>
      </c>
      <c r="D59" s="30">
        <f>452/100*0.7</f>
        <v>3.1639999999999997</v>
      </c>
      <c r="E59" s="42" t="s">
        <v>818</v>
      </c>
      <c r="F59" s="25" t="s">
        <v>17</v>
      </c>
      <c r="G59" s="25" t="s">
        <v>18</v>
      </c>
    </row>
    <row r="60" spans="1:7" s="12" customFormat="1" ht="24">
      <c r="A60" s="25" t="s">
        <v>1435</v>
      </c>
      <c r="B60" s="37">
        <v>44819</v>
      </c>
      <c r="C60" s="25" t="s">
        <v>31</v>
      </c>
      <c r="D60" s="30">
        <f>218/100*0.7</f>
        <v>1.526</v>
      </c>
      <c r="E60" s="42" t="s">
        <v>818</v>
      </c>
      <c r="F60" s="25" t="s">
        <v>17</v>
      </c>
      <c r="G60" s="25" t="s">
        <v>18</v>
      </c>
    </row>
    <row r="61" spans="1:7" s="12" customFormat="1" ht="24">
      <c r="A61" s="25" t="s">
        <v>1436</v>
      </c>
      <c r="B61" s="37">
        <v>44819</v>
      </c>
      <c r="C61" s="25" t="s">
        <v>31</v>
      </c>
      <c r="D61" s="30">
        <f>218/100*0.7</f>
        <v>1.526</v>
      </c>
      <c r="E61" s="42" t="s">
        <v>818</v>
      </c>
      <c r="F61" s="25" t="s">
        <v>17</v>
      </c>
      <c r="G61" s="25" t="s">
        <v>18</v>
      </c>
    </row>
    <row r="62" spans="1:7" s="12" customFormat="1" ht="24">
      <c r="A62" s="25" t="s">
        <v>1437</v>
      </c>
      <c r="B62" s="37">
        <v>44819</v>
      </c>
      <c r="C62" s="25" t="s">
        <v>31</v>
      </c>
      <c r="D62" s="30">
        <f>218/100*0.7</f>
        <v>1.526</v>
      </c>
      <c r="E62" s="42" t="s">
        <v>818</v>
      </c>
      <c r="F62" s="25" t="s">
        <v>17</v>
      </c>
      <c r="G62" s="25" t="s">
        <v>18</v>
      </c>
    </row>
    <row r="63" spans="1:7" s="12" customFormat="1" ht="24">
      <c r="A63" s="25" t="s">
        <v>1438</v>
      </c>
      <c r="B63" s="37">
        <v>44819</v>
      </c>
      <c r="C63" s="25" t="s">
        <v>31</v>
      </c>
      <c r="D63" s="30">
        <f>218/100*0.7</f>
        <v>1.526</v>
      </c>
      <c r="E63" s="42" t="s">
        <v>818</v>
      </c>
      <c r="F63" s="25" t="s">
        <v>17</v>
      </c>
      <c r="G63" s="25" t="s">
        <v>18</v>
      </c>
    </row>
    <row r="64" spans="1:7" s="12" customFormat="1" ht="24">
      <c r="A64" s="25" t="s">
        <v>1439</v>
      </c>
      <c r="B64" s="37">
        <v>44762</v>
      </c>
      <c r="C64" s="25" t="s">
        <v>31</v>
      </c>
      <c r="D64" s="30">
        <f>300/100*0.7</f>
        <v>2.0999999999999996</v>
      </c>
      <c r="E64" s="42" t="s">
        <v>818</v>
      </c>
      <c r="F64" s="25" t="s">
        <v>17</v>
      </c>
      <c r="G64" s="25" t="s">
        <v>18</v>
      </c>
    </row>
    <row r="65" spans="1:7" s="12" customFormat="1" ht="24">
      <c r="A65" s="25" t="s">
        <v>1440</v>
      </c>
      <c r="B65" s="37">
        <v>44762</v>
      </c>
      <c r="C65" s="25" t="s">
        <v>31</v>
      </c>
      <c r="D65" s="25">
        <f>300/100*0.7</f>
        <v>2.0999999999999996</v>
      </c>
      <c r="E65" s="42" t="s">
        <v>818</v>
      </c>
      <c r="F65" s="25" t="s">
        <v>17</v>
      </c>
      <c r="G65" s="25" t="s">
        <v>18</v>
      </c>
    </row>
    <row r="66" spans="1:7" s="12" customFormat="1" ht="16.5" customHeight="1">
      <c r="A66" s="96" t="s">
        <v>1404</v>
      </c>
      <c r="B66" s="97"/>
      <c r="C66" s="97"/>
      <c r="D66" s="97"/>
      <c r="E66" s="97"/>
      <c r="F66" s="97"/>
      <c r="G66" s="98"/>
    </row>
    <row r="67" spans="1:7" s="12" customFormat="1" ht="24">
      <c r="A67" s="25" t="s">
        <v>1441</v>
      </c>
      <c r="B67" s="37">
        <v>44762</v>
      </c>
      <c r="C67" s="25" t="s">
        <v>31</v>
      </c>
      <c r="D67" s="30">
        <f>167/100*0.7</f>
        <v>1.1689999999999998</v>
      </c>
      <c r="E67" s="42" t="s">
        <v>818</v>
      </c>
      <c r="F67" s="25" t="s">
        <v>17</v>
      </c>
      <c r="G67" s="25" t="s">
        <v>18</v>
      </c>
    </row>
    <row r="68" spans="1:7" s="12" customFormat="1" ht="24">
      <c r="A68" s="25" t="s">
        <v>1442</v>
      </c>
      <c r="B68" s="37">
        <v>44762</v>
      </c>
      <c r="C68" s="25" t="s">
        <v>31</v>
      </c>
      <c r="D68" s="30">
        <f>167/100*0.7</f>
        <v>1.1689999999999998</v>
      </c>
      <c r="E68" s="42" t="s">
        <v>818</v>
      </c>
      <c r="F68" s="25" t="s">
        <v>17</v>
      </c>
      <c r="G68" s="25" t="s">
        <v>18</v>
      </c>
    </row>
    <row r="69" spans="1:7" s="12" customFormat="1" ht="24">
      <c r="A69" s="25" t="s">
        <v>1443</v>
      </c>
      <c r="B69" s="37">
        <v>44762</v>
      </c>
      <c r="C69" s="25" t="s">
        <v>31</v>
      </c>
      <c r="D69" s="30">
        <f>190/100*0.7</f>
        <v>1.3299999999999998</v>
      </c>
      <c r="E69" s="42" t="s">
        <v>818</v>
      </c>
      <c r="F69" s="25" t="s">
        <v>17</v>
      </c>
      <c r="G69" s="25" t="s">
        <v>18</v>
      </c>
    </row>
    <row r="70" spans="1:7" s="12" customFormat="1" ht="24">
      <c r="A70" s="25" t="s">
        <v>1444</v>
      </c>
      <c r="B70" s="37">
        <v>44819</v>
      </c>
      <c r="C70" s="25" t="s">
        <v>31</v>
      </c>
      <c r="D70" s="30">
        <f>210/100*0.7</f>
        <v>1.47</v>
      </c>
      <c r="E70" s="42" t="s">
        <v>818</v>
      </c>
      <c r="F70" s="25" t="s">
        <v>17</v>
      </c>
      <c r="G70" s="25" t="s">
        <v>18</v>
      </c>
    </row>
    <row r="71" spans="1:7" s="12" customFormat="1" ht="24">
      <c r="A71" s="25" t="s">
        <v>1445</v>
      </c>
      <c r="B71" s="37">
        <v>44819</v>
      </c>
      <c r="C71" s="25" t="s">
        <v>31</v>
      </c>
      <c r="D71" s="30">
        <f>452/100*0.7</f>
        <v>3.1639999999999997</v>
      </c>
      <c r="E71" s="42" t="s">
        <v>818</v>
      </c>
      <c r="F71" s="25" t="s">
        <v>17</v>
      </c>
      <c r="G71" s="25" t="s">
        <v>18</v>
      </c>
    </row>
    <row r="72" spans="1:7" s="12" customFormat="1" ht="24">
      <c r="A72" s="25" t="s">
        <v>1446</v>
      </c>
      <c r="B72" s="37">
        <v>44819</v>
      </c>
      <c r="C72" s="25" t="s">
        <v>31</v>
      </c>
      <c r="D72" s="30">
        <f>452/100*0.7</f>
        <v>3.1639999999999997</v>
      </c>
      <c r="E72" s="42" t="s">
        <v>818</v>
      </c>
      <c r="F72" s="25" t="s">
        <v>17</v>
      </c>
      <c r="G72" s="25" t="s">
        <v>18</v>
      </c>
    </row>
    <row r="73" spans="1:7" s="12" customFormat="1" ht="24">
      <c r="A73" s="25" t="s">
        <v>1447</v>
      </c>
      <c r="B73" s="37">
        <v>44819</v>
      </c>
      <c r="C73" s="25" t="s">
        <v>31</v>
      </c>
      <c r="D73" s="30">
        <f>218/100*0.7</f>
        <v>1.526</v>
      </c>
      <c r="E73" s="42" t="s">
        <v>818</v>
      </c>
      <c r="F73" s="25" t="s">
        <v>17</v>
      </c>
      <c r="G73" s="25" t="s">
        <v>18</v>
      </c>
    </row>
    <row r="74" spans="1:7" s="12" customFormat="1" ht="24">
      <c r="A74" s="25" t="s">
        <v>1448</v>
      </c>
      <c r="B74" s="37">
        <v>44819</v>
      </c>
      <c r="C74" s="25" t="s">
        <v>31</v>
      </c>
      <c r="D74" s="30">
        <f>218/100*0.7</f>
        <v>1.526</v>
      </c>
      <c r="E74" s="42" t="s">
        <v>818</v>
      </c>
      <c r="F74" s="25" t="s">
        <v>17</v>
      </c>
      <c r="G74" s="25" t="s">
        <v>18</v>
      </c>
    </row>
    <row r="75" spans="1:7" s="12" customFormat="1" ht="24">
      <c r="A75" s="25" t="s">
        <v>1449</v>
      </c>
      <c r="B75" s="37">
        <v>44819</v>
      </c>
      <c r="C75" s="25" t="s">
        <v>31</v>
      </c>
      <c r="D75" s="30">
        <f>218/100*0.7</f>
        <v>1.526</v>
      </c>
      <c r="E75" s="42" t="s">
        <v>818</v>
      </c>
      <c r="F75" s="25" t="s">
        <v>17</v>
      </c>
      <c r="G75" s="25" t="s">
        <v>18</v>
      </c>
    </row>
    <row r="76" spans="1:7" s="12" customFormat="1" ht="24">
      <c r="A76" s="25" t="s">
        <v>1450</v>
      </c>
      <c r="B76" s="37">
        <v>44819</v>
      </c>
      <c r="C76" s="25" t="s">
        <v>31</v>
      </c>
      <c r="D76" s="30">
        <f>218/100*0.7</f>
        <v>1.526</v>
      </c>
      <c r="E76" s="42" t="s">
        <v>818</v>
      </c>
      <c r="F76" s="25" t="s">
        <v>17</v>
      </c>
      <c r="G76" s="25" t="s">
        <v>18</v>
      </c>
    </row>
    <row r="77" spans="1:7" ht="60" customHeight="1">
      <c r="A77" s="8" t="s">
        <v>10</v>
      </c>
      <c r="B77" s="8" t="s">
        <v>11</v>
      </c>
      <c r="C77" s="8" t="s">
        <v>12</v>
      </c>
      <c r="D77" s="8" t="s">
        <v>13</v>
      </c>
      <c r="E77" s="9" t="s">
        <v>14</v>
      </c>
      <c r="F77" s="10" t="s">
        <v>15</v>
      </c>
      <c r="G77" s="10" t="s">
        <v>16</v>
      </c>
    </row>
    <row r="78" spans="1:7" s="12" customFormat="1" ht="15" customHeight="1">
      <c r="A78" s="11">
        <v>1</v>
      </c>
      <c r="B78" s="11">
        <v>2</v>
      </c>
      <c r="C78" s="10">
        <v>3</v>
      </c>
      <c r="D78" s="10">
        <v>4</v>
      </c>
      <c r="E78" s="9">
        <v>5</v>
      </c>
      <c r="F78" s="10">
        <v>6</v>
      </c>
      <c r="G78" s="10">
        <v>7</v>
      </c>
    </row>
    <row r="79" spans="1:7" s="12" customFormat="1" ht="24">
      <c r="A79" s="25" t="s">
        <v>1451</v>
      </c>
      <c r="B79" s="37">
        <v>44762</v>
      </c>
      <c r="C79" s="25" t="s">
        <v>31</v>
      </c>
      <c r="D79" s="30">
        <f>300/100*0.7</f>
        <v>2.0999999999999996</v>
      </c>
      <c r="E79" s="42" t="s">
        <v>818</v>
      </c>
      <c r="F79" s="25" t="s">
        <v>17</v>
      </c>
      <c r="G79" s="25" t="s">
        <v>18</v>
      </c>
    </row>
    <row r="80" spans="1:7" s="12" customFormat="1" ht="24">
      <c r="A80" s="25" t="s">
        <v>1452</v>
      </c>
      <c r="B80" s="37">
        <v>44762</v>
      </c>
      <c r="C80" s="25" t="s">
        <v>31</v>
      </c>
      <c r="D80" s="25">
        <f>300/100*0.7</f>
        <v>2.0999999999999996</v>
      </c>
      <c r="E80" s="42" t="s">
        <v>818</v>
      </c>
      <c r="F80" s="25" t="s">
        <v>17</v>
      </c>
      <c r="G80" s="25" t="s">
        <v>18</v>
      </c>
    </row>
    <row r="81" spans="1:7" s="12" customFormat="1" ht="42.75" customHeight="1">
      <c r="A81" s="74" t="s">
        <v>24</v>
      </c>
      <c r="B81" s="74"/>
      <c r="C81" s="74"/>
      <c r="D81" s="74"/>
      <c r="E81" s="74"/>
      <c r="F81" s="74"/>
      <c r="G81" s="74"/>
    </row>
    <row r="82" spans="1:7" s="12" customFormat="1" ht="48.75" customHeight="1">
      <c r="A82" s="72" t="s">
        <v>1065</v>
      </c>
      <c r="B82" s="72"/>
      <c r="C82" s="72"/>
      <c r="D82" s="72"/>
      <c r="E82" s="13" t="s">
        <v>19</v>
      </c>
      <c r="F82" s="73" t="s">
        <v>1066</v>
      </c>
      <c r="G82" s="73"/>
    </row>
    <row r="83" spans="1:7" ht="48.75" customHeight="1">
      <c r="A83" s="75" t="s">
        <v>1067</v>
      </c>
      <c r="B83" s="75"/>
      <c r="C83" s="75"/>
      <c r="D83" s="75"/>
      <c r="E83" s="13" t="s">
        <v>19</v>
      </c>
      <c r="F83" s="73" t="s">
        <v>1531</v>
      </c>
      <c r="G83" s="73"/>
    </row>
    <row r="84" spans="1:7" ht="30.75" customHeight="1">
      <c r="A84" s="72" t="s">
        <v>1068</v>
      </c>
      <c r="B84" s="72"/>
      <c r="C84" s="72"/>
      <c r="D84" s="16"/>
      <c r="E84" s="13" t="s">
        <v>19</v>
      </c>
      <c r="F84" s="73" t="s">
        <v>32</v>
      </c>
      <c r="G84" s="73"/>
    </row>
  </sheetData>
  <autoFilter ref="B24:B29" xr:uid="{00000000-0009-0000-0000-000000000000}"/>
  <mergeCells count="28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38:G38"/>
    <mergeCell ref="A53:G53"/>
    <mergeCell ref="A66:G66"/>
    <mergeCell ref="A16:F16"/>
    <mergeCell ref="A17:F17"/>
    <mergeCell ref="A18:F18"/>
    <mergeCell ref="A19:G19"/>
    <mergeCell ref="A22:G22"/>
    <mergeCell ref="A25:G25"/>
    <mergeCell ref="A84:C84"/>
    <mergeCell ref="F84:G84"/>
    <mergeCell ref="A81:G81"/>
    <mergeCell ref="A82:D82"/>
    <mergeCell ref="F82:G82"/>
    <mergeCell ref="A83:D83"/>
    <mergeCell ref="F83:G83"/>
  </mergeCells>
  <pageMargins left="0.98425196850393704" right="0.35433070866141736" top="0.59055118110236227" bottom="0.59055118110236227" header="0" footer="0"/>
  <pageSetup paperSize="9" scale="85" fitToHeight="0" orientation="portrait" r:id="rId1"/>
  <headerFooter differentFirst="1" alignWithMargins="0">
    <oddHeader>&amp;R&amp;"Times New Roman,обычный"П Р О Т О К О Л  № 129/2022цд от 15 сентября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6224-E5EC-4452-8B07-87CB7008F7A5}">
  <sheetPr>
    <tabColor rgb="FF92D050"/>
  </sheetPr>
  <dimension ref="A1:G35"/>
  <sheetViews>
    <sheetView view="pageLayout" zoomScaleNormal="100" zoomScaleSheetLayoutView="100" workbookViewId="0">
      <selection activeCell="E35" sqref="E35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9.140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1663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1460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1461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1661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1396</v>
      </c>
      <c r="B13" s="87"/>
      <c r="C13" s="87"/>
      <c r="D13" s="87"/>
      <c r="E13" s="87"/>
      <c r="F13" s="87"/>
      <c r="G13" s="53"/>
    </row>
    <row r="14" spans="1:7" ht="17.25" customHeight="1">
      <c r="A14" s="52" t="s">
        <v>1271</v>
      </c>
      <c r="B14" s="52"/>
      <c r="C14" s="52"/>
      <c r="D14" s="52"/>
      <c r="E14" s="52"/>
      <c r="F14" s="52"/>
      <c r="G14" s="52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52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52" t="s">
        <v>8</v>
      </c>
      <c r="B20" s="5"/>
      <c r="C20" s="7"/>
      <c r="D20" s="7"/>
      <c r="E20" s="7"/>
      <c r="F20" s="7"/>
      <c r="G20" s="7"/>
    </row>
    <row r="21" spans="1:7" ht="13.5" customHeight="1">
      <c r="A21" s="52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24">
      <c r="A25" s="25" t="s">
        <v>1453</v>
      </c>
      <c r="B25" s="37">
        <v>44818</v>
      </c>
      <c r="C25" s="25" t="s">
        <v>31</v>
      </c>
      <c r="D25" s="30">
        <f>1021/100*0.7</f>
        <v>7.1470000000000002</v>
      </c>
      <c r="E25" s="42" t="s">
        <v>1249</v>
      </c>
      <c r="F25" s="25" t="s">
        <v>17</v>
      </c>
      <c r="G25" s="25" t="s">
        <v>18</v>
      </c>
    </row>
    <row r="26" spans="1:7" s="12" customFormat="1" ht="24">
      <c r="A26" s="25" t="s">
        <v>1454</v>
      </c>
      <c r="B26" s="37">
        <v>44818</v>
      </c>
      <c r="C26" s="25" t="s">
        <v>31</v>
      </c>
      <c r="D26" s="30">
        <f>1021/100*0.7</f>
        <v>7.1470000000000002</v>
      </c>
      <c r="E26" s="42" t="s">
        <v>1249</v>
      </c>
      <c r="F26" s="25" t="s">
        <v>17</v>
      </c>
      <c r="G26" s="25" t="s">
        <v>18</v>
      </c>
    </row>
    <row r="27" spans="1:7" s="12" customFormat="1" ht="24">
      <c r="A27" s="25" t="s">
        <v>1455</v>
      </c>
      <c r="B27" s="37">
        <v>44818</v>
      </c>
      <c r="C27" s="25" t="s">
        <v>28</v>
      </c>
      <c r="D27" s="30">
        <f>180/100*0.7</f>
        <v>1.26</v>
      </c>
      <c r="E27" s="42" t="s">
        <v>1249</v>
      </c>
      <c r="F27" s="25" t="s">
        <v>17</v>
      </c>
      <c r="G27" s="25" t="s">
        <v>18</v>
      </c>
    </row>
    <row r="28" spans="1:7" s="12" customFormat="1" ht="24">
      <c r="A28" s="25" t="s">
        <v>1456</v>
      </c>
      <c r="B28" s="37">
        <v>44818</v>
      </c>
      <c r="C28" s="25" t="s">
        <v>28</v>
      </c>
      <c r="D28" s="30">
        <f>180/100*0.7</f>
        <v>1.26</v>
      </c>
      <c r="E28" s="42" t="s">
        <v>1249</v>
      </c>
      <c r="F28" s="25" t="s">
        <v>17</v>
      </c>
      <c r="G28" s="25" t="s">
        <v>18</v>
      </c>
    </row>
    <row r="29" spans="1:7" s="12" customFormat="1" ht="24">
      <c r="A29" s="25" t="s">
        <v>1457</v>
      </c>
      <c r="B29" s="37">
        <v>44818</v>
      </c>
      <c r="C29" s="25" t="s">
        <v>28</v>
      </c>
      <c r="D29" s="30">
        <f>1387/100*0.7</f>
        <v>9.7089999999999996</v>
      </c>
      <c r="E29" s="42" t="s">
        <v>1249</v>
      </c>
      <c r="F29" s="25" t="s">
        <v>17</v>
      </c>
      <c r="G29" s="25" t="s">
        <v>18</v>
      </c>
    </row>
    <row r="30" spans="1:7" s="12" customFormat="1" ht="24">
      <c r="A30" s="25" t="s">
        <v>1458</v>
      </c>
      <c r="B30" s="37">
        <v>44818</v>
      </c>
      <c r="C30" s="25" t="s">
        <v>28</v>
      </c>
      <c r="D30" s="30">
        <f>1387/100*0.7</f>
        <v>9.7089999999999996</v>
      </c>
      <c r="E30" s="42" t="s">
        <v>1249</v>
      </c>
      <c r="F30" s="25" t="s">
        <v>17</v>
      </c>
      <c r="G30" s="25" t="s">
        <v>18</v>
      </c>
    </row>
    <row r="31" spans="1:7" s="12" customFormat="1" ht="24">
      <c r="A31" s="25" t="s">
        <v>1459</v>
      </c>
      <c r="B31" s="37">
        <v>44818</v>
      </c>
      <c r="C31" s="25" t="s">
        <v>1250</v>
      </c>
      <c r="D31" s="30">
        <f>2200/100*0.7</f>
        <v>15.399999999999999</v>
      </c>
      <c r="E31" s="42" t="s">
        <v>1249</v>
      </c>
      <c r="F31" s="25" t="s">
        <v>17</v>
      </c>
      <c r="G31" s="25" t="s">
        <v>18</v>
      </c>
    </row>
    <row r="32" spans="1:7" s="12" customFormat="1" ht="42.75" customHeight="1">
      <c r="A32" s="74" t="s">
        <v>24</v>
      </c>
      <c r="B32" s="74"/>
      <c r="C32" s="74"/>
      <c r="D32" s="74"/>
      <c r="E32" s="74"/>
      <c r="F32" s="74"/>
      <c r="G32" s="74"/>
    </row>
    <row r="33" spans="1:7" s="12" customFormat="1" ht="48.75" customHeight="1">
      <c r="A33" s="72" t="s">
        <v>1065</v>
      </c>
      <c r="B33" s="72"/>
      <c r="C33" s="72"/>
      <c r="D33" s="72"/>
      <c r="E33" s="13" t="s">
        <v>19</v>
      </c>
      <c r="F33" s="73" t="s">
        <v>1066</v>
      </c>
      <c r="G33" s="73"/>
    </row>
    <row r="34" spans="1:7" ht="48.75" customHeight="1">
      <c r="A34" s="75" t="s">
        <v>1067</v>
      </c>
      <c r="B34" s="75"/>
      <c r="C34" s="75"/>
      <c r="D34" s="75"/>
      <c r="E34" s="13" t="s">
        <v>19</v>
      </c>
      <c r="F34" s="73" t="s">
        <v>819</v>
      </c>
      <c r="G34" s="73"/>
    </row>
    <row r="35" spans="1:7" ht="30.75" customHeight="1">
      <c r="A35" s="72" t="s">
        <v>1068</v>
      </c>
      <c r="B35" s="72"/>
      <c r="C35" s="72"/>
      <c r="D35" s="16"/>
      <c r="E35" s="13" t="s">
        <v>20</v>
      </c>
      <c r="F35" s="73" t="s">
        <v>32</v>
      </c>
      <c r="G35" s="73"/>
    </row>
  </sheetData>
  <autoFilter ref="B24" xr:uid="{00000000-0009-0000-0000-000000000000}"/>
  <mergeCells count="24">
    <mergeCell ref="B7:G7"/>
    <mergeCell ref="C1:G1"/>
    <mergeCell ref="A3:G3"/>
    <mergeCell ref="A4:G4"/>
    <mergeCell ref="A5:G5"/>
    <mergeCell ref="B6:G6"/>
    <mergeCell ref="A32:G32"/>
    <mergeCell ref="B8:G8"/>
    <mergeCell ref="B9:G9"/>
    <mergeCell ref="B10:G10"/>
    <mergeCell ref="A12:G12"/>
    <mergeCell ref="A13:F13"/>
    <mergeCell ref="A15:F15"/>
    <mergeCell ref="A16:F16"/>
    <mergeCell ref="A17:F17"/>
    <mergeCell ref="A18:F18"/>
    <mergeCell ref="A19:G19"/>
    <mergeCell ref="A22:G22"/>
    <mergeCell ref="A33:D33"/>
    <mergeCell ref="F33:G33"/>
    <mergeCell ref="A34:D34"/>
    <mergeCell ref="F34:G34"/>
    <mergeCell ref="A35:C35"/>
    <mergeCell ref="F35:G35"/>
  </mergeCells>
  <pageMargins left="0.98425196850393704" right="0.35433070866141736" top="0.59055118110236227" bottom="0.59055118110236227" header="0" footer="0"/>
  <pageSetup paperSize="9" scale="85" fitToHeight="0" orientation="portrait" r:id="rId1"/>
  <headerFooter differentFirst="1" alignWithMargins="0">
    <oddHeader>&amp;R&amp;"Times New Roman,обычный"П Р О Т О К О Л  № 82-2/2022цд от 18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C9D4-3FB0-4162-AFD2-41F0DBDD03C3}">
  <sheetPr>
    <tabColor rgb="FF92D050"/>
  </sheetPr>
  <dimension ref="A1:G30"/>
  <sheetViews>
    <sheetView view="pageLayout" zoomScaleNormal="100" zoomScaleSheetLayoutView="100" workbookViewId="0">
      <selection activeCell="E35" sqref="E35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8.8554687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1662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1460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1461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1661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1397</v>
      </c>
      <c r="B13" s="87"/>
      <c r="C13" s="87"/>
      <c r="D13" s="87"/>
      <c r="E13" s="87"/>
      <c r="F13" s="87"/>
      <c r="G13" s="53"/>
    </row>
    <row r="14" spans="1:7" ht="17.25" customHeight="1">
      <c r="A14" s="52" t="s">
        <v>817</v>
      </c>
      <c r="B14" s="52"/>
      <c r="C14" s="52"/>
      <c r="D14" s="52"/>
      <c r="E14" s="52"/>
      <c r="F14" s="52"/>
      <c r="G14" s="52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52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52" t="s">
        <v>8</v>
      </c>
      <c r="B20" s="5"/>
      <c r="C20" s="7"/>
      <c r="D20" s="7"/>
      <c r="E20" s="7"/>
      <c r="F20" s="7"/>
      <c r="G20" s="7"/>
    </row>
    <row r="21" spans="1:7" ht="13.5" customHeight="1">
      <c r="A21" s="52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24">
      <c r="A25" s="25" t="s">
        <v>1462</v>
      </c>
      <c r="B25" s="37">
        <v>44818</v>
      </c>
      <c r="C25" s="25" t="s">
        <v>30</v>
      </c>
      <c r="D25" s="25">
        <f>1400/100*0.7</f>
        <v>9.7999999999999989</v>
      </c>
      <c r="E25" s="42" t="s">
        <v>818</v>
      </c>
      <c r="F25" s="25" t="s">
        <v>17</v>
      </c>
      <c r="G25" s="25" t="s">
        <v>18</v>
      </c>
    </row>
    <row r="26" spans="1:7" s="12" customFormat="1" ht="24">
      <c r="A26" s="25" t="s">
        <v>1463</v>
      </c>
      <c r="B26" s="37">
        <v>44818</v>
      </c>
      <c r="C26" s="25" t="s">
        <v>30</v>
      </c>
      <c r="D26" s="25">
        <f>1400/100*0.7</f>
        <v>9.7999999999999989</v>
      </c>
      <c r="E26" s="42" t="s">
        <v>818</v>
      </c>
      <c r="F26" s="25" t="s">
        <v>17</v>
      </c>
      <c r="G26" s="25" t="s">
        <v>18</v>
      </c>
    </row>
    <row r="27" spans="1:7" s="12" customFormat="1" ht="42.75" customHeight="1">
      <c r="A27" s="74" t="s">
        <v>24</v>
      </c>
      <c r="B27" s="74"/>
      <c r="C27" s="74"/>
      <c r="D27" s="74"/>
      <c r="E27" s="74"/>
      <c r="F27" s="74"/>
      <c r="G27" s="74"/>
    </row>
    <row r="28" spans="1:7" s="12" customFormat="1" ht="48.75" customHeight="1">
      <c r="A28" s="72" t="s">
        <v>1065</v>
      </c>
      <c r="B28" s="72"/>
      <c r="C28" s="72"/>
      <c r="D28" s="72"/>
      <c r="E28" s="13" t="s">
        <v>19</v>
      </c>
      <c r="F28" s="73" t="s">
        <v>1066</v>
      </c>
      <c r="G28" s="73"/>
    </row>
    <row r="29" spans="1:7" ht="48.75" customHeight="1">
      <c r="A29" s="75" t="s">
        <v>1067</v>
      </c>
      <c r="B29" s="75"/>
      <c r="C29" s="75"/>
      <c r="D29" s="75"/>
      <c r="E29" s="13" t="s">
        <v>19</v>
      </c>
      <c r="F29" s="73" t="s">
        <v>819</v>
      </c>
      <c r="G29" s="73"/>
    </row>
    <row r="30" spans="1:7" ht="30.75" customHeight="1">
      <c r="A30" s="72" t="s">
        <v>1068</v>
      </c>
      <c r="B30" s="72"/>
      <c r="C30" s="72"/>
      <c r="D30" s="16"/>
      <c r="E30" s="13" t="s">
        <v>20</v>
      </c>
      <c r="F30" s="73" t="s">
        <v>32</v>
      </c>
      <c r="G30" s="73"/>
    </row>
  </sheetData>
  <autoFilter ref="B24" xr:uid="{00000000-0009-0000-0000-000000000000}"/>
  <mergeCells count="24">
    <mergeCell ref="B7:G7"/>
    <mergeCell ref="C1:G1"/>
    <mergeCell ref="A3:G3"/>
    <mergeCell ref="A4:G4"/>
    <mergeCell ref="A5:G5"/>
    <mergeCell ref="B6:G6"/>
    <mergeCell ref="A27:G27"/>
    <mergeCell ref="B8:G8"/>
    <mergeCell ref="B9:G9"/>
    <mergeCell ref="B10:G10"/>
    <mergeCell ref="A12:G12"/>
    <mergeCell ref="A13:F13"/>
    <mergeCell ref="A15:F15"/>
    <mergeCell ref="A16:F16"/>
    <mergeCell ref="A17:F17"/>
    <mergeCell ref="A18:F18"/>
    <mergeCell ref="A19:G19"/>
    <mergeCell ref="A22:G22"/>
    <mergeCell ref="A28:D28"/>
    <mergeCell ref="F28:G28"/>
    <mergeCell ref="A29:D29"/>
    <mergeCell ref="F29:G29"/>
    <mergeCell ref="A30:C30"/>
    <mergeCell ref="F30:G30"/>
  </mergeCells>
  <pageMargins left="0.98425196850393704" right="0.35433070866141736" top="0.59055118110236227" bottom="0.59055118110236227" header="0" footer="0"/>
  <pageSetup paperSize="9" scale="85" fitToHeight="0" orientation="portrait" r:id="rId1"/>
  <headerFooter differentFirst="1" alignWithMargins="0">
    <oddHeader>&amp;R&amp;"Times New Roman,обычный"П Р О Т О К О Л  № 82-2/2022цд от 18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5953-718E-49BD-9A9B-82A563DE5B39}">
  <sheetPr>
    <tabColor rgb="FF92D050"/>
  </sheetPr>
  <dimension ref="A1:G43"/>
  <sheetViews>
    <sheetView view="pageLayout" zoomScaleNormal="100" zoomScaleSheetLayoutView="100" workbookViewId="0">
      <selection activeCell="F41" sqref="F41:G41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11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1695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1536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1693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1694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648</v>
      </c>
      <c r="B13" s="87"/>
      <c r="C13" s="87"/>
      <c r="D13" s="87"/>
      <c r="E13" s="87"/>
      <c r="F13" s="87"/>
      <c r="G13" s="64"/>
    </row>
    <row r="14" spans="1:7" ht="17.25" customHeight="1">
      <c r="A14" s="63" t="s">
        <v>817</v>
      </c>
      <c r="B14" s="63"/>
      <c r="C14" s="63"/>
      <c r="D14" s="63"/>
      <c r="E14" s="63"/>
      <c r="F14" s="63"/>
      <c r="G14" s="63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63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63" t="s">
        <v>8</v>
      </c>
      <c r="B20" s="5"/>
      <c r="C20" s="7"/>
      <c r="D20" s="7"/>
      <c r="E20" s="7"/>
      <c r="F20" s="7"/>
      <c r="G20" s="7"/>
    </row>
    <row r="21" spans="1:7" ht="13.5" customHeight="1">
      <c r="A21" s="63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99" t="s">
        <v>1697</v>
      </c>
      <c r="B25" s="100"/>
      <c r="C25" s="100"/>
      <c r="D25" s="100"/>
      <c r="E25" s="100"/>
      <c r="F25" s="100"/>
      <c r="G25" s="101"/>
    </row>
    <row r="26" spans="1:7" s="12" customFormat="1" ht="24">
      <c r="A26" s="25" t="s">
        <v>1696</v>
      </c>
      <c r="B26" s="37">
        <v>44782</v>
      </c>
      <c r="C26" s="25" t="s">
        <v>31</v>
      </c>
      <c r="D26" s="30">
        <f>453/100*0.7</f>
        <v>3.1709999999999998</v>
      </c>
      <c r="E26" s="42" t="s">
        <v>818</v>
      </c>
      <c r="F26" s="25" t="s">
        <v>17</v>
      </c>
      <c r="G26" s="25" t="s">
        <v>18</v>
      </c>
    </row>
    <row r="27" spans="1:7" s="12" customFormat="1" ht="24">
      <c r="A27" s="25" t="s">
        <v>1698</v>
      </c>
      <c r="B27" s="37">
        <v>44782</v>
      </c>
      <c r="C27" s="25" t="s">
        <v>31</v>
      </c>
      <c r="D27" s="30">
        <f t="shared" ref="D27:D29" si="0">453/100*0.7</f>
        <v>3.1709999999999998</v>
      </c>
      <c r="E27" s="42" t="s">
        <v>818</v>
      </c>
      <c r="F27" s="25" t="s">
        <v>17</v>
      </c>
      <c r="G27" s="25" t="s">
        <v>18</v>
      </c>
    </row>
    <row r="28" spans="1:7" s="12" customFormat="1" ht="24">
      <c r="A28" s="25" t="s">
        <v>1699</v>
      </c>
      <c r="B28" s="37">
        <v>44782</v>
      </c>
      <c r="C28" s="25" t="s">
        <v>31</v>
      </c>
      <c r="D28" s="30">
        <f t="shared" si="0"/>
        <v>3.1709999999999998</v>
      </c>
      <c r="E28" s="42" t="s">
        <v>818</v>
      </c>
      <c r="F28" s="25" t="s">
        <v>17</v>
      </c>
      <c r="G28" s="25" t="s">
        <v>18</v>
      </c>
    </row>
    <row r="29" spans="1:7" s="12" customFormat="1" ht="24">
      <c r="A29" s="25" t="s">
        <v>1700</v>
      </c>
      <c r="B29" s="37">
        <v>44782</v>
      </c>
      <c r="C29" s="25" t="s">
        <v>31</v>
      </c>
      <c r="D29" s="30">
        <f t="shared" si="0"/>
        <v>3.1709999999999998</v>
      </c>
      <c r="E29" s="42" t="s">
        <v>818</v>
      </c>
      <c r="F29" s="25" t="s">
        <v>17</v>
      </c>
      <c r="G29" s="25" t="s">
        <v>18</v>
      </c>
    </row>
    <row r="30" spans="1:7" s="12" customFormat="1" ht="24">
      <c r="A30" s="25" t="s">
        <v>1701</v>
      </c>
      <c r="B30" s="37">
        <v>44782</v>
      </c>
      <c r="C30" s="25" t="s">
        <v>31</v>
      </c>
      <c r="D30" s="30">
        <f>209/100*0.7</f>
        <v>1.4629999999999999</v>
      </c>
      <c r="E30" s="42" t="s">
        <v>818</v>
      </c>
      <c r="F30" s="25" t="s">
        <v>17</v>
      </c>
      <c r="G30" s="25" t="s">
        <v>18</v>
      </c>
    </row>
    <row r="31" spans="1:7" s="12" customFormat="1" ht="24">
      <c r="A31" s="25" t="s">
        <v>1702</v>
      </c>
      <c r="B31" s="37">
        <v>44782</v>
      </c>
      <c r="C31" s="25" t="s">
        <v>31</v>
      </c>
      <c r="D31" s="30">
        <f>209/100*0.7</f>
        <v>1.4629999999999999</v>
      </c>
      <c r="E31" s="42" t="s">
        <v>818</v>
      </c>
      <c r="F31" s="25" t="s">
        <v>17</v>
      </c>
      <c r="G31" s="25" t="s">
        <v>18</v>
      </c>
    </row>
    <row r="32" spans="1:7" s="12" customFormat="1" ht="24">
      <c r="A32" s="25" t="s">
        <v>1703</v>
      </c>
      <c r="B32" s="37">
        <v>44782</v>
      </c>
      <c r="C32" s="25" t="s">
        <v>31</v>
      </c>
      <c r="D32" s="30">
        <f>219/100*0.7</f>
        <v>1.5329999999999999</v>
      </c>
      <c r="E32" s="42" t="s">
        <v>818</v>
      </c>
      <c r="F32" s="25" t="s">
        <v>17</v>
      </c>
      <c r="G32" s="25" t="s">
        <v>18</v>
      </c>
    </row>
    <row r="33" spans="1:7" s="12" customFormat="1" ht="24">
      <c r="A33" s="25" t="s">
        <v>1704</v>
      </c>
      <c r="B33" s="37">
        <v>44782</v>
      </c>
      <c r="C33" s="25" t="s">
        <v>31</v>
      </c>
      <c r="D33" s="30">
        <f t="shared" ref="D33:D39" si="1">219/100*0.7</f>
        <v>1.5329999999999999</v>
      </c>
      <c r="E33" s="42" t="s">
        <v>818</v>
      </c>
      <c r="F33" s="25" t="s">
        <v>17</v>
      </c>
      <c r="G33" s="25" t="s">
        <v>18</v>
      </c>
    </row>
    <row r="34" spans="1:7" s="12" customFormat="1" ht="24">
      <c r="A34" s="25" t="s">
        <v>1705</v>
      </c>
      <c r="B34" s="37">
        <v>44782</v>
      </c>
      <c r="C34" s="25" t="s">
        <v>31</v>
      </c>
      <c r="D34" s="30">
        <f t="shared" si="1"/>
        <v>1.5329999999999999</v>
      </c>
      <c r="E34" s="42" t="s">
        <v>818</v>
      </c>
      <c r="F34" s="25" t="s">
        <v>17</v>
      </c>
      <c r="G34" s="25" t="s">
        <v>18</v>
      </c>
    </row>
    <row r="35" spans="1:7" s="12" customFormat="1" ht="24">
      <c r="A35" s="25" t="s">
        <v>1706</v>
      </c>
      <c r="B35" s="37">
        <v>44782</v>
      </c>
      <c r="C35" s="25" t="s">
        <v>31</v>
      </c>
      <c r="D35" s="30">
        <f t="shared" si="1"/>
        <v>1.5329999999999999</v>
      </c>
      <c r="E35" s="42" t="s">
        <v>818</v>
      </c>
      <c r="F35" s="25" t="s">
        <v>17</v>
      </c>
      <c r="G35" s="25" t="s">
        <v>18</v>
      </c>
    </row>
    <row r="36" spans="1:7" s="12" customFormat="1" ht="24">
      <c r="A36" s="25" t="s">
        <v>1707</v>
      </c>
      <c r="B36" s="37">
        <v>44782</v>
      </c>
      <c r="C36" s="25" t="s">
        <v>31</v>
      </c>
      <c r="D36" s="30">
        <f t="shared" si="1"/>
        <v>1.5329999999999999</v>
      </c>
      <c r="E36" s="42" t="s">
        <v>818</v>
      </c>
      <c r="F36" s="25" t="s">
        <v>17</v>
      </c>
      <c r="G36" s="25" t="s">
        <v>18</v>
      </c>
    </row>
    <row r="37" spans="1:7" s="12" customFormat="1" ht="24">
      <c r="A37" s="25" t="s">
        <v>1708</v>
      </c>
      <c r="B37" s="37">
        <v>44782</v>
      </c>
      <c r="C37" s="25" t="s">
        <v>31</v>
      </c>
      <c r="D37" s="30">
        <f t="shared" si="1"/>
        <v>1.5329999999999999</v>
      </c>
      <c r="E37" s="42" t="s">
        <v>818</v>
      </c>
      <c r="F37" s="25" t="s">
        <v>17</v>
      </c>
      <c r="G37" s="25" t="s">
        <v>18</v>
      </c>
    </row>
    <row r="38" spans="1:7" s="12" customFormat="1" ht="24">
      <c r="A38" s="25" t="s">
        <v>1709</v>
      </c>
      <c r="B38" s="37">
        <v>44782</v>
      </c>
      <c r="C38" s="25" t="s">
        <v>31</v>
      </c>
      <c r="D38" s="30">
        <f t="shared" si="1"/>
        <v>1.5329999999999999</v>
      </c>
      <c r="E38" s="42" t="s">
        <v>818</v>
      </c>
      <c r="F38" s="25" t="s">
        <v>17</v>
      </c>
      <c r="G38" s="25" t="s">
        <v>18</v>
      </c>
    </row>
    <row r="39" spans="1:7" s="12" customFormat="1" ht="24">
      <c r="A39" s="25" t="s">
        <v>1710</v>
      </c>
      <c r="B39" s="37">
        <v>44782</v>
      </c>
      <c r="C39" s="25" t="s">
        <v>31</v>
      </c>
      <c r="D39" s="30">
        <f t="shared" si="1"/>
        <v>1.5329999999999999</v>
      </c>
      <c r="E39" s="42" t="s">
        <v>818</v>
      </c>
      <c r="F39" s="25" t="s">
        <v>17</v>
      </c>
      <c r="G39" s="25" t="s">
        <v>18</v>
      </c>
    </row>
    <row r="40" spans="1:7" s="12" customFormat="1" ht="42.75" customHeight="1">
      <c r="A40" s="74" t="s">
        <v>24</v>
      </c>
      <c r="B40" s="74"/>
      <c r="C40" s="74"/>
      <c r="D40" s="74"/>
      <c r="E40" s="74"/>
      <c r="F40" s="74"/>
      <c r="G40" s="74"/>
    </row>
    <row r="41" spans="1:7" s="12" customFormat="1" ht="48.75" customHeight="1">
      <c r="A41" s="72" t="s">
        <v>1065</v>
      </c>
      <c r="B41" s="72"/>
      <c r="C41" s="72"/>
      <c r="D41" s="72"/>
      <c r="E41" s="13" t="s">
        <v>19</v>
      </c>
      <c r="F41" s="73" t="s">
        <v>1066</v>
      </c>
      <c r="G41" s="73"/>
    </row>
    <row r="42" spans="1:7" ht="48.75" customHeight="1">
      <c r="A42" s="75" t="s">
        <v>1067</v>
      </c>
      <c r="B42" s="75"/>
      <c r="C42" s="75"/>
      <c r="D42" s="75"/>
      <c r="E42" s="13" t="s">
        <v>19</v>
      </c>
      <c r="F42" s="73" t="s">
        <v>1531</v>
      </c>
      <c r="G42" s="73"/>
    </row>
    <row r="43" spans="1:7" ht="30.75" customHeight="1">
      <c r="A43" s="72" t="s">
        <v>1068</v>
      </c>
      <c r="B43" s="72"/>
      <c r="C43" s="72"/>
      <c r="D43" s="16"/>
      <c r="E43" s="13" t="s">
        <v>20</v>
      </c>
      <c r="F43" s="73" t="s">
        <v>32</v>
      </c>
      <c r="G43" s="73"/>
    </row>
  </sheetData>
  <autoFilter ref="B24" xr:uid="{00000000-0009-0000-0000-000000000000}"/>
  <mergeCells count="25">
    <mergeCell ref="B7:G7"/>
    <mergeCell ref="C1:G1"/>
    <mergeCell ref="A3:G3"/>
    <mergeCell ref="A4:G4"/>
    <mergeCell ref="A5:G5"/>
    <mergeCell ref="B6:G6"/>
    <mergeCell ref="A40:G40"/>
    <mergeCell ref="A25:G25"/>
    <mergeCell ref="B8:G8"/>
    <mergeCell ref="B9:G9"/>
    <mergeCell ref="B10:G10"/>
    <mergeCell ref="A12:G12"/>
    <mergeCell ref="A13:F13"/>
    <mergeCell ref="A15:F15"/>
    <mergeCell ref="A16:F16"/>
    <mergeCell ref="A17:F17"/>
    <mergeCell ref="A18:F18"/>
    <mergeCell ref="A19:G19"/>
    <mergeCell ref="A22:G22"/>
    <mergeCell ref="A41:D41"/>
    <mergeCell ref="F41:G41"/>
    <mergeCell ref="A42:D42"/>
    <mergeCell ref="F42:G42"/>
    <mergeCell ref="A43:C43"/>
    <mergeCell ref="F43:G43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116-1/2022цд от 09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B70D-80BA-4AF3-A1A5-41B0B63D0297}">
  <sheetPr>
    <tabColor rgb="FFFF0000"/>
  </sheetPr>
  <dimension ref="A1:G43"/>
  <sheetViews>
    <sheetView view="pageLayout" topLeftCell="A13" zoomScaleNormal="100" zoomScaleSheetLayoutView="100" workbookViewId="0">
      <selection activeCell="E31" sqref="E31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11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1692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1536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1537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1553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648</v>
      </c>
      <c r="B13" s="87"/>
      <c r="C13" s="87"/>
      <c r="D13" s="87"/>
      <c r="E13" s="87"/>
      <c r="F13" s="87"/>
      <c r="G13" s="64"/>
    </row>
    <row r="14" spans="1:7" ht="17.25" customHeight="1">
      <c r="A14" s="63" t="s">
        <v>817</v>
      </c>
      <c r="B14" s="63"/>
      <c r="C14" s="63"/>
      <c r="D14" s="63"/>
      <c r="E14" s="63"/>
      <c r="F14" s="63"/>
      <c r="G14" s="63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63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63" t="s">
        <v>8</v>
      </c>
      <c r="B20" s="5"/>
      <c r="C20" s="7"/>
      <c r="D20" s="7"/>
      <c r="E20" s="7"/>
      <c r="F20" s="7"/>
      <c r="G20" s="7"/>
    </row>
    <row r="21" spans="1:7" ht="13.5" customHeight="1">
      <c r="A21" s="63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99" t="s">
        <v>1538</v>
      </c>
      <c r="B25" s="100"/>
      <c r="C25" s="100"/>
      <c r="D25" s="100"/>
      <c r="E25" s="100"/>
      <c r="F25" s="100"/>
      <c r="G25" s="101"/>
    </row>
    <row r="26" spans="1:7" s="12" customFormat="1" ht="24">
      <c r="A26" s="25" t="s">
        <v>1539</v>
      </c>
      <c r="B26" s="37">
        <v>44799</v>
      </c>
      <c r="C26" s="25" t="s">
        <v>31</v>
      </c>
      <c r="D26" s="30">
        <f>453/100*0.7</f>
        <v>3.1709999999999998</v>
      </c>
      <c r="E26" s="42" t="s">
        <v>818</v>
      </c>
      <c r="F26" s="25" t="s">
        <v>17</v>
      </c>
      <c r="G26" s="25" t="s">
        <v>18</v>
      </c>
    </row>
    <row r="27" spans="1:7" s="12" customFormat="1" ht="24">
      <c r="A27" s="25" t="s">
        <v>1540</v>
      </c>
      <c r="B27" s="37">
        <v>44799</v>
      </c>
      <c r="C27" s="25" t="s">
        <v>31</v>
      </c>
      <c r="D27" s="30">
        <f t="shared" ref="D27:D29" si="0">453/100*0.7</f>
        <v>3.1709999999999998</v>
      </c>
      <c r="E27" s="42" t="s">
        <v>818</v>
      </c>
      <c r="F27" s="25" t="s">
        <v>17</v>
      </c>
      <c r="G27" s="25" t="s">
        <v>18</v>
      </c>
    </row>
    <row r="28" spans="1:7" s="12" customFormat="1" ht="24">
      <c r="A28" s="25" t="s">
        <v>1541</v>
      </c>
      <c r="B28" s="37">
        <v>44799</v>
      </c>
      <c r="C28" s="25" t="s">
        <v>31</v>
      </c>
      <c r="D28" s="30">
        <f t="shared" si="0"/>
        <v>3.1709999999999998</v>
      </c>
      <c r="E28" s="42" t="s">
        <v>818</v>
      </c>
      <c r="F28" s="25" t="s">
        <v>17</v>
      </c>
      <c r="G28" s="25" t="s">
        <v>18</v>
      </c>
    </row>
    <row r="29" spans="1:7" s="12" customFormat="1" ht="24">
      <c r="A29" s="25" t="s">
        <v>1542</v>
      </c>
      <c r="B29" s="37">
        <v>44799</v>
      </c>
      <c r="C29" s="25" t="s">
        <v>31</v>
      </c>
      <c r="D29" s="30">
        <f t="shared" si="0"/>
        <v>3.1709999999999998</v>
      </c>
      <c r="E29" s="42" t="s">
        <v>818</v>
      </c>
      <c r="F29" s="25" t="s">
        <v>17</v>
      </c>
      <c r="G29" s="25" t="s">
        <v>18</v>
      </c>
    </row>
    <row r="30" spans="1:7" s="12" customFormat="1" ht="24">
      <c r="A30" s="25" t="s">
        <v>1543</v>
      </c>
      <c r="B30" s="37">
        <v>44799</v>
      </c>
      <c r="C30" s="25" t="s">
        <v>31</v>
      </c>
      <c r="D30" s="30">
        <f>209/100*0.7</f>
        <v>1.4629999999999999</v>
      </c>
      <c r="E30" s="42" t="s">
        <v>818</v>
      </c>
      <c r="F30" s="25" t="s">
        <v>17</v>
      </c>
      <c r="G30" s="25" t="s">
        <v>18</v>
      </c>
    </row>
    <row r="31" spans="1:7" s="12" customFormat="1" ht="24">
      <c r="A31" s="25" t="s">
        <v>1544</v>
      </c>
      <c r="B31" s="37">
        <v>44799</v>
      </c>
      <c r="C31" s="25" t="s">
        <v>31</v>
      </c>
      <c r="D31" s="30">
        <f>209/100*0.7</f>
        <v>1.4629999999999999</v>
      </c>
      <c r="E31" s="42" t="s">
        <v>818</v>
      </c>
      <c r="F31" s="25" t="s">
        <v>17</v>
      </c>
      <c r="G31" s="25" t="s">
        <v>18</v>
      </c>
    </row>
    <row r="32" spans="1:7" s="12" customFormat="1" ht="24">
      <c r="A32" s="25" t="s">
        <v>1545</v>
      </c>
      <c r="B32" s="37">
        <v>44799</v>
      </c>
      <c r="C32" s="25" t="s">
        <v>31</v>
      </c>
      <c r="D32" s="30">
        <f>219/100*0.7</f>
        <v>1.5329999999999999</v>
      </c>
      <c r="E32" s="42" t="s">
        <v>818</v>
      </c>
      <c r="F32" s="25" t="s">
        <v>17</v>
      </c>
      <c r="G32" s="25" t="s">
        <v>18</v>
      </c>
    </row>
    <row r="33" spans="1:7" s="12" customFormat="1" ht="24">
      <c r="A33" s="25" t="s">
        <v>1546</v>
      </c>
      <c r="B33" s="37">
        <v>44799</v>
      </c>
      <c r="C33" s="25" t="s">
        <v>31</v>
      </c>
      <c r="D33" s="30">
        <f t="shared" ref="D33:D39" si="1">219/100*0.7</f>
        <v>1.5329999999999999</v>
      </c>
      <c r="E33" s="42" t="s">
        <v>818</v>
      </c>
      <c r="F33" s="25" t="s">
        <v>17</v>
      </c>
      <c r="G33" s="25" t="s">
        <v>18</v>
      </c>
    </row>
    <row r="34" spans="1:7" s="12" customFormat="1" ht="24">
      <c r="A34" s="25" t="s">
        <v>1547</v>
      </c>
      <c r="B34" s="37">
        <v>44799</v>
      </c>
      <c r="C34" s="25" t="s">
        <v>31</v>
      </c>
      <c r="D34" s="30">
        <f t="shared" si="1"/>
        <v>1.5329999999999999</v>
      </c>
      <c r="E34" s="42" t="s">
        <v>818</v>
      </c>
      <c r="F34" s="25" t="s">
        <v>17</v>
      </c>
      <c r="G34" s="25" t="s">
        <v>18</v>
      </c>
    </row>
    <row r="35" spans="1:7" s="12" customFormat="1" ht="24">
      <c r="A35" s="25" t="s">
        <v>1548</v>
      </c>
      <c r="B35" s="37">
        <v>44799</v>
      </c>
      <c r="C35" s="25" t="s">
        <v>31</v>
      </c>
      <c r="D35" s="30">
        <f t="shared" si="1"/>
        <v>1.5329999999999999</v>
      </c>
      <c r="E35" s="42" t="s">
        <v>818</v>
      </c>
      <c r="F35" s="25" t="s">
        <v>17</v>
      </c>
      <c r="G35" s="25" t="s">
        <v>18</v>
      </c>
    </row>
    <row r="36" spans="1:7" s="12" customFormat="1" ht="24">
      <c r="A36" s="25" t="s">
        <v>1549</v>
      </c>
      <c r="B36" s="37">
        <v>44799</v>
      </c>
      <c r="C36" s="25" t="s">
        <v>31</v>
      </c>
      <c r="D36" s="30">
        <f t="shared" si="1"/>
        <v>1.5329999999999999</v>
      </c>
      <c r="E36" s="42" t="s">
        <v>818</v>
      </c>
      <c r="F36" s="25" t="s">
        <v>17</v>
      </c>
      <c r="G36" s="25" t="s">
        <v>18</v>
      </c>
    </row>
    <row r="37" spans="1:7" s="12" customFormat="1" ht="24">
      <c r="A37" s="25" t="s">
        <v>1550</v>
      </c>
      <c r="B37" s="37">
        <v>44799</v>
      </c>
      <c r="C37" s="25" t="s">
        <v>31</v>
      </c>
      <c r="D37" s="30">
        <f t="shared" si="1"/>
        <v>1.5329999999999999</v>
      </c>
      <c r="E37" s="42" t="s">
        <v>818</v>
      </c>
      <c r="F37" s="25" t="s">
        <v>17</v>
      </c>
      <c r="G37" s="25" t="s">
        <v>18</v>
      </c>
    </row>
    <row r="38" spans="1:7" s="12" customFormat="1" ht="24">
      <c r="A38" s="25" t="s">
        <v>1551</v>
      </c>
      <c r="B38" s="37">
        <v>44799</v>
      </c>
      <c r="C38" s="25" t="s">
        <v>31</v>
      </c>
      <c r="D38" s="30">
        <f t="shared" si="1"/>
        <v>1.5329999999999999</v>
      </c>
      <c r="E38" s="42" t="s">
        <v>818</v>
      </c>
      <c r="F38" s="25" t="s">
        <v>17</v>
      </c>
      <c r="G38" s="25" t="s">
        <v>18</v>
      </c>
    </row>
    <row r="39" spans="1:7" s="12" customFormat="1" ht="24">
      <c r="A39" s="25" t="s">
        <v>1552</v>
      </c>
      <c r="B39" s="37">
        <v>44799</v>
      </c>
      <c r="C39" s="25" t="s">
        <v>31</v>
      </c>
      <c r="D39" s="30">
        <f t="shared" si="1"/>
        <v>1.5329999999999999</v>
      </c>
      <c r="E39" s="42" t="s">
        <v>818</v>
      </c>
      <c r="F39" s="25" t="s">
        <v>17</v>
      </c>
      <c r="G39" s="25" t="s">
        <v>18</v>
      </c>
    </row>
    <row r="40" spans="1:7" s="12" customFormat="1" ht="42.75" customHeight="1">
      <c r="A40" s="74" t="s">
        <v>24</v>
      </c>
      <c r="B40" s="74"/>
      <c r="C40" s="74"/>
      <c r="D40" s="74"/>
      <c r="E40" s="74"/>
      <c r="F40" s="74"/>
      <c r="G40" s="74"/>
    </row>
    <row r="41" spans="1:7" s="12" customFormat="1" ht="48.75" customHeight="1">
      <c r="A41" s="72" t="s">
        <v>1065</v>
      </c>
      <c r="B41" s="72"/>
      <c r="C41" s="72"/>
      <c r="D41" s="72"/>
      <c r="E41" s="13" t="s">
        <v>19</v>
      </c>
      <c r="F41" s="73" t="s">
        <v>1066</v>
      </c>
      <c r="G41" s="73"/>
    </row>
    <row r="42" spans="1:7" ht="48.75" customHeight="1">
      <c r="A42" s="75" t="s">
        <v>1067</v>
      </c>
      <c r="B42" s="75"/>
      <c r="C42" s="75"/>
      <c r="D42" s="75"/>
      <c r="E42" s="13" t="s">
        <v>19</v>
      </c>
      <c r="F42" s="73" t="s">
        <v>1531</v>
      </c>
      <c r="G42" s="73"/>
    </row>
    <row r="43" spans="1:7" ht="30.75" customHeight="1">
      <c r="A43" s="72" t="s">
        <v>1068</v>
      </c>
      <c r="B43" s="72"/>
      <c r="C43" s="72"/>
      <c r="D43" s="16"/>
      <c r="E43" s="13" t="s">
        <v>20</v>
      </c>
      <c r="F43" s="73" t="s">
        <v>32</v>
      </c>
      <c r="G43" s="73"/>
    </row>
  </sheetData>
  <autoFilter ref="B24" xr:uid="{00000000-0009-0000-0000-000000000000}"/>
  <mergeCells count="25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43:C43"/>
    <mergeCell ref="F43:G43"/>
    <mergeCell ref="A16:F16"/>
    <mergeCell ref="A17:F17"/>
    <mergeCell ref="A18:F18"/>
    <mergeCell ref="A19:G19"/>
    <mergeCell ref="A22:G22"/>
    <mergeCell ref="A25:G25"/>
    <mergeCell ref="A40:G40"/>
    <mergeCell ref="A41:D41"/>
    <mergeCell ref="F41:G41"/>
    <mergeCell ref="A42:D42"/>
    <mergeCell ref="F42:G42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116-2/2022цд от 26 августа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BB68-2E01-43F3-AF91-777169E1E9D3}">
  <sheetPr>
    <tabColor rgb="FF92D050"/>
  </sheetPr>
  <dimension ref="A1:G98"/>
  <sheetViews>
    <sheetView view="pageLayout" topLeftCell="A76" zoomScaleNormal="100" zoomScaleSheetLayoutView="100" workbookViewId="0">
      <selection activeCell="F45" sqref="F45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11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1665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1572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1571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1664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1573</v>
      </c>
      <c r="B13" s="87"/>
      <c r="C13" s="87"/>
      <c r="D13" s="87"/>
      <c r="E13" s="87"/>
      <c r="F13" s="87"/>
      <c r="G13" s="67"/>
    </row>
    <row r="14" spans="1:7" ht="17.25" customHeight="1">
      <c r="A14" s="66" t="s">
        <v>817</v>
      </c>
      <c r="B14" s="66"/>
      <c r="C14" s="66"/>
      <c r="D14" s="66"/>
      <c r="E14" s="66"/>
      <c r="F14" s="66"/>
      <c r="G14" s="66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66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66" t="s">
        <v>8</v>
      </c>
      <c r="B20" s="5"/>
      <c r="C20" s="7"/>
      <c r="D20" s="7"/>
      <c r="E20" s="7"/>
      <c r="F20" s="7"/>
      <c r="G20" s="7"/>
    </row>
    <row r="21" spans="1:7" ht="13.5" customHeight="1">
      <c r="A21" s="66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99" t="s">
        <v>1574</v>
      </c>
      <c r="B25" s="100"/>
      <c r="C25" s="100"/>
      <c r="D25" s="100"/>
      <c r="E25" s="100"/>
      <c r="F25" s="100"/>
      <c r="G25" s="101"/>
    </row>
    <row r="26" spans="1:7" s="12" customFormat="1" ht="24">
      <c r="A26" s="25" t="s">
        <v>1575</v>
      </c>
      <c r="B26" s="37">
        <v>44811</v>
      </c>
      <c r="C26" s="25" t="s">
        <v>31</v>
      </c>
      <c r="D26" s="30">
        <f>63/100*0.7</f>
        <v>0.44099999999999995</v>
      </c>
      <c r="E26" s="42" t="s">
        <v>818</v>
      </c>
      <c r="F26" s="25" t="s">
        <v>17</v>
      </c>
      <c r="G26" s="25" t="s">
        <v>18</v>
      </c>
    </row>
    <row r="27" spans="1:7" s="12" customFormat="1" ht="24">
      <c r="A27" s="25" t="s">
        <v>1576</v>
      </c>
      <c r="B27" s="37">
        <v>44811</v>
      </c>
      <c r="C27" s="25" t="s">
        <v>31</v>
      </c>
      <c r="D27" s="30">
        <f>63/100*0.7</f>
        <v>0.44099999999999995</v>
      </c>
      <c r="E27" s="42" t="s">
        <v>818</v>
      </c>
      <c r="F27" s="25" t="s">
        <v>17</v>
      </c>
      <c r="G27" s="25" t="s">
        <v>18</v>
      </c>
    </row>
    <row r="28" spans="1:7" s="12" customFormat="1" ht="24">
      <c r="A28" s="25" t="s">
        <v>1577</v>
      </c>
      <c r="B28" s="37">
        <v>44811</v>
      </c>
      <c r="C28" s="25" t="s">
        <v>31</v>
      </c>
      <c r="D28" s="30">
        <f>63/100*0.7</f>
        <v>0.44099999999999995</v>
      </c>
      <c r="E28" s="42" t="s">
        <v>818</v>
      </c>
      <c r="F28" s="25" t="s">
        <v>17</v>
      </c>
      <c r="G28" s="25" t="s">
        <v>18</v>
      </c>
    </row>
    <row r="29" spans="1:7" s="12" customFormat="1" ht="24">
      <c r="A29" s="25" t="s">
        <v>1578</v>
      </c>
      <c r="B29" s="37">
        <v>44811</v>
      </c>
      <c r="C29" s="25" t="s">
        <v>31</v>
      </c>
      <c r="D29" s="30">
        <f>63/100*0.7</f>
        <v>0.44099999999999995</v>
      </c>
      <c r="E29" s="42" t="s">
        <v>818</v>
      </c>
      <c r="F29" s="25" t="s">
        <v>17</v>
      </c>
      <c r="G29" s="25" t="s">
        <v>18</v>
      </c>
    </row>
    <row r="30" spans="1:7" s="12" customFormat="1" ht="24">
      <c r="A30" s="25" t="s">
        <v>1579</v>
      </c>
      <c r="B30" s="37">
        <v>44811</v>
      </c>
      <c r="C30" s="25" t="s">
        <v>31</v>
      </c>
      <c r="D30" s="30">
        <f>272/100*0.7</f>
        <v>1.9039999999999999</v>
      </c>
      <c r="E30" s="42" t="s">
        <v>818</v>
      </c>
      <c r="F30" s="25" t="s">
        <v>17</v>
      </c>
      <c r="G30" s="25" t="s">
        <v>18</v>
      </c>
    </row>
    <row r="31" spans="1:7" s="12" customFormat="1" ht="24">
      <c r="A31" s="25" t="s">
        <v>1580</v>
      </c>
      <c r="B31" s="37">
        <v>44811</v>
      </c>
      <c r="C31" s="25" t="s">
        <v>31</v>
      </c>
      <c r="D31" s="30">
        <f>272/100*0.7</f>
        <v>1.9039999999999999</v>
      </c>
      <c r="E31" s="42" t="s">
        <v>818</v>
      </c>
      <c r="F31" s="25" t="s">
        <v>17</v>
      </c>
      <c r="G31" s="25" t="s">
        <v>18</v>
      </c>
    </row>
    <row r="32" spans="1:7" s="12" customFormat="1" ht="24">
      <c r="A32" s="25" t="s">
        <v>1581</v>
      </c>
      <c r="B32" s="37">
        <v>44811</v>
      </c>
      <c r="C32" s="25" t="s">
        <v>31</v>
      </c>
      <c r="D32" s="30">
        <f>560/100*0.7</f>
        <v>3.9199999999999995</v>
      </c>
      <c r="E32" s="42" t="s">
        <v>818</v>
      </c>
      <c r="F32" s="25" t="s">
        <v>17</v>
      </c>
      <c r="G32" s="25" t="s">
        <v>18</v>
      </c>
    </row>
    <row r="33" spans="1:7" s="12" customFormat="1" ht="24">
      <c r="A33" s="25" t="s">
        <v>1582</v>
      </c>
      <c r="B33" s="37">
        <v>44811</v>
      </c>
      <c r="C33" s="25" t="s">
        <v>1250</v>
      </c>
      <c r="D33" s="30">
        <f>82/100*0.7</f>
        <v>0.57399999999999995</v>
      </c>
      <c r="E33" s="42" t="s">
        <v>818</v>
      </c>
      <c r="F33" s="25" t="s">
        <v>17</v>
      </c>
      <c r="G33" s="25" t="s">
        <v>18</v>
      </c>
    </row>
    <row r="34" spans="1:7" s="12" customFormat="1" ht="24">
      <c r="A34" s="25" t="s">
        <v>1583</v>
      </c>
      <c r="B34" s="37">
        <v>44811</v>
      </c>
      <c r="C34" s="25" t="s">
        <v>1250</v>
      </c>
      <c r="D34" s="30">
        <f>82/100*0.7</f>
        <v>0.57399999999999995</v>
      </c>
      <c r="E34" s="42" t="s">
        <v>818</v>
      </c>
      <c r="F34" s="25" t="s">
        <v>17</v>
      </c>
      <c r="G34" s="25" t="s">
        <v>18</v>
      </c>
    </row>
    <row r="35" spans="1:7" s="12" customFormat="1" ht="24">
      <c r="A35" s="25" t="s">
        <v>1584</v>
      </c>
      <c r="B35" s="37">
        <v>44811</v>
      </c>
      <c r="C35" s="25" t="s">
        <v>1250</v>
      </c>
      <c r="D35" s="30">
        <f>85/100*0.7</f>
        <v>0.59499999999999997</v>
      </c>
      <c r="E35" s="42" t="s">
        <v>818</v>
      </c>
      <c r="F35" s="25" t="s">
        <v>17</v>
      </c>
      <c r="G35" s="25" t="s">
        <v>18</v>
      </c>
    </row>
    <row r="36" spans="1:7" s="12" customFormat="1" ht="15" customHeight="1">
      <c r="A36" s="99" t="s">
        <v>1585</v>
      </c>
      <c r="B36" s="100"/>
      <c r="C36" s="100"/>
      <c r="D36" s="100"/>
      <c r="E36" s="100"/>
      <c r="F36" s="100"/>
      <c r="G36" s="101"/>
    </row>
    <row r="37" spans="1:7" s="12" customFormat="1" ht="24">
      <c r="A37" s="25" t="s">
        <v>1586</v>
      </c>
      <c r="B37" s="37">
        <v>44811</v>
      </c>
      <c r="C37" s="25" t="s">
        <v>31</v>
      </c>
      <c r="D37" s="30">
        <f>63/100*0.7</f>
        <v>0.44099999999999995</v>
      </c>
      <c r="E37" s="42" t="s">
        <v>818</v>
      </c>
      <c r="F37" s="25" t="s">
        <v>17</v>
      </c>
      <c r="G37" s="25" t="s">
        <v>18</v>
      </c>
    </row>
    <row r="38" spans="1:7" s="12" customFormat="1" ht="24">
      <c r="A38" s="25" t="s">
        <v>1587</v>
      </c>
      <c r="B38" s="37">
        <v>44811</v>
      </c>
      <c r="C38" s="25" t="s">
        <v>31</v>
      </c>
      <c r="D38" s="30">
        <f>63/100*0.7</f>
        <v>0.44099999999999995</v>
      </c>
      <c r="E38" s="42" t="s">
        <v>818</v>
      </c>
      <c r="F38" s="25" t="s">
        <v>17</v>
      </c>
      <c r="G38" s="25" t="s">
        <v>18</v>
      </c>
    </row>
    <row r="39" spans="1:7" s="12" customFormat="1" ht="24">
      <c r="A39" s="25" t="s">
        <v>1588</v>
      </c>
      <c r="B39" s="37">
        <v>44811</v>
      </c>
      <c r="C39" s="25" t="s">
        <v>31</v>
      </c>
      <c r="D39" s="30">
        <f>63/100*0.7</f>
        <v>0.44099999999999995</v>
      </c>
      <c r="E39" s="42" t="s">
        <v>818</v>
      </c>
      <c r="F39" s="25" t="s">
        <v>17</v>
      </c>
      <c r="G39" s="25" t="s">
        <v>18</v>
      </c>
    </row>
    <row r="40" spans="1:7" s="12" customFormat="1" ht="24">
      <c r="A40" s="25" t="s">
        <v>1589</v>
      </c>
      <c r="B40" s="37">
        <v>44811</v>
      </c>
      <c r="C40" s="25" t="s">
        <v>31</v>
      </c>
      <c r="D40" s="30">
        <f>63/100*0.7</f>
        <v>0.44099999999999995</v>
      </c>
      <c r="E40" s="42" t="s">
        <v>818</v>
      </c>
      <c r="F40" s="25" t="s">
        <v>17</v>
      </c>
      <c r="G40" s="25" t="s">
        <v>18</v>
      </c>
    </row>
    <row r="41" spans="1:7" ht="60" customHeight="1">
      <c r="A41" s="8" t="s">
        <v>10</v>
      </c>
      <c r="B41" s="8" t="s">
        <v>11</v>
      </c>
      <c r="C41" s="8" t="s">
        <v>12</v>
      </c>
      <c r="D41" s="8" t="s">
        <v>13</v>
      </c>
      <c r="E41" s="9" t="s">
        <v>14</v>
      </c>
      <c r="F41" s="10" t="s">
        <v>15</v>
      </c>
      <c r="G41" s="10" t="s">
        <v>16</v>
      </c>
    </row>
    <row r="42" spans="1:7" s="12" customFormat="1" ht="15" customHeight="1">
      <c r="A42" s="11">
        <v>1</v>
      </c>
      <c r="B42" s="11">
        <v>2</v>
      </c>
      <c r="C42" s="10">
        <v>3</v>
      </c>
      <c r="D42" s="10">
        <v>4</v>
      </c>
      <c r="E42" s="9">
        <v>5</v>
      </c>
      <c r="F42" s="10">
        <v>6</v>
      </c>
      <c r="G42" s="10">
        <v>7</v>
      </c>
    </row>
    <row r="43" spans="1:7" s="12" customFormat="1" ht="24">
      <c r="A43" s="25" t="s">
        <v>1590</v>
      </c>
      <c r="B43" s="37">
        <v>44811</v>
      </c>
      <c r="C43" s="25" t="s">
        <v>31</v>
      </c>
      <c r="D43" s="30">
        <f>272/100*0.7</f>
        <v>1.9039999999999999</v>
      </c>
      <c r="E43" s="42" t="s">
        <v>818</v>
      </c>
      <c r="F43" s="25" t="s">
        <v>17</v>
      </c>
      <c r="G43" s="25" t="s">
        <v>18</v>
      </c>
    </row>
    <row r="44" spans="1:7" s="12" customFormat="1" ht="24">
      <c r="A44" s="25" t="s">
        <v>1591</v>
      </c>
      <c r="B44" s="37">
        <v>44811</v>
      </c>
      <c r="C44" s="25" t="s">
        <v>31</v>
      </c>
      <c r="D44" s="30">
        <f>272/100*0.7</f>
        <v>1.9039999999999999</v>
      </c>
      <c r="E44" s="42" t="s">
        <v>818</v>
      </c>
      <c r="F44" s="25" t="s">
        <v>17</v>
      </c>
      <c r="G44" s="25" t="s">
        <v>18</v>
      </c>
    </row>
    <row r="45" spans="1:7" s="12" customFormat="1" ht="24">
      <c r="A45" s="25" t="s">
        <v>1592</v>
      </c>
      <c r="B45" s="37">
        <v>44811</v>
      </c>
      <c r="C45" s="25" t="s">
        <v>31</v>
      </c>
      <c r="D45" s="30">
        <f>560/100*0.7</f>
        <v>3.9199999999999995</v>
      </c>
      <c r="E45" s="42" t="s">
        <v>818</v>
      </c>
      <c r="F45" s="25" t="s">
        <v>17</v>
      </c>
      <c r="G45" s="25" t="s">
        <v>18</v>
      </c>
    </row>
    <row r="46" spans="1:7" s="12" customFormat="1" ht="24">
      <c r="A46" s="25" t="s">
        <v>1593</v>
      </c>
      <c r="B46" s="37">
        <v>44811</v>
      </c>
      <c r="C46" s="25" t="s">
        <v>1250</v>
      </c>
      <c r="D46" s="30">
        <f>82/100*0.7</f>
        <v>0.57399999999999995</v>
      </c>
      <c r="E46" s="42" t="s">
        <v>818</v>
      </c>
      <c r="F46" s="25" t="s">
        <v>17</v>
      </c>
      <c r="G46" s="25" t="s">
        <v>18</v>
      </c>
    </row>
    <row r="47" spans="1:7" s="12" customFormat="1" ht="24">
      <c r="A47" s="25" t="s">
        <v>1594</v>
      </c>
      <c r="B47" s="37">
        <v>44811</v>
      </c>
      <c r="C47" s="25" t="s">
        <v>1250</v>
      </c>
      <c r="D47" s="30">
        <f>82/100*0.7</f>
        <v>0.57399999999999995</v>
      </c>
      <c r="E47" s="42" t="s">
        <v>818</v>
      </c>
      <c r="F47" s="25" t="s">
        <v>17</v>
      </c>
      <c r="G47" s="25" t="s">
        <v>18</v>
      </c>
    </row>
    <row r="48" spans="1:7" s="12" customFormat="1" ht="24">
      <c r="A48" s="25" t="s">
        <v>1595</v>
      </c>
      <c r="B48" s="37">
        <v>44811</v>
      </c>
      <c r="C48" s="25" t="s">
        <v>1250</v>
      </c>
      <c r="D48" s="30">
        <f>85/100*0.7</f>
        <v>0.59499999999999997</v>
      </c>
      <c r="E48" s="42" t="s">
        <v>818</v>
      </c>
      <c r="F48" s="25" t="s">
        <v>17</v>
      </c>
      <c r="G48" s="25" t="s">
        <v>18</v>
      </c>
    </row>
    <row r="49" spans="1:7" s="12" customFormat="1" ht="15" customHeight="1">
      <c r="A49" s="99" t="s">
        <v>1596</v>
      </c>
      <c r="B49" s="100"/>
      <c r="C49" s="100"/>
      <c r="D49" s="100"/>
      <c r="E49" s="100"/>
      <c r="F49" s="100"/>
      <c r="G49" s="101"/>
    </row>
    <row r="50" spans="1:7" s="12" customFormat="1" ht="24">
      <c r="A50" s="25" t="s">
        <v>1598</v>
      </c>
      <c r="B50" s="37">
        <v>44812</v>
      </c>
      <c r="C50" s="25" t="s">
        <v>31</v>
      </c>
      <c r="D50" s="30">
        <f>63/100*0.7</f>
        <v>0.44099999999999995</v>
      </c>
      <c r="E50" s="42" t="s">
        <v>818</v>
      </c>
      <c r="F50" s="25" t="s">
        <v>17</v>
      </c>
      <c r="G50" s="25" t="s">
        <v>18</v>
      </c>
    </row>
    <row r="51" spans="1:7" s="12" customFormat="1" ht="24">
      <c r="A51" s="25" t="s">
        <v>1599</v>
      </c>
      <c r="B51" s="37">
        <v>44812</v>
      </c>
      <c r="C51" s="25" t="s">
        <v>31</v>
      </c>
      <c r="D51" s="30">
        <f>63/100*0.7</f>
        <v>0.44099999999999995</v>
      </c>
      <c r="E51" s="42" t="s">
        <v>818</v>
      </c>
      <c r="F51" s="25" t="s">
        <v>17</v>
      </c>
      <c r="G51" s="25" t="s">
        <v>18</v>
      </c>
    </row>
    <row r="52" spans="1:7" s="12" customFormat="1" ht="24">
      <c r="A52" s="25" t="s">
        <v>1600</v>
      </c>
      <c r="B52" s="37">
        <v>44812</v>
      </c>
      <c r="C52" s="25" t="s">
        <v>31</v>
      </c>
      <c r="D52" s="30">
        <f>63/100*0.7</f>
        <v>0.44099999999999995</v>
      </c>
      <c r="E52" s="42" t="s">
        <v>818</v>
      </c>
      <c r="F52" s="25" t="s">
        <v>17</v>
      </c>
      <c r="G52" s="25" t="s">
        <v>18</v>
      </c>
    </row>
    <row r="53" spans="1:7" s="12" customFormat="1" ht="24">
      <c r="A53" s="25" t="s">
        <v>1601</v>
      </c>
      <c r="B53" s="37">
        <v>44812</v>
      </c>
      <c r="C53" s="25" t="s">
        <v>31</v>
      </c>
      <c r="D53" s="30">
        <f>63/100*0.7</f>
        <v>0.44099999999999995</v>
      </c>
      <c r="E53" s="42" t="s">
        <v>818</v>
      </c>
      <c r="F53" s="25" t="s">
        <v>17</v>
      </c>
      <c r="G53" s="25" t="s">
        <v>18</v>
      </c>
    </row>
    <row r="54" spans="1:7" s="12" customFormat="1" ht="24">
      <c r="A54" s="25" t="s">
        <v>1602</v>
      </c>
      <c r="B54" s="37">
        <v>44812</v>
      </c>
      <c r="C54" s="25" t="s">
        <v>31</v>
      </c>
      <c r="D54" s="30">
        <f>272/100*0.7</f>
        <v>1.9039999999999999</v>
      </c>
      <c r="E54" s="42" t="s">
        <v>818</v>
      </c>
      <c r="F54" s="25" t="s">
        <v>17</v>
      </c>
      <c r="G54" s="25" t="s">
        <v>18</v>
      </c>
    </row>
    <row r="55" spans="1:7" s="12" customFormat="1" ht="24">
      <c r="A55" s="25" t="s">
        <v>1603</v>
      </c>
      <c r="B55" s="37">
        <v>44812</v>
      </c>
      <c r="C55" s="25" t="s">
        <v>31</v>
      </c>
      <c r="D55" s="30">
        <f>272/100*0.7</f>
        <v>1.9039999999999999</v>
      </c>
      <c r="E55" s="42" t="s">
        <v>818</v>
      </c>
      <c r="F55" s="25" t="s">
        <v>17</v>
      </c>
      <c r="G55" s="25" t="s">
        <v>18</v>
      </c>
    </row>
    <row r="56" spans="1:7" s="12" customFormat="1" ht="24">
      <c r="A56" s="25" t="s">
        <v>1604</v>
      </c>
      <c r="B56" s="37">
        <v>44812</v>
      </c>
      <c r="C56" s="25" t="s">
        <v>31</v>
      </c>
      <c r="D56" s="30">
        <f>560/100*0.7</f>
        <v>3.9199999999999995</v>
      </c>
      <c r="E56" s="42" t="s">
        <v>818</v>
      </c>
      <c r="F56" s="25" t="s">
        <v>17</v>
      </c>
      <c r="G56" s="25" t="s">
        <v>18</v>
      </c>
    </row>
    <row r="57" spans="1:7" s="12" customFormat="1" ht="24">
      <c r="A57" s="25" t="s">
        <v>1605</v>
      </c>
      <c r="B57" s="37">
        <v>44812</v>
      </c>
      <c r="C57" s="25" t="s">
        <v>1250</v>
      </c>
      <c r="D57" s="30">
        <f>82/100*0.7</f>
        <v>0.57399999999999995</v>
      </c>
      <c r="E57" s="42" t="s">
        <v>818</v>
      </c>
      <c r="F57" s="25" t="s">
        <v>17</v>
      </c>
      <c r="G57" s="25" t="s">
        <v>18</v>
      </c>
    </row>
    <row r="58" spans="1:7" s="12" customFormat="1" ht="24">
      <c r="A58" s="25" t="s">
        <v>1606</v>
      </c>
      <c r="B58" s="37">
        <v>44812</v>
      </c>
      <c r="C58" s="25" t="s">
        <v>1250</v>
      </c>
      <c r="D58" s="30">
        <f>82/100*0.7</f>
        <v>0.57399999999999995</v>
      </c>
      <c r="E58" s="42" t="s">
        <v>818</v>
      </c>
      <c r="F58" s="25" t="s">
        <v>17</v>
      </c>
      <c r="G58" s="25" t="s">
        <v>18</v>
      </c>
    </row>
    <row r="59" spans="1:7" s="12" customFormat="1" ht="24">
      <c r="A59" s="25" t="s">
        <v>1607</v>
      </c>
      <c r="B59" s="37">
        <v>44812</v>
      </c>
      <c r="C59" s="25" t="s">
        <v>1250</v>
      </c>
      <c r="D59" s="30">
        <f>85/100*0.7</f>
        <v>0.59499999999999997</v>
      </c>
      <c r="E59" s="42" t="s">
        <v>818</v>
      </c>
      <c r="F59" s="25" t="s">
        <v>17</v>
      </c>
      <c r="G59" s="25" t="s">
        <v>18</v>
      </c>
    </row>
    <row r="60" spans="1:7" s="12" customFormat="1" ht="15" customHeight="1">
      <c r="A60" s="99" t="s">
        <v>1597</v>
      </c>
      <c r="B60" s="100"/>
      <c r="C60" s="100"/>
      <c r="D60" s="100"/>
      <c r="E60" s="100"/>
      <c r="F60" s="100"/>
      <c r="G60" s="101"/>
    </row>
    <row r="61" spans="1:7" s="12" customFormat="1" ht="24">
      <c r="A61" s="25" t="s">
        <v>1608</v>
      </c>
      <c r="B61" s="37">
        <v>44812</v>
      </c>
      <c r="C61" s="25" t="s">
        <v>31</v>
      </c>
      <c r="D61" s="30">
        <f>63/100*0.7</f>
        <v>0.44099999999999995</v>
      </c>
      <c r="E61" s="42" t="s">
        <v>818</v>
      </c>
      <c r="F61" s="25" t="s">
        <v>17</v>
      </c>
      <c r="G61" s="25" t="s">
        <v>18</v>
      </c>
    </row>
    <row r="62" spans="1:7" s="12" customFormat="1" ht="24">
      <c r="A62" s="25" t="s">
        <v>1609</v>
      </c>
      <c r="B62" s="37">
        <v>44812</v>
      </c>
      <c r="C62" s="25" t="s">
        <v>31</v>
      </c>
      <c r="D62" s="30">
        <f>63/100*0.7</f>
        <v>0.44099999999999995</v>
      </c>
      <c r="E62" s="42" t="s">
        <v>818</v>
      </c>
      <c r="F62" s="25" t="s">
        <v>17</v>
      </c>
      <c r="G62" s="25" t="s">
        <v>18</v>
      </c>
    </row>
    <row r="63" spans="1:7" s="12" customFormat="1" ht="24">
      <c r="A63" s="25" t="s">
        <v>1610</v>
      </c>
      <c r="B63" s="37">
        <v>44812</v>
      </c>
      <c r="C63" s="25" t="s">
        <v>31</v>
      </c>
      <c r="D63" s="30">
        <f>63/100*0.7</f>
        <v>0.44099999999999995</v>
      </c>
      <c r="E63" s="42" t="s">
        <v>818</v>
      </c>
      <c r="F63" s="25" t="s">
        <v>17</v>
      </c>
      <c r="G63" s="25" t="s">
        <v>18</v>
      </c>
    </row>
    <row r="64" spans="1:7" s="12" customFormat="1" ht="24">
      <c r="A64" s="25" t="s">
        <v>1611</v>
      </c>
      <c r="B64" s="37">
        <v>44812</v>
      </c>
      <c r="C64" s="25" t="s">
        <v>31</v>
      </c>
      <c r="D64" s="30">
        <f>63/100*0.7</f>
        <v>0.44099999999999995</v>
      </c>
      <c r="E64" s="42" t="s">
        <v>818</v>
      </c>
      <c r="F64" s="25" t="s">
        <v>17</v>
      </c>
      <c r="G64" s="25" t="s">
        <v>18</v>
      </c>
    </row>
    <row r="65" spans="1:7" s="12" customFormat="1" ht="24">
      <c r="A65" s="25" t="s">
        <v>1612</v>
      </c>
      <c r="B65" s="37">
        <v>44812</v>
      </c>
      <c r="C65" s="25" t="s">
        <v>31</v>
      </c>
      <c r="D65" s="30">
        <f>272/100*0.7</f>
        <v>1.9039999999999999</v>
      </c>
      <c r="E65" s="42" t="s">
        <v>818</v>
      </c>
      <c r="F65" s="25" t="s">
        <v>17</v>
      </c>
      <c r="G65" s="25" t="s">
        <v>18</v>
      </c>
    </row>
    <row r="66" spans="1:7" s="12" customFormat="1" ht="24">
      <c r="A66" s="25" t="s">
        <v>1613</v>
      </c>
      <c r="B66" s="37">
        <v>44812</v>
      </c>
      <c r="C66" s="25" t="s">
        <v>31</v>
      </c>
      <c r="D66" s="30">
        <f>272/100*0.7</f>
        <v>1.9039999999999999</v>
      </c>
      <c r="E66" s="42" t="s">
        <v>818</v>
      </c>
      <c r="F66" s="25" t="s">
        <v>17</v>
      </c>
      <c r="G66" s="25" t="s">
        <v>18</v>
      </c>
    </row>
    <row r="67" spans="1:7" s="12" customFormat="1" ht="24">
      <c r="A67" s="25" t="s">
        <v>1614</v>
      </c>
      <c r="B67" s="37">
        <v>44812</v>
      </c>
      <c r="C67" s="25" t="s">
        <v>31</v>
      </c>
      <c r="D67" s="30">
        <f>560/100*0.7</f>
        <v>3.9199999999999995</v>
      </c>
      <c r="E67" s="42" t="s">
        <v>818</v>
      </c>
      <c r="F67" s="25" t="s">
        <v>17</v>
      </c>
      <c r="G67" s="25" t="s">
        <v>18</v>
      </c>
    </row>
    <row r="68" spans="1:7" s="12" customFormat="1" ht="24">
      <c r="A68" s="25" t="s">
        <v>1615</v>
      </c>
      <c r="B68" s="37">
        <v>44812</v>
      </c>
      <c r="C68" s="25" t="s">
        <v>1250</v>
      </c>
      <c r="D68" s="30">
        <f>82/100*0.7</f>
        <v>0.57399999999999995</v>
      </c>
      <c r="E68" s="42" t="s">
        <v>818</v>
      </c>
      <c r="F68" s="25" t="s">
        <v>17</v>
      </c>
      <c r="G68" s="25" t="s">
        <v>18</v>
      </c>
    </row>
    <row r="69" spans="1:7" s="12" customFormat="1" ht="24">
      <c r="A69" s="25" t="s">
        <v>1616</v>
      </c>
      <c r="B69" s="37">
        <v>44812</v>
      </c>
      <c r="C69" s="25" t="s">
        <v>1250</v>
      </c>
      <c r="D69" s="30">
        <f>82/100*0.7</f>
        <v>0.57399999999999995</v>
      </c>
      <c r="E69" s="42" t="s">
        <v>818</v>
      </c>
      <c r="F69" s="25" t="s">
        <v>17</v>
      </c>
      <c r="G69" s="25" t="s">
        <v>18</v>
      </c>
    </row>
    <row r="70" spans="1:7" s="12" customFormat="1" ht="24">
      <c r="A70" s="25" t="s">
        <v>1617</v>
      </c>
      <c r="B70" s="37">
        <v>44812</v>
      </c>
      <c r="C70" s="25" t="s">
        <v>1250</v>
      </c>
      <c r="D70" s="30">
        <f>85/100*0.7</f>
        <v>0.59499999999999997</v>
      </c>
      <c r="E70" s="42" t="s">
        <v>818</v>
      </c>
      <c r="F70" s="25" t="s">
        <v>17</v>
      </c>
      <c r="G70" s="25" t="s">
        <v>18</v>
      </c>
    </row>
    <row r="71" spans="1:7" s="12" customFormat="1" ht="15" customHeight="1">
      <c r="A71" s="99" t="s">
        <v>1618</v>
      </c>
      <c r="B71" s="100"/>
      <c r="C71" s="100"/>
      <c r="D71" s="100"/>
      <c r="E71" s="100"/>
      <c r="F71" s="100"/>
      <c r="G71" s="101"/>
    </row>
    <row r="72" spans="1:7" s="12" customFormat="1" ht="24">
      <c r="A72" s="25" t="s">
        <v>1620</v>
      </c>
      <c r="B72" s="37">
        <v>44820</v>
      </c>
      <c r="C72" s="25" t="s">
        <v>31</v>
      </c>
      <c r="D72" s="30">
        <f>63/100*0.7</f>
        <v>0.44099999999999995</v>
      </c>
      <c r="E72" s="42" t="s">
        <v>818</v>
      </c>
      <c r="F72" s="25" t="s">
        <v>17</v>
      </c>
      <c r="G72" s="25" t="s">
        <v>18</v>
      </c>
    </row>
    <row r="73" spans="1:7" s="12" customFormat="1" ht="24">
      <c r="A73" s="25" t="s">
        <v>1621</v>
      </c>
      <c r="B73" s="37">
        <v>44820</v>
      </c>
      <c r="C73" s="25" t="s">
        <v>31</v>
      </c>
      <c r="D73" s="30">
        <f>63/100*0.7</f>
        <v>0.44099999999999995</v>
      </c>
      <c r="E73" s="42" t="s">
        <v>818</v>
      </c>
      <c r="F73" s="25" t="s">
        <v>17</v>
      </c>
      <c r="G73" s="25" t="s">
        <v>18</v>
      </c>
    </row>
    <row r="74" spans="1:7" s="12" customFormat="1" ht="24">
      <c r="A74" s="25" t="s">
        <v>1622</v>
      </c>
      <c r="B74" s="37">
        <v>44820</v>
      </c>
      <c r="C74" s="25" t="s">
        <v>31</v>
      </c>
      <c r="D74" s="30">
        <f>63/100*0.7</f>
        <v>0.44099999999999995</v>
      </c>
      <c r="E74" s="42" t="s">
        <v>818</v>
      </c>
      <c r="F74" s="25" t="s">
        <v>17</v>
      </c>
      <c r="G74" s="25" t="s">
        <v>18</v>
      </c>
    </row>
    <row r="75" spans="1:7" s="12" customFormat="1" ht="24">
      <c r="A75" s="25" t="s">
        <v>1623</v>
      </c>
      <c r="B75" s="37">
        <v>44820</v>
      </c>
      <c r="C75" s="25" t="s">
        <v>31</v>
      </c>
      <c r="D75" s="30">
        <f>63/100*0.7</f>
        <v>0.44099999999999995</v>
      </c>
      <c r="E75" s="42" t="s">
        <v>818</v>
      </c>
      <c r="F75" s="25" t="s">
        <v>17</v>
      </c>
      <c r="G75" s="25" t="s">
        <v>18</v>
      </c>
    </row>
    <row r="76" spans="1:7" s="12" customFormat="1" ht="24">
      <c r="A76" s="25" t="s">
        <v>1624</v>
      </c>
      <c r="B76" s="37">
        <v>44820</v>
      </c>
      <c r="C76" s="25" t="s">
        <v>31</v>
      </c>
      <c r="D76" s="30">
        <f>272/100*0.7</f>
        <v>1.9039999999999999</v>
      </c>
      <c r="E76" s="42" t="s">
        <v>818</v>
      </c>
      <c r="F76" s="25" t="s">
        <v>17</v>
      </c>
      <c r="G76" s="25" t="s">
        <v>18</v>
      </c>
    </row>
    <row r="77" spans="1:7" s="12" customFormat="1" ht="24">
      <c r="A77" s="25" t="s">
        <v>1625</v>
      </c>
      <c r="B77" s="37">
        <v>44820</v>
      </c>
      <c r="C77" s="25" t="s">
        <v>31</v>
      </c>
      <c r="D77" s="30">
        <f>272/100*0.7</f>
        <v>1.9039999999999999</v>
      </c>
      <c r="E77" s="42" t="s">
        <v>818</v>
      </c>
      <c r="F77" s="25" t="s">
        <v>17</v>
      </c>
      <c r="G77" s="25" t="s">
        <v>18</v>
      </c>
    </row>
    <row r="78" spans="1:7" s="12" customFormat="1" ht="24">
      <c r="A78" s="25" t="s">
        <v>1626</v>
      </c>
      <c r="B78" s="37">
        <v>44820</v>
      </c>
      <c r="C78" s="25" t="s">
        <v>31</v>
      </c>
      <c r="D78" s="30">
        <f>560/100*0.7</f>
        <v>3.9199999999999995</v>
      </c>
      <c r="E78" s="42" t="s">
        <v>818</v>
      </c>
      <c r="F78" s="25" t="s">
        <v>17</v>
      </c>
      <c r="G78" s="25" t="s">
        <v>18</v>
      </c>
    </row>
    <row r="79" spans="1:7" s="12" customFormat="1" ht="24">
      <c r="A79" s="25" t="s">
        <v>1627</v>
      </c>
      <c r="B79" s="37">
        <v>44820</v>
      </c>
      <c r="C79" s="25" t="s">
        <v>1250</v>
      </c>
      <c r="D79" s="30">
        <f>82/100*0.7</f>
        <v>0.57399999999999995</v>
      </c>
      <c r="E79" s="42" t="s">
        <v>818</v>
      </c>
      <c r="F79" s="25" t="s">
        <v>17</v>
      </c>
      <c r="G79" s="25" t="s">
        <v>18</v>
      </c>
    </row>
    <row r="80" spans="1:7" ht="60" customHeight="1">
      <c r="A80" s="8" t="s">
        <v>10</v>
      </c>
      <c r="B80" s="8" t="s">
        <v>11</v>
      </c>
      <c r="C80" s="8" t="s">
        <v>12</v>
      </c>
      <c r="D80" s="8" t="s">
        <v>13</v>
      </c>
      <c r="E80" s="9" t="s">
        <v>14</v>
      </c>
      <c r="F80" s="10" t="s">
        <v>15</v>
      </c>
      <c r="G80" s="10" t="s">
        <v>16</v>
      </c>
    </row>
    <row r="81" spans="1:7" s="12" customFormat="1" ht="15" customHeight="1">
      <c r="A81" s="11">
        <v>1</v>
      </c>
      <c r="B81" s="11">
        <v>2</v>
      </c>
      <c r="C81" s="10">
        <v>3</v>
      </c>
      <c r="D81" s="10">
        <v>4</v>
      </c>
      <c r="E81" s="9">
        <v>5</v>
      </c>
      <c r="F81" s="10">
        <v>6</v>
      </c>
      <c r="G81" s="10">
        <v>7</v>
      </c>
    </row>
    <row r="82" spans="1:7" s="12" customFormat="1" ht="24">
      <c r="A82" s="25" t="s">
        <v>1628</v>
      </c>
      <c r="B82" s="37">
        <v>44820</v>
      </c>
      <c r="C82" s="25" t="s">
        <v>1250</v>
      </c>
      <c r="D82" s="30">
        <f>82/100*0.7</f>
        <v>0.57399999999999995</v>
      </c>
      <c r="E82" s="42" t="s">
        <v>818</v>
      </c>
      <c r="F82" s="25" t="s">
        <v>17</v>
      </c>
      <c r="G82" s="25" t="s">
        <v>18</v>
      </c>
    </row>
    <row r="83" spans="1:7" s="12" customFormat="1" ht="24">
      <c r="A83" s="25" t="s">
        <v>1629</v>
      </c>
      <c r="B83" s="37">
        <v>44820</v>
      </c>
      <c r="C83" s="25" t="s">
        <v>1250</v>
      </c>
      <c r="D83" s="30">
        <f>85/100*0.7</f>
        <v>0.59499999999999997</v>
      </c>
      <c r="E83" s="42" t="s">
        <v>818</v>
      </c>
      <c r="F83" s="25" t="s">
        <v>17</v>
      </c>
      <c r="G83" s="25" t="s">
        <v>18</v>
      </c>
    </row>
    <row r="84" spans="1:7" s="12" customFormat="1" ht="15" customHeight="1">
      <c r="A84" s="99" t="s">
        <v>1619</v>
      </c>
      <c r="B84" s="100"/>
      <c r="C84" s="100"/>
      <c r="D84" s="100"/>
      <c r="E84" s="100"/>
      <c r="F84" s="100"/>
      <c r="G84" s="101"/>
    </row>
    <row r="85" spans="1:7" s="12" customFormat="1" ht="24">
      <c r="A85" s="25" t="s">
        <v>1630</v>
      </c>
      <c r="B85" s="37">
        <v>44820</v>
      </c>
      <c r="C85" s="25" t="s">
        <v>31</v>
      </c>
      <c r="D85" s="30">
        <f>63/100*0.7</f>
        <v>0.44099999999999995</v>
      </c>
      <c r="E85" s="42" t="s">
        <v>818</v>
      </c>
      <c r="F85" s="25" t="s">
        <v>17</v>
      </c>
      <c r="G85" s="25" t="s">
        <v>18</v>
      </c>
    </row>
    <row r="86" spans="1:7" s="12" customFormat="1" ht="24">
      <c r="A86" s="25" t="s">
        <v>1631</v>
      </c>
      <c r="B86" s="37">
        <v>44820</v>
      </c>
      <c r="C86" s="25" t="s">
        <v>31</v>
      </c>
      <c r="D86" s="30">
        <f>63/100*0.7</f>
        <v>0.44099999999999995</v>
      </c>
      <c r="E86" s="42" t="s">
        <v>818</v>
      </c>
      <c r="F86" s="25" t="s">
        <v>17</v>
      </c>
      <c r="G86" s="25" t="s">
        <v>18</v>
      </c>
    </row>
    <row r="87" spans="1:7" s="12" customFormat="1" ht="24">
      <c r="A87" s="25" t="s">
        <v>1632</v>
      </c>
      <c r="B87" s="37">
        <v>44820</v>
      </c>
      <c r="C87" s="25" t="s">
        <v>31</v>
      </c>
      <c r="D87" s="30">
        <f>63/100*0.7</f>
        <v>0.44099999999999995</v>
      </c>
      <c r="E87" s="42" t="s">
        <v>818</v>
      </c>
      <c r="F87" s="25" t="s">
        <v>17</v>
      </c>
      <c r="G87" s="25" t="s">
        <v>18</v>
      </c>
    </row>
    <row r="88" spans="1:7" s="12" customFormat="1" ht="24">
      <c r="A88" s="25" t="s">
        <v>1633</v>
      </c>
      <c r="B88" s="37">
        <v>44820</v>
      </c>
      <c r="C88" s="25" t="s">
        <v>31</v>
      </c>
      <c r="D88" s="30">
        <f>63/100*0.7</f>
        <v>0.44099999999999995</v>
      </c>
      <c r="E88" s="42" t="s">
        <v>818</v>
      </c>
      <c r="F88" s="25" t="s">
        <v>17</v>
      </c>
      <c r="G88" s="25" t="s">
        <v>18</v>
      </c>
    </row>
    <row r="89" spans="1:7" s="12" customFormat="1" ht="24">
      <c r="A89" s="25" t="s">
        <v>1634</v>
      </c>
      <c r="B89" s="37">
        <v>44820</v>
      </c>
      <c r="C89" s="25" t="s">
        <v>31</v>
      </c>
      <c r="D89" s="30">
        <f>272/100*0.7</f>
        <v>1.9039999999999999</v>
      </c>
      <c r="E89" s="42" t="s">
        <v>818</v>
      </c>
      <c r="F89" s="25" t="s">
        <v>17</v>
      </c>
      <c r="G89" s="25" t="s">
        <v>18</v>
      </c>
    </row>
    <row r="90" spans="1:7" s="12" customFormat="1" ht="24">
      <c r="A90" s="25" t="s">
        <v>1635</v>
      </c>
      <c r="B90" s="37">
        <v>44820</v>
      </c>
      <c r="C90" s="25" t="s">
        <v>31</v>
      </c>
      <c r="D90" s="30">
        <f>272/100*0.7</f>
        <v>1.9039999999999999</v>
      </c>
      <c r="E90" s="42" t="s">
        <v>818</v>
      </c>
      <c r="F90" s="25" t="s">
        <v>17</v>
      </c>
      <c r="G90" s="25" t="s">
        <v>18</v>
      </c>
    </row>
    <row r="91" spans="1:7" s="12" customFormat="1" ht="24">
      <c r="A91" s="25" t="s">
        <v>1636</v>
      </c>
      <c r="B91" s="37">
        <v>44820</v>
      </c>
      <c r="C91" s="25" t="s">
        <v>31</v>
      </c>
      <c r="D91" s="30">
        <f>560/100*0.7</f>
        <v>3.9199999999999995</v>
      </c>
      <c r="E91" s="42" t="s">
        <v>818</v>
      </c>
      <c r="F91" s="25" t="s">
        <v>17</v>
      </c>
      <c r="G91" s="25" t="s">
        <v>18</v>
      </c>
    </row>
    <row r="92" spans="1:7" s="12" customFormat="1" ht="24">
      <c r="A92" s="25" t="s">
        <v>1637</v>
      </c>
      <c r="B92" s="37">
        <v>44820</v>
      </c>
      <c r="C92" s="25" t="s">
        <v>1250</v>
      </c>
      <c r="D92" s="30">
        <f>82/100*0.7</f>
        <v>0.57399999999999995</v>
      </c>
      <c r="E92" s="42" t="s">
        <v>818</v>
      </c>
      <c r="F92" s="25" t="s">
        <v>17</v>
      </c>
      <c r="G92" s="25" t="s">
        <v>18</v>
      </c>
    </row>
    <row r="93" spans="1:7" s="12" customFormat="1" ht="24">
      <c r="A93" s="25" t="s">
        <v>1638</v>
      </c>
      <c r="B93" s="37">
        <v>44820</v>
      </c>
      <c r="C93" s="25" t="s">
        <v>1250</v>
      </c>
      <c r="D93" s="30">
        <f>82/100*0.7</f>
        <v>0.57399999999999995</v>
      </c>
      <c r="E93" s="42" t="s">
        <v>818</v>
      </c>
      <c r="F93" s="25" t="s">
        <v>17</v>
      </c>
      <c r="G93" s="25" t="s">
        <v>18</v>
      </c>
    </row>
    <row r="94" spans="1:7" s="12" customFormat="1" ht="24">
      <c r="A94" s="25" t="s">
        <v>1639</v>
      </c>
      <c r="B94" s="37">
        <v>44820</v>
      </c>
      <c r="C94" s="25" t="s">
        <v>1250</v>
      </c>
      <c r="D94" s="30">
        <f>85/100*0.7</f>
        <v>0.59499999999999997</v>
      </c>
      <c r="E94" s="42" t="s">
        <v>818</v>
      </c>
      <c r="F94" s="25" t="s">
        <v>17</v>
      </c>
      <c r="G94" s="25" t="s">
        <v>18</v>
      </c>
    </row>
    <row r="95" spans="1:7" s="12" customFormat="1" ht="42.75" customHeight="1">
      <c r="A95" s="74" t="s">
        <v>24</v>
      </c>
      <c r="B95" s="74"/>
      <c r="C95" s="74"/>
      <c r="D95" s="74"/>
      <c r="E95" s="74"/>
      <c r="F95" s="74"/>
      <c r="G95" s="74"/>
    </row>
    <row r="96" spans="1:7" s="12" customFormat="1" ht="48.75" customHeight="1">
      <c r="A96" s="72" t="s">
        <v>1065</v>
      </c>
      <c r="B96" s="72"/>
      <c r="C96" s="72"/>
      <c r="D96" s="72"/>
      <c r="E96" s="13" t="s">
        <v>19</v>
      </c>
      <c r="F96" s="73" t="s">
        <v>1066</v>
      </c>
      <c r="G96" s="73"/>
    </row>
    <row r="97" spans="1:7" ht="48.75" customHeight="1">
      <c r="A97" s="75" t="s">
        <v>1067</v>
      </c>
      <c r="B97" s="75"/>
      <c r="C97" s="75"/>
      <c r="D97" s="75"/>
      <c r="E97" s="13" t="s">
        <v>19</v>
      </c>
      <c r="F97" s="73" t="s">
        <v>1531</v>
      </c>
      <c r="G97" s="73"/>
    </row>
    <row r="98" spans="1:7" ht="30.75" customHeight="1">
      <c r="A98" s="72" t="s">
        <v>1068</v>
      </c>
      <c r="B98" s="72"/>
      <c r="C98" s="72"/>
      <c r="D98" s="16"/>
      <c r="E98" s="13" t="s">
        <v>20</v>
      </c>
      <c r="F98" s="73" t="s">
        <v>32</v>
      </c>
      <c r="G98" s="73"/>
    </row>
  </sheetData>
  <autoFilter ref="B24" xr:uid="{00000000-0009-0000-0000-000000000000}"/>
  <mergeCells count="30">
    <mergeCell ref="A49:G49"/>
    <mergeCell ref="A60:G60"/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71:G71"/>
    <mergeCell ref="A84:G84"/>
    <mergeCell ref="A98:C98"/>
    <mergeCell ref="F98:G98"/>
    <mergeCell ref="A16:F16"/>
    <mergeCell ref="A17:F17"/>
    <mergeCell ref="A18:F18"/>
    <mergeCell ref="A19:G19"/>
    <mergeCell ref="A22:G22"/>
    <mergeCell ref="A25:G25"/>
    <mergeCell ref="A95:G95"/>
    <mergeCell ref="A96:D96"/>
    <mergeCell ref="F96:G96"/>
    <mergeCell ref="A97:D97"/>
    <mergeCell ref="F97:G97"/>
    <mergeCell ref="A36:G36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128/2022цд от 16 сентября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D954-A355-47B4-9D00-ED26E3A11752}">
  <sheetPr>
    <tabColor rgb="FF92D050"/>
  </sheetPr>
  <dimension ref="A1:G43"/>
  <sheetViews>
    <sheetView view="pageLayout" topLeftCell="A4" zoomScaleNormal="100" zoomScaleSheetLayoutView="100" workbookViewId="0">
      <selection activeCell="D26" sqref="D26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11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1673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1655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1656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1657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648</v>
      </c>
      <c r="B13" s="87"/>
      <c r="C13" s="87"/>
      <c r="D13" s="87"/>
      <c r="E13" s="87"/>
      <c r="F13" s="87"/>
      <c r="G13" s="67"/>
    </row>
    <row r="14" spans="1:7" ht="17.25" customHeight="1">
      <c r="A14" s="66" t="s">
        <v>1271</v>
      </c>
      <c r="B14" s="66"/>
      <c r="C14" s="66"/>
      <c r="D14" s="66"/>
      <c r="E14" s="66"/>
      <c r="F14" s="66"/>
      <c r="G14" s="66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66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66" t="s">
        <v>8</v>
      </c>
      <c r="B20" s="5"/>
      <c r="C20" s="7"/>
      <c r="D20" s="7"/>
      <c r="E20" s="7"/>
      <c r="F20" s="7"/>
      <c r="G20" s="7"/>
    </row>
    <row r="21" spans="1:7" ht="13.5" customHeight="1">
      <c r="A21" s="66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99" t="s">
        <v>1640</v>
      </c>
      <c r="B25" s="100"/>
      <c r="C25" s="100"/>
      <c r="D25" s="100"/>
      <c r="E25" s="100"/>
      <c r="F25" s="100"/>
      <c r="G25" s="101"/>
    </row>
    <row r="26" spans="1:7" s="12" customFormat="1" ht="24">
      <c r="A26" s="25" t="s">
        <v>1641</v>
      </c>
      <c r="B26" s="37">
        <v>44811</v>
      </c>
      <c r="C26" s="25" t="s">
        <v>31</v>
      </c>
      <c r="D26" s="30">
        <f>453/100*0.7</f>
        <v>3.1709999999999998</v>
      </c>
      <c r="E26" s="42" t="s">
        <v>1249</v>
      </c>
      <c r="F26" s="25" t="s">
        <v>17</v>
      </c>
      <c r="G26" s="25" t="s">
        <v>18</v>
      </c>
    </row>
    <row r="27" spans="1:7" s="12" customFormat="1" ht="24">
      <c r="A27" s="25" t="s">
        <v>1642</v>
      </c>
      <c r="B27" s="37">
        <v>44811</v>
      </c>
      <c r="C27" s="25" t="s">
        <v>31</v>
      </c>
      <c r="D27" s="30">
        <f t="shared" ref="D27:D29" si="0">453/100*0.7</f>
        <v>3.1709999999999998</v>
      </c>
      <c r="E27" s="42" t="s">
        <v>1249</v>
      </c>
      <c r="F27" s="25" t="s">
        <v>17</v>
      </c>
      <c r="G27" s="25" t="s">
        <v>18</v>
      </c>
    </row>
    <row r="28" spans="1:7" s="12" customFormat="1" ht="24">
      <c r="A28" s="25" t="s">
        <v>1643</v>
      </c>
      <c r="B28" s="37">
        <v>44811</v>
      </c>
      <c r="C28" s="25" t="s">
        <v>31</v>
      </c>
      <c r="D28" s="30">
        <f t="shared" si="0"/>
        <v>3.1709999999999998</v>
      </c>
      <c r="E28" s="42" t="s">
        <v>1249</v>
      </c>
      <c r="F28" s="25" t="s">
        <v>17</v>
      </c>
      <c r="G28" s="25" t="s">
        <v>18</v>
      </c>
    </row>
    <row r="29" spans="1:7" s="12" customFormat="1" ht="24">
      <c r="A29" s="25" t="s">
        <v>1644</v>
      </c>
      <c r="B29" s="37">
        <v>44811</v>
      </c>
      <c r="C29" s="25" t="s">
        <v>31</v>
      </c>
      <c r="D29" s="30">
        <f t="shared" si="0"/>
        <v>3.1709999999999998</v>
      </c>
      <c r="E29" s="42" t="s">
        <v>1249</v>
      </c>
      <c r="F29" s="25" t="s">
        <v>17</v>
      </c>
      <c r="G29" s="25" t="s">
        <v>18</v>
      </c>
    </row>
    <row r="30" spans="1:7" s="12" customFormat="1" ht="24">
      <c r="A30" s="25" t="s">
        <v>1645</v>
      </c>
      <c r="B30" s="37">
        <v>44811</v>
      </c>
      <c r="C30" s="25" t="s">
        <v>31</v>
      </c>
      <c r="D30" s="30">
        <f>209/100*0.7</f>
        <v>1.4629999999999999</v>
      </c>
      <c r="E30" s="42" t="s">
        <v>1249</v>
      </c>
      <c r="F30" s="25" t="s">
        <v>17</v>
      </c>
      <c r="G30" s="25" t="s">
        <v>18</v>
      </c>
    </row>
    <row r="31" spans="1:7" s="12" customFormat="1" ht="24">
      <c r="A31" s="25" t="s">
        <v>1646</v>
      </c>
      <c r="B31" s="37">
        <v>44811</v>
      </c>
      <c r="C31" s="25" t="s">
        <v>31</v>
      </c>
      <c r="D31" s="30">
        <f>209/100*0.7</f>
        <v>1.4629999999999999</v>
      </c>
      <c r="E31" s="42" t="s">
        <v>1249</v>
      </c>
      <c r="F31" s="25" t="s">
        <v>17</v>
      </c>
      <c r="G31" s="25" t="s">
        <v>18</v>
      </c>
    </row>
    <row r="32" spans="1:7" s="12" customFormat="1" ht="24">
      <c r="A32" s="25" t="s">
        <v>1647</v>
      </c>
      <c r="B32" s="37">
        <v>44811</v>
      </c>
      <c r="C32" s="25" t="s">
        <v>31</v>
      </c>
      <c r="D32" s="30">
        <f>219/100*0.7</f>
        <v>1.5329999999999999</v>
      </c>
      <c r="E32" s="42" t="s">
        <v>1249</v>
      </c>
      <c r="F32" s="25" t="s">
        <v>17</v>
      </c>
      <c r="G32" s="25" t="s">
        <v>18</v>
      </c>
    </row>
    <row r="33" spans="1:7" s="12" customFormat="1" ht="24">
      <c r="A33" s="25" t="s">
        <v>1648</v>
      </c>
      <c r="B33" s="37">
        <v>44811</v>
      </c>
      <c r="C33" s="25" t="s">
        <v>31</v>
      </c>
      <c r="D33" s="30">
        <f t="shared" ref="D33:D39" si="1">219/100*0.7</f>
        <v>1.5329999999999999</v>
      </c>
      <c r="E33" s="42" t="s">
        <v>1249</v>
      </c>
      <c r="F33" s="25" t="s">
        <v>17</v>
      </c>
      <c r="G33" s="25" t="s">
        <v>18</v>
      </c>
    </row>
    <row r="34" spans="1:7" s="12" customFormat="1" ht="24">
      <c r="A34" s="25" t="s">
        <v>1649</v>
      </c>
      <c r="B34" s="37">
        <v>44811</v>
      </c>
      <c r="C34" s="25" t="s">
        <v>31</v>
      </c>
      <c r="D34" s="30">
        <f t="shared" si="1"/>
        <v>1.5329999999999999</v>
      </c>
      <c r="E34" s="42" t="s">
        <v>1249</v>
      </c>
      <c r="F34" s="25" t="s">
        <v>17</v>
      </c>
      <c r="G34" s="25" t="s">
        <v>18</v>
      </c>
    </row>
    <row r="35" spans="1:7" s="12" customFormat="1" ht="24">
      <c r="A35" s="25" t="s">
        <v>1650</v>
      </c>
      <c r="B35" s="37">
        <v>44811</v>
      </c>
      <c r="C35" s="25" t="s">
        <v>31</v>
      </c>
      <c r="D35" s="30">
        <f t="shared" si="1"/>
        <v>1.5329999999999999</v>
      </c>
      <c r="E35" s="42" t="s">
        <v>1249</v>
      </c>
      <c r="F35" s="25" t="s">
        <v>17</v>
      </c>
      <c r="G35" s="25" t="s">
        <v>18</v>
      </c>
    </row>
    <row r="36" spans="1:7" s="12" customFormat="1" ht="24">
      <c r="A36" s="25" t="s">
        <v>1651</v>
      </c>
      <c r="B36" s="37">
        <v>44811</v>
      </c>
      <c r="C36" s="25" t="s">
        <v>31</v>
      </c>
      <c r="D36" s="30">
        <f t="shared" si="1"/>
        <v>1.5329999999999999</v>
      </c>
      <c r="E36" s="42" t="s">
        <v>1249</v>
      </c>
      <c r="F36" s="25" t="s">
        <v>17</v>
      </c>
      <c r="G36" s="25" t="s">
        <v>18</v>
      </c>
    </row>
    <row r="37" spans="1:7" s="12" customFormat="1" ht="24">
      <c r="A37" s="25" t="s">
        <v>1652</v>
      </c>
      <c r="B37" s="37">
        <v>44811</v>
      </c>
      <c r="C37" s="25" t="s">
        <v>31</v>
      </c>
      <c r="D37" s="30">
        <f t="shared" si="1"/>
        <v>1.5329999999999999</v>
      </c>
      <c r="E37" s="42" t="s">
        <v>1249</v>
      </c>
      <c r="F37" s="25" t="s">
        <v>17</v>
      </c>
      <c r="G37" s="25" t="s">
        <v>18</v>
      </c>
    </row>
    <row r="38" spans="1:7" s="12" customFormat="1" ht="24">
      <c r="A38" s="25" t="s">
        <v>1653</v>
      </c>
      <c r="B38" s="37">
        <v>44811</v>
      </c>
      <c r="C38" s="25" t="s">
        <v>31</v>
      </c>
      <c r="D38" s="30">
        <f t="shared" si="1"/>
        <v>1.5329999999999999</v>
      </c>
      <c r="E38" s="42" t="s">
        <v>1249</v>
      </c>
      <c r="F38" s="25" t="s">
        <v>17</v>
      </c>
      <c r="G38" s="25" t="s">
        <v>18</v>
      </c>
    </row>
    <row r="39" spans="1:7" s="12" customFormat="1" ht="24">
      <c r="A39" s="25" t="s">
        <v>1654</v>
      </c>
      <c r="B39" s="37">
        <v>44811</v>
      </c>
      <c r="C39" s="25" t="s">
        <v>31</v>
      </c>
      <c r="D39" s="30">
        <f t="shared" si="1"/>
        <v>1.5329999999999999</v>
      </c>
      <c r="E39" s="42" t="s">
        <v>1249</v>
      </c>
      <c r="F39" s="25" t="s">
        <v>17</v>
      </c>
      <c r="G39" s="25" t="s">
        <v>18</v>
      </c>
    </row>
    <row r="40" spans="1:7" s="12" customFormat="1" ht="42.75" customHeight="1">
      <c r="A40" s="74" t="s">
        <v>24</v>
      </c>
      <c r="B40" s="74"/>
      <c r="C40" s="74"/>
      <c r="D40" s="74"/>
      <c r="E40" s="74"/>
      <c r="F40" s="74"/>
      <c r="G40" s="74"/>
    </row>
    <row r="41" spans="1:7" s="12" customFormat="1" ht="48.75" customHeight="1">
      <c r="A41" s="72" t="s">
        <v>1065</v>
      </c>
      <c r="B41" s="72"/>
      <c r="C41" s="72"/>
      <c r="D41" s="72"/>
      <c r="E41" s="13" t="s">
        <v>19</v>
      </c>
      <c r="F41" s="73" t="s">
        <v>1066</v>
      </c>
      <c r="G41" s="73"/>
    </row>
    <row r="42" spans="1:7" ht="48.75" customHeight="1">
      <c r="A42" s="75" t="s">
        <v>1067</v>
      </c>
      <c r="B42" s="75"/>
      <c r="C42" s="75"/>
      <c r="D42" s="75"/>
      <c r="E42" s="13" t="s">
        <v>19</v>
      </c>
      <c r="F42" s="73" t="s">
        <v>1531</v>
      </c>
      <c r="G42" s="73"/>
    </row>
    <row r="43" spans="1:7" ht="30.75" customHeight="1">
      <c r="A43" s="72" t="s">
        <v>1068</v>
      </c>
      <c r="B43" s="72"/>
      <c r="C43" s="72"/>
      <c r="D43" s="16"/>
      <c r="E43" s="13" t="s">
        <v>20</v>
      </c>
      <c r="F43" s="73" t="s">
        <v>32</v>
      </c>
      <c r="G43" s="73"/>
    </row>
  </sheetData>
  <autoFilter ref="B24" xr:uid="{00000000-0009-0000-0000-000000000000}"/>
  <mergeCells count="25"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  <mergeCell ref="A43:C43"/>
    <mergeCell ref="F43:G43"/>
    <mergeCell ref="A16:F16"/>
    <mergeCell ref="A17:F17"/>
    <mergeCell ref="A18:F18"/>
    <mergeCell ref="A19:G19"/>
    <mergeCell ref="A22:G22"/>
    <mergeCell ref="A25:G25"/>
    <mergeCell ref="A40:G40"/>
    <mergeCell ref="A41:D41"/>
    <mergeCell ref="F41:G41"/>
    <mergeCell ref="A42:D42"/>
    <mergeCell ref="F42:G42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125-1/2022цд от 07 сентября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3088-B714-46BC-A52B-FBFC5B4161AB}">
  <sheetPr>
    <tabColor rgb="FF92D050"/>
  </sheetPr>
  <dimension ref="A1:G43"/>
  <sheetViews>
    <sheetView view="pageLayout" zoomScaleNormal="100" zoomScaleSheetLayoutView="100" workbookViewId="0">
      <selection activeCell="D26" sqref="D26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19.85546875" style="1" customWidth="1"/>
    <col min="7" max="7" width="11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0" t="s">
        <v>1674</v>
      </c>
      <c r="B3" s="90"/>
      <c r="C3" s="90"/>
      <c r="D3" s="90"/>
      <c r="E3" s="90"/>
      <c r="F3" s="90"/>
      <c r="G3" s="90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1655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1675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86" t="s">
        <v>1676</v>
      </c>
      <c r="B12" s="86"/>
      <c r="C12" s="86"/>
      <c r="D12" s="86"/>
      <c r="E12" s="86"/>
      <c r="F12" s="86"/>
      <c r="G12" s="86"/>
    </row>
    <row r="13" spans="1:7" ht="17.25" customHeight="1">
      <c r="A13" s="87" t="s">
        <v>648</v>
      </c>
      <c r="B13" s="87"/>
      <c r="C13" s="87"/>
      <c r="D13" s="87"/>
      <c r="E13" s="87"/>
      <c r="F13" s="87"/>
      <c r="G13" s="68"/>
    </row>
    <row r="14" spans="1:7" ht="17.25" customHeight="1">
      <c r="A14" s="69" t="s">
        <v>1271</v>
      </c>
      <c r="B14" s="69"/>
      <c r="C14" s="69"/>
      <c r="D14" s="69"/>
      <c r="E14" s="69"/>
      <c r="F14" s="69"/>
      <c r="G14" s="69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69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69" t="s">
        <v>8</v>
      </c>
      <c r="B20" s="5"/>
      <c r="C20" s="7"/>
      <c r="D20" s="7"/>
      <c r="E20" s="7"/>
      <c r="F20" s="7"/>
      <c r="G20" s="7"/>
    </row>
    <row r="21" spans="1:7" ht="13.5" customHeight="1">
      <c r="A21" s="69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99" t="s">
        <v>1677</v>
      </c>
      <c r="B25" s="100"/>
      <c r="C25" s="100"/>
      <c r="D25" s="100"/>
      <c r="E25" s="100"/>
      <c r="F25" s="100"/>
      <c r="G25" s="101"/>
    </row>
    <row r="26" spans="1:7" s="12" customFormat="1" ht="24">
      <c r="A26" s="25" t="s">
        <v>1678</v>
      </c>
      <c r="B26" s="37">
        <v>44818</v>
      </c>
      <c r="C26" s="25" t="s">
        <v>31</v>
      </c>
      <c r="D26" s="30">
        <f>453/100*0.7</f>
        <v>3.1709999999999998</v>
      </c>
      <c r="E26" s="42" t="s">
        <v>1249</v>
      </c>
      <c r="F26" s="25" t="s">
        <v>17</v>
      </c>
      <c r="G26" s="25" t="s">
        <v>18</v>
      </c>
    </row>
    <row r="27" spans="1:7" s="12" customFormat="1" ht="24">
      <c r="A27" s="25" t="s">
        <v>1679</v>
      </c>
      <c r="B27" s="37">
        <v>44818</v>
      </c>
      <c r="C27" s="25" t="s">
        <v>31</v>
      </c>
      <c r="D27" s="30">
        <f t="shared" ref="D27:D29" si="0">453/100*0.7</f>
        <v>3.1709999999999998</v>
      </c>
      <c r="E27" s="42" t="s">
        <v>1249</v>
      </c>
      <c r="F27" s="25" t="s">
        <v>17</v>
      </c>
      <c r="G27" s="25" t="s">
        <v>18</v>
      </c>
    </row>
    <row r="28" spans="1:7" s="12" customFormat="1" ht="24">
      <c r="A28" s="25" t="s">
        <v>1680</v>
      </c>
      <c r="B28" s="37">
        <v>44818</v>
      </c>
      <c r="C28" s="25" t="s">
        <v>31</v>
      </c>
      <c r="D28" s="30">
        <f t="shared" si="0"/>
        <v>3.1709999999999998</v>
      </c>
      <c r="E28" s="42" t="s">
        <v>1249</v>
      </c>
      <c r="F28" s="25" t="s">
        <v>17</v>
      </c>
      <c r="G28" s="25" t="s">
        <v>18</v>
      </c>
    </row>
    <row r="29" spans="1:7" s="12" customFormat="1" ht="24">
      <c r="A29" s="25" t="s">
        <v>1681</v>
      </c>
      <c r="B29" s="37">
        <v>44818</v>
      </c>
      <c r="C29" s="25" t="s">
        <v>31</v>
      </c>
      <c r="D29" s="30">
        <f t="shared" si="0"/>
        <v>3.1709999999999998</v>
      </c>
      <c r="E29" s="42" t="s">
        <v>1249</v>
      </c>
      <c r="F29" s="25" t="s">
        <v>17</v>
      </c>
      <c r="G29" s="25" t="s">
        <v>18</v>
      </c>
    </row>
    <row r="30" spans="1:7" s="12" customFormat="1" ht="24">
      <c r="A30" s="25" t="s">
        <v>1682</v>
      </c>
      <c r="B30" s="37">
        <v>44818</v>
      </c>
      <c r="C30" s="25" t="s">
        <v>31</v>
      </c>
      <c r="D30" s="30">
        <f>209/100*0.7</f>
        <v>1.4629999999999999</v>
      </c>
      <c r="E30" s="42" t="s">
        <v>1249</v>
      </c>
      <c r="F30" s="25" t="s">
        <v>17</v>
      </c>
      <c r="G30" s="25" t="s">
        <v>18</v>
      </c>
    </row>
    <row r="31" spans="1:7" s="12" customFormat="1" ht="24">
      <c r="A31" s="25" t="s">
        <v>1683</v>
      </c>
      <c r="B31" s="37">
        <v>44818</v>
      </c>
      <c r="C31" s="25" t="s">
        <v>31</v>
      </c>
      <c r="D31" s="30">
        <f>209/100*0.7</f>
        <v>1.4629999999999999</v>
      </c>
      <c r="E31" s="42" t="s">
        <v>1249</v>
      </c>
      <c r="F31" s="25" t="s">
        <v>17</v>
      </c>
      <c r="G31" s="25" t="s">
        <v>18</v>
      </c>
    </row>
    <row r="32" spans="1:7" s="12" customFormat="1" ht="24">
      <c r="A32" s="25" t="s">
        <v>1684</v>
      </c>
      <c r="B32" s="37">
        <v>44818</v>
      </c>
      <c r="C32" s="25" t="s">
        <v>31</v>
      </c>
      <c r="D32" s="30">
        <f>219/100*0.7</f>
        <v>1.5329999999999999</v>
      </c>
      <c r="E32" s="42" t="s">
        <v>1249</v>
      </c>
      <c r="F32" s="25" t="s">
        <v>17</v>
      </c>
      <c r="G32" s="25" t="s">
        <v>18</v>
      </c>
    </row>
    <row r="33" spans="1:7" s="12" customFormat="1" ht="24">
      <c r="A33" s="25" t="s">
        <v>1685</v>
      </c>
      <c r="B33" s="37">
        <v>44818</v>
      </c>
      <c r="C33" s="25" t="s">
        <v>31</v>
      </c>
      <c r="D33" s="30">
        <f t="shared" ref="D33:D39" si="1">219/100*0.7</f>
        <v>1.5329999999999999</v>
      </c>
      <c r="E33" s="42" t="s">
        <v>1249</v>
      </c>
      <c r="F33" s="25" t="s">
        <v>17</v>
      </c>
      <c r="G33" s="25" t="s">
        <v>18</v>
      </c>
    </row>
    <row r="34" spans="1:7" s="12" customFormat="1" ht="24">
      <c r="A34" s="25" t="s">
        <v>1686</v>
      </c>
      <c r="B34" s="37">
        <v>44818</v>
      </c>
      <c r="C34" s="25" t="s">
        <v>31</v>
      </c>
      <c r="D34" s="30">
        <f t="shared" si="1"/>
        <v>1.5329999999999999</v>
      </c>
      <c r="E34" s="42" t="s">
        <v>1249</v>
      </c>
      <c r="F34" s="25" t="s">
        <v>17</v>
      </c>
      <c r="G34" s="25" t="s">
        <v>18</v>
      </c>
    </row>
    <row r="35" spans="1:7" s="12" customFormat="1" ht="24">
      <c r="A35" s="25" t="s">
        <v>1687</v>
      </c>
      <c r="B35" s="37">
        <v>44818</v>
      </c>
      <c r="C35" s="25" t="s">
        <v>31</v>
      </c>
      <c r="D35" s="30">
        <f t="shared" si="1"/>
        <v>1.5329999999999999</v>
      </c>
      <c r="E35" s="42" t="s">
        <v>1249</v>
      </c>
      <c r="F35" s="25" t="s">
        <v>17</v>
      </c>
      <c r="G35" s="25" t="s">
        <v>18</v>
      </c>
    </row>
    <row r="36" spans="1:7" s="12" customFormat="1" ht="24">
      <c r="A36" s="25" t="s">
        <v>1688</v>
      </c>
      <c r="B36" s="37">
        <v>44818</v>
      </c>
      <c r="C36" s="25" t="s">
        <v>31</v>
      </c>
      <c r="D36" s="30">
        <f t="shared" si="1"/>
        <v>1.5329999999999999</v>
      </c>
      <c r="E36" s="42" t="s">
        <v>1249</v>
      </c>
      <c r="F36" s="25" t="s">
        <v>17</v>
      </c>
      <c r="G36" s="25" t="s">
        <v>18</v>
      </c>
    </row>
    <row r="37" spans="1:7" s="12" customFormat="1" ht="24">
      <c r="A37" s="25" t="s">
        <v>1689</v>
      </c>
      <c r="B37" s="37">
        <v>44818</v>
      </c>
      <c r="C37" s="25" t="s">
        <v>31</v>
      </c>
      <c r="D37" s="30">
        <f t="shared" si="1"/>
        <v>1.5329999999999999</v>
      </c>
      <c r="E37" s="42" t="s">
        <v>1249</v>
      </c>
      <c r="F37" s="25" t="s">
        <v>17</v>
      </c>
      <c r="G37" s="25" t="s">
        <v>18</v>
      </c>
    </row>
    <row r="38" spans="1:7" s="12" customFormat="1" ht="24">
      <c r="A38" s="25" t="s">
        <v>1690</v>
      </c>
      <c r="B38" s="37">
        <v>44818</v>
      </c>
      <c r="C38" s="25" t="s">
        <v>31</v>
      </c>
      <c r="D38" s="30">
        <f t="shared" si="1"/>
        <v>1.5329999999999999</v>
      </c>
      <c r="E38" s="42" t="s">
        <v>1249</v>
      </c>
      <c r="F38" s="25" t="s">
        <v>17</v>
      </c>
      <c r="G38" s="25" t="s">
        <v>18</v>
      </c>
    </row>
    <row r="39" spans="1:7" s="12" customFormat="1" ht="24">
      <c r="A39" s="25" t="s">
        <v>1691</v>
      </c>
      <c r="B39" s="37">
        <v>44818</v>
      </c>
      <c r="C39" s="25" t="s">
        <v>31</v>
      </c>
      <c r="D39" s="30">
        <f t="shared" si="1"/>
        <v>1.5329999999999999</v>
      </c>
      <c r="E39" s="42" t="s">
        <v>1249</v>
      </c>
      <c r="F39" s="25" t="s">
        <v>17</v>
      </c>
      <c r="G39" s="25" t="s">
        <v>18</v>
      </c>
    </row>
    <row r="40" spans="1:7" s="12" customFormat="1" ht="42.75" customHeight="1">
      <c r="A40" s="74" t="s">
        <v>24</v>
      </c>
      <c r="B40" s="74"/>
      <c r="C40" s="74"/>
      <c r="D40" s="74"/>
      <c r="E40" s="74"/>
      <c r="F40" s="74"/>
      <c r="G40" s="74"/>
    </row>
    <row r="41" spans="1:7" s="12" customFormat="1" ht="48.75" customHeight="1">
      <c r="A41" s="72" t="s">
        <v>1065</v>
      </c>
      <c r="B41" s="72"/>
      <c r="C41" s="72"/>
      <c r="D41" s="72"/>
      <c r="E41" s="13" t="s">
        <v>19</v>
      </c>
      <c r="F41" s="73" t="s">
        <v>1066</v>
      </c>
      <c r="G41" s="73"/>
    </row>
    <row r="42" spans="1:7" ht="48.75" customHeight="1">
      <c r="A42" s="75" t="s">
        <v>1067</v>
      </c>
      <c r="B42" s="75"/>
      <c r="C42" s="75"/>
      <c r="D42" s="75"/>
      <c r="E42" s="13" t="s">
        <v>19</v>
      </c>
      <c r="F42" s="73" t="s">
        <v>1531</v>
      </c>
      <c r="G42" s="73"/>
    </row>
    <row r="43" spans="1:7" ht="30.75" customHeight="1">
      <c r="A43" s="72" t="s">
        <v>1068</v>
      </c>
      <c r="B43" s="72"/>
      <c r="C43" s="72"/>
      <c r="D43" s="16"/>
      <c r="E43" s="13" t="s">
        <v>20</v>
      </c>
      <c r="F43" s="73" t="s">
        <v>32</v>
      </c>
      <c r="G43" s="73"/>
    </row>
  </sheetData>
  <autoFilter ref="B24" xr:uid="{00000000-0009-0000-0000-000000000000}"/>
  <mergeCells count="25">
    <mergeCell ref="A43:C43"/>
    <mergeCell ref="F43:G43"/>
    <mergeCell ref="A16:F16"/>
    <mergeCell ref="A17:F17"/>
    <mergeCell ref="A18:F18"/>
    <mergeCell ref="A19:G19"/>
    <mergeCell ref="A22:G22"/>
    <mergeCell ref="A25:G25"/>
    <mergeCell ref="A40:G40"/>
    <mergeCell ref="A41:D41"/>
    <mergeCell ref="F41:G41"/>
    <mergeCell ref="A42:D42"/>
    <mergeCell ref="F42:G42"/>
    <mergeCell ref="A15:F15"/>
    <mergeCell ref="C1:G1"/>
    <mergeCell ref="A3:G3"/>
    <mergeCell ref="A4:G4"/>
    <mergeCell ref="A5:G5"/>
    <mergeCell ref="B6:G6"/>
    <mergeCell ref="B7:G7"/>
    <mergeCell ref="B8:G8"/>
    <mergeCell ref="B9:G9"/>
    <mergeCell ref="B10:G10"/>
    <mergeCell ref="A12:G12"/>
    <mergeCell ref="A13:F13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Roman,обычный"П Р О Т О К О Л  № 125-2/2022цд от 14 сентября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C5B3-7B25-4A09-8428-4F21CD13AFDD}">
  <sheetPr>
    <tabColor rgb="FF92D050"/>
    <pageSetUpPr fitToPage="1"/>
  </sheetPr>
  <dimension ref="A1:G109"/>
  <sheetViews>
    <sheetView view="pageLayout" topLeftCell="A52" zoomScaleNormal="100" zoomScaleSheetLayoutView="100" workbookViewId="0">
      <selection activeCell="A18" sqref="A18:F18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3" t="s">
        <v>1064</v>
      </c>
      <c r="B3" s="93"/>
      <c r="C3" s="93"/>
      <c r="D3" s="93"/>
      <c r="E3" s="93"/>
      <c r="F3" s="93"/>
      <c r="G3" s="93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1063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90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94" t="s">
        <v>1234</v>
      </c>
      <c r="B12" s="94"/>
      <c r="C12" s="94"/>
      <c r="D12" s="94"/>
      <c r="E12" s="94"/>
      <c r="F12" s="94"/>
      <c r="G12" s="94"/>
    </row>
    <row r="13" spans="1:7" ht="17.25" customHeight="1">
      <c r="A13" s="87" t="s">
        <v>1069</v>
      </c>
      <c r="B13" s="87"/>
      <c r="C13" s="87"/>
      <c r="D13" s="87"/>
      <c r="E13" s="87"/>
      <c r="F13" s="87"/>
      <c r="G13" s="21"/>
    </row>
    <row r="14" spans="1:7" ht="17.25" customHeight="1">
      <c r="A14" s="22" t="s">
        <v>817</v>
      </c>
      <c r="B14" s="22"/>
      <c r="C14" s="22"/>
      <c r="D14" s="22"/>
      <c r="E14" s="22"/>
      <c r="F14" s="22"/>
      <c r="G14" s="22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22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22" t="s">
        <v>8</v>
      </c>
      <c r="B20" s="5"/>
      <c r="C20" s="7"/>
      <c r="D20" s="7"/>
      <c r="E20" s="7"/>
      <c r="F20" s="7"/>
      <c r="G20" s="7"/>
    </row>
    <row r="21" spans="1:7" ht="13.5" customHeight="1">
      <c r="A21" s="22" t="s">
        <v>26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77" t="s">
        <v>135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91</v>
      </c>
      <c r="B26" s="37">
        <v>44727</v>
      </c>
      <c r="C26" s="25" t="s">
        <v>31</v>
      </c>
      <c r="D26" s="30">
        <f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92</v>
      </c>
      <c r="B27" s="37">
        <v>44727</v>
      </c>
      <c r="C27" s="25" t="s">
        <v>31</v>
      </c>
      <c r="D27" s="30">
        <f t="shared" ref="D27:D45" si="0">16/100*0.7</f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93</v>
      </c>
      <c r="B28" s="37">
        <v>44727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94</v>
      </c>
      <c r="B29" s="37">
        <v>44727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95</v>
      </c>
      <c r="B30" s="37">
        <v>44727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96</v>
      </c>
      <c r="B31" s="37">
        <v>44727</v>
      </c>
      <c r="C31" s="25" t="s">
        <v>31</v>
      </c>
      <c r="D31" s="30">
        <f t="shared" si="0"/>
        <v>0.11199999999999999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97</v>
      </c>
      <c r="B32" s="37">
        <v>44727</v>
      </c>
      <c r="C32" s="25" t="s">
        <v>31</v>
      </c>
      <c r="D32" s="30">
        <f t="shared" si="0"/>
        <v>0.11199999999999999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98</v>
      </c>
      <c r="B33" s="37">
        <v>44727</v>
      </c>
      <c r="C33" s="25" t="s">
        <v>31</v>
      </c>
      <c r="D33" s="30">
        <f t="shared" si="0"/>
        <v>0.11199999999999999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99</v>
      </c>
      <c r="B34" s="37">
        <v>44727</v>
      </c>
      <c r="C34" s="25" t="s">
        <v>31</v>
      </c>
      <c r="D34" s="30">
        <f t="shared" si="0"/>
        <v>0.11199999999999999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100</v>
      </c>
      <c r="B35" s="37">
        <v>44727</v>
      </c>
      <c r="C35" s="25" t="s">
        <v>31</v>
      </c>
      <c r="D35" s="30">
        <f t="shared" si="0"/>
        <v>0.11199999999999999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101</v>
      </c>
      <c r="B36" s="37">
        <v>44727</v>
      </c>
      <c r="C36" s="25" t="s">
        <v>31</v>
      </c>
      <c r="D36" s="30">
        <f t="shared" si="0"/>
        <v>0.11199999999999999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102</v>
      </c>
      <c r="B37" s="37">
        <v>44727</v>
      </c>
      <c r="C37" s="25" t="s">
        <v>31</v>
      </c>
      <c r="D37" s="30">
        <f t="shared" si="0"/>
        <v>0.11199999999999999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103</v>
      </c>
      <c r="B38" s="37">
        <v>44727</v>
      </c>
      <c r="C38" s="25" t="s">
        <v>31</v>
      </c>
      <c r="D38" s="30">
        <f t="shared" si="0"/>
        <v>0.11199999999999999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104</v>
      </c>
      <c r="B39" s="37">
        <v>44727</v>
      </c>
      <c r="C39" s="25" t="s">
        <v>31</v>
      </c>
      <c r="D39" s="30">
        <f t="shared" si="0"/>
        <v>0.11199999999999999</v>
      </c>
      <c r="E39" s="25" t="s">
        <v>818</v>
      </c>
      <c r="F39" s="25" t="s">
        <v>17</v>
      </c>
      <c r="G39" s="25" t="s">
        <v>18</v>
      </c>
    </row>
    <row r="40" spans="1:7" ht="60" customHeight="1">
      <c r="A40" s="8" t="s">
        <v>10</v>
      </c>
      <c r="B40" s="8" t="s">
        <v>11</v>
      </c>
      <c r="C40" s="8" t="s">
        <v>12</v>
      </c>
      <c r="D40" s="31" t="s">
        <v>13</v>
      </c>
      <c r="E40" s="9" t="s">
        <v>14</v>
      </c>
      <c r="F40" s="10" t="s">
        <v>15</v>
      </c>
      <c r="G40" s="10" t="s">
        <v>16</v>
      </c>
    </row>
    <row r="41" spans="1:7" s="12" customFormat="1" ht="15" customHeight="1">
      <c r="A41" s="11">
        <v>1</v>
      </c>
      <c r="B41" s="11">
        <v>2</v>
      </c>
      <c r="C41" s="10">
        <v>3</v>
      </c>
      <c r="D41" s="32">
        <v>4</v>
      </c>
      <c r="E41" s="9">
        <v>5</v>
      </c>
      <c r="F41" s="10">
        <v>6</v>
      </c>
      <c r="G41" s="10">
        <v>7</v>
      </c>
    </row>
    <row r="42" spans="1:7" s="12" customFormat="1" ht="24">
      <c r="A42" s="25" t="s">
        <v>105</v>
      </c>
      <c r="B42" s="37">
        <v>44727</v>
      </c>
      <c r="C42" s="25" t="s">
        <v>31</v>
      </c>
      <c r="D42" s="30">
        <f t="shared" si="0"/>
        <v>0.11199999999999999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106</v>
      </c>
      <c r="B43" s="37">
        <v>44727</v>
      </c>
      <c r="C43" s="25" t="s">
        <v>31</v>
      </c>
      <c r="D43" s="30">
        <f t="shared" si="0"/>
        <v>0.11199999999999999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107</v>
      </c>
      <c r="B44" s="37">
        <v>44727</v>
      </c>
      <c r="C44" s="25" t="s">
        <v>31</v>
      </c>
      <c r="D44" s="30">
        <f t="shared" si="0"/>
        <v>0.11199999999999999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108</v>
      </c>
      <c r="B45" s="37">
        <v>44727</v>
      </c>
      <c r="C45" s="25" t="s">
        <v>31</v>
      </c>
      <c r="D45" s="30">
        <f t="shared" si="0"/>
        <v>0.11199999999999999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109</v>
      </c>
      <c r="B46" s="37">
        <v>44727</v>
      </c>
      <c r="C46" s="25" t="s">
        <v>31</v>
      </c>
      <c r="D46" s="30">
        <f>42/100*0.7</f>
        <v>0.29399999999999998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110</v>
      </c>
      <c r="B47" s="37">
        <v>44727</v>
      </c>
      <c r="C47" s="25" t="s">
        <v>31</v>
      </c>
      <c r="D47" s="30">
        <f t="shared" ref="D47:D48" si="1">42/100*0.7</f>
        <v>0.29399999999999998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111</v>
      </c>
      <c r="B48" s="37">
        <v>44727</v>
      </c>
      <c r="C48" s="25" t="s">
        <v>31</v>
      </c>
      <c r="D48" s="30">
        <f t="shared" si="1"/>
        <v>0.29399999999999998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112</v>
      </c>
      <c r="B49" s="37">
        <v>44727</v>
      </c>
      <c r="C49" s="25" t="s">
        <v>31</v>
      </c>
      <c r="D49" s="30">
        <f>34/100*0.7</f>
        <v>0.23799999999999999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113</v>
      </c>
      <c r="B50" s="37">
        <v>44727</v>
      </c>
      <c r="C50" s="25" t="s">
        <v>31</v>
      </c>
      <c r="D50" s="30">
        <f t="shared" ref="D50:D54" si="2">34/100*0.7</f>
        <v>0.23799999999999999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114</v>
      </c>
      <c r="B51" s="37">
        <v>44727</v>
      </c>
      <c r="C51" s="25" t="s">
        <v>31</v>
      </c>
      <c r="D51" s="30">
        <f t="shared" si="2"/>
        <v>0.23799999999999999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115</v>
      </c>
      <c r="B52" s="37">
        <v>44727</v>
      </c>
      <c r="C52" s="25" t="s">
        <v>31</v>
      </c>
      <c r="D52" s="30">
        <f t="shared" si="2"/>
        <v>0.23799999999999999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116</v>
      </c>
      <c r="B53" s="37">
        <v>44727</v>
      </c>
      <c r="C53" s="25" t="s">
        <v>31</v>
      </c>
      <c r="D53" s="30">
        <f t="shared" si="2"/>
        <v>0.23799999999999999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117</v>
      </c>
      <c r="B54" s="37">
        <v>44727</v>
      </c>
      <c r="C54" s="25" t="s">
        <v>31</v>
      </c>
      <c r="D54" s="30">
        <f t="shared" si="2"/>
        <v>0.23799999999999999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119</v>
      </c>
      <c r="B55" s="37">
        <v>44727</v>
      </c>
      <c r="C55" s="25" t="s">
        <v>30</v>
      </c>
      <c r="D55" s="30">
        <f t="shared" ref="D55:D70" si="3">184/100*0.7</f>
        <v>1.288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120</v>
      </c>
      <c r="B56" s="37">
        <v>44727</v>
      </c>
      <c r="C56" s="25" t="s">
        <v>30</v>
      </c>
      <c r="D56" s="30">
        <f t="shared" si="3"/>
        <v>1.288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121</v>
      </c>
      <c r="B57" s="37">
        <v>44727</v>
      </c>
      <c r="C57" s="25" t="s">
        <v>30</v>
      </c>
      <c r="D57" s="30">
        <f t="shared" si="3"/>
        <v>1.288</v>
      </c>
      <c r="E57" s="25" t="s">
        <v>818</v>
      </c>
      <c r="F57" s="25" t="s">
        <v>17</v>
      </c>
      <c r="G57" s="25" t="s">
        <v>18</v>
      </c>
    </row>
    <row r="58" spans="1:7" s="12" customFormat="1" ht="24">
      <c r="A58" s="25" t="s">
        <v>122</v>
      </c>
      <c r="B58" s="37">
        <v>44727</v>
      </c>
      <c r="C58" s="25" t="s">
        <v>30</v>
      </c>
      <c r="D58" s="30">
        <f t="shared" si="3"/>
        <v>1.288</v>
      </c>
      <c r="E58" s="25" t="s">
        <v>818</v>
      </c>
      <c r="F58" s="25" t="s">
        <v>17</v>
      </c>
      <c r="G58" s="25" t="s">
        <v>18</v>
      </c>
    </row>
    <row r="59" spans="1:7" s="12" customFormat="1" ht="24">
      <c r="A59" s="25" t="s">
        <v>123</v>
      </c>
      <c r="B59" s="37">
        <v>44727</v>
      </c>
      <c r="C59" s="25" t="s">
        <v>30</v>
      </c>
      <c r="D59" s="30">
        <f t="shared" si="3"/>
        <v>1.288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124</v>
      </c>
      <c r="B60" s="37">
        <v>44727</v>
      </c>
      <c r="C60" s="25" t="s">
        <v>30</v>
      </c>
      <c r="D60" s="30">
        <f t="shared" si="3"/>
        <v>1.288</v>
      </c>
      <c r="E60" s="25" t="s">
        <v>818</v>
      </c>
      <c r="F60" s="25" t="s">
        <v>17</v>
      </c>
      <c r="G60" s="25" t="s">
        <v>18</v>
      </c>
    </row>
    <row r="61" spans="1:7" s="12" customFormat="1" ht="24">
      <c r="A61" s="25" t="s">
        <v>125</v>
      </c>
      <c r="B61" s="37">
        <v>44727</v>
      </c>
      <c r="C61" s="25" t="s">
        <v>30</v>
      </c>
      <c r="D61" s="30">
        <f t="shared" si="3"/>
        <v>1.288</v>
      </c>
      <c r="E61" s="25" t="s">
        <v>818</v>
      </c>
      <c r="F61" s="25" t="s">
        <v>17</v>
      </c>
      <c r="G61" s="25" t="s">
        <v>18</v>
      </c>
    </row>
    <row r="62" spans="1:7" s="12" customFormat="1" ht="24">
      <c r="A62" s="25" t="s">
        <v>126</v>
      </c>
      <c r="B62" s="37">
        <v>44727</v>
      </c>
      <c r="C62" s="25" t="s">
        <v>30</v>
      </c>
      <c r="D62" s="30">
        <f t="shared" si="3"/>
        <v>1.288</v>
      </c>
      <c r="E62" s="25" t="s">
        <v>818</v>
      </c>
      <c r="F62" s="25" t="s">
        <v>17</v>
      </c>
      <c r="G62" s="25" t="s">
        <v>18</v>
      </c>
    </row>
    <row r="63" spans="1:7" s="12" customFormat="1" ht="24">
      <c r="A63" s="25" t="s">
        <v>127</v>
      </c>
      <c r="B63" s="37">
        <v>44727</v>
      </c>
      <c r="C63" s="25" t="s">
        <v>30</v>
      </c>
      <c r="D63" s="30">
        <f t="shared" si="3"/>
        <v>1.288</v>
      </c>
      <c r="E63" s="25" t="s">
        <v>818</v>
      </c>
      <c r="F63" s="25" t="s">
        <v>17</v>
      </c>
      <c r="G63" s="25" t="s">
        <v>18</v>
      </c>
    </row>
    <row r="64" spans="1:7" s="12" customFormat="1" ht="24">
      <c r="A64" s="25" t="s">
        <v>128</v>
      </c>
      <c r="B64" s="37">
        <v>44727</v>
      </c>
      <c r="C64" s="25" t="s">
        <v>30</v>
      </c>
      <c r="D64" s="30">
        <f t="shared" si="3"/>
        <v>1.288</v>
      </c>
      <c r="E64" s="25" t="s">
        <v>818</v>
      </c>
      <c r="F64" s="25" t="s">
        <v>17</v>
      </c>
      <c r="G64" s="25" t="s">
        <v>18</v>
      </c>
    </row>
    <row r="65" spans="1:7" s="12" customFormat="1" ht="24">
      <c r="A65" s="25" t="s">
        <v>129</v>
      </c>
      <c r="B65" s="37">
        <v>44727</v>
      </c>
      <c r="C65" s="25" t="s">
        <v>30</v>
      </c>
      <c r="D65" s="30">
        <f t="shared" si="3"/>
        <v>1.288</v>
      </c>
      <c r="E65" s="25" t="s">
        <v>818</v>
      </c>
      <c r="F65" s="25" t="s">
        <v>17</v>
      </c>
      <c r="G65" s="25" t="s">
        <v>18</v>
      </c>
    </row>
    <row r="66" spans="1:7" s="12" customFormat="1" ht="24">
      <c r="A66" s="25" t="s">
        <v>130</v>
      </c>
      <c r="B66" s="37">
        <v>44727</v>
      </c>
      <c r="C66" s="25" t="s">
        <v>30</v>
      </c>
      <c r="D66" s="30">
        <f t="shared" si="3"/>
        <v>1.288</v>
      </c>
      <c r="E66" s="25" t="s">
        <v>818</v>
      </c>
      <c r="F66" s="25" t="s">
        <v>17</v>
      </c>
      <c r="G66" s="25" t="s">
        <v>18</v>
      </c>
    </row>
    <row r="67" spans="1:7" s="12" customFormat="1" ht="24">
      <c r="A67" s="25" t="s">
        <v>131</v>
      </c>
      <c r="B67" s="37">
        <v>44727</v>
      </c>
      <c r="C67" s="25" t="s">
        <v>30</v>
      </c>
      <c r="D67" s="30">
        <f t="shared" si="3"/>
        <v>1.288</v>
      </c>
      <c r="E67" s="25" t="s">
        <v>818</v>
      </c>
      <c r="F67" s="25" t="s">
        <v>17</v>
      </c>
      <c r="G67" s="25" t="s">
        <v>18</v>
      </c>
    </row>
    <row r="68" spans="1:7" s="12" customFormat="1" ht="24">
      <c r="A68" s="25" t="s">
        <v>132</v>
      </c>
      <c r="B68" s="37">
        <v>44727</v>
      </c>
      <c r="C68" s="25" t="s">
        <v>30</v>
      </c>
      <c r="D68" s="30">
        <f t="shared" si="3"/>
        <v>1.288</v>
      </c>
      <c r="E68" s="25" t="s">
        <v>818</v>
      </c>
      <c r="F68" s="25" t="s">
        <v>17</v>
      </c>
      <c r="G68" s="25" t="s">
        <v>18</v>
      </c>
    </row>
    <row r="69" spans="1:7" s="12" customFormat="1" ht="24">
      <c r="A69" s="25" t="s">
        <v>133</v>
      </c>
      <c r="B69" s="37">
        <v>44727</v>
      </c>
      <c r="C69" s="25" t="s">
        <v>30</v>
      </c>
      <c r="D69" s="30">
        <f t="shared" si="3"/>
        <v>1.288</v>
      </c>
      <c r="E69" s="25" t="s">
        <v>818</v>
      </c>
      <c r="F69" s="25" t="s">
        <v>17</v>
      </c>
      <c r="G69" s="25" t="s">
        <v>18</v>
      </c>
    </row>
    <row r="70" spans="1:7" s="12" customFormat="1" ht="24">
      <c r="A70" s="25" t="s">
        <v>134</v>
      </c>
      <c r="B70" s="37">
        <v>44727</v>
      </c>
      <c r="C70" s="25" t="s">
        <v>30</v>
      </c>
      <c r="D70" s="30">
        <f t="shared" si="3"/>
        <v>1.288</v>
      </c>
      <c r="E70" s="25" t="s">
        <v>818</v>
      </c>
      <c r="F70" s="25" t="s">
        <v>17</v>
      </c>
      <c r="G70" s="25" t="s">
        <v>18</v>
      </c>
    </row>
    <row r="71" spans="1:7" s="12" customFormat="1" ht="24">
      <c r="A71" s="25" t="s">
        <v>1030</v>
      </c>
      <c r="B71" s="37">
        <v>44718</v>
      </c>
      <c r="C71" s="25" t="s">
        <v>28</v>
      </c>
      <c r="D71" s="30">
        <f>446/100*0.7</f>
        <v>3.1219999999999999</v>
      </c>
      <c r="E71" s="25" t="s">
        <v>818</v>
      </c>
      <c r="F71" s="25" t="s">
        <v>17</v>
      </c>
      <c r="G71" s="25" t="s">
        <v>18</v>
      </c>
    </row>
    <row r="72" spans="1:7" s="12" customFormat="1" ht="24">
      <c r="A72" s="25" t="s">
        <v>1031</v>
      </c>
      <c r="B72" s="37">
        <v>44718</v>
      </c>
      <c r="C72" s="25" t="s">
        <v>28</v>
      </c>
      <c r="D72" s="30">
        <f>446/100*0.7</f>
        <v>3.1219999999999999</v>
      </c>
      <c r="E72" s="25" t="s">
        <v>818</v>
      </c>
      <c r="F72" s="25" t="s">
        <v>17</v>
      </c>
      <c r="G72" s="25" t="s">
        <v>18</v>
      </c>
    </row>
    <row r="73" spans="1:7" s="12" customFormat="1" ht="24">
      <c r="A73" s="25" t="s">
        <v>1032</v>
      </c>
      <c r="B73" s="37">
        <v>44718</v>
      </c>
      <c r="C73" s="25" t="s">
        <v>28</v>
      </c>
      <c r="D73" s="30">
        <f t="shared" ref="D73:D88" si="4">446/100*0.7</f>
        <v>3.1219999999999999</v>
      </c>
      <c r="E73" s="25" t="s">
        <v>818</v>
      </c>
      <c r="F73" s="25" t="s">
        <v>17</v>
      </c>
      <c r="G73" s="25" t="s">
        <v>18</v>
      </c>
    </row>
    <row r="74" spans="1:7" s="12" customFormat="1" ht="24">
      <c r="A74" s="25" t="s">
        <v>1033</v>
      </c>
      <c r="B74" s="37">
        <v>44718</v>
      </c>
      <c r="C74" s="25" t="s">
        <v>28</v>
      </c>
      <c r="D74" s="30">
        <f t="shared" si="4"/>
        <v>3.1219999999999999</v>
      </c>
      <c r="E74" s="25" t="s">
        <v>818</v>
      </c>
      <c r="F74" s="25" t="s">
        <v>17</v>
      </c>
      <c r="G74" s="25" t="s">
        <v>18</v>
      </c>
    </row>
    <row r="75" spans="1:7" s="12" customFormat="1" ht="24">
      <c r="A75" s="25" t="s">
        <v>1034</v>
      </c>
      <c r="B75" s="37">
        <v>44718</v>
      </c>
      <c r="C75" s="25" t="s">
        <v>28</v>
      </c>
      <c r="D75" s="30">
        <f t="shared" si="4"/>
        <v>3.1219999999999999</v>
      </c>
      <c r="E75" s="25" t="s">
        <v>818</v>
      </c>
      <c r="F75" s="25" t="s">
        <v>17</v>
      </c>
      <c r="G75" s="25" t="s">
        <v>18</v>
      </c>
    </row>
    <row r="76" spans="1:7" ht="60" customHeight="1">
      <c r="A76" s="8" t="s">
        <v>10</v>
      </c>
      <c r="B76" s="8" t="s">
        <v>11</v>
      </c>
      <c r="C76" s="8" t="s">
        <v>12</v>
      </c>
      <c r="D76" s="31" t="s">
        <v>13</v>
      </c>
      <c r="E76" s="9" t="s">
        <v>14</v>
      </c>
      <c r="F76" s="10" t="s">
        <v>15</v>
      </c>
      <c r="G76" s="10" t="s">
        <v>16</v>
      </c>
    </row>
    <row r="77" spans="1:7" s="12" customFormat="1" ht="15" customHeight="1">
      <c r="A77" s="11">
        <v>1</v>
      </c>
      <c r="B77" s="11">
        <v>2</v>
      </c>
      <c r="C77" s="10">
        <v>3</v>
      </c>
      <c r="D77" s="32">
        <v>4</v>
      </c>
      <c r="E77" s="9">
        <v>5</v>
      </c>
      <c r="F77" s="10">
        <v>6</v>
      </c>
      <c r="G77" s="10">
        <v>7</v>
      </c>
    </row>
    <row r="78" spans="1:7" s="12" customFormat="1" ht="24">
      <c r="A78" s="25" t="s">
        <v>1035</v>
      </c>
      <c r="B78" s="37">
        <v>44718</v>
      </c>
      <c r="C78" s="25" t="s">
        <v>28</v>
      </c>
      <c r="D78" s="30">
        <f t="shared" si="4"/>
        <v>3.1219999999999999</v>
      </c>
      <c r="E78" s="25" t="s">
        <v>818</v>
      </c>
      <c r="F78" s="25" t="s">
        <v>17</v>
      </c>
      <c r="G78" s="25" t="s">
        <v>18</v>
      </c>
    </row>
    <row r="79" spans="1:7" s="12" customFormat="1" ht="24">
      <c r="A79" s="25" t="s">
        <v>1036</v>
      </c>
      <c r="B79" s="37">
        <v>44718</v>
      </c>
      <c r="C79" s="25" t="s">
        <v>28</v>
      </c>
      <c r="D79" s="30">
        <f t="shared" si="4"/>
        <v>3.1219999999999999</v>
      </c>
      <c r="E79" s="25" t="s">
        <v>818</v>
      </c>
      <c r="F79" s="25" t="s">
        <v>17</v>
      </c>
      <c r="G79" s="25" t="s">
        <v>18</v>
      </c>
    </row>
    <row r="80" spans="1:7" s="12" customFormat="1" ht="24">
      <c r="A80" s="25" t="s">
        <v>1037</v>
      </c>
      <c r="B80" s="37">
        <v>44718</v>
      </c>
      <c r="C80" s="25" t="s">
        <v>28</v>
      </c>
      <c r="D80" s="30">
        <f t="shared" si="4"/>
        <v>3.1219999999999999</v>
      </c>
      <c r="E80" s="25" t="s">
        <v>818</v>
      </c>
      <c r="F80" s="25" t="s">
        <v>17</v>
      </c>
      <c r="G80" s="25" t="s">
        <v>18</v>
      </c>
    </row>
    <row r="81" spans="1:7" s="12" customFormat="1" ht="24">
      <c r="A81" s="25" t="s">
        <v>1038</v>
      </c>
      <c r="B81" s="37">
        <v>44718</v>
      </c>
      <c r="C81" s="25" t="s">
        <v>28</v>
      </c>
      <c r="D81" s="30">
        <f t="shared" si="4"/>
        <v>3.1219999999999999</v>
      </c>
      <c r="E81" s="25" t="s">
        <v>818</v>
      </c>
      <c r="F81" s="25" t="s">
        <v>17</v>
      </c>
      <c r="G81" s="25" t="s">
        <v>18</v>
      </c>
    </row>
    <row r="82" spans="1:7" s="12" customFormat="1" ht="24">
      <c r="A82" s="25" t="s">
        <v>1039</v>
      </c>
      <c r="B82" s="37">
        <v>44718</v>
      </c>
      <c r="C82" s="25" t="s">
        <v>28</v>
      </c>
      <c r="D82" s="30">
        <f t="shared" si="4"/>
        <v>3.1219999999999999</v>
      </c>
      <c r="E82" s="25" t="s">
        <v>818</v>
      </c>
      <c r="F82" s="25" t="s">
        <v>17</v>
      </c>
      <c r="G82" s="25" t="s">
        <v>18</v>
      </c>
    </row>
    <row r="83" spans="1:7" s="12" customFormat="1" ht="24">
      <c r="A83" s="25" t="s">
        <v>1040</v>
      </c>
      <c r="B83" s="37">
        <v>44718</v>
      </c>
      <c r="C83" s="25" t="s">
        <v>28</v>
      </c>
      <c r="D83" s="30">
        <f t="shared" si="4"/>
        <v>3.1219999999999999</v>
      </c>
      <c r="E83" s="25" t="s">
        <v>818</v>
      </c>
      <c r="F83" s="25" t="s">
        <v>17</v>
      </c>
      <c r="G83" s="25" t="s">
        <v>18</v>
      </c>
    </row>
    <row r="84" spans="1:7" s="12" customFormat="1" ht="24">
      <c r="A84" s="25" t="s">
        <v>1041</v>
      </c>
      <c r="B84" s="37">
        <v>44718</v>
      </c>
      <c r="C84" s="25" t="s">
        <v>28</v>
      </c>
      <c r="D84" s="30">
        <f t="shared" si="4"/>
        <v>3.1219999999999999</v>
      </c>
      <c r="E84" s="25" t="s">
        <v>818</v>
      </c>
      <c r="F84" s="25" t="s">
        <v>17</v>
      </c>
      <c r="G84" s="25" t="s">
        <v>18</v>
      </c>
    </row>
    <row r="85" spans="1:7" s="12" customFormat="1" ht="24">
      <c r="A85" s="25" t="s">
        <v>1042</v>
      </c>
      <c r="B85" s="37">
        <v>44718</v>
      </c>
      <c r="C85" s="25" t="s">
        <v>28</v>
      </c>
      <c r="D85" s="30">
        <f t="shared" si="4"/>
        <v>3.1219999999999999</v>
      </c>
      <c r="E85" s="25" t="s">
        <v>818</v>
      </c>
      <c r="F85" s="25" t="s">
        <v>17</v>
      </c>
      <c r="G85" s="25" t="s">
        <v>18</v>
      </c>
    </row>
    <row r="86" spans="1:7" s="12" customFormat="1" ht="24">
      <c r="A86" s="25" t="s">
        <v>1043</v>
      </c>
      <c r="B86" s="37">
        <v>44718</v>
      </c>
      <c r="C86" s="25" t="s">
        <v>28</v>
      </c>
      <c r="D86" s="30">
        <f t="shared" si="4"/>
        <v>3.1219999999999999</v>
      </c>
      <c r="E86" s="25" t="s">
        <v>818</v>
      </c>
      <c r="F86" s="25" t="s">
        <v>17</v>
      </c>
      <c r="G86" s="25" t="s">
        <v>18</v>
      </c>
    </row>
    <row r="87" spans="1:7" s="12" customFormat="1" ht="24">
      <c r="A87" s="25" t="s">
        <v>1044</v>
      </c>
      <c r="B87" s="37">
        <v>44718</v>
      </c>
      <c r="C87" s="25" t="s">
        <v>28</v>
      </c>
      <c r="D87" s="30">
        <f t="shared" si="4"/>
        <v>3.1219999999999999</v>
      </c>
      <c r="E87" s="25" t="s">
        <v>818</v>
      </c>
      <c r="F87" s="25" t="s">
        <v>17</v>
      </c>
      <c r="G87" s="25" t="s">
        <v>18</v>
      </c>
    </row>
    <row r="88" spans="1:7" s="12" customFormat="1" ht="24">
      <c r="A88" s="25" t="s">
        <v>1045</v>
      </c>
      <c r="B88" s="37">
        <v>44718</v>
      </c>
      <c r="C88" s="25" t="s">
        <v>28</v>
      </c>
      <c r="D88" s="30">
        <f t="shared" si="4"/>
        <v>3.1219999999999999</v>
      </c>
      <c r="E88" s="25" t="s">
        <v>818</v>
      </c>
      <c r="F88" s="25" t="s">
        <v>17</v>
      </c>
      <c r="G88" s="25" t="s">
        <v>18</v>
      </c>
    </row>
    <row r="89" spans="1:7" s="12" customFormat="1" ht="24">
      <c r="A89" s="25" t="s">
        <v>1046</v>
      </c>
      <c r="B89" s="37">
        <v>44718</v>
      </c>
      <c r="C89" s="25" t="s">
        <v>28</v>
      </c>
      <c r="D89" s="30">
        <f>446/100*0.7</f>
        <v>3.1219999999999999</v>
      </c>
      <c r="E89" s="25" t="s">
        <v>818</v>
      </c>
      <c r="F89" s="25" t="s">
        <v>17</v>
      </c>
      <c r="G89" s="25" t="s">
        <v>18</v>
      </c>
    </row>
    <row r="90" spans="1:7" s="12" customFormat="1" ht="24">
      <c r="A90" s="25" t="s">
        <v>1047</v>
      </c>
      <c r="B90" s="37">
        <v>44718</v>
      </c>
      <c r="C90" s="25" t="s">
        <v>28</v>
      </c>
      <c r="D90" s="30">
        <f>446/100*0.7</f>
        <v>3.1219999999999999</v>
      </c>
      <c r="E90" s="25" t="s">
        <v>818</v>
      </c>
      <c r="F90" s="25" t="s">
        <v>17</v>
      </c>
      <c r="G90" s="25" t="s">
        <v>18</v>
      </c>
    </row>
    <row r="91" spans="1:7" s="12" customFormat="1" ht="24">
      <c r="A91" s="25" t="s">
        <v>1048</v>
      </c>
      <c r="B91" s="37">
        <v>44718</v>
      </c>
      <c r="C91" s="25" t="s">
        <v>28</v>
      </c>
      <c r="D91" s="30">
        <f t="shared" ref="D91:D104" si="5">446/100*0.7</f>
        <v>3.1219999999999999</v>
      </c>
      <c r="E91" s="25" t="s">
        <v>818</v>
      </c>
      <c r="F91" s="25" t="s">
        <v>17</v>
      </c>
      <c r="G91" s="25" t="s">
        <v>18</v>
      </c>
    </row>
    <row r="92" spans="1:7" s="12" customFormat="1" ht="24">
      <c r="A92" s="25" t="s">
        <v>1049</v>
      </c>
      <c r="B92" s="37">
        <v>44718</v>
      </c>
      <c r="C92" s="25" t="s">
        <v>28</v>
      </c>
      <c r="D92" s="30">
        <f t="shared" si="5"/>
        <v>3.1219999999999999</v>
      </c>
      <c r="E92" s="25" t="s">
        <v>818</v>
      </c>
      <c r="F92" s="25" t="s">
        <v>17</v>
      </c>
      <c r="G92" s="25" t="s">
        <v>18</v>
      </c>
    </row>
    <row r="93" spans="1:7" s="12" customFormat="1" ht="24">
      <c r="A93" s="25" t="s">
        <v>1050</v>
      </c>
      <c r="B93" s="37">
        <v>44718</v>
      </c>
      <c r="C93" s="25" t="s">
        <v>28</v>
      </c>
      <c r="D93" s="30">
        <f t="shared" si="5"/>
        <v>3.1219999999999999</v>
      </c>
      <c r="E93" s="25" t="s">
        <v>818</v>
      </c>
      <c r="F93" s="25" t="s">
        <v>17</v>
      </c>
      <c r="G93" s="25" t="s">
        <v>18</v>
      </c>
    </row>
    <row r="94" spans="1:7" s="12" customFormat="1" ht="24">
      <c r="A94" s="25" t="s">
        <v>1051</v>
      </c>
      <c r="B94" s="37">
        <v>44718</v>
      </c>
      <c r="C94" s="25" t="s">
        <v>28</v>
      </c>
      <c r="D94" s="30">
        <f t="shared" si="5"/>
        <v>3.1219999999999999</v>
      </c>
      <c r="E94" s="25" t="s">
        <v>818</v>
      </c>
      <c r="F94" s="25" t="s">
        <v>17</v>
      </c>
      <c r="G94" s="25" t="s">
        <v>18</v>
      </c>
    </row>
    <row r="95" spans="1:7" s="12" customFormat="1" ht="24">
      <c r="A95" s="25" t="s">
        <v>1052</v>
      </c>
      <c r="B95" s="37">
        <v>44718</v>
      </c>
      <c r="C95" s="25" t="s">
        <v>28</v>
      </c>
      <c r="D95" s="30">
        <f t="shared" si="5"/>
        <v>3.1219999999999999</v>
      </c>
      <c r="E95" s="25" t="s">
        <v>818</v>
      </c>
      <c r="F95" s="25" t="s">
        <v>17</v>
      </c>
      <c r="G95" s="25" t="s">
        <v>18</v>
      </c>
    </row>
    <row r="96" spans="1:7" s="12" customFormat="1" ht="24">
      <c r="A96" s="25" t="s">
        <v>1053</v>
      </c>
      <c r="B96" s="37">
        <v>44718</v>
      </c>
      <c r="C96" s="25" t="s">
        <v>28</v>
      </c>
      <c r="D96" s="30">
        <f t="shared" si="5"/>
        <v>3.1219999999999999</v>
      </c>
      <c r="E96" s="25" t="s">
        <v>818</v>
      </c>
      <c r="F96" s="25" t="s">
        <v>17</v>
      </c>
      <c r="G96" s="25" t="s">
        <v>18</v>
      </c>
    </row>
    <row r="97" spans="1:7" s="12" customFormat="1" ht="24">
      <c r="A97" s="25" t="s">
        <v>1054</v>
      </c>
      <c r="B97" s="37">
        <v>44718</v>
      </c>
      <c r="C97" s="25" t="s">
        <v>28</v>
      </c>
      <c r="D97" s="30">
        <f t="shared" si="5"/>
        <v>3.1219999999999999</v>
      </c>
      <c r="E97" s="25" t="s">
        <v>818</v>
      </c>
      <c r="F97" s="25" t="s">
        <v>17</v>
      </c>
      <c r="G97" s="25" t="s">
        <v>18</v>
      </c>
    </row>
    <row r="98" spans="1:7" s="12" customFormat="1" ht="24">
      <c r="A98" s="25" t="s">
        <v>1055</v>
      </c>
      <c r="B98" s="37">
        <v>44718</v>
      </c>
      <c r="C98" s="25" t="s">
        <v>28</v>
      </c>
      <c r="D98" s="30">
        <f t="shared" si="5"/>
        <v>3.1219999999999999</v>
      </c>
      <c r="E98" s="25" t="s">
        <v>818</v>
      </c>
      <c r="F98" s="25" t="s">
        <v>17</v>
      </c>
      <c r="G98" s="25" t="s">
        <v>18</v>
      </c>
    </row>
    <row r="99" spans="1:7" s="12" customFormat="1" ht="24">
      <c r="A99" s="25" t="s">
        <v>1056</v>
      </c>
      <c r="B99" s="37">
        <v>44718</v>
      </c>
      <c r="C99" s="25" t="s">
        <v>28</v>
      </c>
      <c r="D99" s="30">
        <f t="shared" si="5"/>
        <v>3.1219999999999999</v>
      </c>
      <c r="E99" s="25" t="s">
        <v>818</v>
      </c>
      <c r="F99" s="25" t="s">
        <v>17</v>
      </c>
      <c r="G99" s="25" t="s">
        <v>18</v>
      </c>
    </row>
    <row r="100" spans="1:7" s="12" customFormat="1" ht="24">
      <c r="A100" s="25" t="s">
        <v>1057</v>
      </c>
      <c r="B100" s="37">
        <v>44718</v>
      </c>
      <c r="C100" s="25" t="s">
        <v>28</v>
      </c>
      <c r="D100" s="30">
        <f t="shared" si="5"/>
        <v>3.1219999999999999</v>
      </c>
      <c r="E100" s="25" t="s">
        <v>818</v>
      </c>
      <c r="F100" s="25" t="s">
        <v>17</v>
      </c>
      <c r="G100" s="25" t="s">
        <v>18</v>
      </c>
    </row>
    <row r="101" spans="1:7" s="12" customFormat="1" ht="24">
      <c r="A101" s="25" t="s">
        <v>1058</v>
      </c>
      <c r="B101" s="37">
        <v>44718</v>
      </c>
      <c r="C101" s="25" t="s">
        <v>28</v>
      </c>
      <c r="D101" s="30">
        <f t="shared" si="5"/>
        <v>3.1219999999999999</v>
      </c>
      <c r="E101" s="25" t="s">
        <v>818</v>
      </c>
      <c r="F101" s="25" t="s">
        <v>17</v>
      </c>
      <c r="G101" s="25" t="s">
        <v>18</v>
      </c>
    </row>
    <row r="102" spans="1:7" s="12" customFormat="1" ht="24">
      <c r="A102" s="25" t="s">
        <v>1059</v>
      </c>
      <c r="B102" s="37">
        <v>44718</v>
      </c>
      <c r="C102" s="25" t="s">
        <v>28</v>
      </c>
      <c r="D102" s="30">
        <f t="shared" si="5"/>
        <v>3.1219999999999999</v>
      </c>
      <c r="E102" s="25" t="s">
        <v>818</v>
      </c>
      <c r="F102" s="25" t="s">
        <v>17</v>
      </c>
      <c r="G102" s="25" t="s">
        <v>18</v>
      </c>
    </row>
    <row r="103" spans="1:7" s="12" customFormat="1" ht="24">
      <c r="A103" s="25" t="s">
        <v>1060</v>
      </c>
      <c r="B103" s="37">
        <v>44718</v>
      </c>
      <c r="C103" s="25" t="s">
        <v>28</v>
      </c>
      <c r="D103" s="30">
        <f t="shared" si="5"/>
        <v>3.1219999999999999</v>
      </c>
      <c r="E103" s="25" t="s">
        <v>818</v>
      </c>
      <c r="F103" s="25" t="s">
        <v>17</v>
      </c>
      <c r="G103" s="25" t="s">
        <v>18</v>
      </c>
    </row>
    <row r="104" spans="1:7" s="12" customFormat="1" ht="24">
      <c r="A104" s="25" t="s">
        <v>1061</v>
      </c>
      <c r="B104" s="37">
        <v>44718</v>
      </c>
      <c r="C104" s="25" t="s">
        <v>28</v>
      </c>
      <c r="D104" s="30">
        <f t="shared" si="5"/>
        <v>3.1219999999999999</v>
      </c>
      <c r="E104" s="25" t="s">
        <v>818</v>
      </c>
      <c r="F104" s="25" t="s">
        <v>17</v>
      </c>
      <c r="G104" s="25" t="s">
        <v>18</v>
      </c>
    </row>
    <row r="105" spans="1:7" s="12" customFormat="1" ht="10.5" customHeight="1">
      <c r="A105" s="95"/>
      <c r="B105" s="95"/>
      <c r="C105" s="95"/>
      <c r="D105" s="95"/>
      <c r="E105" s="95"/>
      <c r="F105" s="95"/>
      <c r="G105" s="95"/>
    </row>
    <row r="106" spans="1:7" s="12" customFormat="1" ht="42.75" customHeight="1">
      <c r="A106" s="74" t="s">
        <v>24</v>
      </c>
      <c r="B106" s="74"/>
      <c r="C106" s="74"/>
      <c r="D106" s="74"/>
      <c r="E106" s="74"/>
      <c r="F106" s="74"/>
      <c r="G106" s="74"/>
    </row>
    <row r="107" spans="1:7" s="12" customFormat="1" ht="48.75" customHeight="1">
      <c r="A107" s="72" t="s">
        <v>1065</v>
      </c>
      <c r="B107" s="72"/>
      <c r="C107" s="72"/>
      <c r="D107" s="72"/>
      <c r="E107" s="13" t="s">
        <v>19</v>
      </c>
      <c r="F107" s="73" t="s">
        <v>1066</v>
      </c>
      <c r="G107" s="73"/>
    </row>
    <row r="108" spans="1:7" ht="48.75" customHeight="1">
      <c r="A108" s="75" t="s">
        <v>1067</v>
      </c>
      <c r="B108" s="75"/>
      <c r="C108" s="75"/>
      <c r="D108" s="75"/>
      <c r="E108" s="13" t="s">
        <v>19</v>
      </c>
      <c r="F108" s="73" t="s">
        <v>819</v>
      </c>
      <c r="G108" s="73"/>
    </row>
    <row r="109" spans="1:7" ht="30.75" customHeight="1">
      <c r="A109" s="72" t="s">
        <v>1068</v>
      </c>
      <c r="B109" s="72"/>
      <c r="C109" s="72"/>
      <c r="D109" s="16"/>
      <c r="E109" s="13" t="s">
        <v>20</v>
      </c>
      <c r="F109" s="73" t="s">
        <v>32</v>
      </c>
      <c r="G109" s="73"/>
    </row>
  </sheetData>
  <autoFilter ref="B24:B31" xr:uid="{00000000-0009-0000-0000-000000000000}"/>
  <mergeCells count="26">
    <mergeCell ref="A105:G105"/>
    <mergeCell ref="A22:G22"/>
    <mergeCell ref="A25:G25"/>
    <mergeCell ref="A15:F15"/>
    <mergeCell ref="A16:F16"/>
    <mergeCell ref="A17:F17"/>
    <mergeCell ref="A18:F18"/>
    <mergeCell ref="A19:G19"/>
    <mergeCell ref="B8:G8"/>
    <mergeCell ref="B9:G9"/>
    <mergeCell ref="B10:G10"/>
    <mergeCell ref="A12:G12"/>
    <mergeCell ref="A13:F13"/>
    <mergeCell ref="B7:G7"/>
    <mergeCell ref="C1:G1"/>
    <mergeCell ref="A3:G3"/>
    <mergeCell ref="A4:G4"/>
    <mergeCell ref="A5:G5"/>
    <mergeCell ref="B6:G6"/>
    <mergeCell ref="A108:D108"/>
    <mergeCell ref="F108:G108"/>
    <mergeCell ref="A109:C109"/>
    <mergeCell ref="F109:G109"/>
    <mergeCell ref="A106:G106"/>
    <mergeCell ref="A107:D107"/>
    <mergeCell ref="F107:G107"/>
  </mergeCells>
  <pageMargins left="0.98425196850393704" right="0.35433070866141736" top="0.59055118110236227" bottom="0.59055118110236227" header="0" footer="0"/>
  <pageSetup paperSize="9" scale="86" fitToHeight="0" orientation="portrait" r:id="rId1"/>
  <headerFooter differentFirst="1" alignWithMargins="0">
    <oddHeader>&amp;R&amp;"Times New Roman,обычный"&amp;K01+000П Р О Т О К О Л  № 67-1/2022цд от 15 июня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9EA-15D6-45C7-ADF0-8CD0176A563D}">
  <sheetPr>
    <tabColor rgb="FF92D050"/>
    <pageSetUpPr fitToPage="1"/>
  </sheetPr>
  <dimension ref="A1:G109"/>
  <sheetViews>
    <sheetView view="pageLayout" topLeftCell="A22" zoomScaleNormal="100" zoomScaleSheetLayoutView="100" workbookViewId="0">
      <selection activeCell="A109" sqref="A106:XFD109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3" t="s">
        <v>1070</v>
      </c>
      <c r="B3" s="93"/>
      <c r="C3" s="93"/>
      <c r="D3" s="93"/>
      <c r="E3" s="93"/>
      <c r="F3" s="93"/>
      <c r="G3" s="93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1103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90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94" t="s">
        <v>1235</v>
      </c>
      <c r="B12" s="94"/>
      <c r="C12" s="94"/>
      <c r="D12" s="94"/>
      <c r="E12" s="94"/>
      <c r="F12" s="94"/>
      <c r="G12" s="94"/>
    </row>
    <row r="13" spans="1:7" ht="17.25" customHeight="1">
      <c r="A13" s="87" t="s">
        <v>1069</v>
      </c>
      <c r="B13" s="87"/>
      <c r="C13" s="87"/>
      <c r="D13" s="87"/>
      <c r="E13" s="87"/>
      <c r="F13" s="87"/>
      <c r="G13" s="36"/>
    </row>
    <row r="14" spans="1:7" ht="17.25" customHeight="1">
      <c r="A14" s="35" t="s">
        <v>817</v>
      </c>
      <c r="B14" s="35"/>
      <c r="C14" s="35"/>
      <c r="D14" s="35"/>
      <c r="E14" s="35"/>
      <c r="F14" s="35"/>
      <c r="G14" s="35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35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35" t="s">
        <v>8</v>
      </c>
      <c r="B20" s="5"/>
      <c r="C20" s="7"/>
      <c r="D20" s="7"/>
      <c r="E20" s="7"/>
      <c r="F20" s="7"/>
      <c r="G20" s="7"/>
    </row>
    <row r="21" spans="1:7" ht="13.5" customHeight="1">
      <c r="A21" s="35" t="s">
        <v>26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77" t="s">
        <v>136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138</v>
      </c>
      <c r="B26" s="37">
        <v>44734</v>
      </c>
      <c r="C26" s="25" t="s">
        <v>31</v>
      </c>
      <c r="D26" s="30">
        <f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139</v>
      </c>
      <c r="B27" s="37">
        <v>44734</v>
      </c>
      <c r="C27" s="25" t="s">
        <v>31</v>
      </c>
      <c r="D27" s="30">
        <f t="shared" ref="D27:D45" si="0">16/100*0.7</f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140</v>
      </c>
      <c r="B28" s="37">
        <v>44734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141</v>
      </c>
      <c r="B29" s="37">
        <v>44734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142</v>
      </c>
      <c r="B30" s="37">
        <v>44734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143</v>
      </c>
      <c r="B31" s="37">
        <v>44734</v>
      </c>
      <c r="C31" s="25" t="s">
        <v>31</v>
      </c>
      <c r="D31" s="30">
        <f t="shared" si="0"/>
        <v>0.11199999999999999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144</v>
      </c>
      <c r="B32" s="37">
        <v>44734</v>
      </c>
      <c r="C32" s="25" t="s">
        <v>31</v>
      </c>
      <c r="D32" s="30">
        <f t="shared" si="0"/>
        <v>0.11199999999999999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145</v>
      </c>
      <c r="B33" s="37">
        <v>44734</v>
      </c>
      <c r="C33" s="25" t="s">
        <v>31</v>
      </c>
      <c r="D33" s="30">
        <f t="shared" si="0"/>
        <v>0.11199999999999999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146</v>
      </c>
      <c r="B34" s="37">
        <v>44734</v>
      </c>
      <c r="C34" s="25" t="s">
        <v>31</v>
      </c>
      <c r="D34" s="30">
        <f t="shared" si="0"/>
        <v>0.11199999999999999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147</v>
      </c>
      <c r="B35" s="37">
        <v>44734</v>
      </c>
      <c r="C35" s="25" t="s">
        <v>31</v>
      </c>
      <c r="D35" s="30">
        <f t="shared" si="0"/>
        <v>0.11199999999999999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148</v>
      </c>
      <c r="B36" s="37">
        <v>44734</v>
      </c>
      <c r="C36" s="25" t="s">
        <v>31</v>
      </c>
      <c r="D36" s="30">
        <f t="shared" si="0"/>
        <v>0.11199999999999999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149</v>
      </c>
      <c r="B37" s="37">
        <v>44734</v>
      </c>
      <c r="C37" s="25" t="s">
        <v>31</v>
      </c>
      <c r="D37" s="30">
        <f t="shared" si="0"/>
        <v>0.11199999999999999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150</v>
      </c>
      <c r="B38" s="37">
        <v>44734</v>
      </c>
      <c r="C38" s="25" t="s">
        <v>31</v>
      </c>
      <c r="D38" s="30">
        <f t="shared" si="0"/>
        <v>0.11199999999999999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151</v>
      </c>
      <c r="B39" s="37">
        <v>44734</v>
      </c>
      <c r="C39" s="25" t="s">
        <v>31</v>
      </c>
      <c r="D39" s="30">
        <f t="shared" si="0"/>
        <v>0.11199999999999999</v>
      </c>
      <c r="E39" s="25" t="s">
        <v>818</v>
      </c>
      <c r="F39" s="25" t="s">
        <v>17</v>
      </c>
      <c r="G39" s="25" t="s">
        <v>18</v>
      </c>
    </row>
    <row r="40" spans="1:7" ht="60" customHeight="1">
      <c r="A40" s="8" t="s">
        <v>10</v>
      </c>
      <c r="B40" s="8" t="s">
        <v>11</v>
      </c>
      <c r="C40" s="8" t="s">
        <v>12</v>
      </c>
      <c r="D40" s="31" t="s">
        <v>13</v>
      </c>
      <c r="E40" s="9" t="s">
        <v>14</v>
      </c>
      <c r="F40" s="10" t="s">
        <v>15</v>
      </c>
      <c r="G40" s="10" t="s">
        <v>16</v>
      </c>
    </row>
    <row r="41" spans="1:7" s="12" customFormat="1" ht="15" customHeight="1">
      <c r="A41" s="11">
        <v>1</v>
      </c>
      <c r="B41" s="11">
        <v>2</v>
      </c>
      <c r="C41" s="10">
        <v>3</v>
      </c>
      <c r="D41" s="32">
        <v>4</v>
      </c>
      <c r="E41" s="9">
        <v>5</v>
      </c>
      <c r="F41" s="10">
        <v>6</v>
      </c>
      <c r="G41" s="10">
        <v>7</v>
      </c>
    </row>
    <row r="42" spans="1:7" s="12" customFormat="1" ht="24">
      <c r="A42" s="25" t="s">
        <v>152</v>
      </c>
      <c r="B42" s="37">
        <v>44734</v>
      </c>
      <c r="C42" s="25" t="s">
        <v>31</v>
      </c>
      <c r="D42" s="30">
        <f t="shared" si="0"/>
        <v>0.11199999999999999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153</v>
      </c>
      <c r="B43" s="37">
        <v>44734</v>
      </c>
      <c r="C43" s="25" t="s">
        <v>31</v>
      </c>
      <c r="D43" s="30">
        <f t="shared" si="0"/>
        <v>0.11199999999999999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154</v>
      </c>
      <c r="B44" s="37">
        <v>44734</v>
      </c>
      <c r="C44" s="25" t="s">
        <v>31</v>
      </c>
      <c r="D44" s="30">
        <f t="shared" si="0"/>
        <v>0.11199999999999999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155</v>
      </c>
      <c r="B45" s="37">
        <v>44734</v>
      </c>
      <c r="C45" s="25" t="s">
        <v>31</v>
      </c>
      <c r="D45" s="30">
        <f t="shared" si="0"/>
        <v>0.11199999999999999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156</v>
      </c>
      <c r="B46" s="37">
        <v>44734</v>
      </c>
      <c r="C46" s="25" t="s">
        <v>31</v>
      </c>
      <c r="D46" s="30">
        <f>42/100*0.7</f>
        <v>0.29399999999999998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157</v>
      </c>
      <c r="B47" s="37">
        <v>44734</v>
      </c>
      <c r="C47" s="25" t="s">
        <v>31</v>
      </c>
      <c r="D47" s="30">
        <f t="shared" ref="D47:D48" si="1">42/100*0.7</f>
        <v>0.29399999999999998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158</v>
      </c>
      <c r="B48" s="37">
        <v>44734</v>
      </c>
      <c r="C48" s="25" t="s">
        <v>31</v>
      </c>
      <c r="D48" s="30">
        <f t="shared" si="1"/>
        <v>0.29399999999999998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159</v>
      </c>
      <c r="B49" s="37">
        <v>44734</v>
      </c>
      <c r="C49" s="25" t="s">
        <v>31</v>
      </c>
      <c r="D49" s="30">
        <f>34/100*0.7</f>
        <v>0.23799999999999999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160</v>
      </c>
      <c r="B50" s="37">
        <v>44734</v>
      </c>
      <c r="C50" s="25" t="s">
        <v>31</v>
      </c>
      <c r="D50" s="30">
        <f t="shared" ref="D50:D54" si="2">34/100*0.7</f>
        <v>0.23799999999999999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161</v>
      </c>
      <c r="B51" s="37">
        <v>44734</v>
      </c>
      <c r="C51" s="25" t="s">
        <v>31</v>
      </c>
      <c r="D51" s="30">
        <f t="shared" si="2"/>
        <v>0.23799999999999999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162</v>
      </c>
      <c r="B52" s="37">
        <v>44734</v>
      </c>
      <c r="C52" s="25" t="s">
        <v>31</v>
      </c>
      <c r="D52" s="30">
        <f t="shared" si="2"/>
        <v>0.23799999999999999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163</v>
      </c>
      <c r="B53" s="37">
        <v>44734</v>
      </c>
      <c r="C53" s="25" t="s">
        <v>31</v>
      </c>
      <c r="D53" s="30">
        <f t="shared" si="2"/>
        <v>0.23799999999999999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164</v>
      </c>
      <c r="B54" s="37">
        <v>44734</v>
      </c>
      <c r="C54" s="25" t="s">
        <v>31</v>
      </c>
      <c r="D54" s="30">
        <f t="shared" si="2"/>
        <v>0.23799999999999999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118</v>
      </c>
      <c r="B55" s="37">
        <v>44733</v>
      </c>
      <c r="C55" s="25" t="s">
        <v>30</v>
      </c>
      <c r="D55" s="30">
        <f t="shared" ref="D55:D70" si="3">184/100*0.7</f>
        <v>1.288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165</v>
      </c>
      <c r="B56" s="37">
        <v>44733</v>
      </c>
      <c r="C56" s="25" t="s">
        <v>30</v>
      </c>
      <c r="D56" s="30">
        <f t="shared" si="3"/>
        <v>1.288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166</v>
      </c>
      <c r="B57" s="37">
        <v>44733</v>
      </c>
      <c r="C57" s="25" t="s">
        <v>30</v>
      </c>
      <c r="D57" s="30">
        <f t="shared" si="3"/>
        <v>1.288</v>
      </c>
      <c r="E57" s="25" t="s">
        <v>818</v>
      </c>
      <c r="F57" s="25" t="s">
        <v>17</v>
      </c>
      <c r="G57" s="25" t="s">
        <v>18</v>
      </c>
    </row>
    <row r="58" spans="1:7" s="12" customFormat="1" ht="24">
      <c r="A58" s="25" t="s">
        <v>167</v>
      </c>
      <c r="B58" s="37">
        <v>44733</v>
      </c>
      <c r="C58" s="25" t="s">
        <v>30</v>
      </c>
      <c r="D58" s="30">
        <f t="shared" si="3"/>
        <v>1.288</v>
      </c>
      <c r="E58" s="25" t="s">
        <v>818</v>
      </c>
      <c r="F58" s="25" t="s">
        <v>17</v>
      </c>
      <c r="G58" s="25" t="s">
        <v>18</v>
      </c>
    </row>
    <row r="59" spans="1:7" s="12" customFormat="1" ht="24">
      <c r="A59" s="25" t="s">
        <v>168</v>
      </c>
      <c r="B59" s="37">
        <v>44733</v>
      </c>
      <c r="C59" s="25" t="s">
        <v>30</v>
      </c>
      <c r="D59" s="30">
        <f t="shared" si="3"/>
        <v>1.288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169</v>
      </c>
      <c r="B60" s="37">
        <v>44733</v>
      </c>
      <c r="C60" s="25" t="s">
        <v>30</v>
      </c>
      <c r="D60" s="30">
        <f t="shared" si="3"/>
        <v>1.288</v>
      </c>
      <c r="E60" s="25" t="s">
        <v>818</v>
      </c>
      <c r="F60" s="25" t="s">
        <v>17</v>
      </c>
      <c r="G60" s="25" t="s">
        <v>18</v>
      </c>
    </row>
    <row r="61" spans="1:7" s="12" customFormat="1" ht="24">
      <c r="A61" s="25" t="s">
        <v>170</v>
      </c>
      <c r="B61" s="37">
        <v>44733</v>
      </c>
      <c r="C61" s="25" t="s">
        <v>30</v>
      </c>
      <c r="D61" s="30">
        <f t="shared" si="3"/>
        <v>1.288</v>
      </c>
      <c r="E61" s="25" t="s">
        <v>818</v>
      </c>
      <c r="F61" s="25" t="s">
        <v>17</v>
      </c>
      <c r="G61" s="25" t="s">
        <v>18</v>
      </c>
    </row>
    <row r="62" spans="1:7" s="12" customFormat="1" ht="24">
      <c r="A62" s="25" t="s">
        <v>171</v>
      </c>
      <c r="B62" s="37">
        <v>44733</v>
      </c>
      <c r="C62" s="25" t="s">
        <v>30</v>
      </c>
      <c r="D62" s="30">
        <f t="shared" si="3"/>
        <v>1.288</v>
      </c>
      <c r="E62" s="25" t="s">
        <v>818</v>
      </c>
      <c r="F62" s="25" t="s">
        <v>17</v>
      </c>
      <c r="G62" s="25" t="s">
        <v>18</v>
      </c>
    </row>
    <row r="63" spans="1:7" s="12" customFormat="1" ht="24">
      <c r="A63" s="25" t="s">
        <v>172</v>
      </c>
      <c r="B63" s="37">
        <v>44733</v>
      </c>
      <c r="C63" s="25" t="s">
        <v>30</v>
      </c>
      <c r="D63" s="30">
        <f t="shared" si="3"/>
        <v>1.288</v>
      </c>
      <c r="E63" s="25" t="s">
        <v>818</v>
      </c>
      <c r="F63" s="25" t="s">
        <v>17</v>
      </c>
      <c r="G63" s="25" t="s">
        <v>18</v>
      </c>
    </row>
    <row r="64" spans="1:7" s="12" customFormat="1" ht="24">
      <c r="A64" s="25" t="s">
        <v>173</v>
      </c>
      <c r="B64" s="37">
        <v>44733</v>
      </c>
      <c r="C64" s="25" t="s">
        <v>30</v>
      </c>
      <c r="D64" s="30">
        <f t="shared" si="3"/>
        <v>1.288</v>
      </c>
      <c r="E64" s="25" t="s">
        <v>818</v>
      </c>
      <c r="F64" s="25" t="s">
        <v>17</v>
      </c>
      <c r="G64" s="25" t="s">
        <v>18</v>
      </c>
    </row>
    <row r="65" spans="1:7" s="12" customFormat="1" ht="24">
      <c r="A65" s="25" t="s">
        <v>174</v>
      </c>
      <c r="B65" s="37">
        <v>44733</v>
      </c>
      <c r="C65" s="25" t="s">
        <v>30</v>
      </c>
      <c r="D65" s="30">
        <f t="shared" si="3"/>
        <v>1.288</v>
      </c>
      <c r="E65" s="25" t="s">
        <v>818</v>
      </c>
      <c r="F65" s="25" t="s">
        <v>17</v>
      </c>
      <c r="G65" s="25" t="s">
        <v>18</v>
      </c>
    </row>
    <row r="66" spans="1:7" s="12" customFormat="1" ht="24">
      <c r="A66" s="25" t="s">
        <v>175</v>
      </c>
      <c r="B66" s="37">
        <v>44733</v>
      </c>
      <c r="C66" s="25" t="s">
        <v>30</v>
      </c>
      <c r="D66" s="30">
        <f t="shared" si="3"/>
        <v>1.288</v>
      </c>
      <c r="E66" s="25" t="s">
        <v>818</v>
      </c>
      <c r="F66" s="25" t="s">
        <v>17</v>
      </c>
      <c r="G66" s="25" t="s">
        <v>18</v>
      </c>
    </row>
    <row r="67" spans="1:7" s="12" customFormat="1" ht="24">
      <c r="A67" s="25" t="s">
        <v>176</v>
      </c>
      <c r="B67" s="37">
        <v>44733</v>
      </c>
      <c r="C67" s="25" t="s">
        <v>30</v>
      </c>
      <c r="D67" s="30">
        <f t="shared" si="3"/>
        <v>1.288</v>
      </c>
      <c r="E67" s="25" t="s">
        <v>818</v>
      </c>
      <c r="F67" s="25" t="s">
        <v>17</v>
      </c>
      <c r="G67" s="25" t="s">
        <v>18</v>
      </c>
    </row>
    <row r="68" spans="1:7" s="12" customFormat="1" ht="24">
      <c r="A68" s="25" t="s">
        <v>177</v>
      </c>
      <c r="B68" s="37">
        <v>44733</v>
      </c>
      <c r="C68" s="25" t="s">
        <v>30</v>
      </c>
      <c r="D68" s="30">
        <f t="shared" si="3"/>
        <v>1.288</v>
      </c>
      <c r="E68" s="25" t="s">
        <v>818</v>
      </c>
      <c r="F68" s="25" t="s">
        <v>17</v>
      </c>
      <c r="G68" s="25" t="s">
        <v>18</v>
      </c>
    </row>
    <row r="69" spans="1:7" s="12" customFormat="1" ht="24">
      <c r="A69" s="25" t="s">
        <v>178</v>
      </c>
      <c r="B69" s="37">
        <v>44733</v>
      </c>
      <c r="C69" s="25" t="s">
        <v>30</v>
      </c>
      <c r="D69" s="30">
        <f t="shared" si="3"/>
        <v>1.288</v>
      </c>
      <c r="E69" s="25" t="s">
        <v>818</v>
      </c>
      <c r="F69" s="25" t="s">
        <v>17</v>
      </c>
      <c r="G69" s="25" t="s">
        <v>18</v>
      </c>
    </row>
    <row r="70" spans="1:7" s="12" customFormat="1" ht="24">
      <c r="A70" s="25" t="s">
        <v>179</v>
      </c>
      <c r="B70" s="37">
        <v>44733</v>
      </c>
      <c r="C70" s="25" t="s">
        <v>30</v>
      </c>
      <c r="D70" s="30">
        <f t="shared" si="3"/>
        <v>1.288</v>
      </c>
      <c r="E70" s="25" t="s">
        <v>818</v>
      </c>
      <c r="F70" s="25" t="s">
        <v>17</v>
      </c>
      <c r="G70" s="25" t="s">
        <v>18</v>
      </c>
    </row>
    <row r="71" spans="1:7" s="12" customFormat="1" ht="24">
      <c r="A71" s="25" t="s">
        <v>1169</v>
      </c>
      <c r="B71" s="37">
        <v>44719</v>
      </c>
      <c r="C71" s="25" t="s">
        <v>28</v>
      </c>
      <c r="D71" s="30">
        <f>446/100*0.7</f>
        <v>3.1219999999999999</v>
      </c>
      <c r="E71" s="25" t="s">
        <v>818</v>
      </c>
      <c r="F71" s="25" t="s">
        <v>17</v>
      </c>
      <c r="G71" s="25" t="s">
        <v>18</v>
      </c>
    </row>
    <row r="72" spans="1:7" s="12" customFormat="1" ht="24">
      <c r="A72" s="25" t="s">
        <v>1170</v>
      </c>
      <c r="B72" s="37">
        <v>44719</v>
      </c>
      <c r="C72" s="25" t="s">
        <v>28</v>
      </c>
      <c r="D72" s="30">
        <f>446/100*0.7</f>
        <v>3.1219999999999999</v>
      </c>
      <c r="E72" s="25" t="s">
        <v>818</v>
      </c>
      <c r="F72" s="25" t="s">
        <v>17</v>
      </c>
      <c r="G72" s="25" t="s">
        <v>18</v>
      </c>
    </row>
    <row r="73" spans="1:7" s="12" customFormat="1" ht="24">
      <c r="A73" s="25" t="s">
        <v>1171</v>
      </c>
      <c r="B73" s="37">
        <v>44719</v>
      </c>
      <c r="C73" s="25" t="s">
        <v>28</v>
      </c>
      <c r="D73" s="30">
        <f t="shared" ref="D73:D88" si="4">446/100*0.7</f>
        <v>3.1219999999999999</v>
      </c>
      <c r="E73" s="25" t="s">
        <v>818</v>
      </c>
      <c r="F73" s="25" t="s">
        <v>17</v>
      </c>
      <c r="G73" s="25" t="s">
        <v>18</v>
      </c>
    </row>
    <row r="74" spans="1:7" s="12" customFormat="1" ht="24">
      <c r="A74" s="25" t="s">
        <v>1172</v>
      </c>
      <c r="B74" s="37">
        <v>44719</v>
      </c>
      <c r="C74" s="25" t="s">
        <v>28</v>
      </c>
      <c r="D74" s="30">
        <f t="shared" si="4"/>
        <v>3.1219999999999999</v>
      </c>
      <c r="E74" s="25" t="s">
        <v>818</v>
      </c>
      <c r="F74" s="25" t="s">
        <v>17</v>
      </c>
      <c r="G74" s="25" t="s">
        <v>18</v>
      </c>
    </row>
    <row r="75" spans="1:7" s="12" customFormat="1" ht="24">
      <c r="A75" s="25" t="s">
        <v>1173</v>
      </c>
      <c r="B75" s="37">
        <v>44719</v>
      </c>
      <c r="C75" s="25" t="s">
        <v>28</v>
      </c>
      <c r="D75" s="30">
        <f t="shared" si="4"/>
        <v>3.1219999999999999</v>
      </c>
      <c r="E75" s="25" t="s">
        <v>818</v>
      </c>
      <c r="F75" s="25" t="s">
        <v>17</v>
      </c>
      <c r="G75" s="25" t="s">
        <v>18</v>
      </c>
    </row>
    <row r="76" spans="1:7" ht="60" customHeight="1">
      <c r="A76" s="8" t="s">
        <v>10</v>
      </c>
      <c r="B76" s="8" t="s">
        <v>11</v>
      </c>
      <c r="C76" s="8" t="s">
        <v>12</v>
      </c>
      <c r="D76" s="31" t="s">
        <v>13</v>
      </c>
      <c r="E76" s="9" t="s">
        <v>14</v>
      </c>
      <c r="F76" s="10" t="s">
        <v>15</v>
      </c>
      <c r="G76" s="10" t="s">
        <v>16</v>
      </c>
    </row>
    <row r="77" spans="1:7" s="12" customFormat="1" ht="15" customHeight="1">
      <c r="A77" s="11">
        <v>1</v>
      </c>
      <c r="B77" s="11">
        <v>2</v>
      </c>
      <c r="C77" s="10">
        <v>3</v>
      </c>
      <c r="D77" s="32">
        <v>4</v>
      </c>
      <c r="E77" s="9">
        <v>5</v>
      </c>
      <c r="F77" s="10">
        <v>6</v>
      </c>
      <c r="G77" s="10">
        <v>7</v>
      </c>
    </row>
    <row r="78" spans="1:7" s="12" customFormat="1" ht="24">
      <c r="A78" s="25" t="s">
        <v>1174</v>
      </c>
      <c r="B78" s="37">
        <v>44719</v>
      </c>
      <c r="C78" s="25" t="s">
        <v>28</v>
      </c>
      <c r="D78" s="30">
        <f t="shared" si="4"/>
        <v>3.1219999999999999</v>
      </c>
      <c r="E78" s="25" t="s">
        <v>818</v>
      </c>
      <c r="F78" s="25" t="s">
        <v>17</v>
      </c>
      <c r="G78" s="25" t="s">
        <v>18</v>
      </c>
    </row>
    <row r="79" spans="1:7" s="12" customFormat="1" ht="24">
      <c r="A79" s="25" t="s">
        <v>1175</v>
      </c>
      <c r="B79" s="37">
        <v>44719</v>
      </c>
      <c r="C79" s="25" t="s">
        <v>28</v>
      </c>
      <c r="D79" s="30">
        <f t="shared" si="4"/>
        <v>3.1219999999999999</v>
      </c>
      <c r="E79" s="25" t="s">
        <v>818</v>
      </c>
      <c r="F79" s="25" t="s">
        <v>17</v>
      </c>
      <c r="G79" s="25" t="s">
        <v>18</v>
      </c>
    </row>
    <row r="80" spans="1:7" s="12" customFormat="1" ht="24">
      <c r="A80" s="25" t="s">
        <v>1176</v>
      </c>
      <c r="B80" s="37">
        <v>44719</v>
      </c>
      <c r="C80" s="25" t="s">
        <v>28</v>
      </c>
      <c r="D80" s="30">
        <f t="shared" si="4"/>
        <v>3.1219999999999999</v>
      </c>
      <c r="E80" s="25" t="s">
        <v>818</v>
      </c>
      <c r="F80" s="25" t="s">
        <v>17</v>
      </c>
      <c r="G80" s="25" t="s">
        <v>18</v>
      </c>
    </row>
    <row r="81" spans="1:7" s="12" customFormat="1" ht="24">
      <c r="A81" s="25" t="s">
        <v>1177</v>
      </c>
      <c r="B81" s="37">
        <v>44719</v>
      </c>
      <c r="C81" s="25" t="s">
        <v>28</v>
      </c>
      <c r="D81" s="30">
        <f t="shared" si="4"/>
        <v>3.1219999999999999</v>
      </c>
      <c r="E81" s="25" t="s">
        <v>818</v>
      </c>
      <c r="F81" s="25" t="s">
        <v>17</v>
      </c>
      <c r="G81" s="25" t="s">
        <v>18</v>
      </c>
    </row>
    <row r="82" spans="1:7" s="12" customFormat="1" ht="24">
      <c r="A82" s="25" t="s">
        <v>1178</v>
      </c>
      <c r="B82" s="37">
        <v>44719</v>
      </c>
      <c r="C82" s="25" t="s">
        <v>28</v>
      </c>
      <c r="D82" s="30">
        <f t="shared" si="4"/>
        <v>3.1219999999999999</v>
      </c>
      <c r="E82" s="25" t="s">
        <v>818</v>
      </c>
      <c r="F82" s="25" t="s">
        <v>17</v>
      </c>
      <c r="G82" s="25" t="s">
        <v>18</v>
      </c>
    </row>
    <row r="83" spans="1:7" s="12" customFormat="1" ht="24">
      <c r="A83" s="25" t="s">
        <v>1179</v>
      </c>
      <c r="B83" s="37">
        <v>44719</v>
      </c>
      <c r="C83" s="25" t="s">
        <v>28</v>
      </c>
      <c r="D83" s="30">
        <f t="shared" si="4"/>
        <v>3.1219999999999999</v>
      </c>
      <c r="E83" s="25" t="s">
        <v>818</v>
      </c>
      <c r="F83" s="25" t="s">
        <v>17</v>
      </c>
      <c r="G83" s="25" t="s">
        <v>18</v>
      </c>
    </row>
    <row r="84" spans="1:7" s="12" customFormat="1" ht="24">
      <c r="A84" s="25" t="s">
        <v>1180</v>
      </c>
      <c r="B84" s="37">
        <v>44719</v>
      </c>
      <c r="C84" s="25" t="s">
        <v>28</v>
      </c>
      <c r="D84" s="30">
        <f t="shared" si="4"/>
        <v>3.1219999999999999</v>
      </c>
      <c r="E84" s="25" t="s">
        <v>818</v>
      </c>
      <c r="F84" s="25" t="s">
        <v>17</v>
      </c>
      <c r="G84" s="25" t="s">
        <v>18</v>
      </c>
    </row>
    <row r="85" spans="1:7" s="12" customFormat="1" ht="24">
      <c r="A85" s="25" t="s">
        <v>1181</v>
      </c>
      <c r="B85" s="37">
        <v>44719</v>
      </c>
      <c r="C85" s="25" t="s">
        <v>28</v>
      </c>
      <c r="D85" s="30">
        <f t="shared" si="4"/>
        <v>3.1219999999999999</v>
      </c>
      <c r="E85" s="25" t="s">
        <v>818</v>
      </c>
      <c r="F85" s="25" t="s">
        <v>17</v>
      </c>
      <c r="G85" s="25" t="s">
        <v>18</v>
      </c>
    </row>
    <row r="86" spans="1:7" s="12" customFormat="1" ht="24">
      <c r="A86" s="25" t="s">
        <v>1182</v>
      </c>
      <c r="B86" s="37">
        <v>44719</v>
      </c>
      <c r="C86" s="25" t="s">
        <v>28</v>
      </c>
      <c r="D86" s="30">
        <f t="shared" si="4"/>
        <v>3.1219999999999999</v>
      </c>
      <c r="E86" s="25" t="s">
        <v>818</v>
      </c>
      <c r="F86" s="25" t="s">
        <v>17</v>
      </c>
      <c r="G86" s="25" t="s">
        <v>18</v>
      </c>
    </row>
    <row r="87" spans="1:7" s="12" customFormat="1" ht="24">
      <c r="A87" s="25" t="s">
        <v>1183</v>
      </c>
      <c r="B87" s="37">
        <v>44719</v>
      </c>
      <c r="C87" s="25" t="s">
        <v>28</v>
      </c>
      <c r="D87" s="30">
        <f t="shared" si="4"/>
        <v>3.1219999999999999</v>
      </c>
      <c r="E87" s="25" t="s">
        <v>818</v>
      </c>
      <c r="F87" s="25" t="s">
        <v>17</v>
      </c>
      <c r="G87" s="25" t="s">
        <v>18</v>
      </c>
    </row>
    <row r="88" spans="1:7" s="12" customFormat="1" ht="24">
      <c r="A88" s="25" t="s">
        <v>1184</v>
      </c>
      <c r="B88" s="37">
        <v>44719</v>
      </c>
      <c r="C88" s="25" t="s">
        <v>28</v>
      </c>
      <c r="D88" s="30">
        <f t="shared" si="4"/>
        <v>3.1219999999999999</v>
      </c>
      <c r="E88" s="25" t="s">
        <v>818</v>
      </c>
      <c r="F88" s="25" t="s">
        <v>17</v>
      </c>
      <c r="G88" s="25" t="s">
        <v>18</v>
      </c>
    </row>
    <row r="89" spans="1:7" s="12" customFormat="1" ht="24">
      <c r="A89" s="25" t="s">
        <v>1185</v>
      </c>
      <c r="B89" s="37">
        <v>44719</v>
      </c>
      <c r="C89" s="25" t="s">
        <v>28</v>
      </c>
      <c r="D89" s="30">
        <f>446/100*0.7</f>
        <v>3.1219999999999999</v>
      </c>
      <c r="E89" s="25" t="s">
        <v>818</v>
      </c>
      <c r="F89" s="25" t="s">
        <v>17</v>
      </c>
      <c r="G89" s="25" t="s">
        <v>18</v>
      </c>
    </row>
    <row r="90" spans="1:7" s="12" customFormat="1" ht="24">
      <c r="A90" s="25" t="s">
        <v>1186</v>
      </c>
      <c r="B90" s="37">
        <v>44719</v>
      </c>
      <c r="C90" s="25" t="s">
        <v>28</v>
      </c>
      <c r="D90" s="30">
        <f>446/100*0.7</f>
        <v>3.1219999999999999</v>
      </c>
      <c r="E90" s="25" t="s">
        <v>818</v>
      </c>
      <c r="F90" s="25" t="s">
        <v>17</v>
      </c>
      <c r="G90" s="25" t="s">
        <v>18</v>
      </c>
    </row>
    <row r="91" spans="1:7" s="12" customFormat="1" ht="24">
      <c r="A91" s="25" t="s">
        <v>1187</v>
      </c>
      <c r="B91" s="37">
        <v>44719</v>
      </c>
      <c r="C91" s="25" t="s">
        <v>28</v>
      </c>
      <c r="D91" s="30">
        <f t="shared" ref="D91:D104" si="5">446/100*0.7</f>
        <v>3.1219999999999999</v>
      </c>
      <c r="E91" s="25" t="s">
        <v>818</v>
      </c>
      <c r="F91" s="25" t="s">
        <v>17</v>
      </c>
      <c r="G91" s="25" t="s">
        <v>18</v>
      </c>
    </row>
    <row r="92" spans="1:7" s="12" customFormat="1" ht="24">
      <c r="A92" s="25" t="s">
        <v>1188</v>
      </c>
      <c r="B92" s="37">
        <v>44719</v>
      </c>
      <c r="C92" s="25" t="s">
        <v>28</v>
      </c>
      <c r="D92" s="30">
        <f t="shared" si="5"/>
        <v>3.1219999999999999</v>
      </c>
      <c r="E92" s="25" t="s">
        <v>818</v>
      </c>
      <c r="F92" s="25" t="s">
        <v>17</v>
      </c>
      <c r="G92" s="25" t="s">
        <v>18</v>
      </c>
    </row>
    <row r="93" spans="1:7" s="12" customFormat="1" ht="24">
      <c r="A93" s="25" t="s">
        <v>1189</v>
      </c>
      <c r="B93" s="37">
        <v>44719</v>
      </c>
      <c r="C93" s="25" t="s">
        <v>28</v>
      </c>
      <c r="D93" s="30">
        <f t="shared" si="5"/>
        <v>3.1219999999999999</v>
      </c>
      <c r="E93" s="25" t="s">
        <v>818</v>
      </c>
      <c r="F93" s="25" t="s">
        <v>17</v>
      </c>
      <c r="G93" s="25" t="s">
        <v>18</v>
      </c>
    </row>
    <row r="94" spans="1:7" s="12" customFormat="1" ht="24">
      <c r="A94" s="25" t="s">
        <v>1190</v>
      </c>
      <c r="B94" s="37">
        <v>44719</v>
      </c>
      <c r="C94" s="25" t="s">
        <v>28</v>
      </c>
      <c r="D94" s="30">
        <f t="shared" si="5"/>
        <v>3.1219999999999999</v>
      </c>
      <c r="E94" s="25" t="s">
        <v>818</v>
      </c>
      <c r="F94" s="25" t="s">
        <v>17</v>
      </c>
      <c r="G94" s="25" t="s">
        <v>18</v>
      </c>
    </row>
    <row r="95" spans="1:7" s="12" customFormat="1" ht="24">
      <c r="A95" s="25" t="s">
        <v>1191</v>
      </c>
      <c r="B95" s="37">
        <v>44719</v>
      </c>
      <c r="C95" s="25" t="s">
        <v>28</v>
      </c>
      <c r="D95" s="30">
        <f t="shared" si="5"/>
        <v>3.1219999999999999</v>
      </c>
      <c r="E95" s="25" t="s">
        <v>818</v>
      </c>
      <c r="F95" s="25" t="s">
        <v>17</v>
      </c>
      <c r="G95" s="25" t="s">
        <v>18</v>
      </c>
    </row>
    <row r="96" spans="1:7" s="12" customFormat="1" ht="24">
      <c r="A96" s="25" t="s">
        <v>1192</v>
      </c>
      <c r="B96" s="37">
        <v>44719</v>
      </c>
      <c r="C96" s="25" t="s">
        <v>28</v>
      </c>
      <c r="D96" s="30">
        <f t="shared" si="5"/>
        <v>3.1219999999999999</v>
      </c>
      <c r="E96" s="25" t="s">
        <v>818</v>
      </c>
      <c r="F96" s="25" t="s">
        <v>17</v>
      </c>
      <c r="G96" s="25" t="s">
        <v>18</v>
      </c>
    </row>
    <row r="97" spans="1:7" s="12" customFormat="1" ht="24">
      <c r="A97" s="25" t="s">
        <v>1193</v>
      </c>
      <c r="B97" s="37">
        <v>44719</v>
      </c>
      <c r="C97" s="25" t="s">
        <v>28</v>
      </c>
      <c r="D97" s="30">
        <f t="shared" si="5"/>
        <v>3.1219999999999999</v>
      </c>
      <c r="E97" s="25" t="s">
        <v>818</v>
      </c>
      <c r="F97" s="25" t="s">
        <v>17</v>
      </c>
      <c r="G97" s="25" t="s">
        <v>18</v>
      </c>
    </row>
    <row r="98" spans="1:7" s="12" customFormat="1" ht="24">
      <c r="A98" s="25" t="s">
        <v>1194</v>
      </c>
      <c r="B98" s="37">
        <v>44719</v>
      </c>
      <c r="C98" s="25" t="s">
        <v>28</v>
      </c>
      <c r="D98" s="30">
        <f t="shared" si="5"/>
        <v>3.1219999999999999</v>
      </c>
      <c r="E98" s="25" t="s">
        <v>818</v>
      </c>
      <c r="F98" s="25" t="s">
        <v>17</v>
      </c>
      <c r="G98" s="25" t="s">
        <v>18</v>
      </c>
    </row>
    <row r="99" spans="1:7" s="12" customFormat="1" ht="24">
      <c r="A99" s="25" t="s">
        <v>1195</v>
      </c>
      <c r="B99" s="37">
        <v>44719</v>
      </c>
      <c r="C99" s="25" t="s">
        <v>28</v>
      </c>
      <c r="D99" s="30">
        <f t="shared" si="5"/>
        <v>3.1219999999999999</v>
      </c>
      <c r="E99" s="25" t="s">
        <v>818</v>
      </c>
      <c r="F99" s="25" t="s">
        <v>17</v>
      </c>
      <c r="G99" s="25" t="s">
        <v>18</v>
      </c>
    </row>
    <row r="100" spans="1:7" s="12" customFormat="1" ht="24">
      <c r="A100" s="25" t="s">
        <v>1196</v>
      </c>
      <c r="B100" s="37">
        <v>44719</v>
      </c>
      <c r="C100" s="25" t="s">
        <v>28</v>
      </c>
      <c r="D100" s="30">
        <f t="shared" si="5"/>
        <v>3.1219999999999999</v>
      </c>
      <c r="E100" s="25" t="s">
        <v>818</v>
      </c>
      <c r="F100" s="25" t="s">
        <v>17</v>
      </c>
      <c r="G100" s="25" t="s">
        <v>18</v>
      </c>
    </row>
    <row r="101" spans="1:7" s="12" customFormat="1" ht="24">
      <c r="A101" s="25" t="s">
        <v>1197</v>
      </c>
      <c r="B101" s="37">
        <v>44719</v>
      </c>
      <c r="C101" s="25" t="s">
        <v>28</v>
      </c>
      <c r="D101" s="30">
        <f t="shared" si="5"/>
        <v>3.1219999999999999</v>
      </c>
      <c r="E101" s="25" t="s">
        <v>818</v>
      </c>
      <c r="F101" s="25" t="s">
        <v>17</v>
      </c>
      <c r="G101" s="25" t="s">
        <v>18</v>
      </c>
    </row>
    <row r="102" spans="1:7" s="12" customFormat="1" ht="24">
      <c r="A102" s="25" t="s">
        <v>1198</v>
      </c>
      <c r="B102" s="37">
        <v>44719</v>
      </c>
      <c r="C102" s="25" t="s">
        <v>28</v>
      </c>
      <c r="D102" s="30">
        <f t="shared" si="5"/>
        <v>3.1219999999999999</v>
      </c>
      <c r="E102" s="25" t="s">
        <v>818</v>
      </c>
      <c r="F102" s="25" t="s">
        <v>17</v>
      </c>
      <c r="G102" s="25" t="s">
        <v>18</v>
      </c>
    </row>
    <row r="103" spans="1:7" s="12" customFormat="1" ht="24">
      <c r="A103" s="25" t="s">
        <v>1199</v>
      </c>
      <c r="B103" s="37">
        <v>44719</v>
      </c>
      <c r="C103" s="25" t="s">
        <v>28</v>
      </c>
      <c r="D103" s="30">
        <f t="shared" si="5"/>
        <v>3.1219999999999999</v>
      </c>
      <c r="E103" s="25" t="s">
        <v>818</v>
      </c>
      <c r="F103" s="25" t="s">
        <v>17</v>
      </c>
      <c r="G103" s="25" t="s">
        <v>18</v>
      </c>
    </row>
    <row r="104" spans="1:7" s="12" customFormat="1" ht="24">
      <c r="A104" s="25" t="s">
        <v>1200</v>
      </c>
      <c r="B104" s="37">
        <v>44719</v>
      </c>
      <c r="C104" s="25" t="s">
        <v>28</v>
      </c>
      <c r="D104" s="30">
        <f t="shared" si="5"/>
        <v>3.1219999999999999</v>
      </c>
      <c r="E104" s="25" t="s">
        <v>818</v>
      </c>
      <c r="F104" s="25" t="s">
        <v>17</v>
      </c>
      <c r="G104" s="25" t="s">
        <v>18</v>
      </c>
    </row>
    <row r="105" spans="1:7" s="12" customFormat="1" ht="10.5" customHeight="1">
      <c r="A105" s="95"/>
      <c r="B105" s="95"/>
      <c r="C105" s="95"/>
      <c r="D105" s="95"/>
      <c r="E105" s="95"/>
      <c r="F105" s="95"/>
      <c r="G105" s="95"/>
    </row>
    <row r="106" spans="1:7" s="12" customFormat="1" ht="42.75" customHeight="1">
      <c r="A106" s="74" t="s">
        <v>24</v>
      </c>
      <c r="B106" s="74"/>
      <c r="C106" s="74"/>
      <c r="D106" s="74"/>
      <c r="E106" s="74"/>
      <c r="F106" s="74"/>
      <c r="G106" s="74"/>
    </row>
    <row r="107" spans="1:7" s="12" customFormat="1" ht="48.75" customHeight="1">
      <c r="A107" s="72" t="s">
        <v>1065</v>
      </c>
      <c r="B107" s="72"/>
      <c r="C107" s="72"/>
      <c r="D107" s="72"/>
      <c r="E107" s="13" t="s">
        <v>19</v>
      </c>
      <c r="F107" s="73" t="s">
        <v>1066</v>
      </c>
      <c r="G107" s="73"/>
    </row>
    <row r="108" spans="1:7" ht="48.75" customHeight="1">
      <c r="A108" s="75" t="s">
        <v>1067</v>
      </c>
      <c r="B108" s="75"/>
      <c r="C108" s="75"/>
      <c r="D108" s="75"/>
      <c r="E108" s="13" t="s">
        <v>19</v>
      </c>
      <c r="F108" s="73" t="s">
        <v>819</v>
      </c>
      <c r="G108" s="73"/>
    </row>
    <row r="109" spans="1:7" ht="30.75" customHeight="1">
      <c r="A109" s="72" t="s">
        <v>1068</v>
      </c>
      <c r="B109" s="72"/>
      <c r="C109" s="72"/>
      <c r="D109" s="16"/>
      <c r="E109" s="13" t="s">
        <v>20</v>
      </c>
      <c r="F109" s="73" t="s">
        <v>32</v>
      </c>
      <c r="G109" s="73"/>
    </row>
  </sheetData>
  <autoFilter ref="B24:B31" xr:uid="{00000000-0009-0000-0000-000000000000}"/>
  <mergeCells count="26">
    <mergeCell ref="B7:G7"/>
    <mergeCell ref="C1:G1"/>
    <mergeCell ref="A3:G3"/>
    <mergeCell ref="A4:G4"/>
    <mergeCell ref="A5:G5"/>
    <mergeCell ref="B6:G6"/>
    <mergeCell ref="A25:G25"/>
    <mergeCell ref="B8:G8"/>
    <mergeCell ref="B9:G9"/>
    <mergeCell ref="B10:G10"/>
    <mergeCell ref="A12:G12"/>
    <mergeCell ref="A13:F13"/>
    <mergeCell ref="A15:F15"/>
    <mergeCell ref="A16:F16"/>
    <mergeCell ref="A17:F17"/>
    <mergeCell ref="A18:F18"/>
    <mergeCell ref="A19:G19"/>
    <mergeCell ref="A22:G22"/>
    <mergeCell ref="A109:C109"/>
    <mergeCell ref="F109:G109"/>
    <mergeCell ref="A105:G105"/>
    <mergeCell ref="A106:G106"/>
    <mergeCell ref="A107:D107"/>
    <mergeCell ref="F107:G107"/>
    <mergeCell ref="A108:D108"/>
    <mergeCell ref="F108:G108"/>
  </mergeCells>
  <pageMargins left="0.98425196850393704" right="0.35433070866141736" top="0.59055118110236227" bottom="0.59055118110236227" header="0" footer="0"/>
  <pageSetup paperSize="9" scale="86" fitToHeight="0" orientation="portrait" r:id="rId1"/>
  <headerFooter differentFirst="1" alignWithMargins="0">
    <oddHeader>&amp;R&amp;"Times New Roman,обычный"&amp;K01+000П Р О Т О К О Л  № 67-2/2022цд от 22 июня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98C5-B9BE-426E-A65B-D03193442C43}">
  <sheetPr>
    <tabColor rgb="FF92D050"/>
    <pageSetUpPr fitToPage="1"/>
  </sheetPr>
  <dimension ref="A1:G109"/>
  <sheetViews>
    <sheetView view="pageLayout" topLeftCell="A25" zoomScaleNormal="100" zoomScaleSheetLayoutView="100" workbookViewId="0">
      <selection activeCell="E11" sqref="E11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3" t="s">
        <v>1233</v>
      </c>
      <c r="B3" s="93"/>
      <c r="C3" s="93"/>
      <c r="D3" s="93"/>
      <c r="E3" s="93"/>
      <c r="F3" s="93"/>
      <c r="G3" s="93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1136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90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94" t="s">
        <v>1236</v>
      </c>
      <c r="B12" s="94"/>
      <c r="C12" s="94"/>
      <c r="D12" s="94"/>
      <c r="E12" s="94"/>
      <c r="F12" s="94"/>
      <c r="G12" s="94"/>
    </row>
    <row r="13" spans="1:7" ht="17.25" customHeight="1">
      <c r="A13" s="87" t="s">
        <v>1069</v>
      </c>
      <c r="B13" s="87"/>
      <c r="C13" s="87"/>
      <c r="D13" s="87"/>
      <c r="E13" s="87"/>
      <c r="F13" s="87"/>
      <c r="G13" s="38"/>
    </row>
    <row r="14" spans="1:7" ht="17.25" customHeight="1">
      <c r="A14" s="39" t="s">
        <v>817</v>
      </c>
      <c r="B14" s="39"/>
      <c r="C14" s="39"/>
      <c r="D14" s="39"/>
      <c r="E14" s="39"/>
      <c r="F14" s="39"/>
      <c r="G14" s="39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39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39" t="s">
        <v>8</v>
      </c>
      <c r="B20" s="5"/>
      <c r="C20" s="7"/>
      <c r="D20" s="7"/>
      <c r="E20" s="7"/>
      <c r="F20" s="7"/>
      <c r="G20" s="7"/>
    </row>
    <row r="21" spans="1:7" ht="13.5" customHeight="1">
      <c r="A21" s="39" t="s">
        <v>26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77" t="s">
        <v>137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180</v>
      </c>
      <c r="B26" s="37">
        <v>44742</v>
      </c>
      <c r="C26" s="25" t="s">
        <v>31</v>
      </c>
      <c r="D26" s="30">
        <f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181</v>
      </c>
      <c r="B27" s="37">
        <v>44742</v>
      </c>
      <c r="C27" s="25" t="s">
        <v>31</v>
      </c>
      <c r="D27" s="30">
        <f t="shared" ref="D27:D45" si="0">16/100*0.7</f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182</v>
      </c>
      <c r="B28" s="37">
        <v>44742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183</v>
      </c>
      <c r="B29" s="37">
        <v>44742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184</v>
      </c>
      <c r="B30" s="37">
        <v>44742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185</v>
      </c>
      <c r="B31" s="37">
        <v>44742</v>
      </c>
      <c r="C31" s="25" t="s">
        <v>31</v>
      </c>
      <c r="D31" s="30">
        <f t="shared" si="0"/>
        <v>0.11199999999999999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186</v>
      </c>
      <c r="B32" s="37">
        <v>44742</v>
      </c>
      <c r="C32" s="25" t="s">
        <v>31</v>
      </c>
      <c r="D32" s="30">
        <f t="shared" si="0"/>
        <v>0.11199999999999999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187</v>
      </c>
      <c r="B33" s="37">
        <v>44742</v>
      </c>
      <c r="C33" s="25" t="s">
        <v>31</v>
      </c>
      <c r="D33" s="30">
        <f t="shared" si="0"/>
        <v>0.11199999999999999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188</v>
      </c>
      <c r="B34" s="37">
        <v>44742</v>
      </c>
      <c r="C34" s="25" t="s">
        <v>31</v>
      </c>
      <c r="D34" s="30">
        <f t="shared" si="0"/>
        <v>0.11199999999999999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189</v>
      </c>
      <c r="B35" s="37">
        <v>44742</v>
      </c>
      <c r="C35" s="25" t="s">
        <v>31</v>
      </c>
      <c r="D35" s="30">
        <f t="shared" si="0"/>
        <v>0.11199999999999999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190</v>
      </c>
      <c r="B36" s="37">
        <v>44742</v>
      </c>
      <c r="C36" s="25" t="s">
        <v>31</v>
      </c>
      <c r="D36" s="30">
        <f t="shared" si="0"/>
        <v>0.11199999999999999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191</v>
      </c>
      <c r="B37" s="37">
        <v>44742</v>
      </c>
      <c r="C37" s="25" t="s">
        <v>31</v>
      </c>
      <c r="D37" s="30">
        <f t="shared" si="0"/>
        <v>0.11199999999999999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192</v>
      </c>
      <c r="B38" s="37">
        <v>44742</v>
      </c>
      <c r="C38" s="25" t="s">
        <v>31</v>
      </c>
      <c r="D38" s="30">
        <f t="shared" si="0"/>
        <v>0.11199999999999999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193</v>
      </c>
      <c r="B39" s="37">
        <v>44742</v>
      </c>
      <c r="C39" s="25" t="s">
        <v>31</v>
      </c>
      <c r="D39" s="30">
        <f t="shared" si="0"/>
        <v>0.11199999999999999</v>
      </c>
      <c r="E39" s="25" t="s">
        <v>818</v>
      </c>
      <c r="F39" s="25" t="s">
        <v>17</v>
      </c>
      <c r="G39" s="25" t="s">
        <v>18</v>
      </c>
    </row>
    <row r="40" spans="1:7" ht="60" customHeight="1">
      <c r="A40" s="8" t="s">
        <v>10</v>
      </c>
      <c r="B40" s="8" t="s">
        <v>11</v>
      </c>
      <c r="C40" s="8" t="s">
        <v>12</v>
      </c>
      <c r="D40" s="31" t="s">
        <v>13</v>
      </c>
      <c r="E40" s="9" t="s">
        <v>14</v>
      </c>
      <c r="F40" s="10" t="s">
        <v>15</v>
      </c>
      <c r="G40" s="10" t="s">
        <v>16</v>
      </c>
    </row>
    <row r="41" spans="1:7" s="12" customFormat="1" ht="15" customHeight="1">
      <c r="A41" s="11">
        <v>1</v>
      </c>
      <c r="B41" s="11">
        <v>2</v>
      </c>
      <c r="C41" s="10">
        <v>3</v>
      </c>
      <c r="D41" s="32">
        <v>4</v>
      </c>
      <c r="E41" s="9">
        <v>5</v>
      </c>
      <c r="F41" s="10">
        <v>6</v>
      </c>
      <c r="G41" s="10">
        <v>7</v>
      </c>
    </row>
    <row r="42" spans="1:7" s="12" customFormat="1" ht="24">
      <c r="A42" s="25" t="s">
        <v>194</v>
      </c>
      <c r="B42" s="37">
        <v>44742</v>
      </c>
      <c r="C42" s="25" t="s">
        <v>31</v>
      </c>
      <c r="D42" s="30">
        <f t="shared" si="0"/>
        <v>0.11199999999999999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195</v>
      </c>
      <c r="B43" s="37">
        <v>44742</v>
      </c>
      <c r="C43" s="25" t="s">
        <v>31</v>
      </c>
      <c r="D43" s="30">
        <f t="shared" si="0"/>
        <v>0.11199999999999999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196</v>
      </c>
      <c r="B44" s="37">
        <v>44742</v>
      </c>
      <c r="C44" s="25" t="s">
        <v>31</v>
      </c>
      <c r="D44" s="30">
        <f t="shared" si="0"/>
        <v>0.11199999999999999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197</v>
      </c>
      <c r="B45" s="37">
        <v>44742</v>
      </c>
      <c r="C45" s="25" t="s">
        <v>31</v>
      </c>
      <c r="D45" s="30">
        <f t="shared" si="0"/>
        <v>0.11199999999999999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198</v>
      </c>
      <c r="B46" s="37">
        <v>44742</v>
      </c>
      <c r="C46" s="25" t="s">
        <v>31</v>
      </c>
      <c r="D46" s="30">
        <f>42/100*0.7</f>
        <v>0.29399999999999998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199</v>
      </c>
      <c r="B47" s="37">
        <v>44742</v>
      </c>
      <c r="C47" s="25" t="s">
        <v>31</v>
      </c>
      <c r="D47" s="30">
        <f t="shared" ref="D47:D48" si="1">42/100*0.7</f>
        <v>0.29399999999999998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200</v>
      </c>
      <c r="B48" s="37">
        <v>44742</v>
      </c>
      <c r="C48" s="25" t="s">
        <v>31</v>
      </c>
      <c r="D48" s="30">
        <f t="shared" si="1"/>
        <v>0.29399999999999998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201</v>
      </c>
      <c r="B49" s="37">
        <v>44742</v>
      </c>
      <c r="C49" s="25" t="s">
        <v>31</v>
      </c>
      <c r="D49" s="30">
        <f>34/100*0.7</f>
        <v>0.23799999999999999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202</v>
      </c>
      <c r="B50" s="37">
        <v>44742</v>
      </c>
      <c r="C50" s="25" t="s">
        <v>31</v>
      </c>
      <c r="D50" s="30">
        <f t="shared" ref="D50:D54" si="2">34/100*0.7</f>
        <v>0.23799999999999999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203</v>
      </c>
      <c r="B51" s="37">
        <v>44742</v>
      </c>
      <c r="C51" s="25" t="s">
        <v>31</v>
      </c>
      <c r="D51" s="30">
        <f t="shared" si="2"/>
        <v>0.23799999999999999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204</v>
      </c>
      <c r="B52" s="37">
        <v>44742</v>
      </c>
      <c r="C52" s="25" t="s">
        <v>31</v>
      </c>
      <c r="D52" s="30">
        <f t="shared" si="2"/>
        <v>0.23799999999999999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205</v>
      </c>
      <c r="B53" s="37">
        <v>44742</v>
      </c>
      <c r="C53" s="25" t="s">
        <v>31</v>
      </c>
      <c r="D53" s="30">
        <f t="shared" si="2"/>
        <v>0.23799999999999999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206</v>
      </c>
      <c r="B54" s="37">
        <v>44742</v>
      </c>
      <c r="C54" s="25" t="s">
        <v>31</v>
      </c>
      <c r="D54" s="30">
        <f t="shared" si="2"/>
        <v>0.23799999999999999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207</v>
      </c>
      <c r="B55" s="37">
        <v>44741</v>
      </c>
      <c r="C55" s="25" t="s">
        <v>30</v>
      </c>
      <c r="D55" s="30">
        <f t="shared" ref="D55:D70" si="3">184/100*0.7</f>
        <v>1.288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208</v>
      </c>
      <c r="B56" s="37">
        <v>44741</v>
      </c>
      <c r="C56" s="25" t="s">
        <v>30</v>
      </c>
      <c r="D56" s="30">
        <f t="shared" si="3"/>
        <v>1.288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209</v>
      </c>
      <c r="B57" s="37">
        <v>44741</v>
      </c>
      <c r="C57" s="25" t="s">
        <v>30</v>
      </c>
      <c r="D57" s="30">
        <f t="shared" si="3"/>
        <v>1.288</v>
      </c>
      <c r="E57" s="25" t="s">
        <v>818</v>
      </c>
      <c r="F57" s="25" t="s">
        <v>17</v>
      </c>
      <c r="G57" s="25" t="s">
        <v>18</v>
      </c>
    </row>
    <row r="58" spans="1:7" s="12" customFormat="1" ht="24">
      <c r="A58" s="25" t="s">
        <v>210</v>
      </c>
      <c r="B58" s="37">
        <v>44741</v>
      </c>
      <c r="C58" s="25" t="s">
        <v>30</v>
      </c>
      <c r="D58" s="30">
        <f t="shared" si="3"/>
        <v>1.288</v>
      </c>
      <c r="E58" s="25" t="s">
        <v>818</v>
      </c>
      <c r="F58" s="25" t="s">
        <v>17</v>
      </c>
      <c r="G58" s="25" t="s">
        <v>18</v>
      </c>
    </row>
    <row r="59" spans="1:7" s="12" customFormat="1" ht="24">
      <c r="A59" s="25" t="s">
        <v>211</v>
      </c>
      <c r="B59" s="37">
        <v>44741</v>
      </c>
      <c r="C59" s="25" t="s">
        <v>30</v>
      </c>
      <c r="D59" s="30">
        <f t="shared" si="3"/>
        <v>1.288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212</v>
      </c>
      <c r="B60" s="37">
        <v>44741</v>
      </c>
      <c r="C60" s="25" t="s">
        <v>30</v>
      </c>
      <c r="D60" s="30">
        <f t="shared" si="3"/>
        <v>1.288</v>
      </c>
      <c r="E60" s="25" t="s">
        <v>818</v>
      </c>
      <c r="F60" s="25" t="s">
        <v>17</v>
      </c>
      <c r="G60" s="25" t="s">
        <v>18</v>
      </c>
    </row>
    <row r="61" spans="1:7" s="12" customFormat="1" ht="24">
      <c r="A61" s="25" t="s">
        <v>213</v>
      </c>
      <c r="B61" s="37">
        <v>44741</v>
      </c>
      <c r="C61" s="25" t="s">
        <v>30</v>
      </c>
      <c r="D61" s="30">
        <f t="shared" si="3"/>
        <v>1.288</v>
      </c>
      <c r="E61" s="25" t="s">
        <v>818</v>
      </c>
      <c r="F61" s="25" t="s">
        <v>17</v>
      </c>
      <c r="G61" s="25" t="s">
        <v>18</v>
      </c>
    </row>
    <row r="62" spans="1:7" s="12" customFormat="1" ht="24">
      <c r="A62" s="25" t="s">
        <v>214</v>
      </c>
      <c r="B62" s="37">
        <v>44741</v>
      </c>
      <c r="C62" s="25" t="s">
        <v>30</v>
      </c>
      <c r="D62" s="30">
        <f t="shared" si="3"/>
        <v>1.288</v>
      </c>
      <c r="E62" s="25" t="s">
        <v>818</v>
      </c>
      <c r="F62" s="25" t="s">
        <v>17</v>
      </c>
      <c r="G62" s="25" t="s">
        <v>18</v>
      </c>
    </row>
    <row r="63" spans="1:7" s="12" customFormat="1" ht="24">
      <c r="A63" s="25" t="s">
        <v>215</v>
      </c>
      <c r="B63" s="37">
        <v>44741</v>
      </c>
      <c r="C63" s="25" t="s">
        <v>30</v>
      </c>
      <c r="D63" s="30">
        <f t="shared" si="3"/>
        <v>1.288</v>
      </c>
      <c r="E63" s="25" t="s">
        <v>818</v>
      </c>
      <c r="F63" s="25" t="s">
        <v>17</v>
      </c>
      <c r="G63" s="25" t="s">
        <v>18</v>
      </c>
    </row>
    <row r="64" spans="1:7" s="12" customFormat="1" ht="24">
      <c r="A64" s="25" t="s">
        <v>216</v>
      </c>
      <c r="B64" s="37">
        <v>44741</v>
      </c>
      <c r="C64" s="25" t="s">
        <v>30</v>
      </c>
      <c r="D64" s="30">
        <f t="shared" si="3"/>
        <v>1.288</v>
      </c>
      <c r="E64" s="25" t="s">
        <v>818</v>
      </c>
      <c r="F64" s="25" t="s">
        <v>17</v>
      </c>
      <c r="G64" s="25" t="s">
        <v>18</v>
      </c>
    </row>
    <row r="65" spans="1:7" s="12" customFormat="1" ht="24">
      <c r="A65" s="25" t="s">
        <v>217</v>
      </c>
      <c r="B65" s="37">
        <v>44741</v>
      </c>
      <c r="C65" s="25" t="s">
        <v>30</v>
      </c>
      <c r="D65" s="30">
        <f t="shared" si="3"/>
        <v>1.288</v>
      </c>
      <c r="E65" s="25" t="s">
        <v>818</v>
      </c>
      <c r="F65" s="25" t="s">
        <v>17</v>
      </c>
      <c r="G65" s="25" t="s">
        <v>18</v>
      </c>
    </row>
    <row r="66" spans="1:7" s="12" customFormat="1" ht="24">
      <c r="A66" s="25" t="s">
        <v>218</v>
      </c>
      <c r="B66" s="37">
        <v>44741</v>
      </c>
      <c r="C66" s="25" t="s">
        <v>30</v>
      </c>
      <c r="D66" s="30">
        <f t="shared" si="3"/>
        <v>1.288</v>
      </c>
      <c r="E66" s="25" t="s">
        <v>818</v>
      </c>
      <c r="F66" s="25" t="s">
        <v>17</v>
      </c>
      <c r="G66" s="25" t="s">
        <v>18</v>
      </c>
    </row>
    <row r="67" spans="1:7" s="12" customFormat="1" ht="24">
      <c r="A67" s="25" t="s">
        <v>219</v>
      </c>
      <c r="B67" s="37">
        <v>44741</v>
      </c>
      <c r="C67" s="25" t="s">
        <v>30</v>
      </c>
      <c r="D67" s="30">
        <f t="shared" si="3"/>
        <v>1.288</v>
      </c>
      <c r="E67" s="25" t="s">
        <v>818</v>
      </c>
      <c r="F67" s="25" t="s">
        <v>17</v>
      </c>
      <c r="G67" s="25" t="s">
        <v>18</v>
      </c>
    </row>
    <row r="68" spans="1:7" s="12" customFormat="1" ht="24">
      <c r="A68" s="25" t="s">
        <v>220</v>
      </c>
      <c r="B68" s="37">
        <v>44741</v>
      </c>
      <c r="C68" s="25" t="s">
        <v>30</v>
      </c>
      <c r="D68" s="30">
        <f t="shared" si="3"/>
        <v>1.288</v>
      </c>
      <c r="E68" s="25" t="s">
        <v>818</v>
      </c>
      <c r="F68" s="25" t="s">
        <v>17</v>
      </c>
      <c r="G68" s="25" t="s">
        <v>18</v>
      </c>
    </row>
    <row r="69" spans="1:7" s="12" customFormat="1" ht="24">
      <c r="A69" s="25" t="s">
        <v>221</v>
      </c>
      <c r="B69" s="37">
        <v>44741</v>
      </c>
      <c r="C69" s="25" t="s">
        <v>30</v>
      </c>
      <c r="D69" s="30">
        <f t="shared" si="3"/>
        <v>1.288</v>
      </c>
      <c r="E69" s="25" t="s">
        <v>818</v>
      </c>
      <c r="F69" s="25" t="s">
        <v>17</v>
      </c>
      <c r="G69" s="25" t="s">
        <v>18</v>
      </c>
    </row>
    <row r="70" spans="1:7" s="12" customFormat="1" ht="24">
      <c r="A70" s="25" t="s">
        <v>222</v>
      </c>
      <c r="B70" s="37">
        <v>44741</v>
      </c>
      <c r="C70" s="25" t="s">
        <v>30</v>
      </c>
      <c r="D70" s="30">
        <f t="shared" si="3"/>
        <v>1.288</v>
      </c>
      <c r="E70" s="25" t="s">
        <v>818</v>
      </c>
      <c r="F70" s="25" t="s">
        <v>17</v>
      </c>
      <c r="G70" s="25" t="s">
        <v>18</v>
      </c>
    </row>
    <row r="71" spans="1:7" s="12" customFormat="1" ht="24">
      <c r="A71" s="25" t="s">
        <v>1201</v>
      </c>
      <c r="B71" s="37">
        <v>44726</v>
      </c>
      <c r="C71" s="25" t="s">
        <v>28</v>
      </c>
      <c r="D71" s="30">
        <f>446/100*0.7</f>
        <v>3.1219999999999999</v>
      </c>
      <c r="E71" s="25" t="s">
        <v>818</v>
      </c>
      <c r="F71" s="25" t="s">
        <v>17</v>
      </c>
      <c r="G71" s="25" t="s">
        <v>18</v>
      </c>
    </row>
    <row r="72" spans="1:7" s="12" customFormat="1" ht="24">
      <c r="A72" s="25" t="s">
        <v>1202</v>
      </c>
      <c r="B72" s="37">
        <v>44726</v>
      </c>
      <c r="C72" s="25" t="s">
        <v>28</v>
      </c>
      <c r="D72" s="30">
        <f>446/100*0.7</f>
        <v>3.1219999999999999</v>
      </c>
      <c r="E72" s="25" t="s">
        <v>818</v>
      </c>
      <c r="F72" s="25" t="s">
        <v>17</v>
      </c>
      <c r="G72" s="25" t="s">
        <v>18</v>
      </c>
    </row>
    <row r="73" spans="1:7" s="12" customFormat="1" ht="24">
      <c r="A73" s="25" t="s">
        <v>1203</v>
      </c>
      <c r="B73" s="37">
        <v>44726</v>
      </c>
      <c r="C73" s="25" t="s">
        <v>28</v>
      </c>
      <c r="D73" s="30">
        <f t="shared" ref="D73:D88" si="4">446/100*0.7</f>
        <v>3.1219999999999999</v>
      </c>
      <c r="E73" s="25" t="s">
        <v>818</v>
      </c>
      <c r="F73" s="25" t="s">
        <v>17</v>
      </c>
      <c r="G73" s="25" t="s">
        <v>18</v>
      </c>
    </row>
    <row r="74" spans="1:7" s="12" customFormat="1" ht="24">
      <c r="A74" s="25" t="s">
        <v>1204</v>
      </c>
      <c r="B74" s="37">
        <v>44726</v>
      </c>
      <c r="C74" s="25" t="s">
        <v>28</v>
      </c>
      <c r="D74" s="30">
        <f t="shared" si="4"/>
        <v>3.1219999999999999</v>
      </c>
      <c r="E74" s="25" t="s">
        <v>818</v>
      </c>
      <c r="F74" s="25" t="s">
        <v>17</v>
      </c>
      <c r="G74" s="25" t="s">
        <v>18</v>
      </c>
    </row>
    <row r="75" spans="1:7" s="12" customFormat="1" ht="24">
      <c r="A75" s="25" t="s">
        <v>1205</v>
      </c>
      <c r="B75" s="37">
        <v>44726</v>
      </c>
      <c r="C75" s="25" t="s">
        <v>28</v>
      </c>
      <c r="D75" s="30">
        <f t="shared" si="4"/>
        <v>3.1219999999999999</v>
      </c>
      <c r="E75" s="25" t="s">
        <v>818</v>
      </c>
      <c r="F75" s="25" t="s">
        <v>17</v>
      </c>
      <c r="G75" s="25" t="s">
        <v>18</v>
      </c>
    </row>
    <row r="76" spans="1:7" ht="60" customHeight="1">
      <c r="A76" s="8" t="s">
        <v>10</v>
      </c>
      <c r="B76" s="8" t="s">
        <v>11</v>
      </c>
      <c r="C76" s="8" t="s">
        <v>12</v>
      </c>
      <c r="D76" s="31" t="s">
        <v>13</v>
      </c>
      <c r="E76" s="9" t="s">
        <v>14</v>
      </c>
      <c r="F76" s="10" t="s">
        <v>15</v>
      </c>
      <c r="G76" s="10" t="s">
        <v>16</v>
      </c>
    </row>
    <row r="77" spans="1:7" s="12" customFormat="1" ht="15" customHeight="1">
      <c r="A77" s="11">
        <v>1</v>
      </c>
      <c r="B77" s="11">
        <v>2</v>
      </c>
      <c r="C77" s="10">
        <v>3</v>
      </c>
      <c r="D77" s="32">
        <v>4</v>
      </c>
      <c r="E77" s="9">
        <v>5</v>
      </c>
      <c r="F77" s="10">
        <v>6</v>
      </c>
      <c r="G77" s="10">
        <v>7</v>
      </c>
    </row>
    <row r="78" spans="1:7" s="12" customFormat="1" ht="24">
      <c r="A78" s="25" t="s">
        <v>1206</v>
      </c>
      <c r="B78" s="37">
        <v>44726</v>
      </c>
      <c r="C78" s="25" t="s">
        <v>28</v>
      </c>
      <c r="D78" s="30">
        <f t="shared" si="4"/>
        <v>3.1219999999999999</v>
      </c>
      <c r="E78" s="25" t="s">
        <v>818</v>
      </c>
      <c r="F78" s="25" t="s">
        <v>17</v>
      </c>
      <c r="G78" s="25" t="s">
        <v>18</v>
      </c>
    </row>
    <row r="79" spans="1:7" s="12" customFormat="1" ht="24">
      <c r="A79" s="25" t="s">
        <v>1207</v>
      </c>
      <c r="B79" s="37">
        <v>44726</v>
      </c>
      <c r="C79" s="25" t="s">
        <v>28</v>
      </c>
      <c r="D79" s="30">
        <f t="shared" si="4"/>
        <v>3.1219999999999999</v>
      </c>
      <c r="E79" s="25" t="s">
        <v>818</v>
      </c>
      <c r="F79" s="25" t="s">
        <v>17</v>
      </c>
      <c r="G79" s="25" t="s">
        <v>18</v>
      </c>
    </row>
    <row r="80" spans="1:7" s="12" customFormat="1" ht="24">
      <c r="A80" s="25" t="s">
        <v>1208</v>
      </c>
      <c r="B80" s="37">
        <v>44726</v>
      </c>
      <c r="C80" s="25" t="s">
        <v>28</v>
      </c>
      <c r="D80" s="30">
        <f t="shared" si="4"/>
        <v>3.1219999999999999</v>
      </c>
      <c r="E80" s="25" t="s">
        <v>818</v>
      </c>
      <c r="F80" s="25" t="s">
        <v>17</v>
      </c>
      <c r="G80" s="25" t="s">
        <v>18</v>
      </c>
    </row>
    <row r="81" spans="1:7" s="12" customFormat="1" ht="24">
      <c r="A81" s="25" t="s">
        <v>1209</v>
      </c>
      <c r="B81" s="37">
        <v>44726</v>
      </c>
      <c r="C81" s="25" t="s">
        <v>28</v>
      </c>
      <c r="D81" s="30">
        <f t="shared" si="4"/>
        <v>3.1219999999999999</v>
      </c>
      <c r="E81" s="25" t="s">
        <v>818</v>
      </c>
      <c r="F81" s="25" t="s">
        <v>17</v>
      </c>
      <c r="G81" s="25" t="s">
        <v>18</v>
      </c>
    </row>
    <row r="82" spans="1:7" s="12" customFormat="1" ht="24">
      <c r="A82" s="25" t="s">
        <v>1210</v>
      </c>
      <c r="B82" s="37">
        <v>44726</v>
      </c>
      <c r="C82" s="25" t="s">
        <v>28</v>
      </c>
      <c r="D82" s="30">
        <f t="shared" si="4"/>
        <v>3.1219999999999999</v>
      </c>
      <c r="E82" s="25" t="s">
        <v>818</v>
      </c>
      <c r="F82" s="25" t="s">
        <v>17</v>
      </c>
      <c r="G82" s="25" t="s">
        <v>18</v>
      </c>
    </row>
    <row r="83" spans="1:7" s="12" customFormat="1" ht="24">
      <c r="A83" s="25" t="s">
        <v>1211</v>
      </c>
      <c r="B83" s="37">
        <v>44726</v>
      </c>
      <c r="C83" s="25" t="s">
        <v>28</v>
      </c>
      <c r="D83" s="30">
        <f t="shared" si="4"/>
        <v>3.1219999999999999</v>
      </c>
      <c r="E83" s="25" t="s">
        <v>818</v>
      </c>
      <c r="F83" s="25" t="s">
        <v>17</v>
      </c>
      <c r="G83" s="25" t="s">
        <v>18</v>
      </c>
    </row>
    <row r="84" spans="1:7" s="12" customFormat="1" ht="24">
      <c r="A84" s="25" t="s">
        <v>1212</v>
      </c>
      <c r="B84" s="37">
        <v>44726</v>
      </c>
      <c r="C84" s="25" t="s">
        <v>28</v>
      </c>
      <c r="D84" s="30">
        <f t="shared" si="4"/>
        <v>3.1219999999999999</v>
      </c>
      <c r="E84" s="25" t="s">
        <v>818</v>
      </c>
      <c r="F84" s="25" t="s">
        <v>17</v>
      </c>
      <c r="G84" s="25" t="s">
        <v>18</v>
      </c>
    </row>
    <row r="85" spans="1:7" s="12" customFormat="1" ht="24">
      <c r="A85" s="25" t="s">
        <v>1213</v>
      </c>
      <c r="B85" s="37">
        <v>44726</v>
      </c>
      <c r="C85" s="25" t="s">
        <v>28</v>
      </c>
      <c r="D85" s="30">
        <f t="shared" si="4"/>
        <v>3.1219999999999999</v>
      </c>
      <c r="E85" s="25" t="s">
        <v>818</v>
      </c>
      <c r="F85" s="25" t="s">
        <v>17</v>
      </c>
      <c r="G85" s="25" t="s">
        <v>18</v>
      </c>
    </row>
    <row r="86" spans="1:7" s="12" customFormat="1" ht="24">
      <c r="A86" s="25" t="s">
        <v>1214</v>
      </c>
      <c r="B86" s="37">
        <v>44726</v>
      </c>
      <c r="C86" s="25" t="s">
        <v>28</v>
      </c>
      <c r="D86" s="30">
        <f t="shared" si="4"/>
        <v>3.1219999999999999</v>
      </c>
      <c r="E86" s="25" t="s">
        <v>818</v>
      </c>
      <c r="F86" s="25" t="s">
        <v>17</v>
      </c>
      <c r="G86" s="25" t="s">
        <v>18</v>
      </c>
    </row>
    <row r="87" spans="1:7" s="12" customFormat="1" ht="24">
      <c r="A87" s="25" t="s">
        <v>1215</v>
      </c>
      <c r="B87" s="37">
        <v>44726</v>
      </c>
      <c r="C87" s="25" t="s">
        <v>28</v>
      </c>
      <c r="D87" s="30">
        <f t="shared" si="4"/>
        <v>3.1219999999999999</v>
      </c>
      <c r="E87" s="25" t="s">
        <v>818</v>
      </c>
      <c r="F87" s="25" t="s">
        <v>17</v>
      </c>
      <c r="G87" s="25" t="s">
        <v>18</v>
      </c>
    </row>
    <row r="88" spans="1:7" s="12" customFormat="1" ht="24">
      <c r="A88" s="25" t="s">
        <v>1216</v>
      </c>
      <c r="B88" s="37">
        <v>44726</v>
      </c>
      <c r="C88" s="25" t="s">
        <v>28</v>
      </c>
      <c r="D88" s="30">
        <f t="shared" si="4"/>
        <v>3.1219999999999999</v>
      </c>
      <c r="E88" s="25" t="s">
        <v>818</v>
      </c>
      <c r="F88" s="25" t="s">
        <v>17</v>
      </c>
      <c r="G88" s="25" t="s">
        <v>18</v>
      </c>
    </row>
    <row r="89" spans="1:7" s="12" customFormat="1" ht="24">
      <c r="A89" s="25" t="s">
        <v>1217</v>
      </c>
      <c r="B89" s="37">
        <v>44726</v>
      </c>
      <c r="C89" s="25" t="s">
        <v>28</v>
      </c>
      <c r="D89" s="30">
        <f>446/100*0.7</f>
        <v>3.1219999999999999</v>
      </c>
      <c r="E89" s="25" t="s">
        <v>818</v>
      </c>
      <c r="F89" s="25" t="s">
        <v>17</v>
      </c>
      <c r="G89" s="25" t="s">
        <v>18</v>
      </c>
    </row>
    <row r="90" spans="1:7" s="12" customFormat="1" ht="24">
      <c r="A90" s="25" t="s">
        <v>1218</v>
      </c>
      <c r="B90" s="37">
        <v>44726</v>
      </c>
      <c r="C90" s="25" t="s">
        <v>28</v>
      </c>
      <c r="D90" s="30">
        <f>446/100*0.7</f>
        <v>3.1219999999999999</v>
      </c>
      <c r="E90" s="25" t="s">
        <v>818</v>
      </c>
      <c r="F90" s="25" t="s">
        <v>17</v>
      </c>
      <c r="G90" s="25" t="s">
        <v>18</v>
      </c>
    </row>
    <row r="91" spans="1:7" s="12" customFormat="1" ht="24">
      <c r="A91" s="25" t="s">
        <v>1219</v>
      </c>
      <c r="B91" s="37">
        <v>44726</v>
      </c>
      <c r="C91" s="25" t="s">
        <v>28</v>
      </c>
      <c r="D91" s="30">
        <f t="shared" ref="D91:D104" si="5">446/100*0.7</f>
        <v>3.1219999999999999</v>
      </c>
      <c r="E91" s="25" t="s">
        <v>818</v>
      </c>
      <c r="F91" s="25" t="s">
        <v>17</v>
      </c>
      <c r="G91" s="25" t="s">
        <v>18</v>
      </c>
    </row>
    <row r="92" spans="1:7" s="12" customFormat="1" ht="24">
      <c r="A92" s="25" t="s">
        <v>1220</v>
      </c>
      <c r="B92" s="37">
        <v>44726</v>
      </c>
      <c r="C92" s="25" t="s">
        <v>28</v>
      </c>
      <c r="D92" s="30">
        <f t="shared" si="5"/>
        <v>3.1219999999999999</v>
      </c>
      <c r="E92" s="25" t="s">
        <v>818</v>
      </c>
      <c r="F92" s="25" t="s">
        <v>17</v>
      </c>
      <c r="G92" s="25" t="s">
        <v>18</v>
      </c>
    </row>
    <row r="93" spans="1:7" s="12" customFormat="1" ht="24">
      <c r="A93" s="25" t="s">
        <v>1221</v>
      </c>
      <c r="B93" s="37">
        <v>44726</v>
      </c>
      <c r="C93" s="25" t="s">
        <v>28</v>
      </c>
      <c r="D93" s="30">
        <f t="shared" si="5"/>
        <v>3.1219999999999999</v>
      </c>
      <c r="E93" s="25" t="s">
        <v>818</v>
      </c>
      <c r="F93" s="25" t="s">
        <v>17</v>
      </c>
      <c r="G93" s="25" t="s">
        <v>18</v>
      </c>
    </row>
    <row r="94" spans="1:7" s="12" customFormat="1" ht="24">
      <c r="A94" s="25" t="s">
        <v>1222</v>
      </c>
      <c r="B94" s="37">
        <v>44726</v>
      </c>
      <c r="C94" s="25" t="s">
        <v>28</v>
      </c>
      <c r="D94" s="30">
        <f t="shared" si="5"/>
        <v>3.1219999999999999</v>
      </c>
      <c r="E94" s="25" t="s">
        <v>818</v>
      </c>
      <c r="F94" s="25" t="s">
        <v>17</v>
      </c>
      <c r="G94" s="25" t="s">
        <v>18</v>
      </c>
    </row>
    <row r="95" spans="1:7" s="12" customFormat="1" ht="24">
      <c r="A95" s="25" t="s">
        <v>1223</v>
      </c>
      <c r="B95" s="37">
        <v>44726</v>
      </c>
      <c r="C95" s="25" t="s">
        <v>28</v>
      </c>
      <c r="D95" s="30">
        <f t="shared" si="5"/>
        <v>3.1219999999999999</v>
      </c>
      <c r="E95" s="25" t="s">
        <v>818</v>
      </c>
      <c r="F95" s="25" t="s">
        <v>17</v>
      </c>
      <c r="G95" s="25" t="s">
        <v>18</v>
      </c>
    </row>
    <row r="96" spans="1:7" s="12" customFormat="1" ht="24">
      <c r="A96" s="25" t="s">
        <v>1224</v>
      </c>
      <c r="B96" s="37">
        <v>44726</v>
      </c>
      <c r="C96" s="25" t="s">
        <v>28</v>
      </c>
      <c r="D96" s="30">
        <f t="shared" si="5"/>
        <v>3.1219999999999999</v>
      </c>
      <c r="E96" s="25" t="s">
        <v>818</v>
      </c>
      <c r="F96" s="25" t="s">
        <v>17</v>
      </c>
      <c r="G96" s="25" t="s">
        <v>18</v>
      </c>
    </row>
    <row r="97" spans="1:7" s="12" customFormat="1" ht="24">
      <c r="A97" s="25" t="s">
        <v>1225</v>
      </c>
      <c r="B97" s="37">
        <v>44726</v>
      </c>
      <c r="C97" s="25" t="s">
        <v>28</v>
      </c>
      <c r="D97" s="30">
        <f t="shared" si="5"/>
        <v>3.1219999999999999</v>
      </c>
      <c r="E97" s="25" t="s">
        <v>818</v>
      </c>
      <c r="F97" s="25" t="s">
        <v>17</v>
      </c>
      <c r="G97" s="25" t="s">
        <v>18</v>
      </c>
    </row>
    <row r="98" spans="1:7" s="12" customFormat="1" ht="24">
      <c r="A98" s="25" t="s">
        <v>1226</v>
      </c>
      <c r="B98" s="37">
        <v>44726</v>
      </c>
      <c r="C98" s="25" t="s">
        <v>28</v>
      </c>
      <c r="D98" s="30">
        <f t="shared" si="5"/>
        <v>3.1219999999999999</v>
      </c>
      <c r="E98" s="25" t="s">
        <v>818</v>
      </c>
      <c r="F98" s="25" t="s">
        <v>17</v>
      </c>
      <c r="G98" s="25" t="s">
        <v>18</v>
      </c>
    </row>
    <row r="99" spans="1:7" s="12" customFormat="1" ht="24">
      <c r="A99" s="25" t="s">
        <v>1227</v>
      </c>
      <c r="B99" s="37">
        <v>44726</v>
      </c>
      <c r="C99" s="25" t="s">
        <v>28</v>
      </c>
      <c r="D99" s="30">
        <f t="shared" si="5"/>
        <v>3.1219999999999999</v>
      </c>
      <c r="E99" s="25" t="s">
        <v>818</v>
      </c>
      <c r="F99" s="25" t="s">
        <v>17</v>
      </c>
      <c r="G99" s="25" t="s">
        <v>18</v>
      </c>
    </row>
    <row r="100" spans="1:7" s="12" customFormat="1" ht="24">
      <c r="A100" s="25" t="s">
        <v>1228</v>
      </c>
      <c r="B100" s="37">
        <v>44726</v>
      </c>
      <c r="C100" s="25" t="s">
        <v>28</v>
      </c>
      <c r="D100" s="30">
        <f t="shared" si="5"/>
        <v>3.1219999999999999</v>
      </c>
      <c r="E100" s="25" t="s">
        <v>818</v>
      </c>
      <c r="F100" s="25" t="s">
        <v>17</v>
      </c>
      <c r="G100" s="25" t="s">
        <v>18</v>
      </c>
    </row>
    <row r="101" spans="1:7" s="12" customFormat="1" ht="24">
      <c r="A101" s="25" t="s">
        <v>1229</v>
      </c>
      <c r="B101" s="37">
        <v>44726</v>
      </c>
      <c r="C101" s="25" t="s">
        <v>28</v>
      </c>
      <c r="D101" s="30">
        <f t="shared" si="5"/>
        <v>3.1219999999999999</v>
      </c>
      <c r="E101" s="25" t="s">
        <v>818</v>
      </c>
      <c r="F101" s="25" t="s">
        <v>17</v>
      </c>
      <c r="G101" s="25" t="s">
        <v>18</v>
      </c>
    </row>
    <row r="102" spans="1:7" s="12" customFormat="1" ht="24">
      <c r="A102" s="25" t="s">
        <v>1230</v>
      </c>
      <c r="B102" s="37">
        <v>44726</v>
      </c>
      <c r="C102" s="25" t="s">
        <v>28</v>
      </c>
      <c r="D102" s="30">
        <f t="shared" si="5"/>
        <v>3.1219999999999999</v>
      </c>
      <c r="E102" s="25" t="s">
        <v>818</v>
      </c>
      <c r="F102" s="25" t="s">
        <v>17</v>
      </c>
      <c r="G102" s="25" t="s">
        <v>18</v>
      </c>
    </row>
    <row r="103" spans="1:7" s="12" customFormat="1" ht="24">
      <c r="A103" s="25" t="s">
        <v>1231</v>
      </c>
      <c r="B103" s="37">
        <v>44726</v>
      </c>
      <c r="C103" s="25" t="s">
        <v>28</v>
      </c>
      <c r="D103" s="30">
        <f t="shared" si="5"/>
        <v>3.1219999999999999</v>
      </c>
      <c r="E103" s="25" t="s">
        <v>818</v>
      </c>
      <c r="F103" s="25" t="s">
        <v>17</v>
      </c>
      <c r="G103" s="25" t="s">
        <v>18</v>
      </c>
    </row>
    <row r="104" spans="1:7" s="12" customFormat="1" ht="24">
      <c r="A104" s="25" t="s">
        <v>1232</v>
      </c>
      <c r="B104" s="37">
        <v>44726</v>
      </c>
      <c r="C104" s="25" t="s">
        <v>28</v>
      </c>
      <c r="D104" s="30">
        <f t="shared" si="5"/>
        <v>3.1219999999999999</v>
      </c>
      <c r="E104" s="25" t="s">
        <v>818</v>
      </c>
      <c r="F104" s="25" t="s">
        <v>17</v>
      </c>
      <c r="G104" s="25" t="s">
        <v>18</v>
      </c>
    </row>
    <row r="105" spans="1:7" s="12" customFormat="1" ht="10.5" customHeight="1">
      <c r="A105" s="95"/>
      <c r="B105" s="95"/>
      <c r="C105" s="95"/>
      <c r="D105" s="95"/>
      <c r="E105" s="95"/>
      <c r="F105" s="95"/>
      <c r="G105" s="95"/>
    </row>
    <row r="106" spans="1:7" s="12" customFormat="1" ht="42.75" customHeight="1">
      <c r="A106" s="74" t="s">
        <v>24</v>
      </c>
      <c r="B106" s="74"/>
      <c r="C106" s="74"/>
      <c r="D106" s="74"/>
      <c r="E106" s="74"/>
      <c r="F106" s="74"/>
      <c r="G106" s="74"/>
    </row>
    <row r="107" spans="1:7" s="12" customFormat="1" ht="48.75" customHeight="1">
      <c r="A107" s="72" t="s">
        <v>1065</v>
      </c>
      <c r="B107" s="72"/>
      <c r="C107" s="72"/>
      <c r="D107" s="72"/>
      <c r="E107" s="13" t="s">
        <v>19</v>
      </c>
      <c r="F107" s="73" t="s">
        <v>1066</v>
      </c>
      <c r="G107" s="73"/>
    </row>
    <row r="108" spans="1:7" ht="48.75" customHeight="1">
      <c r="A108" s="75" t="s">
        <v>1067</v>
      </c>
      <c r="B108" s="75"/>
      <c r="C108" s="75"/>
      <c r="D108" s="75"/>
      <c r="E108" s="13" t="s">
        <v>19</v>
      </c>
      <c r="F108" s="73" t="s">
        <v>819</v>
      </c>
      <c r="G108" s="73"/>
    </row>
    <row r="109" spans="1:7" ht="30.75" customHeight="1">
      <c r="A109" s="72" t="s">
        <v>1068</v>
      </c>
      <c r="B109" s="72"/>
      <c r="C109" s="72"/>
      <c r="D109" s="16"/>
      <c r="E109" s="13" t="s">
        <v>20</v>
      </c>
      <c r="F109" s="73" t="s">
        <v>32</v>
      </c>
      <c r="G109" s="73"/>
    </row>
  </sheetData>
  <autoFilter ref="B24:B31" xr:uid="{00000000-0009-0000-0000-000000000000}"/>
  <mergeCells count="26">
    <mergeCell ref="A109:C109"/>
    <mergeCell ref="F109:G109"/>
    <mergeCell ref="A105:G105"/>
    <mergeCell ref="A106:G106"/>
    <mergeCell ref="A107:D107"/>
    <mergeCell ref="F107:G107"/>
    <mergeCell ref="A108:D108"/>
    <mergeCell ref="F108:G108"/>
    <mergeCell ref="A25:G25"/>
    <mergeCell ref="B8:G8"/>
    <mergeCell ref="B9:G9"/>
    <mergeCell ref="B10:G10"/>
    <mergeCell ref="A12:G12"/>
    <mergeCell ref="A13:F13"/>
    <mergeCell ref="A15:F15"/>
    <mergeCell ref="A16:F16"/>
    <mergeCell ref="A17:F17"/>
    <mergeCell ref="A18:F18"/>
    <mergeCell ref="A19:G19"/>
    <mergeCell ref="A22:G22"/>
    <mergeCell ref="B7:G7"/>
    <mergeCell ref="C1:G1"/>
    <mergeCell ref="A3:G3"/>
    <mergeCell ref="A4:G4"/>
    <mergeCell ref="A5:G5"/>
    <mergeCell ref="B6:G6"/>
  </mergeCells>
  <pageMargins left="0.98425196850393704" right="0.35433070866141736" top="0.59055118110236227" bottom="0.59055118110236227" header="0" footer="0"/>
  <pageSetup paperSize="9" scale="86" fitToHeight="0" orientation="portrait" r:id="rId1"/>
  <headerFooter differentFirst="1" alignWithMargins="0">
    <oddHeader>&amp;R&amp;"Times New Roman,обычный"&amp;K01+000П Р О Т О К О Л  № 67-3/2022цд от 30 июня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314-023C-4F20-A287-446D3FC81CF1}">
  <sheetPr>
    <tabColor rgb="FF92D050"/>
    <pageSetUpPr fitToPage="1"/>
  </sheetPr>
  <dimension ref="A1:G109"/>
  <sheetViews>
    <sheetView view="pageLayout" topLeftCell="A88" zoomScaleNormal="100" zoomScaleSheetLayoutView="100" workbookViewId="0">
      <selection activeCell="A15" sqref="A15:F15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3" t="s">
        <v>1237</v>
      </c>
      <c r="B3" s="93"/>
      <c r="C3" s="93"/>
      <c r="D3" s="93"/>
      <c r="E3" s="93"/>
      <c r="F3" s="93"/>
      <c r="G3" s="93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1063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224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94" t="s">
        <v>1238</v>
      </c>
      <c r="B12" s="94"/>
      <c r="C12" s="94"/>
      <c r="D12" s="94"/>
      <c r="E12" s="94"/>
      <c r="F12" s="94"/>
      <c r="G12" s="94"/>
    </row>
    <row r="13" spans="1:7" ht="17.25" customHeight="1">
      <c r="A13" s="87" t="s">
        <v>1069</v>
      </c>
      <c r="B13" s="87"/>
      <c r="C13" s="87"/>
      <c r="D13" s="87"/>
      <c r="E13" s="87"/>
      <c r="F13" s="87"/>
      <c r="G13" s="33"/>
    </row>
    <row r="14" spans="1:7" ht="17.25" customHeight="1">
      <c r="A14" s="34" t="s">
        <v>817</v>
      </c>
      <c r="B14" s="34"/>
      <c r="C14" s="34"/>
      <c r="D14" s="34"/>
      <c r="E14" s="34"/>
      <c r="F14" s="34"/>
      <c r="G14" s="34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34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34" t="s">
        <v>8</v>
      </c>
      <c r="B20" s="5"/>
      <c r="C20" s="7"/>
      <c r="D20" s="7"/>
      <c r="E20" s="7"/>
      <c r="F20" s="7"/>
      <c r="G20" s="7"/>
    </row>
    <row r="21" spans="1:7" ht="13.5" customHeight="1">
      <c r="A21" s="34" t="s">
        <v>26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77" t="s">
        <v>225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223</v>
      </c>
      <c r="B26" s="37">
        <v>44748</v>
      </c>
      <c r="C26" s="25" t="s">
        <v>31</v>
      </c>
      <c r="D26" s="30">
        <f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226</v>
      </c>
      <c r="B27" s="37">
        <v>44748</v>
      </c>
      <c r="C27" s="25" t="s">
        <v>31</v>
      </c>
      <c r="D27" s="30">
        <f t="shared" ref="D27:D45" si="0">16/100*0.7</f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227</v>
      </c>
      <c r="B28" s="37">
        <v>44748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228</v>
      </c>
      <c r="B29" s="37">
        <v>44748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229</v>
      </c>
      <c r="B30" s="37">
        <v>44748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230</v>
      </c>
      <c r="B31" s="37">
        <v>44748</v>
      </c>
      <c r="C31" s="25" t="s">
        <v>31</v>
      </c>
      <c r="D31" s="30">
        <f t="shared" si="0"/>
        <v>0.11199999999999999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231</v>
      </c>
      <c r="B32" s="37">
        <v>44748</v>
      </c>
      <c r="C32" s="25" t="s">
        <v>31</v>
      </c>
      <c r="D32" s="30">
        <f t="shared" si="0"/>
        <v>0.11199999999999999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232</v>
      </c>
      <c r="B33" s="37">
        <v>44748</v>
      </c>
      <c r="C33" s="25" t="s">
        <v>31</v>
      </c>
      <c r="D33" s="30">
        <f t="shared" si="0"/>
        <v>0.11199999999999999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233</v>
      </c>
      <c r="B34" s="37">
        <v>44748</v>
      </c>
      <c r="C34" s="25" t="s">
        <v>31</v>
      </c>
      <c r="D34" s="30">
        <f t="shared" si="0"/>
        <v>0.11199999999999999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234</v>
      </c>
      <c r="B35" s="37">
        <v>44748</v>
      </c>
      <c r="C35" s="25" t="s">
        <v>31</v>
      </c>
      <c r="D35" s="30">
        <f t="shared" si="0"/>
        <v>0.11199999999999999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235</v>
      </c>
      <c r="B36" s="37">
        <v>44748</v>
      </c>
      <c r="C36" s="25" t="s">
        <v>31</v>
      </c>
      <c r="D36" s="30">
        <f t="shared" si="0"/>
        <v>0.11199999999999999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236</v>
      </c>
      <c r="B37" s="37">
        <v>44748</v>
      </c>
      <c r="C37" s="25" t="s">
        <v>31</v>
      </c>
      <c r="D37" s="30">
        <f t="shared" si="0"/>
        <v>0.11199999999999999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237</v>
      </c>
      <c r="B38" s="37">
        <v>44748</v>
      </c>
      <c r="C38" s="25" t="s">
        <v>31</v>
      </c>
      <c r="D38" s="30">
        <f t="shared" si="0"/>
        <v>0.11199999999999999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238</v>
      </c>
      <c r="B39" s="37">
        <v>44748</v>
      </c>
      <c r="C39" s="25" t="s">
        <v>31</v>
      </c>
      <c r="D39" s="30">
        <f t="shared" si="0"/>
        <v>0.11199999999999999</v>
      </c>
      <c r="E39" s="25" t="s">
        <v>818</v>
      </c>
      <c r="F39" s="25" t="s">
        <v>17</v>
      </c>
      <c r="G39" s="25" t="s">
        <v>18</v>
      </c>
    </row>
    <row r="40" spans="1:7" ht="60" customHeight="1">
      <c r="A40" s="8" t="s">
        <v>10</v>
      </c>
      <c r="B40" s="8" t="s">
        <v>11</v>
      </c>
      <c r="C40" s="8" t="s">
        <v>12</v>
      </c>
      <c r="D40" s="31" t="s">
        <v>13</v>
      </c>
      <c r="E40" s="9" t="s">
        <v>14</v>
      </c>
      <c r="F40" s="10" t="s">
        <v>15</v>
      </c>
      <c r="G40" s="10" t="s">
        <v>16</v>
      </c>
    </row>
    <row r="41" spans="1:7" s="12" customFormat="1" ht="15" customHeight="1">
      <c r="A41" s="11">
        <v>1</v>
      </c>
      <c r="B41" s="11">
        <v>2</v>
      </c>
      <c r="C41" s="10">
        <v>3</v>
      </c>
      <c r="D41" s="32">
        <v>4</v>
      </c>
      <c r="E41" s="9">
        <v>5</v>
      </c>
      <c r="F41" s="10">
        <v>6</v>
      </c>
      <c r="G41" s="10">
        <v>7</v>
      </c>
    </row>
    <row r="42" spans="1:7" s="12" customFormat="1" ht="24">
      <c r="A42" s="25" t="s">
        <v>239</v>
      </c>
      <c r="B42" s="37">
        <v>44748</v>
      </c>
      <c r="C42" s="25" t="s">
        <v>31</v>
      </c>
      <c r="D42" s="30">
        <f t="shared" si="0"/>
        <v>0.11199999999999999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240</v>
      </c>
      <c r="B43" s="37">
        <v>44748</v>
      </c>
      <c r="C43" s="25" t="s">
        <v>31</v>
      </c>
      <c r="D43" s="30">
        <f t="shared" si="0"/>
        <v>0.11199999999999999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241</v>
      </c>
      <c r="B44" s="37">
        <v>44748</v>
      </c>
      <c r="C44" s="25" t="s">
        <v>31</v>
      </c>
      <c r="D44" s="30">
        <f t="shared" si="0"/>
        <v>0.11199999999999999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242</v>
      </c>
      <c r="B45" s="37">
        <v>44748</v>
      </c>
      <c r="C45" s="25" t="s">
        <v>31</v>
      </c>
      <c r="D45" s="30">
        <f t="shared" si="0"/>
        <v>0.11199999999999999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243</v>
      </c>
      <c r="B46" s="37">
        <v>44748</v>
      </c>
      <c r="C46" s="25" t="s">
        <v>31</v>
      </c>
      <c r="D46" s="30">
        <f>42/100*0.7</f>
        <v>0.29399999999999998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244</v>
      </c>
      <c r="B47" s="37">
        <v>44748</v>
      </c>
      <c r="C47" s="25" t="s">
        <v>31</v>
      </c>
      <c r="D47" s="30">
        <f t="shared" ref="D47:D48" si="1">42/100*0.7</f>
        <v>0.29399999999999998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245</v>
      </c>
      <c r="B48" s="37">
        <v>44748</v>
      </c>
      <c r="C48" s="25" t="s">
        <v>31</v>
      </c>
      <c r="D48" s="30">
        <f t="shared" si="1"/>
        <v>0.29399999999999998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246</v>
      </c>
      <c r="B49" s="37">
        <v>44748</v>
      </c>
      <c r="C49" s="25" t="s">
        <v>31</v>
      </c>
      <c r="D49" s="30">
        <f>34/100*0.7</f>
        <v>0.23799999999999999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247</v>
      </c>
      <c r="B50" s="37">
        <v>44748</v>
      </c>
      <c r="C50" s="25" t="s">
        <v>31</v>
      </c>
      <c r="D50" s="30">
        <f t="shared" ref="D50:D54" si="2">34/100*0.7</f>
        <v>0.23799999999999999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248</v>
      </c>
      <c r="B51" s="37">
        <v>44748</v>
      </c>
      <c r="C51" s="25" t="s">
        <v>31</v>
      </c>
      <c r="D51" s="30">
        <f t="shared" si="2"/>
        <v>0.23799999999999999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249</v>
      </c>
      <c r="B52" s="37">
        <v>44748</v>
      </c>
      <c r="C52" s="25" t="s">
        <v>31</v>
      </c>
      <c r="D52" s="30">
        <f t="shared" si="2"/>
        <v>0.23799999999999999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250</v>
      </c>
      <c r="B53" s="37">
        <v>44748</v>
      </c>
      <c r="C53" s="25" t="s">
        <v>31</v>
      </c>
      <c r="D53" s="30">
        <f t="shared" si="2"/>
        <v>0.23799999999999999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251</v>
      </c>
      <c r="B54" s="37">
        <v>44748</v>
      </c>
      <c r="C54" s="25" t="s">
        <v>31</v>
      </c>
      <c r="D54" s="30">
        <f t="shared" si="2"/>
        <v>0.23799999999999999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252</v>
      </c>
      <c r="B55" s="37">
        <v>44747</v>
      </c>
      <c r="C55" s="25" t="s">
        <v>30</v>
      </c>
      <c r="D55" s="30">
        <f t="shared" ref="D55:D70" si="3">184/100*0.7</f>
        <v>1.288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253</v>
      </c>
      <c r="B56" s="37">
        <v>44747</v>
      </c>
      <c r="C56" s="25" t="s">
        <v>30</v>
      </c>
      <c r="D56" s="30">
        <f t="shared" si="3"/>
        <v>1.288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254</v>
      </c>
      <c r="B57" s="37">
        <v>44747</v>
      </c>
      <c r="C57" s="25" t="s">
        <v>30</v>
      </c>
      <c r="D57" s="30">
        <f t="shared" si="3"/>
        <v>1.288</v>
      </c>
      <c r="E57" s="25" t="s">
        <v>818</v>
      </c>
      <c r="F57" s="25" t="s">
        <v>17</v>
      </c>
      <c r="G57" s="25" t="s">
        <v>18</v>
      </c>
    </row>
    <row r="58" spans="1:7" s="12" customFormat="1" ht="24">
      <c r="A58" s="25" t="s">
        <v>255</v>
      </c>
      <c r="B58" s="37">
        <v>44747</v>
      </c>
      <c r="C58" s="25" t="s">
        <v>30</v>
      </c>
      <c r="D58" s="30">
        <f t="shared" si="3"/>
        <v>1.288</v>
      </c>
      <c r="E58" s="25" t="s">
        <v>818</v>
      </c>
      <c r="F58" s="25" t="s">
        <v>17</v>
      </c>
      <c r="G58" s="25" t="s">
        <v>18</v>
      </c>
    </row>
    <row r="59" spans="1:7" s="12" customFormat="1" ht="24">
      <c r="A59" s="25" t="s">
        <v>256</v>
      </c>
      <c r="B59" s="37">
        <v>44747</v>
      </c>
      <c r="C59" s="25" t="s">
        <v>30</v>
      </c>
      <c r="D59" s="30">
        <f t="shared" si="3"/>
        <v>1.288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257</v>
      </c>
      <c r="B60" s="37">
        <v>44747</v>
      </c>
      <c r="C60" s="25" t="s">
        <v>30</v>
      </c>
      <c r="D60" s="30">
        <f t="shared" si="3"/>
        <v>1.288</v>
      </c>
      <c r="E60" s="25" t="s">
        <v>818</v>
      </c>
      <c r="F60" s="25" t="s">
        <v>17</v>
      </c>
      <c r="G60" s="25" t="s">
        <v>18</v>
      </c>
    </row>
    <row r="61" spans="1:7" s="12" customFormat="1" ht="24">
      <c r="A61" s="25" t="s">
        <v>258</v>
      </c>
      <c r="B61" s="37">
        <v>44747</v>
      </c>
      <c r="C61" s="25" t="s">
        <v>30</v>
      </c>
      <c r="D61" s="30">
        <f t="shared" si="3"/>
        <v>1.288</v>
      </c>
      <c r="E61" s="25" t="s">
        <v>818</v>
      </c>
      <c r="F61" s="25" t="s">
        <v>17</v>
      </c>
      <c r="G61" s="25" t="s">
        <v>18</v>
      </c>
    </row>
    <row r="62" spans="1:7" s="12" customFormat="1" ht="24">
      <c r="A62" s="25" t="s">
        <v>259</v>
      </c>
      <c r="B62" s="37">
        <v>44747</v>
      </c>
      <c r="C62" s="25" t="s">
        <v>30</v>
      </c>
      <c r="D62" s="30">
        <f t="shared" si="3"/>
        <v>1.288</v>
      </c>
      <c r="E62" s="25" t="s">
        <v>818</v>
      </c>
      <c r="F62" s="25" t="s">
        <v>17</v>
      </c>
      <c r="G62" s="25" t="s">
        <v>18</v>
      </c>
    </row>
    <row r="63" spans="1:7" s="12" customFormat="1" ht="24">
      <c r="A63" s="25" t="s">
        <v>260</v>
      </c>
      <c r="B63" s="37">
        <v>44747</v>
      </c>
      <c r="C63" s="25" t="s">
        <v>30</v>
      </c>
      <c r="D63" s="30">
        <f t="shared" si="3"/>
        <v>1.288</v>
      </c>
      <c r="E63" s="25" t="s">
        <v>818</v>
      </c>
      <c r="F63" s="25" t="s">
        <v>17</v>
      </c>
      <c r="G63" s="25" t="s">
        <v>18</v>
      </c>
    </row>
    <row r="64" spans="1:7" s="12" customFormat="1" ht="24">
      <c r="A64" s="25" t="s">
        <v>261</v>
      </c>
      <c r="B64" s="37">
        <v>44747</v>
      </c>
      <c r="C64" s="25" t="s">
        <v>30</v>
      </c>
      <c r="D64" s="30">
        <f t="shared" si="3"/>
        <v>1.288</v>
      </c>
      <c r="E64" s="25" t="s">
        <v>818</v>
      </c>
      <c r="F64" s="25" t="s">
        <v>17</v>
      </c>
      <c r="G64" s="25" t="s">
        <v>18</v>
      </c>
    </row>
    <row r="65" spans="1:7" s="12" customFormat="1" ht="24">
      <c r="A65" s="25" t="s">
        <v>262</v>
      </c>
      <c r="B65" s="37">
        <v>44747</v>
      </c>
      <c r="C65" s="25" t="s">
        <v>30</v>
      </c>
      <c r="D65" s="30">
        <f t="shared" si="3"/>
        <v>1.288</v>
      </c>
      <c r="E65" s="25" t="s">
        <v>818</v>
      </c>
      <c r="F65" s="25" t="s">
        <v>17</v>
      </c>
      <c r="G65" s="25" t="s">
        <v>18</v>
      </c>
    </row>
    <row r="66" spans="1:7" s="12" customFormat="1" ht="24">
      <c r="A66" s="25" t="s">
        <v>263</v>
      </c>
      <c r="B66" s="37">
        <v>44747</v>
      </c>
      <c r="C66" s="25" t="s">
        <v>30</v>
      </c>
      <c r="D66" s="30">
        <f t="shared" si="3"/>
        <v>1.288</v>
      </c>
      <c r="E66" s="25" t="s">
        <v>818</v>
      </c>
      <c r="F66" s="25" t="s">
        <v>17</v>
      </c>
      <c r="G66" s="25" t="s">
        <v>18</v>
      </c>
    </row>
    <row r="67" spans="1:7" s="12" customFormat="1" ht="24">
      <c r="A67" s="25" t="s">
        <v>264</v>
      </c>
      <c r="B67" s="37">
        <v>44747</v>
      </c>
      <c r="C67" s="25" t="s">
        <v>30</v>
      </c>
      <c r="D67" s="30">
        <f t="shared" si="3"/>
        <v>1.288</v>
      </c>
      <c r="E67" s="25" t="s">
        <v>818</v>
      </c>
      <c r="F67" s="25" t="s">
        <v>17</v>
      </c>
      <c r="G67" s="25" t="s">
        <v>18</v>
      </c>
    </row>
    <row r="68" spans="1:7" s="12" customFormat="1" ht="24">
      <c r="A68" s="25" t="s">
        <v>265</v>
      </c>
      <c r="B68" s="37">
        <v>44747</v>
      </c>
      <c r="C68" s="25" t="s">
        <v>30</v>
      </c>
      <c r="D68" s="30">
        <f t="shared" si="3"/>
        <v>1.288</v>
      </c>
      <c r="E68" s="25" t="s">
        <v>818</v>
      </c>
      <c r="F68" s="25" t="s">
        <v>17</v>
      </c>
      <c r="G68" s="25" t="s">
        <v>18</v>
      </c>
    </row>
    <row r="69" spans="1:7" s="12" customFormat="1" ht="24">
      <c r="A69" s="25" t="s">
        <v>266</v>
      </c>
      <c r="B69" s="37">
        <v>44747</v>
      </c>
      <c r="C69" s="25" t="s">
        <v>30</v>
      </c>
      <c r="D69" s="30">
        <f t="shared" si="3"/>
        <v>1.288</v>
      </c>
      <c r="E69" s="25" t="s">
        <v>818</v>
      </c>
      <c r="F69" s="25" t="s">
        <v>17</v>
      </c>
      <c r="G69" s="25" t="s">
        <v>18</v>
      </c>
    </row>
    <row r="70" spans="1:7" s="12" customFormat="1" ht="24">
      <c r="A70" s="25" t="s">
        <v>267</v>
      </c>
      <c r="B70" s="37">
        <v>44747</v>
      </c>
      <c r="C70" s="25" t="s">
        <v>30</v>
      </c>
      <c r="D70" s="30">
        <f t="shared" si="3"/>
        <v>1.288</v>
      </c>
      <c r="E70" s="25" t="s">
        <v>818</v>
      </c>
      <c r="F70" s="25" t="s">
        <v>17</v>
      </c>
      <c r="G70" s="25" t="s">
        <v>18</v>
      </c>
    </row>
    <row r="71" spans="1:7" s="12" customFormat="1" ht="24">
      <c r="A71" s="25" t="s">
        <v>1071</v>
      </c>
      <c r="B71" s="37">
        <v>44736</v>
      </c>
      <c r="C71" s="25" t="s">
        <v>28</v>
      </c>
      <c r="D71" s="30">
        <f>446/100*0.7</f>
        <v>3.1219999999999999</v>
      </c>
      <c r="E71" s="25" t="s">
        <v>818</v>
      </c>
      <c r="F71" s="25" t="s">
        <v>17</v>
      </c>
      <c r="G71" s="25" t="s">
        <v>18</v>
      </c>
    </row>
    <row r="72" spans="1:7" s="12" customFormat="1" ht="24">
      <c r="A72" s="25" t="s">
        <v>1072</v>
      </c>
      <c r="B72" s="37">
        <v>44736</v>
      </c>
      <c r="C72" s="25" t="s">
        <v>28</v>
      </c>
      <c r="D72" s="30">
        <f>446/100*0.7</f>
        <v>3.1219999999999999</v>
      </c>
      <c r="E72" s="25" t="s">
        <v>818</v>
      </c>
      <c r="F72" s="25" t="s">
        <v>17</v>
      </c>
      <c r="G72" s="25" t="s">
        <v>18</v>
      </c>
    </row>
    <row r="73" spans="1:7" s="12" customFormat="1" ht="24">
      <c r="A73" s="25" t="s">
        <v>1073</v>
      </c>
      <c r="B73" s="37">
        <v>44736</v>
      </c>
      <c r="C73" s="25" t="s">
        <v>28</v>
      </c>
      <c r="D73" s="30">
        <f t="shared" ref="D73:D88" si="4">446/100*0.7</f>
        <v>3.1219999999999999</v>
      </c>
      <c r="E73" s="25" t="s">
        <v>818</v>
      </c>
      <c r="F73" s="25" t="s">
        <v>17</v>
      </c>
      <c r="G73" s="25" t="s">
        <v>18</v>
      </c>
    </row>
    <row r="74" spans="1:7" s="12" customFormat="1" ht="24">
      <c r="A74" s="25" t="s">
        <v>1074</v>
      </c>
      <c r="B74" s="37">
        <v>44736</v>
      </c>
      <c r="C74" s="25" t="s">
        <v>28</v>
      </c>
      <c r="D74" s="30">
        <f t="shared" si="4"/>
        <v>3.1219999999999999</v>
      </c>
      <c r="E74" s="25" t="s">
        <v>818</v>
      </c>
      <c r="F74" s="25" t="s">
        <v>17</v>
      </c>
      <c r="G74" s="25" t="s">
        <v>18</v>
      </c>
    </row>
    <row r="75" spans="1:7" s="12" customFormat="1" ht="24">
      <c r="A75" s="25" t="s">
        <v>1075</v>
      </c>
      <c r="B75" s="37">
        <v>44736</v>
      </c>
      <c r="C75" s="25" t="s">
        <v>28</v>
      </c>
      <c r="D75" s="30">
        <f t="shared" si="4"/>
        <v>3.1219999999999999</v>
      </c>
      <c r="E75" s="25" t="s">
        <v>818</v>
      </c>
      <c r="F75" s="25" t="s">
        <v>17</v>
      </c>
      <c r="G75" s="25" t="s">
        <v>18</v>
      </c>
    </row>
    <row r="76" spans="1:7" ht="60" customHeight="1">
      <c r="A76" s="8" t="s">
        <v>10</v>
      </c>
      <c r="B76" s="8" t="s">
        <v>11</v>
      </c>
      <c r="C76" s="8" t="s">
        <v>12</v>
      </c>
      <c r="D76" s="31" t="s">
        <v>13</v>
      </c>
      <c r="E76" s="9" t="s">
        <v>14</v>
      </c>
      <c r="F76" s="10" t="s">
        <v>15</v>
      </c>
      <c r="G76" s="10" t="s">
        <v>16</v>
      </c>
    </row>
    <row r="77" spans="1:7" s="12" customFormat="1" ht="15" customHeight="1">
      <c r="A77" s="11">
        <v>1</v>
      </c>
      <c r="B77" s="11">
        <v>2</v>
      </c>
      <c r="C77" s="10">
        <v>3</v>
      </c>
      <c r="D77" s="32">
        <v>4</v>
      </c>
      <c r="E77" s="9">
        <v>5</v>
      </c>
      <c r="F77" s="10">
        <v>6</v>
      </c>
      <c r="G77" s="10">
        <v>7</v>
      </c>
    </row>
    <row r="78" spans="1:7" s="12" customFormat="1" ht="24">
      <c r="A78" s="25" t="s">
        <v>1076</v>
      </c>
      <c r="B78" s="37">
        <v>44736</v>
      </c>
      <c r="C78" s="25" t="s">
        <v>28</v>
      </c>
      <c r="D78" s="30">
        <f t="shared" si="4"/>
        <v>3.1219999999999999</v>
      </c>
      <c r="E78" s="25" t="s">
        <v>818</v>
      </c>
      <c r="F78" s="25" t="s">
        <v>17</v>
      </c>
      <c r="G78" s="25" t="s">
        <v>18</v>
      </c>
    </row>
    <row r="79" spans="1:7" s="12" customFormat="1" ht="24">
      <c r="A79" s="25" t="s">
        <v>1077</v>
      </c>
      <c r="B79" s="37">
        <v>44736</v>
      </c>
      <c r="C79" s="25" t="s">
        <v>28</v>
      </c>
      <c r="D79" s="30">
        <f t="shared" si="4"/>
        <v>3.1219999999999999</v>
      </c>
      <c r="E79" s="25" t="s">
        <v>818</v>
      </c>
      <c r="F79" s="25" t="s">
        <v>17</v>
      </c>
      <c r="G79" s="25" t="s">
        <v>18</v>
      </c>
    </row>
    <row r="80" spans="1:7" s="12" customFormat="1" ht="24">
      <c r="A80" s="25" t="s">
        <v>1078</v>
      </c>
      <c r="B80" s="37">
        <v>44736</v>
      </c>
      <c r="C80" s="25" t="s">
        <v>28</v>
      </c>
      <c r="D80" s="30">
        <f t="shared" si="4"/>
        <v>3.1219999999999999</v>
      </c>
      <c r="E80" s="25" t="s">
        <v>818</v>
      </c>
      <c r="F80" s="25" t="s">
        <v>17</v>
      </c>
      <c r="G80" s="25" t="s">
        <v>18</v>
      </c>
    </row>
    <row r="81" spans="1:7" s="12" customFormat="1" ht="24">
      <c r="A81" s="25" t="s">
        <v>1079</v>
      </c>
      <c r="B81" s="37">
        <v>44736</v>
      </c>
      <c r="C81" s="25" t="s">
        <v>28</v>
      </c>
      <c r="D81" s="30">
        <f t="shared" si="4"/>
        <v>3.1219999999999999</v>
      </c>
      <c r="E81" s="25" t="s">
        <v>818</v>
      </c>
      <c r="F81" s="25" t="s">
        <v>17</v>
      </c>
      <c r="G81" s="25" t="s">
        <v>18</v>
      </c>
    </row>
    <row r="82" spans="1:7" s="12" customFormat="1" ht="24">
      <c r="A82" s="25" t="s">
        <v>1080</v>
      </c>
      <c r="B82" s="37">
        <v>44736</v>
      </c>
      <c r="C82" s="25" t="s">
        <v>28</v>
      </c>
      <c r="D82" s="30">
        <f t="shared" si="4"/>
        <v>3.1219999999999999</v>
      </c>
      <c r="E82" s="25" t="s">
        <v>818</v>
      </c>
      <c r="F82" s="25" t="s">
        <v>17</v>
      </c>
      <c r="G82" s="25" t="s">
        <v>18</v>
      </c>
    </row>
    <row r="83" spans="1:7" s="12" customFormat="1" ht="24">
      <c r="A83" s="25" t="s">
        <v>1081</v>
      </c>
      <c r="B83" s="37">
        <v>44736</v>
      </c>
      <c r="C83" s="25" t="s">
        <v>28</v>
      </c>
      <c r="D83" s="30">
        <f t="shared" si="4"/>
        <v>3.1219999999999999</v>
      </c>
      <c r="E83" s="25" t="s">
        <v>818</v>
      </c>
      <c r="F83" s="25" t="s">
        <v>17</v>
      </c>
      <c r="G83" s="25" t="s">
        <v>18</v>
      </c>
    </row>
    <row r="84" spans="1:7" s="12" customFormat="1" ht="24">
      <c r="A84" s="25" t="s">
        <v>1082</v>
      </c>
      <c r="B84" s="37">
        <v>44736</v>
      </c>
      <c r="C84" s="25" t="s">
        <v>28</v>
      </c>
      <c r="D84" s="30">
        <f t="shared" si="4"/>
        <v>3.1219999999999999</v>
      </c>
      <c r="E84" s="25" t="s">
        <v>818</v>
      </c>
      <c r="F84" s="25" t="s">
        <v>17</v>
      </c>
      <c r="G84" s="25" t="s">
        <v>18</v>
      </c>
    </row>
    <row r="85" spans="1:7" s="12" customFormat="1" ht="24">
      <c r="A85" s="25" t="s">
        <v>1083</v>
      </c>
      <c r="B85" s="37">
        <v>44736</v>
      </c>
      <c r="C85" s="25" t="s">
        <v>28</v>
      </c>
      <c r="D85" s="30">
        <f t="shared" si="4"/>
        <v>3.1219999999999999</v>
      </c>
      <c r="E85" s="25" t="s">
        <v>818</v>
      </c>
      <c r="F85" s="25" t="s">
        <v>17</v>
      </c>
      <c r="G85" s="25" t="s">
        <v>18</v>
      </c>
    </row>
    <row r="86" spans="1:7" s="12" customFormat="1" ht="24">
      <c r="A86" s="25" t="s">
        <v>1084</v>
      </c>
      <c r="B86" s="37">
        <v>44736</v>
      </c>
      <c r="C86" s="25" t="s">
        <v>28</v>
      </c>
      <c r="D86" s="30">
        <f t="shared" si="4"/>
        <v>3.1219999999999999</v>
      </c>
      <c r="E86" s="25" t="s">
        <v>818</v>
      </c>
      <c r="F86" s="25" t="s">
        <v>17</v>
      </c>
      <c r="G86" s="25" t="s">
        <v>18</v>
      </c>
    </row>
    <row r="87" spans="1:7" s="12" customFormat="1" ht="24">
      <c r="A87" s="25" t="s">
        <v>1085</v>
      </c>
      <c r="B87" s="37">
        <v>44736</v>
      </c>
      <c r="C87" s="25" t="s">
        <v>28</v>
      </c>
      <c r="D87" s="30">
        <f t="shared" si="4"/>
        <v>3.1219999999999999</v>
      </c>
      <c r="E87" s="25" t="s">
        <v>818</v>
      </c>
      <c r="F87" s="25" t="s">
        <v>17</v>
      </c>
      <c r="G87" s="25" t="s">
        <v>18</v>
      </c>
    </row>
    <row r="88" spans="1:7" s="12" customFormat="1" ht="24">
      <c r="A88" s="25" t="s">
        <v>1086</v>
      </c>
      <c r="B88" s="37">
        <v>44736</v>
      </c>
      <c r="C88" s="25" t="s">
        <v>28</v>
      </c>
      <c r="D88" s="30">
        <f t="shared" si="4"/>
        <v>3.1219999999999999</v>
      </c>
      <c r="E88" s="25" t="s">
        <v>818</v>
      </c>
      <c r="F88" s="25" t="s">
        <v>17</v>
      </c>
      <c r="G88" s="25" t="s">
        <v>18</v>
      </c>
    </row>
    <row r="89" spans="1:7" s="12" customFormat="1" ht="24">
      <c r="A89" s="25" t="s">
        <v>1087</v>
      </c>
      <c r="B89" s="37">
        <v>44736</v>
      </c>
      <c r="C89" s="25" t="s">
        <v>28</v>
      </c>
      <c r="D89" s="30">
        <f>446/100*0.7</f>
        <v>3.1219999999999999</v>
      </c>
      <c r="E89" s="25" t="s">
        <v>818</v>
      </c>
      <c r="F89" s="25" t="s">
        <v>17</v>
      </c>
      <c r="G89" s="25" t="s">
        <v>18</v>
      </c>
    </row>
    <row r="90" spans="1:7" s="12" customFormat="1" ht="24">
      <c r="A90" s="25" t="s">
        <v>1088</v>
      </c>
      <c r="B90" s="37">
        <v>44736</v>
      </c>
      <c r="C90" s="25" t="s">
        <v>28</v>
      </c>
      <c r="D90" s="30">
        <f>446/100*0.7</f>
        <v>3.1219999999999999</v>
      </c>
      <c r="E90" s="25" t="s">
        <v>818</v>
      </c>
      <c r="F90" s="25" t="s">
        <v>17</v>
      </c>
      <c r="G90" s="25" t="s">
        <v>18</v>
      </c>
    </row>
    <row r="91" spans="1:7" s="12" customFormat="1" ht="24">
      <c r="A91" s="25" t="s">
        <v>1089</v>
      </c>
      <c r="B91" s="37">
        <v>44736</v>
      </c>
      <c r="C91" s="25" t="s">
        <v>28</v>
      </c>
      <c r="D91" s="30">
        <f t="shared" ref="D91:D104" si="5">446/100*0.7</f>
        <v>3.1219999999999999</v>
      </c>
      <c r="E91" s="25" t="s">
        <v>818</v>
      </c>
      <c r="F91" s="25" t="s">
        <v>17</v>
      </c>
      <c r="G91" s="25" t="s">
        <v>18</v>
      </c>
    </row>
    <row r="92" spans="1:7" s="12" customFormat="1" ht="24">
      <c r="A92" s="25" t="s">
        <v>1090</v>
      </c>
      <c r="B92" s="37">
        <v>44736</v>
      </c>
      <c r="C92" s="25" t="s">
        <v>28</v>
      </c>
      <c r="D92" s="30">
        <f t="shared" si="5"/>
        <v>3.1219999999999999</v>
      </c>
      <c r="E92" s="25" t="s">
        <v>818</v>
      </c>
      <c r="F92" s="25" t="s">
        <v>17</v>
      </c>
      <c r="G92" s="25" t="s">
        <v>18</v>
      </c>
    </row>
    <row r="93" spans="1:7" s="12" customFormat="1" ht="24">
      <c r="A93" s="25" t="s">
        <v>1091</v>
      </c>
      <c r="B93" s="37">
        <v>44736</v>
      </c>
      <c r="C93" s="25" t="s">
        <v>28</v>
      </c>
      <c r="D93" s="30">
        <f t="shared" si="5"/>
        <v>3.1219999999999999</v>
      </c>
      <c r="E93" s="25" t="s">
        <v>818</v>
      </c>
      <c r="F93" s="25" t="s">
        <v>17</v>
      </c>
      <c r="G93" s="25" t="s">
        <v>18</v>
      </c>
    </row>
    <row r="94" spans="1:7" s="12" customFormat="1" ht="24">
      <c r="A94" s="25" t="s">
        <v>1092</v>
      </c>
      <c r="B94" s="37">
        <v>44736</v>
      </c>
      <c r="C94" s="25" t="s">
        <v>28</v>
      </c>
      <c r="D94" s="30">
        <f t="shared" si="5"/>
        <v>3.1219999999999999</v>
      </c>
      <c r="E94" s="25" t="s">
        <v>818</v>
      </c>
      <c r="F94" s="25" t="s">
        <v>17</v>
      </c>
      <c r="G94" s="25" t="s">
        <v>18</v>
      </c>
    </row>
    <row r="95" spans="1:7" s="12" customFormat="1" ht="24">
      <c r="A95" s="25" t="s">
        <v>1093</v>
      </c>
      <c r="B95" s="37">
        <v>44736</v>
      </c>
      <c r="C95" s="25" t="s">
        <v>28</v>
      </c>
      <c r="D95" s="30">
        <f t="shared" si="5"/>
        <v>3.1219999999999999</v>
      </c>
      <c r="E95" s="25" t="s">
        <v>818</v>
      </c>
      <c r="F95" s="25" t="s">
        <v>17</v>
      </c>
      <c r="G95" s="25" t="s">
        <v>18</v>
      </c>
    </row>
    <row r="96" spans="1:7" s="12" customFormat="1" ht="24">
      <c r="A96" s="25" t="s">
        <v>1094</v>
      </c>
      <c r="B96" s="37">
        <v>44736</v>
      </c>
      <c r="C96" s="25" t="s">
        <v>28</v>
      </c>
      <c r="D96" s="30">
        <f t="shared" si="5"/>
        <v>3.1219999999999999</v>
      </c>
      <c r="E96" s="25" t="s">
        <v>818</v>
      </c>
      <c r="F96" s="25" t="s">
        <v>17</v>
      </c>
      <c r="G96" s="25" t="s">
        <v>18</v>
      </c>
    </row>
    <row r="97" spans="1:7" s="12" customFormat="1" ht="24">
      <c r="A97" s="25" t="s">
        <v>1095</v>
      </c>
      <c r="B97" s="37">
        <v>44736</v>
      </c>
      <c r="C97" s="25" t="s">
        <v>28</v>
      </c>
      <c r="D97" s="30">
        <f t="shared" si="5"/>
        <v>3.1219999999999999</v>
      </c>
      <c r="E97" s="25" t="s">
        <v>818</v>
      </c>
      <c r="F97" s="25" t="s">
        <v>17</v>
      </c>
      <c r="G97" s="25" t="s">
        <v>18</v>
      </c>
    </row>
    <row r="98" spans="1:7" s="12" customFormat="1" ht="24">
      <c r="A98" s="25" t="s">
        <v>1096</v>
      </c>
      <c r="B98" s="37">
        <v>44736</v>
      </c>
      <c r="C98" s="25" t="s">
        <v>28</v>
      </c>
      <c r="D98" s="30">
        <f t="shared" si="5"/>
        <v>3.1219999999999999</v>
      </c>
      <c r="E98" s="25" t="s">
        <v>818</v>
      </c>
      <c r="F98" s="25" t="s">
        <v>17</v>
      </c>
      <c r="G98" s="25" t="s">
        <v>18</v>
      </c>
    </row>
    <row r="99" spans="1:7" s="12" customFormat="1" ht="24">
      <c r="A99" s="25" t="s">
        <v>1097</v>
      </c>
      <c r="B99" s="37">
        <v>44736</v>
      </c>
      <c r="C99" s="25" t="s">
        <v>28</v>
      </c>
      <c r="D99" s="30">
        <f t="shared" si="5"/>
        <v>3.1219999999999999</v>
      </c>
      <c r="E99" s="25" t="s">
        <v>818</v>
      </c>
      <c r="F99" s="25" t="s">
        <v>17</v>
      </c>
      <c r="G99" s="25" t="s">
        <v>18</v>
      </c>
    </row>
    <row r="100" spans="1:7" s="12" customFormat="1" ht="24">
      <c r="A100" s="25" t="s">
        <v>1098</v>
      </c>
      <c r="B100" s="37">
        <v>44736</v>
      </c>
      <c r="C100" s="25" t="s">
        <v>28</v>
      </c>
      <c r="D100" s="30">
        <f t="shared" si="5"/>
        <v>3.1219999999999999</v>
      </c>
      <c r="E100" s="25" t="s">
        <v>818</v>
      </c>
      <c r="F100" s="25" t="s">
        <v>17</v>
      </c>
      <c r="G100" s="25" t="s">
        <v>18</v>
      </c>
    </row>
    <row r="101" spans="1:7" s="12" customFormat="1" ht="24">
      <c r="A101" s="25" t="s">
        <v>1099</v>
      </c>
      <c r="B101" s="37">
        <v>44736</v>
      </c>
      <c r="C101" s="25" t="s">
        <v>28</v>
      </c>
      <c r="D101" s="30">
        <f t="shared" si="5"/>
        <v>3.1219999999999999</v>
      </c>
      <c r="E101" s="25" t="s">
        <v>818</v>
      </c>
      <c r="F101" s="25" t="s">
        <v>17</v>
      </c>
      <c r="G101" s="25" t="s">
        <v>18</v>
      </c>
    </row>
    <row r="102" spans="1:7" s="12" customFormat="1" ht="24">
      <c r="A102" s="25" t="s">
        <v>1100</v>
      </c>
      <c r="B102" s="37">
        <v>44736</v>
      </c>
      <c r="C102" s="25" t="s">
        <v>28</v>
      </c>
      <c r="D102" s="30">
        <f t="shared" si="5"/>
        <v>3.1219999999999999</v>
      </c>
      <c r="E102" s="25" t="s">
        <v>818</v>
      </c>
      <c r="F102" s="25" t="s">
        <v>17</v>
      </c>
      <c r="G102" s="25" t="s">
        <v>18</v>
      </c>
    </row>
    <row r="103" spans="1:7" s="12" customFormat="1" ht="24">
      <c r="A103" s="25" t="s">
        <v>1101</v>
      </c>
      <c r="B103" s="37">
        <v>44736</v>
      </c>
      <c r="C103" s="25" t="s">
        <v>28</v>
      </c>
      <c r="D103" s="30">
        <f t="shared" si="5"/>
        <v>3.1219999999999999</v>
      </c>
      <c r="E103" s="25" t="s">
        <v>818</v>
      </c>
      <c r="F103" s="25" t="s">
        <v>17</v>
      </c>
      <c r="G103" s="25" t="s">
        <v>18</v>
      </c>
    </row>
    <row r="104" spans="1:7" s="12" customFormat="1" ht="24">
      <c r="A104" s="25" t="s">
        <v>1102</v>
      </c>
      <c r="B104" s="37">
        <v>44736</v>
      </c>
      <c r="C104" s="25" t="s">
        <v>28</v>
      </c>
      <c r="D104" s="30">
        <f t="shared" si="5"/>
        <v>3.1219999999999999</v>
      </c>
      <c r="E104" s="25" t="s">
        <v>818</v>
      </c>
      <c r="F104" s="25" t="s">
        <v>17</v>
      </c>
      <c r="G104" s="25" t="s">
        <v>18</v>
      </c>
    </row>
    <row r="105" spans="1:7" s="12" customFormat="1" ht="10.5" customHeight="1">
      <c r="A105" s="95"/>
      <c r="B105" s="95"/>
      <c r="C105" s="95"/>
      <c r="D105" s="95"/>
      <c r="E105" s="95"/>
      <c r="F105" s="95"/>
      <c r="G105" s="95"/>
    </row>
    <row r="106" spans="1:7" s="12" customFormat="1" ht="42.75" customHeight="1">
      <c r="A106" s="74" t="s">
        <v>24</v>
      </c>
      <c r="B106" s="74"/>
      <c r="C106" s="74"/>
      <c r="D106" s="74"/>
      <c r="E106" s="74"/>
      <c r="F106" s="74"/>
      <c r="G106" s="74"/>
    </row>
    <row r="107" spans="1:7" s="12" customFormat="1" ht="48.75" customHeight="1">
      <c r="A107" s="72" t="s">
        <v>1065</v>
      </c>
      <c r="B107" s="72"/>
      <c r="C107" s="72"/>
      <c r="D107" s="72"/>
      <c r="E107" s="13" t="s">
        <v>19</v>
      </c>
      <c r="F107" s="73" t="s">
        <v>1066</v>
      </c>
      <c r="G107" s="73"/>
    </row>
    <row r="108" spans="1:7" ht="48.75" customHeight="1">
      <c r="A108" s="75" t="s">
        <v>1067</v>
      </c>
      <c r="B108" s="75"/>
      <c r="C108" s="75"/>
      <c r="D108" s="75"/>
      <c r="E108" s="13" t="s">
        <v>19</v>
      </c>
      <c r="F108" s="73" t="s">
        <v>819</v>
      </c>
      <c r="G108" s="73"/>
    </row>
    <row r="109" spans="1:7" ht="30.75" customHeight="1">
      <c r="A109" s="72" t="s">
        <v>1068</v>
      </c>
      <c r="B109" s="72"/>
      <c r="C109" s="72"/>
      <c r="D109" s="16"/>
      <c r="E109" s="13" t="s">
        <v>20</v>
      </c>
      <c r="F109" s="73" t="s">
        <v>32</v>
      </c>
      <c r="G109" s="73"/>
    </row>
  </sheetData>
  <autoFilter ref="B24:B31" xr:uid="{00000000-0009-0000-0000-000000000000}"/>
  <mergeCells count="26">
    <mergeCell ref="A109:C109"/>
    <mergeCell ref="F109:G109"/>
    <mergeCell ref="A105:G105"/>
    <mergeCell ref="A106:G106"/>
    <mergeCell ref="A107:D107"/>
    <mergeCell ref="F107:G107"/>
    <mergeCell ref="A108:D108"/>
    <mergeCell ref="F108:G108"/>
    <mergeCell ref="A25:G25"/>
    <mergeCell ref="B8:G8"/>
    <mergeCell ref="B9:G9"/>
    <mergeCell ref="B10:G10"/>
    <mergeCell ref="A12:G12"/>
    <mergeCell ref="A13:F13"/>
    <mergeCell ref="A15:F15"/>
    <mergeCell ref="A16:F16"/>
    <mergeCell ref="A17:F17"/>
    <mergeCell ref="A18:F18"/>
    <mergeCell ref="A19:G19"/>
    <mergeCell ref="A22:G22"/>
    <mergeCell ref="B7:G7"/>
    <mergeCell ref="C1:G1"/>
    <mergeCell ref="A3:G3"/>
    <mergeCell ref="A4:G4"/>
    <mergeCell ref="A5:G5"/>
    <mergeCell ref="B6:G6"/>
  </mergeCells>
  <pageMargins left="0.98425196850393704" right="0.35433070866141736" top="0.59055118110236227" bottom="0.59055118110236227" header="0" footer="0"/>
  <pageSetup paperSize="9" scale="86" fitToHeight="0" orientation="portrait" r:id="rId1"/>
  <headerFooter differentFirst="1" alignWithMargins="0">
    <oddHeader>&amp;R&amp;"Times New Roman,обычный"&amp;K01+000П Р О Т О К О Л  № 68-1/2022цд от 24 июня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1D34-D144-4EAF-B4A3-8377D8941027}">
  <sheetPr>
    <tabColor rgb="FF92D050"/>
    <pageSetUpPr fitToPage="1"/>
  </sheetPr>
  <dimension ref="A1:G109"/>
  <sheetViews>
    <sheetView view="pageLayout" topLeftCell="A13" zoomScaleNormal="100" zoomScaleSheetLayoutView="100" workbookViewId="0">
      <selection activeCell="A109" sqref="A106:XFD109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3" t="s">
        <v>1239</v>
      </c>
      <c r="B3" s="93"/>
      <c r="C3" s="93"/>
      <c r="D3" s="93"/>
      <c r="E3" s="93"/>
      <c r="F3" s="93"/>
      <c r="G3" s="93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1103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224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94" t="s">
        <v>1240</v>
      </c>
      <c r="B12" s="94"/>
      <c r="C12" s="94"/>
      <c r="D12" s="94"/>
      <c r="E12" s="94"/>
      <c r="F12" s="94"/>
      <c r="G12" s="94"/>
    </row>
    <row r="13" spans="1:7" ht="17.25" customHeight="1">
      <c r="A13" s="87" t="s">
        <v>1069</v>
      </c>
      <c r="B13" s="87"/>
      <c r="C13" s="87"/>
      <c r="D13" s="87"/>
      <c r="E13" s="87"/>
      <c r="F13" s="87"/>
      <c r="G13" s="38"/>
    </row>
    <row r="14" spans="1:7" ht="17.25" customHeight="1">
      <c r="A14" s="39" t="s">
        <v>817</v>
      </c>
      <c r="B14" s="39"/>
      <c r="C14" s="39"/>
      <c r="D14" s="39"/>
      <c r="E14" s="39"/>
      <c r="F14" s="39"/>
      <c r="G14" s="39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39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39" t="s">
        <v>8</v>
      </c>
      <c r="B20" s="5"/>
      <c r="C20" s="7"/>
      <c r="D20" s="7"/>
      <c r="E20" s="7"/>
      <c r="F20" s="7"/>
      <c r="G20" s="7"/>
    </row>
    <row r="21" spans="1:7" ht="13.5" customHeight="1">
      <c r="A21" s="39" t="s">
        <v>26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77" t="s">
        <v>355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268</v>
      </c>
      <c r="B26" s="37">
        <v>44754</v>
      </c>
      <c r="C26" s="25" t="s">
        <v>31</v>
      </c>
      <c r="D26" s="30">
        <f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269</v>
      </c>
      <c r="B27" s="37">
        <v>44754</v>
      </c>
      <c r="C27" s="25" t="s">
        <v>31</v>
      </c>
      <c r="D27" s="30">
        <f t="shared" ref="D27:D45" si="0">16/100*0.7</f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270</v>
      </c>
      <c r="B28" s="37">
        <v>44754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271</v>
      </c>
      <c r="B29" s="37">
        <v>44754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272</v>
      </c>
      <c r="B30" s="37">
        <v>44754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273</v>
      </c>
      <c r="B31" s="37">
        <v>44754</v>
      </c>
      <c r="C31" s="25" t="s">
        <v>31</v>
      </c>
      <c r="D31" s="30">
        <f t="shared" si="0"/>
        <v>0.11199999999999999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274</v>
      </c>
      <c r="B32" s="37">
        <v>44754</v>
      </c>
      <c r="C32" s="25" t="s">
        <v>31</v>
      </c>
      <c r="D32" s="30">
        <f t="shared" si="0"/>
        <v>0.11199999999999999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275</v>
      </c>
      <c r="B33" s="37">
        <v>44754</v>
      </c>
      <c r="C33" s="25" t="s">
        <v>31</v>
      </c>
      <c r="D33" s="30">
        <f t="shared" si="0"/>
        <v>0.11199999999999999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276</v>
      </c>
      <c r="B34" s="37">
        <v>44754</v>
      </c>
      <c r="C34" s="25" t="s">
        <v>31</v>
      </c>
      <c r="D34" s="30">
        <f t="shared" si="0"/>
        <v>0.11199999999999999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277</v>
      </c>
      <c r="B35" s="37">
        <v>44754</v>
      </c>
      <c r="C35" s="25" t="s">
        <v>31</v>
      </c>
      <c r="D35" s="30">
        <f t="shared" si="0"/>
        <v>0.11199999999999999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278</v>
      </c>
      <c r="B36" s="37">
        <v>44754</v>
      </c>
      <c r="C36" s="25" t="s">
        <v>31</v>
      </c>
      <c r="D36" s="30">
        <f t="shared" si="0"/>
        <v>0.11199999999999999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279</v>
      </c>
      <c r="B37" s="37">
        <v>44754</v>
      </c>
      <c r="C37" s="25" t="s">
        <v>31</v>
      </c>
      <c r="D37" s="30">
        <f t="shared" si="0"/>
        <v>0.11199999999999999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280</v>
      </c>
      <c r="B38" s="37">
        <v>44754</v>
      </c>
      <c r="C38" s="25" t="s">
        <v>31</v>
      </c>
      <c r="D38" s="30">
        <f t="shared" si="0"/>
        <v>0.11199999999999999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281</v>
      </c>
      <c r="B39" s="37">
        <v>44754</v>
      </c>
      <c r="C39" s="25" t="s">
        <v>31</v>
      </c>
      <c r="D39" s="30">
        <f t="shared" si="0"/>
        <v>0.11199999999999999</v>
      </c>
      <c r="E39" s="25" t="s">
        <v>818</v>
      </c>
      <c r="F39" s="25" t="s">
        <v>17</v>
      </c>
      <c r="G39" s="25" t="s">
        <v>18</v>
      </c>
    </row>
    <row r="40" spans="1:7" ht="60" customHeight="1">
      <c r="A40" s="8" t="s">
        <v>10</v>
      </c>
      <c r="B40" s="8" t="s">
        <v>11</v>
      </c>
      <c r="C40" s="8" t="s">
        <v>12</v>
      </c>
      <c r="D40" s="31" t="s">
        <v>13</v>
      </c>
      <c r="E40" s="9" t="s">
        <v>14</v>
      </c>
      <c r="F40" s="10" t="s">
        <v>15</v>
      </c>
      <c r="G40" s="10" t="s">
        <v>16</v>
      </c>
    </row>
    <row r="41" spans="1:7" s="12" customFormat="1" ht="15" customHeight="1">
      <c r="A41" s="11">
        <v>1</v>
      </c>
      <c r="B41" s="11">
        <v>2</v>
      </c>
      <c r="C41" s="10">
        <v>3</v>
      </c>
      <c r="D41" s="32">
        <v>4</v>
      </c>
      <c r="E41" s="9">
        <v>5</v>
      </c>
      <c r="F41" s="10">
        <v>6</v>
      </c>
      <c r="G41" s="10">
        <v>7</v>
      </c>
    </row>
    <row r="42" spans="1:7" s="12" customFormat="1" ht="24">
      <c r="A42" s="25" t="s">
        <v>282</v>
      </c>
      <c r="B42" s="37">
        <v>44754</v>
      </c>
      <c r="C42" s="25" t="s">
        <v>31</v>
      </c>
      <c r="D42" s="30">
        <f t="shared" si="0"/>
        <v>0.11199999999999999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283</v>
      </c>
      <c r="B43" s="37">
        <v>44754</v>
      </c>
      <c r="C43" s="25" t="s">
        <v>31</v>
      </c>
      <c r="D43" s="30">
        <f t="shared" si="0"/>
        <v>0.11199999999999999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284</v>
      </c>
      <c r="B44" s="37">
        <v>44754</v>
      </c>
      <c r="C44" s="25" t="s">
        <v>31</v>
      </c>
      <c r="D44" s="30">
        <f t="shared" si="0"/>
        <v>0.11199999999999999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285</v>
      </c>
      <c r="B45" s="37">
        <v>44754</v>
      </c>
      <c r="C45" s="25" t="s">
        <v>31</v>
      </c>
      <c r="D45" s="30">
        <f t="shared" si="0"/>
        <v>0.11199999999999999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286</v>
      </c>
      <c r="B46" s="37">
        <v>44754</v>
      </c>
      <c r="C46" s="25" t="s">
        <v>31</v>
      </c>
      <c r="D46" s="30">
        <f>42/100*0.7</f>
        <v>0.29399999999999998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287</v>
      </c>
      <c r="B47" s="37">
        <v>44754</v>
      </c>
      <c r="C47" s="25" t="s">
        <v>31</v>
      </c>
      <c r="D47" s="30">
        <f t="shared" ref="D47:D48" si="1">42/100*0.7</f>
        <v>0.29399999999999998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288</v>
      </c>
      <c r="B48" s="37">
        <v>44754</v>
      </c>
      <c r="C48" s="25" t="s">
        <v>31</v>
      </c>
      <c r="D48" s="30">
        <f t="shared" si="1"/>
        <v>0.29399999999999998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289</v>
      </c>
      <c r="B49" s="37">
        <v>44754</v>
      </c>
      <c r="C49" s="25" t="s">
        <v>31</v>
      </c>
      <c r="D49" s="30">
        <f>34/100*0.7</f>
        <v>0.23799999999999999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290</v>
      </c>
      <c r="B50" s="37">
        <v>44754</v>
      </c>
      <c r="C50" s="25" t="s">
        <v>31</v>
      </c>
      <c r="D50" s="30">
        <f t="shared" ref="D50:D54" si="2">34/100*0.7</f>
        <v>0.23799999999999999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291</v>
      </c>
      <c r="B51" s="37">
        <v>44754</v>
      </c>
      <c r="C51" s="25" t="s">
        <v>31</v>
      </c>
      <c r="D51" s="30">
        <f t="shared" si="2"/>
        <v>0.23799999999999999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292</v>
      </c>
      <c r="B52" s="37">
        <v>44754</v>
      </c>
      <c r="C52" s="25" t="s">
        <v>31</v>
      </c>
      <c r="D52" s="30">
        <f t="shared" si="2"/>
        <v>0.23799999999999999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293</v>
      </c>
      <c r="B53" s="37">
        <v>44754</v>
      </c>
      <c r="C53" s="25" t="s">
        <v>31</v>
      </c>
      <c r="D53" s="30">
        <f t="shared" si="2"/>
        <v>0.23799999999999999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294</v>
      </c>
      <c r="B54" s="37">
        <v>44754</v>
      </c>
      <c r="C54" s="25" t="s">
        <v>31</v>
      </c>
      <c r="D54" s="30">
        <f t="shared" si="2"/>
        <v>0.23799999999999999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295</v>
      </c>
      <c r="B55" s="37">
        <v>44753</v>
      </c>
      <c r="C55" s="25" t="s">
        <v>30</v>
      </c>
      <c r="D55" s="30">
        <f t="shared" ref="D55:D70" si="3">184/100*0.7</f>
        <v>1.288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296</v>
      </c>
      <c r="B56" s="37">
        <v>44753</v>
      </c>
      <c r="C56" s="25" t="s">
        <v>30</v>
      </c>
      <c r="D56" s="30">
        <f t="shared" si="3"/>
        <v>1.288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297</v>
      </c>
      <c r="B57" s="37">
        <v>44753</v>
      </c>
      <c r="C57" s="25" t="s">
        <v>30</v>
      </c>
      <c r="D57" s="30">
        <f t="shared" si="3"/>
        <v>1.288</v>
      </c>
      <c r="E57" s="25" t="s">
        <v>818</v>
      </c>
      <c r="F57" s="25" t="s">
        <v>17</v>
      </c>
      <c r="G57" s="25" t="s">
        <v>18</v>
      </c>
    </row>
    <row r="58" spans="1:7" s="12" customFormat="1" ht="24">
      <c r="A58" s="25" t="s">
        <v>298</v>
      </c>
      <c r="B58" s="37">
        <v>44753</v>
      </c>
      <c r="C58" s="25" t="s">
        <v>30</v>
      </c>
      <c r="D58" s="30">
        <f t="shared" si="3"/>
        <v>1.288</v>
      </c>
      <c r="E58" s="25" t="s">
        <v>818</v>
      </c>
      <c r="F58" s="25" t="s">
        <v>17</v>
      </c>
      <c r="G58" s="25" t="s">
        <v>18</v>
      </c>
    </row>
    <row r="59" spans="1:7" s="12" customFormat="1" ht="24">
      <c r="A59" s="25" t="s">
        <v>299</v>
      </c>
      <c r="B59" s="37">
        <v>44753</v>
      </c>
      <c r="C59" s="25" t="s">
        <v>30</v>
      </c>
      <c r="D59" s="30">
        <f t="shared" si="3"/>
        <v>1.288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300</v>
      </c>
      <c r="B60" s="37">
        <v>44753</v>
      </c>
      <c r="C60" s="25" t="s">
        <v>30</v>
      </c>
      <c r="D60" s="30">
        <f t="shared" si="3"/>
        <v>1.288</v>
      </c>
      <c r="E60" s="25" t="s">
        <v>818</v>
      </c>
      <c r="F60" s="25" t="s">
        <v>17</v>
      </c>
      <c r="G60" s="25" t="s">
        <v>18</v>
      </c>
    </row>
    <row r="61" spans="1:7" s="12" customFormat="1" ht="24">
      <c r="A61" s="25" t="s">
        <v>301</v>
      </c>
      <c r="B61" s="37">
        <v>44753</v>
      </c>
      <c r="C61" s="25" t="s">
        <v>30</v>
      </c>
      <c r="D61" s="30">
        <f t="shared" si="3"/>
        <v>1.288</v>
      </c>
      <c r="E61" s="25" t="s">
        <v>818</v>
      </c>
      <c r="F61" s="25" t="s">
        <v>17</v>
      </c>
      <c r="G61" s="25" t="s">
        <v>18</v>
      </c>
    </row>
    <row r="62" spans="1:7" s="12" customFormat="1" ht="24">
      <c r="A62" s="25" t="s">
        <v>302</v>
      </c>
      <c r="B62" s="37">
        <v>44753</v>
      </c>
      <c r="C62" s="25" t="s">
        <v>30</v>
      </c>
      <c r="D62" s="30">
        <f t="shared" si="3"/>
        <v>1.288</v>
      </c>
      <c r="E62" s="25" t="s">
        <v>818</v>
      </c>
      <c r="F62" s="25" t="s">
        <v>17</v>
      </c>
      <c r="G62" s="25" t="s">
        <v>18</v>
      </c>
    </row>
    <row r="63" spans="1:7" s="12" customFormat="1" ht="24">
      <c r="A63" s="25" t="s">
        <v>303</v>
      </c>
      <c r="B63" s="37">
        <v>44753</v>
      </c>
      <c r="C63" s="25" t="s">
        <v>30</v>
      </c>
      <c r="D63" s="30">
        <f t="shared" si="3"/>
        <v>1.288</v>
      </c>
      <c r="E63" s="25" t="s">
        <v>818</v>
      </c>
      <c r="F63" s="25" t="s">
        <v>17</v>
      </c>
      <c r="G63" s="25" t="s">
        <v>18</v>
      </c>
    </row>
    <row r="64" spans="1:7" s="12" customFormat="1" ht="24">
      <c r="A64" s="25" t="s">
        <v>304</v>
      </c>
      <c r="B64" s="37">
        <v>44753</v>
      </c>
      <c r="C64" s="25" t="s">
        <v>30</v>
      </c>
      <c r="D64" s="30">
        <f t="shared" si="3"/>
        <v>1.288</v>
      </c>
      <c r="E64" s="25" t="s">
        <v>818</v>
      </c>
      <c r="F64" s="25" t="s">
        <v>17</v>
      </c>
      <c r="G64" s="25" t="s">
        <v>18</v>
      </c>
    </row>
    <row r="65" spans="1:7" s="12" customFormat="1" ht="24">
      <c r="A65" s="25" t="s">
        <v>305</v>
      </c>
      <c r="B65" s="37">
        <v>44753</v>
      </c>
      <c r="C65" s="25" t="s">
        <v>30</v>
      </c>
      <c r="D65" s="30">
        <f t="shared" si="3"/>
        <v>1.288</v>
      </c>
      <c r="E65" s="25" t="s">
        <v>818</v>
      </c>
      <c r="F65" s="25" t="s">
        <v>17</v>
      </c>
      <c r="G65" s="25" t="s">
        <v>18</v>
      </c>
    </row>
    <row r="66" spans="1:7" s="12" customFormat="1" ht="24">
      <c r="A66" s="25" t="s">
        <v>306</v>
      </c>
      <c r="B66" s="37">
        <v>44753</v>
      </c>
      <c r="C66" s="25" t="s">
        <v>30</v>
      </c>
      <c r="D66" s="30">
        <f t="shared" si="3"/>
        <v>1.288</v>
      </c>
      <c r="E66" s="25" t="s">
        <v>818</v>
      </c>
      <c r="F66" s="25" t="s">
        <v>17</v>
      </c>
      <c r="G66" s="25" t="s">
        <v>18</v>
      </c>
    </row>
    <row r="67" spans="1:7" s="12" customFormat="1" ht="24">
      <c r="A67" s="25" t="s">
        <v>307</v>
      </c>
      <c r="B67" s="37">
        <v>44753</v>
      </c>
      <c r="C67" s="25" t="s">
        <v>30</v>
      </c>
      <c r="D67" s="30">
        <f t="shared" si="3"/>
        <v>1.288</v>
      </c>
      <c r="E67" s="25" t="s">
        <v>818</v>
      </c>
      <c r="F67" s="25" t="s">
        <v>17</v>
      </c>
      <c r="G67" s="25" t="s">
        <v>18</v>
      </c>
    </row>
    <row r="68" spans="1:7" s="12" customFormat="1" ht="24">
      <c r="A68" s="25" t="s">
        <v>308</v>
      </c>
      <c r="B68" s="37">
        <v>44753</v>
      </c>
      <c r="C68" s="25" t="s">
        <v>30</v>
      </c>
      <c r="D68" s="30">
        <f t="shared" si="3"/>
        <v>1.288</v>
      </c>
      <c r="E68" s="25" t="s">
        <v>818</v>
      </c>
      <c r="F68" s="25" t="s">
        <v>17</v>
      </c>
      <c r="G68" s="25" t="s">
        <v>18</v>
      </c>
    </row>
    <row r="69" spans="1:7" s="12" customFormat="1" ht="24">
      <c r="A69" s="25" t="s">
        <v>309</v>
      </c>
      <c r="B69" s="37">
        <v>44753</v>
      </c>
      <c r="C69" s="25" t="s">
        <v>30</v>
      </c>
      <c r="D69" s="30">
        <f t="shared" si="3"/>
        <v>1.288</v>
      </c>
      <c r="E69" s="25" t="s">
        <v>818</v>
      </c>
      <c r="F69" s="25" t="s">
        <v>17</v>
      </c>
      <c r="G69" s="25" t="s">
        <v>18</v>
      </c>
    </row>
    <row r="70" spans="1:7" s="12" customFormat="1" ht="24">
      <c r="A70" s="25" t="s">
        <v>310</v>
      </c>
      <c r="B70" s="37">
        <v>44753</v>
      </c>
      <c r="C70" s="25" t="s">
        <v>30</v>
      </c>
      <c r="D70" s="30">
        <f t="shared" si="3"/>
        <v>1.288</v>
      </c>
      <c r="E70" s="25" t="s">
        <v>818</v>
      </c>
      <c r="F70" s="25" t="s">
        <v>17</v>
      </c>
      <c r="G70" s="25" t="s">
        <v>18</v>
      </c>
    </row>
    <row r="71" spans="1:7" s="12" customFormat="1" ht="24">
      <c r="A71" s="25" t="s">
        <v>1104</v>
      </c>
      <c r="B71" s="37">
        <v>44746</v>
      </c>
      <c r="C71" s="25" t="s">
        <v>28</v>
      </c>
      <c r="D71" s="30">
        <f>446/100*0.7</f>
        <v>3.1219999999999999</v>
      </c>
      <c r="E71" s="25" t="s">
        <v>818</v>
      </c>
      <c r="F71" s="25" t="s">
        <v>17</v>
      </c>
      <c r="G71" s="25" t="s">
        <v>18</v>
      </c>
    </row>
    <row r="72" spans="1:7" s="12" customFormat="1" ht="24">
      <c r="A72" s="25" t="s">
        <v>1105</v>
      </c>
      <c r="B72" s="37">
        <v>44746</v>
      </c>
      <c r="C72" s="25" t="s">
        <v>28</v>
      </c>
      <c r="D72" s="30">
        <f>446/100*0.7</f>
        <v>3.1219999999999999</v>
      </c>
      <c r="E72" s="25" t="s">
        <v>818</v>
      </c>
      <c r="F72" s="25" t="s">
        <v>17</v>
      </c>
      <c r="G72" s="25" t="s">
        <v>18</v>
      </c>
    </row>
    <row r="73" spans="1:7" s="12" customFormat="1" ht="24">
      <c r="A73" s="25" t="s">
        <v>1106</v>
      </c>
      <c r="B73" s="37">
        <v>44746</v>
      </c>
      <c r="C73" s="25" t="s">
        <v>28</v>
      </c>
      <c r="D73" s="30">
        <f t="shared" ref="D73:D88" si="4">446/100*0.7</f>
        <v>3.1219999999999999</v>
      </c>
      <c r="E73" s="25" t="s">
        <v>818</v>
      </c>
      <c r="F73" s="25" t="s">
        <v>17</v>
      </c>
      <c r="G73" s="25" t="s">
        <v>18</v>
      </c>
    </row>
    <row r="74" spans="1:7" s="12" customFormat="1" ht="24">
      <c r="A74" s="25" t="s">
        <v>1107</v>
      </c>
      <c r="B74" s="37">
        <v>44746</v>
      </c>
      <c r="C74" s="25" t="s">
        <v>28</v>
      </c>
      <c r="D74" s="30">
        <f t="shared" si="4"/>
        <v>3.1219999999999999</v>
      </c>
      <c r="E74" s="25" t="s">
        <v>818</v>
      </c>
      <c r="F74" s="25" t="s">
        <v>17</v>
      </c>
      <c r="G74" s="25" t="s">
        <v>18</v>
      </c>
    </row>
    <row r="75" spans="1:7" s="12" customFormat="1" ht="24">
      <c r="A75" s="25" t="s">
        <v>1108</v>
      </c>
      <c r="B75" s="37">
        <v>44746</v>
      </c>
      <c r="C75" s="25" t="s">
        <v>28</v>
      </c>
      <c r="D75" s="30">
        <f t="shared" si="4"/>
        <v>3.1219999999999999</v>
      </c>
      <c r="E75" s="25" t="s">
        <v>818</v>
      </c>
      <c r="F75" s="25" t="s">
        <v>17</v>
      </c>
      <c r="G75" s="25" t="s">
        <v>18</v>
      </c>
    </row>
    <row r="76" spans="1:7" ht="60" customHeight="1">
      <c r="A76" s="8" t="s">
        <v>10</v>
      </c>
      <c r="B76" s="8" t="s">
        <v>11</v>
      </c>
      <c r="C76" s="8" t="s">
        <v>12</v>
      </c>
      <c r="D76" s="31" t="s">
        <v>13</v>
      </c>
      <c r="E76" s="9" t="s">
        <v>14</v>
      </c>
      <c r="F76" s="10" t="s">
        <v>15</v>
      </c>
      <c r="G76" s="10" t="s">
        <v>16</v>
      </c>
    </row>
    <row r="77" spans="1:7" s="12" customFormat="1" ht="15" customHeight="1">
      <c r="A77" s="11">
        <v>1</v>
      </c>
      <c r="B77" s="11">
        <v>2</v>
      </c>
      <c r="C77" s="10">
        <v>3</v>
      </c>
      <c r="D77" s="32">
        <v>4</v>
      </c>
      <c r="E77" s="9">
        <v>5</v>
      </c>
      <c r="F77" s="10">
        <v>6</v>
      </c>
      <c r="G77" s="10">
        <v>7</v>
      </c>
    </row>
    <row r="78" spans="1:7" s="12" customFormat="1" ht="24">
      <c r="A78" s="25" t="s">
        <v>1109</v>
      </c>
      <c r="B78" s="37">
        <v>44746</v>
      </c>
      <c r="C78" s="25" t="s">
        <v>28</v>
      </c>
      <c r="D78" s="30">
        <f t="shared" si="4"/>
        <v>3.1219999999999999</v>
      </c>
      <c r="E78" s="25" t="s">
        <v>818</v>
      </c>
      <c r="F78" s="25" t="s">
        <v>17</v>
      </c>
      <c r="G78" s="25" t="s">
        <v>18</v>
      </c>
    </row>
    <row r="79" spans="1:7" s="12" customFormat="1" ht="24">
      <c r="A79" s="25" t="s">
        <v>1110</v>
      </c>
      <c r="B79" s="37">
        <v>44746</v>
      </c>
      <c r="C79" s="25" t="s">
        <v>28</v>
      </c>
      <c r="D79" s="30">
        <f t="shared" si="4"/>
        <v>3.1219999999999999</v>
      </c>
      <c r="E79" s="25" t="s">
        <v>818</v>
      </c>
      <c r="F79" s="25" t="s">
        <v>17</v>
      </c>
      <c r="G79" s="25" t="s">
        <v>18</v>
      </c>
    </row>
    <row r="80" spans="1:7" s="12" customFormat="1" ht="24">
      <c r="A80" s="25" t="s">
        <v>1111</v>
      </c>
      <c r="B80" s="37">
        <v>44746</v>
      </c>
      <c r="C80" s="25" t="s">
        <v>28</v>
      </c>
      <c r="D80" s="30">
        <f t="shared" si="4"/>
        <v>3.1219999999999999</v>
      </c>
      <c r="E80" s="25" t="s">
        <v>818</v>
      </c>
      <c r="F80" s="25" t="s">
        <v>17</v>
      </c>
      <c r="G80" s="25" t="s">
        <v>18</v>
      </c>
    </row>
    <row r="81" spans="1:7" s="12" customFormat="1" ht="24">
      <c r="A81" s="25" t="s">
        <v>1112</v>
      </c>
      <c r="B81" s="37">
        <v>44746</v>
      </c>
      <c r="C81" s="25" t="s">
        <v>28</v>
      </c>
      <c r="D81" s="30">
        <f t="shared" si="4"/>
        <v>3.1219999999999999</v>
      </c>
      <c r="E81" s="25" t="s">
        <v>818</v>
      </c>
      <c r="F81" s="25" t="s">
        <v>17</v>
      </c>
      <c r="G81" s="25" t="s">
        <v>18</v>
      </c>
    </row>
    <row r="82" spans="1:7" s="12" customFormat="1" ht="24">
      <c r="A82" s="25" t="s">
        <v>1113</v>
      </c>
      <c r="B82" s="37">
        <v>44746</v>
      </c>
      <c r="C82" s="25" t="s">
        <v>28</v>
      </c>
      <c r="D82" s="30">
        <f t="shared" si="4"/>
        <v>3.1219999999999999</v>
      </c>
      <c r="E82" s="25" t="s">
        <v>818</v>
      </c>
      <c r="F82" s="25" t="s">
        <v>17</v>
      </c>
      <c r="G82" s="25" t="s">
        <v>18</v>
      </c>
    </row>
    <row r="83" spans="1:7" s="12" customFormat="1" ht="24">
      <c r="A83" s="25" t="s">
        <v>1114</v>
      </c>
      <c r="B83" s="37">
        <v>44746</v>
      </c>
      <c r="C83" s="25" t="s">
        <v>28</v>
      </c>
      <c r="D83" s="30">
        <f t="shared" si="4"/>
        <v>3.1219999999999999</v>
      </c>
      <c r="E83" s="25" t="s">
        <v>818</v>
      </c>
      <c r="F83" s="25" t="s">
        <v>17</v>
      </c>
      <c r="G83" s="25" t="s">
        <v>18</v>
      </c>
    </row>
    <row r="84" spans="1:7" s="12" customFormat="1" ht="24">
      <c r="A84" s="25" t="s">
        <v>1115</v>
      </c>
      <c r="B84" s="37">
        <v>44746</v>
      </c>
      <c r="C84" s="25" t="s">
        <v>28</v>
      </c>
      <c r="D84" s="30">
        <f t="shared" si="4"/>
        <v>3.1219999999999999</v>
      </c>
      <c r="E84" s="25" t="s">
        <v>818</v>
      </c>
      <c r="F84" s="25" t="s">
        <v>17</v>
      </c>
      <c r="G84" s="25" t="s">
        <v>18</v>
      </c>
    </row>
    <row r="85" spans="1:7" s="12" customFormat="1" ht="24">
      <c r="A85" s="25" t="s">
        <v>1116</v>
      </c>
      <c r="B85" s="37">
        <v>44746</v>
      </c>
      <c r="C85" s="25" t="s">
        <v>28</v>
      </c>
      <c r="D85" s="30">
        <f t="shared" si="4"/>
        <v>3.1219999999999999</v>
      </c>
      <c r="E85" s="25" t="s">
        <v>818</v>
      </c>
      <c r="F85" s="25" t="s">
        <v>17</v>
      </c>
      <c r="G85" s="25" t="s">
        <v>18</v>
      </c>
    </row>
    <row r="86" spans="1:7" s="12" customFormat="1" ht="24">
      <c r="A86" s="25" t="s">
        <v>1117</v>
      </c>
      <c r="B86" s="37">
        <v>44746</v>
      </c>
      <c r="C86" s="25" t="s">
        <v>28</v>
      </c>
      <c r="D86" s="30">
        <f t="shared" si="4"/>
        <v>3.1219999999999999</v>
      </c>
      <c r="E86" s="25" t="s">
        <v>818</v>
      </c>
      <c r="F86" s="25" t="s">
        <v>17</v>
      </c>
      <c r="G86" s="25" t="s">
        <v>18</v>
      </c>
    </row>
    <row r="87" spans="1:7" s="12" customFormat="1" ht="24">
      <c r="A87" s="25" t="s">
        <v>1118</v>
      </c>
      <c r="B87" s="37">
        <v>44746</v>
      </c>
      <c r="C87" s="25" t="s">
        <v>28</v>
      </c>
      <c r="D87" s="30">
        <f t="shared" si="4"/>
        <v>3.1219999999999999</v>
      </c>
      <c r="E87" s="25" t="s">
        <v>818</v>
      </c>
      <c r="F87" s="25" t="s">
        <v>17</v>
      </c>
      <c r="G87" s="25" t="s">
        <v>18</v>
      </c>
    </row>
    <row r="88" spans="1:7" s="12" customFormat="1" ht="24">
      <c r="A88" s="25" t="s">
        <v>1119</v>
      </c>
      <c r="B88" s="37">
        <v>44746</v>
      </c>
      <c r="C88" s="25" t="s">
        <v>28</v>
      </c>
      <c r="D88" s="30">
        <f t="shared" si="4"/>
        <v>3.1219999999999999</v>
      </c>
      <c r="E88" s="25" t="s">
        <v>818</v>
      </c>
      <c r="F88" s="25" t="s">
        <v>17</v>
      </c>
      <c r="G88" s="25" t="s">
        <v>18</v>
      </c>
    </row>
    <row r="89" spans="1:7" s="12" customFormat="1" ht="24">
      <c r="A89" s="25" t="s">
        <v>1120</v>
      </c>
      <c r="B89" s="37">
        <v>44747</v>
      </c>
      <c r="C89" s="25" t="s">
        <v>28</v>
      </c>
      <c r="D89" s="30">
        <f>446/100*0.7</f>
        <v>3.1219999999999999</v>
      </c>
      <c r="E89" s="25" t="s">
        <v>818</v>
      </c>
      <c r="F89" s="25" t="s">
        <v>17</v>
      </c>
      <c r="G89" s="25" t="s">
        <v>18</v>
      </c>
    </row>
    <row r="90" spans="1:7" s="12" customFormat="1" ht="24">
      <c r="A90" s="25" t="s">
        <v>1121</v>
      </c>
      <c r="B90" s="37">
        <v>44747</v>
      </c>
      <c r="C90" s="25" t="s">
        <v>28</v>
      </c>
      <c r="D90" s="30">
        <f>446/100*0.7</f>
        <v>3.1219999999999999</v>
      </c>
      <c r="E90" s="25" t="s">
        <v>818</v>
      </c>
      <c r="F90" s="25" t="s">
        <v>17</v>
      </c>
      <c r="G90" s="25" t="s">
        <v>18</v>
      </c>
    </row>
    <row r="91" spans="1:7" s="12" customFormat="1" ht="24">
      <c r="A91" s="25" t="s">
        <v>1122</v>
      </c>
      <c r="B91" s="37">
        <v>44747</v>
      </c>
      <c r="C91" s="25" t="s">
        <v>28</v>
      </c>
      <c r="D91" s="30">
        <f t="shared" ref="D91:D104" si="5">446/100*0.7</f>
        <v>3.1219999999999999</v>
      </c>
      <c r="E91" s="25" t="s">
        <v>818</v>
      </c>
      <c r="F91" s="25" t="s">
        <v>17</v>
      </c>
      <c r="G91" s="25" t="s">
        <v>18</v>
      </c>
    </row>
    <row r="92" spans="1:7" s="12" customFormat="1" ht="24">
      <c r="A92" s="25" t="s">
        <v>1123</v>
      </c>
      <c r="B92" s="37">
        <v>44747</v>
      </c>
      <c r="C92" s="25" t="s">
        <v>28</v>
      </c>
      <c r="D92" s="30">
        <f t="shared" si="5"/>
        <v>3.1219999999999999</v>
      </c>
      <c r="E92" s="25" t="s">
        <v>818</v>
      </c>
      <c r="F92" s="25" t="s">
        <v>17</v>
      </c>
      <c r="G92" s="25" t="s">
        <v>18</v>
      </c>
    </row>
    <row r="93" spans="1:7" s="12" customFormat="1" ht="24">
      <c r="A93" s="25" t="s">
        <v>1124</v>
      </c>
      <c r="B93" s="37">
        <v>44747</v>
      </c>
      <c r="C93" s="25" t="s">
        <v>28</v>
      </c>
      <c r="D93" s="30">
        <f t="shared" si="5"/>
        <v>3.1219999999999999</v>
      </c>
      <c r="E93" s="25" t="s">
        <v>818</v>
      </c>
      <c r="F93" s="25" t="s">
        <v>17</v>
      </c>
      <c r="G93" s="25" t="s">
        <v>18</v>
      </c>
    </row>
    <row r="94" spans="1:7" s="12" customFormat="1" ht="24">
      <c r="A94" s="25" t="s">
        <v>1125</v>
      </c>
      <c r="B94" s="37">
        <v>44747</v>
      </c>
      <c r="C94" s="25" t="s">
        <v>28</v>
      </c>
      <c r="D94" s="30">
        <f t="shared" si="5"/>
        <v>3.1219999999999999</v>
      </c>
      <c r="E94" s="25" t="s">
        <v>818</v>
      </c>
      <c r="F94" s="25" t="s">
        <v>17</v>
      </c>
      <c r="G94" s="25" t="s">
        <v>18</v>
      </c>
    </row>
    <row r="95" spans="1:7" s="12" customFormat="1" ht="24">
      <c r="A95" s="25" t="s">
        <v>1126</v>
      </c>
      <c r="B95" s="37">
        <v>44747</v>
      </c>
      <c r="C95" s="25" t="s">
        <v>28</v>
      </c>
      <c r="D95" s="30">
        <f t="shared" si="5"/>
        <v>3.1219999999999999</v>
      </c>
      <c r="E95" s="25" t="s">
        <v>818</v>
      </c>
      <c r="F95" s="25" t="s">
        <v>17</v>
      </c>
      <c r="G95" s="25" t="s">
        <v>18</v>
      </c>
    </row>
    <row r="96" spans="1:7" s="12" customFormat="1" ht="24">
      <c r="A96" s="25" t="s">
        <v>1127</v>
      </c>
      <c r="B96" s="37">
        <v>44747</v>
      </c>
      <c r="C96" s="25" t="s">
        <v>28</v>
      </c>
      <c r="D96" s="30">
        <f t="shared" si="5"/>
        <v>3.1219999999999999</v>
      </c>
      <c r="E96" s="25" t="s">
        <v>818</v>
      </c>
      <c r="F96" s="25" t="s">
        <v>17</v>
      </c>
      <c r="G96" s="25" t="s">
        <v>18</v>
      </c>
    </row>
    <row r="97" spans="1:7" s="12" customFormat="1" ht="24">
      <c r="A97" s="25" t="s">
        <v>1128</v>
      </c>
      <c r="B97" s="37">
        <v>44747</v>
      </c>
      <c r="C97" s="25" t="s">
        <v>28</v>
      </c>
      <c r="D97" s="30">
        <f t="shared" si="5"/>
        <v>3.1219999999999999</v>
      </c>
      <c r="E97" s="25" t="s">
        <v>818</v>
      </c>
      <c r="F97" s="25" t="s">
        <v>17</v>
      </c>
      <c r="G97" s="25" t="s">
        <v>18</v>
      </c>
    </row>
    <row r="98" spans="1:7" s="12" customFormat="1" ht="24">
      <c r="A98" s="25" t="s">
        <v>1129</v>
      </c>
      <c r="B98" s="37">
        <v>44747</v>
      </c>
      <c r="C98" s="25" t="s">
        <v>28</v>
      </c>
      <c r="D98" s="30">
        <f t="shared" si="5"/>
        <v>3.1219999999999999</v>
      </c>
      <c r="E98" s="25" t="s">
        <v>818</v>
      </c>
      <c r="F98" s="25" t="s">
        <v>17</v>
      </c>
      <c r="G98" s="25" t="s">
        <v>18</v>
      </c>
    </row>
    <row r="99" spans="1:7" s="12" customFormat="1" ht="24">
      <c r="A99" s="25" t="s">
        <v>1130</v>
      </c>
      <c r="B99" s="37">
        <v>44747</v>
      </c>
      <c r="C99" s="25" t="s">
        <v>28</v>
      </c>
      <c r="D99" s="30">
        <f t="shared" si="5"/>
        <v>3.1219999999999999</v>
      </c>
      <c r="E99" s="25" t="s">
        <v>818</v>
      </c>
      <c r="F99" s="25" t="s">
        <v>17</v>
      </c>
      <c r="G99" s="25" t="s">
        <v>18</v>
      </c>
    </row>
    <row r="100" spans="1:7" s="12" customFormat="1" ht="24">
      <c r="A100" s="25" t="s">
        <v>1131</v>
      </c>
      <c r="B100" s="37">
        <v>44747</v>
      </c>
      <c r="C100" s="25" t="s">
        <v>28</v>
      </c>
      <c r="D100" s="30">
        <f t="shared" si="5"/>
        <v>3.1219999999999999</v>
      </c>
      <c r="E100" s="25" t="s">
        <v>818</v>
      </c>
      <c r="F100" s="25" t="s">
        <v>17</v>
      </c>
      <c r="G100" s="25" t="s">
        <v>18</v>
      </c>
    </row>
    <row r="101" spans="1:7" s="12" customFormat="1" ht="24">
      <c r="A101" s="25" t="s">
        <v>1132</v>
      </c>
      <c r="B101" s="37">
        <v>44747</v>
      </c>
      <c r="C101" s="25" t="s">
        <v>28</v>
      </c>
      <c r="D101" s="30">
        <f t="shared" si="5"/>
        <v>3.1219999999999999</v>
      </c>
      <c r="E101" s="25" t="s">
        <v>818</v>
      </c>
      <c r="F101" s="25" t="s">
        <v>17</v>
      </c>
      <c r="G101" s="25" t="s">
        <v>18</v>
      </c>
    </row>
    <row r="102" spans="1:7" s="12" customFormat="1" ht="24">
      <c r="A102" s="25" t="s">
        <v>1133</v>
      </c>
      <c r="B102" s="37">
        <v>44747</v>
      </c>
      <c r="C102" s="25" t="s">
        <v>28</v>
      </c>
      <c r="D102" s="30">
        <f t="shared" si="5"/>
        <v>3.1219999999999999</v>
      </c>
      <c r="E102" s="25" t="s">
        <v>818</v>
      </c>
      <c r="F102" s="25" t="s">
        <v>17</v>
      </c>
      <c r="G102" s="25" t="s">
        <v>18</v>
      </c>
    </row>
    <row r="103" spans="1:7" s="12" customFormat="1" ht="24">
      <c r="A103" s="25" t="s">
        <v>1134</v>
      </c>
      <c r="B103" s="37">
        <v>44747</v>
      </c>
      <c r="C103" s="25" t="s">
        <v>28</v>
      </c>
      <c r="D103" s="30">
        <f t="shared" si="5"/>
        <v>3.1219999999999999</v>
      </c>
      <c r="E103" s="25" t="s">
        <v>818</v>
      </c>
      <c r="F103" s="25" t="s">
        <v>17</v>
      </c>
      <c r="G103" s="25" t="s">
        <v>18</v>
      </c>
    </row>
    <row r="104" spans="1:7" s="12" customFormat="1" ht="24">
      <c r="A104" s="25" t="s">
        <v>1135</v>
      </c>
      <c r="B104" s="37">
        <v>44747</v>
      </c>
      <c r="C104" s="25" t="s">
        <v>28</v>
      </c>
      <c r="D104" s="30">
        <f t="shared" si="5"/>
        <v>3.1219999999999999</v>
      </c>
      <c r="E104" s="25" t="s">
        <v>818</v>
      </c>
      <c r="F104" s="25" t="s">
        <v>17</v>
      </c>
      <c r="G104" s="25" t="s">
        <v>18</v>
      </c>
    </row>
    <row r="105" spans="1:7" s="12" customFormat="1" ht="10.5" customHeight="1">
      <c r="A105" s="95"/>
      <c r="B105" s="95"/>
      <c r="C105" s="95"/>
      <c r="D105" s="95"/>
      <c r="E105" s="95"/>
      <c r="F105" s="95"/>
      <c r="G105" s="95"/>
    </row>
    <row r="106" spans="1:7" s="12" customFormat="1" ht="42.75" customHeight="1">
      <c r="A106" s="74" t="s">
        <v>24</v>
      </c>
      <c r="B106" s="74"/>
      <c r="C106" s="74"/>
      <c r="D106" s="74"/>
      <c r="E106" s="74"/>
      <c r="F106" s="74"/>
      <c r="G106" s="74"/>
    </row>
    <row r="107" spans="1:7" s="12" customFormat="1" ht="48.75" customHeight="1">
      <c r="A107" s="72" t="s">
        <v>1065</v>
      </c>
      <c r="B107" s="72"/>
      <c r="C107" s="72"/>
      <c r="D107" s="72"/>
      <c r="E107" s="13" t="s">
        <v>19</v>
      </c>
      <c r="F107" s="73" t="s">
        <v>1066</v>
      </c>
      <c r="G107" s="73"/>
    </row>
    <row r="108" spans="1:7" ht="48.75" customHeight="1">
      <c r="A108" s="75" t="s">
        <v>1067</v>
      </c>
      <c r="B108" s="75"/>
      <c r="C108" s="75"/>
      <c r="D108" s="75"/>
      <c r="E108" s="13" t="s">
        <v>19</v>
      </c>
      <c r="F108" s="73" t="s">
        <v>819</v>
      </c>
      <c r="G108" s="73"/>
    </row>
    <row r="109" spans="1:7" ht="30.75" customHeight="1">
      <c r="A109" s="72" t="s">
        <v>1068</v>
      </c>
      <c r="B109" s="72"/>
      <c r="C109" s="72"/>
      <c r="D109" s="16"/>
      <c r="E109" s="13" t="s">
        <v>20</v>
      </c>
      <c r="F109" s="73" t="s">
        <v>32</v>
      </c>
      <c r="G109" s="73"/>
    </row>
  </sheetData>
  <autoFilter ref="B24:B31" xr:uid="{00000000-0009-0000-0000-000000000000}"/>
  <mergeCells count="26">
    <mergeCell ref="A109:C109"/>
    <mergeCell ref="F109:G109"/>
    <mergeCell ref="A105:G105"/>
    <mergeCell ref="A106:G106"/>
    <mergeCell ref="A107:D107"/>
    <mergeCell ref="F107:G107"/>
    <mergeCell ref="A108:D108"/>
    <mergeCell ref="F108:G108"/>
    <mergeCell ref="A25:G25"/>
    <mergeCell ref="B8:G8"/>
    <mergeCell ref="B9:G9"/>
    <mergeCell ref="B10:G10"/>
    <mergeCell ref="A12:G12"/>
    <mergeCell ref="A13:F13"/>
    <mergeCell ref="A15:F15"/>
    <mergeCell ref="A16:F16"/>
    <mergeCell ref="A17:F17"/>
    <mergeCell ref="A18:F18"/>
    <mergeCell ref="A19:G19"/>
    <mergeCell ref="A22:G22"/>
    <mergeCell ref="B7:G7"/>
    <mergeCell ref="C1:G1"/>
    <mergeCell ref="A3:G3"/>
    <mergeCell ref="A4:G4"/>
    <mergeCell ref="A5:G5"/>
    <mergeCell ref="B6:G6"/>
  </mergeCells>
  <pageMargins left="0.98425196850393704" right="0.35433070866141736" top="0.59055118110236227" bottom="0.59055118110236227" header="0" footer="0"/>
  <pageSetup paperSize="9" scale="86" fitToHeight="0" orientation="portrait" r:id="rId1"/>
  <headerFooter differentFirst="1" alignWithMargins="0">
    <oddHeader>&amp;R&amp;"Times New Roman,обычный"&amp;K01+000П Р О Т О К О Л  № 68-2/2022цд от 12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A84F-3D6F-4020-BCFB-BBF24FD9C469}">
  <sheetPr>
    <tabColor rgb="FFFFFF00"/>
    <pageSetUpPr fitToPage="1"/>
  </sheetPr>
  <dimension ref="A1:G109"/>
  <sheetViews>
    <sheetView view="pageLayout" topLeftCell="A67" zoomScaleNormal="100" zoomScaleSheetLayoutView="100" workbookViewId="0">
      <selection activeCell="D26" sqref="D26"/>
    </sheetView>
  </sheetViews>
  <sheetFormatPr defaultRowHeight="12.75"/>
  <cols>
    <col min="1" max="1" width="15.85546875" style="1" customWidth="1"/>
    <col min="2" max="2" width="10.5703125" style="1" customWidth="1"/>
    <col min="3" max="3" width="12.5703125" style="1" customWidth="1"/>
    <col min="4" max="4" width="14.85546875" style="1" customWidth="1"/>
    <col min="5" max="5" width="20.42578125" style="1" customWidth="1"/>
    <col min="6" max="6" width="21" style="1" customWidth="1"/>
    <col min="7" max="7" width="9.28515625" style="1" customWidth="1"/>
    <col min="8" max="16384" width="9.140625" style="1"/>
  </cols>
  <sheetData>
    <row r="1" spans="1:7" ht="78" customHeight="1">
      <c r="A1" s="14" t="s">
        <v>25</v>
      </c>
      <c r="B1" s="3"/>
      <c r="C1" s="89" t="s">
        <v>29</v>
      </c>
      <c r="D1" s="89"/>
      <c r="E1" s="89"/>
      <c r="F1" s="89"/>
      <c r="G1" s="89"/>
    </row>
    <row r="2" spans="1:7" ht="14.25" customHeight="1">
      <c r="D2" s="2"/>
      <c r="E2" s="2"/>
      <c r="F2" s="2"/>
      <c r="G2" s="2"/>
    </row>
    <row r="3" spans="1:7" ht="18" customHeight="1">
      <c r="A3" s="93" t="s">
        <v>1762</v>
      </c>
      <c r="B3" s="93"/>
      <c r="C3" s="93"/>
      <c r="D3" s="93"/>
      <c r="E3" s="93"/>
      <c r="F3" s="93"/>
      <c r="G3" s="93"/>
    </row>
    <row r="4" spans="1:7" ht="18" customHeight="1">
      <c r="A4" s="91" t="s">
        <v>0</v>
      </c>
      <c r="B4" s="91"/>
      <c r="C4" s="91"/>
      <c r="D4" s="91"/>
      <c r="E4" s="91"/>
      <c r="F4" s="91"/>
      <c r="G4" s="91"/>
    </row>
    <row r="5" spans="1:7" ht="18" customHeight="1">
      <c r="A5" s="91" t="s">
        <v>1</v>
      </c>
      <c r="B5" s="91"/>
      <c r="C5" s="91"/>
      <c r="D5" s="91"/>
      <c r="E5" s="91"/>
      <c r="F5" s="91"/>
      <c r="G5" s="91"/>
    </row>
    <row r="6" spans="1:7" ht="17.25" customHeight="1">
      <c r="A6" s="17" t="s">
        <v>2</v>
      </c>
      <c r="B6" s="92" t="s">
        <v>1136</v>
      </c>
      <c r="C6" s="92"/>
      <c r="D6" s="92"/>
      <c r="E6" s="92"/>
      <c r="F6" s="92"/>
      <c r="G6" s="92"/>
    </row>
    <row r="7" spans="1:7" ht="17.25" customHeight="1">
      <c r="A7" s="17" t="s">
        <v>3</v>
      </c>
      <c r="B7" s="88" t="s">
        <v>224</v>
      </c>
      <c r="C7" s="88"/>
      <c r="D7" s="88"/>
      <c r="E7" s="88"/>
      <c r="F7" s="88"/>
      <c r="G7" s="88"/>
    </row>
    <row r="8" spans="1:7" ht="17.25" customHeight="1">
      <c r="A8" s="4" t="s">
        <v>21</v>
      </c>
      <c r="B8" s="84" t="s">
        <v>22</v>
      </c>
      <c r="C8" s="84"/>
      <c r="D8" s="84"/>
      <c r="E8" s="84"/>
      <c r="F8" s="84"/>
      <c r="G8" s="84"/>
    </row>
    <row r="9" spans="1:7" ht="17.25" customHeight="1">
      <c r="A9" s="4" t="s">
        <v>4</v>
      </c>
      <c r="B9" s="85" t="s">
        <v>33</v>
      </c>
      <c r="C9" s="85"/>
      <c r="D9" s="85"/>
      <c r="E9" s="85"/>
      <c r="F9" s="85"/>
      <c r="G9" s="85"/>
    </row>
    <row r="10" spans="1:7" ht="17.25" customHeight="1">
      <c r="A10" s="15" t="s">
        <v>5</v>
      </c>
      <c r="B10" s="85" t="s">
        <v>34</v>
      </c>
      <c r="C10" s="85"/>
      <c r="D10" s="85"/>
      <c r="E10" s="85"/>
      <c r="F10" s="85"/>
      <c r="G10" s="85"/>
    </row>
    <row r="11" spans="1:7" ht="15" customHeight="1">
      <c r="A11" s="15"/>
      <c r="B11" s="18"/>
      <c r="C11" s="18"/>
      <c r="D11" s="18"/>
      <c r="E11" s="18"/>
      <c r="F11" s="18"/>
      <c r="G11" s="18"/>
    </row>
    <row r="12" spans="1:7" ht="16.5" customHeight="1">
      <c r="A12" s="94" t="s">
        <v>1763</v>
      </c>
      <c r="B12" s="94"/>
      <c r="C12" s="94"/>
      <c r="D12" s="94"/>
      <c r="E12" s="94"/>
      <c r="F12" s="94"/>
      <c r="G12" s="94"/>
    </row>
    <row r="13" spans="1:7" ht="17.25" customHeight="1">
      <c r="A13" s="87" t="s">
        <v>1069</v>
      </c>
      <c r="B13" s="87"/>
      <c r="C13" s="87"/>
      <c r="D13" s="87"/>
      <c r="E13" s="87"/>
      <c r="F13" s="87"/>
      <c r="G13" s="38"/>
    </row>
    <row r="14" spans="1:7" ht="17.25" customHeight="1">
      <c r="A14" s="39" t="s">
        <v>817</v>
      </c>
      <c r="B14" s="39"/>
      <c r="C14" s="39"/>
      <c r="D14" s="39"/>
      <c r="E14" s="39"/>
      <c r="F14" s="39"/>
      <c r="G14" s="39"/>
    </row>
    <row r="15" spans="1:7" ht="17.25" customHeight="1">
      <c r="A15" s="80" t="s">
        <v>1062</v>
      </c>
      <c r="B15" s="80"/>
      <c r="C15" s="80"/>
      <c r="D15" s="80"/>
      <c r="E15" s="80"/>
      <c r="F15" s="80"/>
      <c r="G15" s="39"/>
    </row>
    <row r="16" spans="1:7" ht="17.25" customHeight="1">
      <c r="A16" s="80" t="s">
        <v>6</v>
      </c>
      <c r="B16" s="80"/>
      <c r="C16" s="80"/>
      <c r="D16" s="80"/>
      <c r="E16" s="80"/>
      <c r="F16" s="80"/>
      <c r="G16" s="5"/>
    </row>
    <row r="17" spans="1:7" ht="19.5" customHeight="1">
      <c r="A17" s="81" t="s">
        <v>7</v>
      </c>
      <c r="B17" s="81"/>
      <c r="C17" s="81"/>
      <c r="D17" s="81"/>
      <c r="E17" s="81"/>
      <c r="F17" s="81"/>
      <c r="G17" s="6"/>
    </row>
    <row r="18" spans="1:7" ht="60.75" customHeight="1">
      <c r="A18" s="82" t="s">
        <v>23</v>
      </c>
      <c r="B18" s="82"/>
      <c r="C18" s="83"/>
      <c r="D18" s="83"/>
      <c r="E18" s="83"/>
      <c r="F18" s="83"/>
      <c r="G18" s="7"/>
    </row>
    <row r="19" spans="1:7" ht="13.5" customHeight="1">
      <c r="A19" s="80" t="s">
        <v>27</v>
      </c>
      <c r="B19" s="80"/>
      <c r="C19" s="80"/>
      <c r="D19" s="80"/>
      <c r="E19" s="80"/>
      <c r="F19" s="80"/>
      <c r="G19" s="80"/>
    </row>
    <row r="20" spans="1:7" ht="14.25" customHeight="1">
      <c r="A20" s="39" t="s">
        <v>8</v>
      </c>
      <c r="B20" s="5"/>
      <c r="C20" s="7"/>
      <c r="D20" s="7"/>
      <c r="E20" s="7"/>
      <c r="F20" s="7"/>
      <c r="G20" s="7"/>
    </row>
    <row r="21" spans="1:7" ht="13.5" customHeight="1">
      <c r="A21" s="71" t="s">
        <v>1244</v>
      </c>
      <c r="B21" s="5"/>
      <c r="C21" s="7"/>
      <c r="D21" s="7"/>
      <c r="E21" s="7"/>
      <c r="F21" s="7"/>
      <c r="G21" s="7"/>
    </row>
    <row r="22" spans="1:7" ht="22.5" customHeight="1">
      <c r="A22" s="76" t="s">
        <v>9</v>
      </c>
      <c r="B22" s="76"/>
      <c r="C22" s="76"/>
      <c r="D22" s="76"/>
      <c r="E22" s="76"/>
      <c r="F22" s="76"/>
      <c r="G22" s="76"/>
    </row>
    <row r="23" spans="1:7" ht="60" customHeight="1">
      <c r="A23" s="8" t="s">
        <v>10</v>
      </c>
      <c r="B23" s="8" t="s">
        <v>11</v>
      </c>
      <c r="C23" s="8" t="s">
        <v>12</v>
      </c>
      <c r="D23" s="8" t="s">
        <v>13</v>
      </c>
      <c r="E23" s="9" t="s">
        <v>14</v>
      </c>
      <c r="F23" s="10" t="s">
        <v>15</v>
      </c>
      <c r="G23" s="10" t="s">
        <v>16</v>
      </c>
    </row>
    <row r="24" spans="1:7" s="12" customFormat="1" ht="15" customHeight="1">
      <c r="A24" s="11">
        <v>1</v>
      </c>
      <c r="B24" s="11">
        <v>2</v>
      </c>
      <c r="C24" s="10">
        <v>3</v>
      </c>
      <c r="D24" s="10">
        <v>4</v>
      </c>
      <c r="E24" s="9">
        <v>5</v>
      </c>
      <c r="F24" s="10">
        <v>6</v>
      </c>
      <c r="G24" s="10">
        <v>7</v>
      </c>
    </row>
    <row r="25" spans="1:7" s="12" customFormat="1" ht="15" customHeight="1">
      <c r="A25" s="77" t="s">
        <v>354</v>
      </c>
      <c r="B25" s="78"/>
      <c r="C25" s="78"/>
      <c r="D25" s="78"/>
      <c r="E25" s="78"/>
      <c r="F25" s="78"/>
      <c r="G25" s="79"/>
    </row>
    <row r="26" spans="1:7" s="12" customFormat="1" ht="24">
      <c r="A26" s="25" t="s">
        <v>311</v>
      </c>
      <c r="B26" s="37">
        <v>44760</v>
      </c>
      <c r="C26" s="25" t="s">
        <v>31</v>
      </c>
      <c r="D26" s="30">
        <f>16/100*0.7</f>
        <v>0.11199999999999999</v>
      </c>
      <c r="E26" s="25" t="s">
        <v>818</v>
      </c>
      <c r="F26" s="25" t="s">
        <v>17</v>
      </c>
      <c r="G26" s="25" t="s">
        <v>18</v>
      </c>
    </row>
    <row r="27" spans="1:7" s="12" customFormat="1" ht="24">
      <c r="A27" s="25" t="s">
        <v>312</v>
      </c>
      <c r="B27" s="37">
        <v>44760</v>
      </c>
      <c r="C27" s="25" t="s">
        <v>31</v>
      </c>
      <c r="D27" s="30">
        <f t="shared" ref="D27:D45" si="0">16/100*0.7</f>
        <v>0.11199999999999999</v>
      </c>
      <c r="E27" s="25" t="s">
        <v>818</v>
      </c>
      <c r="F27" s="25" t="s">
        <v>17</v>
      </c>
      <c r="G27" s="25" t="s">
        <v>18</v>
      </c>
    </row>
    <row r="28" spans="1:7" s="12" customFormat="1" ht="24">
      <c r="A28" s="25" t="s">
        <v>313</v>
      </c>
      <c r="B28" s="37">
        <v>44760</v>
      </c>
      <c r="C28" s="25" t="s">
        <v>31</v>
      </c>
      <c r="D28" s="30">
        <f t="shared" si="0"/>
        <v>0.11199999999999999</v>
      </c>
      <c r="E28" s="25" t="s">
        <v>818</v>
      </c>
      <c r="F28" s="25" t="s">
        <v>17</v>
      </c>
      <c r="G28" s="25" t="s">
        <v>18</v>
      </c>
    </row>
    <row r="29" spans="1:7" s="12" customFormat="1" ht="24">
      <c r="A29" s="25" t="s">
        <v>314</v>
      </c>
      <c r="B29" s="37">
        <v>44760</v>
      </c>
      <c r="C29" s="25" t="s">
        <v>31</v>
      </c>
      <c r="D29" s="30">
        <f t="shared" si="0"/>
        <v>0.11199999999999999</v>
      </c>
      <c r="E29" s="25" t="s">
        <v>818</v>
      </c>
      <c r="F29" s="25" t="s">
        <v>17</v>
      </c>
      <c r="G29" s="25" t="s">
        <v>18</v>
      </c>
    </row>
    <row r="30" spans="1:7" s="12" customFormat="1" ht="24">
      <c r="A30" s="25" t="s">
        <v>315</v>
      </c>
      <c r="B30" s="37">
        <v>44760</v>
      </c>
      <c r="C30" s="25" t="s">
        <v>31</v>
      </c>
      <c r="D30" s="30">
        <f t="shared" si="0"/>
        <v>0.11199999999999999</v>
      </c>
      <c r="E30" s="25" t="s">
        <v>818</v>
      </c>
      <c r="F30" s="25" t="s">
        <v>17</v>
      </c>
      <c r="G30" s="25" t="s">
        <v>18</v>
      </c>
    </row>
    <row r="31" spans="1:7" s="12" customFormat="1" ht="24">
      <c r="A31" s="25" t="s">
        <v>316</v>
      </c>
      <c r="B31" s="37">
        <v>44760</v>
      </c>
      <c r="C31" s="25" t="s">
        <v>31</v>
      </c>
      <c r="D31" s="30">
        <f t="shared" si="0"/>
        <v>0.11199999999999999</v>
      </c>
      <c r="E31" s="25" t="s">
        <v>818</v>
      </c>
      <c r="F31" s="25" t="s">
        <v>17</v>
      </c>
      <c r="G31" s="25" t="s">
        <v>18</v>
      </c>
    </row>
    <row r="32" spans="1:7" s="12" customFormat="1" ht="24">
      <c r="A32" s="25" t="s">
        <v>317</v>
      </c>
      <c r="B32" s="37">
        <v>44760</v>
      </c>
      <c r="C32" s="25" t="s">
        <v>31</v>
      </c>
      <c r="D32" s="30">
        <f t="shared" si="0"/>
        <v>0.11199999999999999</v>
      </c>
      <c r="E32" s="25" t="s">
        <v>818</v>
      </c>
      <c r="F32" s="25" t="s">
        <v>17</v>
      </c>
      <c r="G32" s="25" t="s">
        <v>18</v>
      </c>
    </row>
    <row r="33" spans="1:7" s="12" customFormat="1" ht="24">
      <c r="A33" s="25" t="s">
        <v>318</v>
      </c>
      <c r="B33" s="37">
        <v>44760</v>
      </c>
      <c r="C33" s="25" t="s">
        <v>31</v>
      </c>
      <c r="D33" s="30">
        <f t="shared" si="0"/>
        <v>0.11199999999999999</v>
      </c>
      <c r="E33" s="25" t="s">
        <v>818</v>
      </c>
      <c r="F33" s="25" t="s">
        <v>17</v>
      </c>
      <c r="G33" s="25" t="s">
        <v>18</v>
      </c>
    </row>
    <row r="34" spans="1:7" s="12" customFormat="1" ht="24">
      <c r="A34" s="25" t="s">
        <v>319</v>
      </c>
      <c r="B34" s="37">
        <v>44760</v>
      </c>
      <c r="C34" s="25" t="s">
        <v>31</v>
      </c>
      <c r="D34" s="30">
        <f t="shared" si="0"/>
        <v>0.11199999999999999</v>
      </c>
      <c r="E34" s="25" t="s">
        <v>818</v>
      </c>
      <c r="F34" s="25" t="s">
        <v>17</v>
      </c>
      <c r="G34" s="25" t="s">
        <v>18</v>
      </c>
    </row>
    <row r="35" spans="1:7" s="12" customFormat="1" ht="24">
      <c r="A35" s="25" t="s">
        <v>320</v>
      </c>
      <c r="B35" s="37">
        <v>44760</v>
      </c>
      <c r="C35" s="25" t="s">
        <v>31</v>
      </c>
      <c r="D35" s="30">
        <f t="shared" si="0"/>
        <v>0.11199999999999999</v>
      </c>
      <c r="E35" s="25" t="s">
        <v>818</v>
      </c>
      <c r="F35" s="25" t="s">
        <v>17</v>
      </c>
      <c r="G35" s="25" t="s">
        <v>18</v>
      </c>
    </row>
    <row r="36" spans="1:7" s="12" customFormat="1" ht="24">
      <c r="A36" s="25" t="s">
        <v>321</v>
      </c>
      <c r="B36" s="37">
        <v>44760</v>
      </c>
      <c r="C36" s="25" t="s">
        <v>31</v>
      </c>
      <c r="D36" s="30">
        <f t="shared" si="0"/>
        <v>0.11199999999999999</v>
      </c>
      <c r="E36" s="25" t="s">
        <v>818</v>
      </c>
      <c r="F36" s="25" t="s">
        <v>17</v>
      </c>
      <c r="G36" s="25" t="s">
        <v>18</v>
      </c>
    </row>
    <row r="37" spans="1:7" s="12" customFormat="1" ht="24">
      <c r="A37" s="25" t="s">
        <v>322</v>
      </c>
      <c r="B37" s="37">
        <v>44760</v>
      </c>
      <c r="C37" s="25" t="s">
        <v>31</v>
      </c>
      <c r="D37" s="30">
        <f t="shared" si="0"/>
        <v>0.11199999999999999</v>
      </c>
      <c r="E37" s="25" t="s">
        <v>818</v>
      </c>
      <c r="F37" s="25" t="s">
        <v>17</v>
      </c>
      <c r="G37" s="25" t="s">
        <v>18</v>
      </c>
    </row>
    <row r="38" spans="1:7" s="12" customFormat="1" ht="24">
      <c r="A38" s="25" t="s">
        <v>323</v>
      </c>
      <c r="B38" s="37">
        <v>44760</v>
      </c>
      <c r="C38" s="25" t="s">
        <v>31</v>
      </c>
      <c r="D38" s="30">
        <f t="shared" si="0"/>
        <v>0.11199999999999999</v>
      </c>
      <c r="E38" s="25" t="s">
        <v>818</v>
      </c>
      <c r="F38" s="25" t="s">
        <v>17</v>
      </c>
      <c r="G38" s="25" t="s">
        <v>18</v>
      </c>
    </row>
    <row r="39" spans="1:7" s="12" customFormat="1" ht="24">
      <c r="A39" s="25" t="s">
        <v>324</v>
      </c>
      <c r="B39" s="37">
        <v>44760</v>
      </c>
      <c r="C39" s="25" t="s">
        <v>31</v>
      </c>
      <c r="D39" s="30">
        <f t="shared" si="0"/>
        <v>0.11199999999999999</v>
      </c>
      <c r="E39" s="25" t="s">
        <v>818</v>
      </c>
      <c r="F39" s="25" t="s">
        <v>17</v>
      </c>
      <c r="G39" s="25" t="s">
        <v>18</v>
      </c>
    </row>
    <row r="40" spans="1:7" ht="60" customHeight="1">
      <c r="A40" s="8" t="s">
        <v>10</v>
      </c>
      <c r="B40" s="8" t="s">
        <v>11</v>
      </c>
      <c r="C40" s="8" t="s">
        <v>12</v>
      </c>
      <c r="D40" s="31" t="s">
        <v>13</v>
      </c>
      <c r="E40" s="9" t="s">
        <v>14</v>
      </c>
      <c r="F40" s="10" t="s">
        <v>15</v>
      </c>
      <c r="G40" s="10" t="s">
        <v>16</v>
      </c>
    </row>
    <row r="41" spans="1:7" s="12" customFormat="1" ht="15" customHeight="1">
      <c r="A41" s="11">
        <v>1</v>
      </c>
      <c r="B41" s="11">
        <v>2</v>
      </c>
      <c r="C41" s="10">
        <v>3</v>
      </c>
      <c r="D41" s="32">
        <v>4</v>
      </c>
      <c r="E41" s="9">
        <v>5</v>
      </c>
      <c r="F41" s="10">
        <v>6</v>
      </c>
      <c r="G41" s="10">
        <v>7</v>
      </c>
    </row>
    <row r="42" spans="1:7" s="12" customFormat="1" ht="24">
      <c r="A42" s="25" t="s">
        <v>325</v>
      </c>
      <c r="B42" s="37">
        <v>44760</v>
      </c>
      <c r="C42" s="25" t="s">
        <v>31</v>
      </c>
      <c r="D42" s="30">
        <f t="shared" si="0"/>
        <v>0.11199999999999999</v>
      </c>
      <c r="E42" s="25" t="s">
        <v>818</v>
      </c>
      <c r="F42" s="25" t="s">
        <v>17</v>
      </c>
      <c r="G42" s="25" t="s">
        <v>18</v>
      </c>
    </row>
    <row r="43" spans="1:7" s="12" customFormat="1" ht="24">
      <c r="A43" s="25" t="s">
        <v>326</v>
      </c>
      <c r="B43" s="37">
        <v>44760</v>
      </c>
      <c r="C43" s="25" t="s">
        <v>31</v>
      </c>
      <c r="D43" s="30">
        <f t="shared" si="0"/>
        <v>0.11199999999999999</v>
      </c>
      <c r="E43" s="25" t="s">
        <v>818</v>
      </c>
      <c r="F43" s="25" t="s">
        <v>17</v>
      </c>
      <c r="G43" s="25" t="s">
        <v>18</v>
      </c>
    </row>
    <row r="44" spans="1:7" s="12" customFormat="1" ht="24">
      <c r="A44" s="25" t="s">
        <v>327</v>
      </c>
      <c r="B44" s="37">
        <v>44760</v>
      </c>
      <c r="C44" s="25" t="s">
        <v>31</v>
      </c>
      <c r="D44" s="30">
        <f t="shared" si="0"/>
        <v>0.11199999999999999</v>
      </c>
      <c r="E44" s="25" t="s">
        <v>818</v>
      </c>
      <c r="F44" s="25" t="s">
        <v>17</v>
      </c>
      <c r="G44" s="25" t="s">
        <v>18</v>
      </c>
    </row>
    <row r="45" spans="1:7" s="12" customFormat="1" ht="24">
      <c r="A45" s="25" t="s">
        <v>328</v>
      </c>
      <c r="B45" s="37">
        <v>44760</v>
      </c>
      <c r="C45" s="25" t="s">
        <v>31</v>
      </c>
      <c r="D45" s="30">
        <f t="shared" si="0"/>
        <v>0.11199999999999999</v>
      </c>
      <c r="E45" s="25" t="s">
        <v>818</v>
      </c>
      <c r="F45" s="25" t="s">
        <v>17</v>
      </c>
      <c r="G45" s="25" t="s">
        <v>18</v>
      </c>
    </row>
    <row r="46" spans="1:7" s="12" customFormat="1" ht="24">
      <c r="A46" s="25" t="s">
        <v>329</v>
      </c>
      <c r="B46" s="37">
        <v>44760</v>
      </c>
      <c r="C46" s="25" t="s">
        <v>31</v>
      </c>
      <c r="D46" s="30">
        <f>42/100*0.7</f>
        <v>0.29399999999999998</v>
      </c>
      <c r="E46" s="25" t="s">
        <v>818</v>
      </c>
      <c r="F46" s="25" t="s">
        <v>17</v>
      </c>
      <c r="G46" s="25" t="s">
        <v>18</v>
      </c>
    </row>
    <row r="47" spans="1:7" s="12" customFormat="1" ht="24">
      <c r="A47" s="25" t="s">
        <v>330</v>
      </c>
      <c r="B47" s="37">
        <v>44760</v>
      </c>
      <c r="C47" s="25" t="s">
        <v>31</v>
      </c>
      <c r="D47" s="30">
        <f t="shared" ref="D47:D48" si="1">42/100*0.7</f>
        <v>0.29399999999999998</v>
      </c>
      <c r="E47" s="25" t="s">
        <v>818</v>
      </c>
      <c r="F47" s="25" t="s">
        <v>17</v>
      </c>
      <c r="G47" s="25" t="s">
        <v>18</v>
      </c>
    </row>
    <row r="48" spans="1:7" s="12" customFormat="1" ht="24">
      <c r="A48" s="25" t="s">
        <v>331</v>
      </c>
      <c r="B48" s="37">
        <v>44760</v>
      </c>
      <c r="C48" s="25" t="s">
        <v>31</v>
      </c>
      <c r="D48" s="30">
        <f t="shared" si="1"/>
        <v>0.29399999999999998</v>
      </c>
      <c r="E48" s="25" t="s">
        <v>818</v>
      </c>
      <c r="F48" s="25" t="s">
        <v>17</v>
      </c>
      <c r="G48" s="25" t="s">
        <v>18</v>
      </c>
    </row>
    <row r="49" spans="1:7" s="12" customFormat="1" ht="24">
      <c r="A49" s="25" t="s">
        <v>332</v>
      </c>
      <c r="B49" s="37">
        <v>44760</v>
      </c>
      <c r="C49" s="25" t="s">
        <v>31</v>
      </c>
      <c r="D49" s="30">
        <f>34/100*0.7</f>
        <v>0.23799999999999999</v>
      </c>
      <c r="E49" s="25" t="s">
        <v>818</v>
      </c>
      <c r="F49" s="25" t="s">
        <v>17</v>
      </c>
      <c r="G49" s="25" t="s">
        <v>18</v>
      </c>
    </row>
    <row r="50" spans="1:7" s="12" customFormat="1" ht="24">
      <c r="A50" s="25" t="s">
        <v>333</v>
      </c>
      <c r="B50" s="37">
        <v>44760</v>
      </c>
      <c r="C50" s="25" t="s">
        <v>31</v>
      </c>
      <c r="D50" s="30">
        <f t="shared" ref="D50:D54" si="2">34/100*0.7</f>
        <v>0.23799999999999999</v>
      </c>
      <c r="E50" s="25" t="s">
        <v>818</v>
      </c>
      <c r="F50" s="25" t="s">
        <v>17</v>
      </c>
      <c r="G50" s="25" t="s">
        <v>18</v>
      </c>
    </row>
    <row r="51" spans="1:7" s="12" customFormat="1" ht="24">
      <c r="A51" s="25" t="s">
        <v>334</v>
      </c>
      <c r="B51" s="37">
        <v>44760</v>
      </c>
      <c r="C51" s="25" t="s">
        <v>31</v>
      </c>
      <c r="D51" s="30">
        <f t="shared" si="2"/>
        <v>0.23799999999999999</v>
      </c>
      <c r="E51" s="25" t="s">
        <v>818</v>
      </c>
      <c r="F51" s="25" t="s">
        <v>17</v>
      </c>
      <c r="G51" s="25" t="s">
        <v>18</v>
      </c>
    </row>
    <row r="52" spans="1:7" s="12" customFormat="1" ht="24">
      <c r="A52" s="25" t="s">
        <v>335</v>
      </c>
      <c r="B52" s="37">
        <v>44760</v>
      </c>
      <c r="C52" s="25" t="s">
        <v>31</v>
      </c>
      <c r="D52" s="30">
        <f t="shared" si="2"/>
        <v>0.23799999999999999</v>
      </c>
      <c r="E52" s="25" t="s">
        <v>818</v>
      </c>
      <c r="F52" s="25" t="s">
        <v>17</v>
      </c>
      <c r="G52" s="25" t="s">
        <v>18</v>
      </c>
    </row>
    <row r="53" spans="1:7" s="12" customFormat="1" ht="24">
      <c r="A53" s="25" t="s">
        <v>336</v>
      </c>
      <c r="B53" s="37">
        <v>44760</v>
      </c>
      <c r="C53" s="25" t="s">
        <v>31</v>
      </c>
      <c r="D53" s="30">
        <f t="shared" si="2"/>
        <v>0.23799999999999999</v>
      </c>
      <c r="E53" s="25" t="s">
        <v>818</v>
      </c>
      <c r="F53" s="25" t="s">
        <v>17</v>
      </c>
      <c r="G53" s="25" t="s">
        <v>18</v>
      </c>
    </row>
    <row r="54" spans="1:7" s="12" customFormat="1" ht="24">
      <c r="A54" s="25" t="s">
        <v>337</v>
      </c>
      <c r="B54" s="37">
        <v>44760</v>
      </c>
      <c r="C54" s="25" t="s">
        <v>31</v>
      </c>
      <c r="D54" s="30">
        <f t="shared" si="2"/>
        <v>0.23799999999999999</v>
      </c>
      <c r="E54" s="25" t="s">
        <v>818</v>
      </c>
      <c r="F54" s="25" t="s">
        <v>17</v>
      </c>
      <c r="G54" s="25" t="s">
        <v>18</v>
      </c>
    </row>
    <row r="55" spans="1:7" s="12" customFormat="1" ht="24">
      <c r="A55" s="25" t="s">
        <v>338</v>
      </c>
      <c r="B55" s="37">
        <v>44756</v>
      </c>
      <c r="C55" s="25" t="s">
        <v>30</v>
      </c>
      <c r="D55" s="30">
        <f t="shared" ref="D55:D70" si="3">184/100*0.7</f>
        <v>1.288</v>
      </c>
      <c r="E55" s="25" t="s">
        <v>818</v>
      </c>
      <c r="F55" s="25" t="s">
        <v>17</v>
      </c>
      <c r="G55" s="25" t="s">
        <v>18</v>
      </c>
    </row>
    <row r="56" spans="1:7" s="12" customFormat="1" ht="24">
      <c r="A56" s="25" t="s">
        <v>339</v>
      </c>
      <c r="B56" s="37">
        <v>44756</v>
      </c>
      <c r="C56" s="25" t="s">
        <v>30</v>
      </c>
      <c r="D56" s="30">
        <f t="shared" si="3"/>
        <v>1.288</v>
      </c>
      <c r="E56" s="25" t="s">
        <v>818</v>
      </c>
      <c r="F56" s="25" t="s">
        <v>17</v>
      </c>
      <c r="G56" s="25" t="s">
        <v>18</v>
      </c>
    </row>
    <row r="57" spans="1:7" s="12" customFormat="1" ht="24">
      <c r="A57" s="25" t="s">
        <v>340</v>
      </c>
      <c r="B57" s="37">
        <v>44756</v>
      </c>
      <c r="C57" s="25" t="s">
        <v>30</v>
      </c>
      <c r="D57" s="30">
        <f t="shared" si="3"/>
        <v>1.288</v>
      </c>
      <c r="E57" s="25" t="s">
        <v>818</v>
      </c>
      <c r="F57" s="25" t="s">
        <v>17</v>
      </c>
      <c r="G57" s="25" t="s">
        <v>18</v>
      </c>
    </row>
    <row r="58" spans="1:7" s="12" customFormat="1" ht="24">
      <c r="A58" s="25" t="s">
        <v>341</v>
      </c>
      <c r="B58" s="37">
        <v>44756</v>
      </c>
      <c r="C58" s="25" t="s">
        <v>30</v>
      </c>
      <c r="D58" s="30">
        <f t="shared" si="3"/>
        <v>1.288</v>
      </c>
      <c r="E58" s="25" t="s">
        <v>818</v>
      </c>
      <c r="F58" s="25" t="s">
        <v>17</v>
      </c>
      <c r="G58" s="25" t="s">
        <v>18</v>
      </c>
    </row>
    <row r="59" spans="1:7" s="12" customFormat="1" ht="24">
      <c r="A59" s="25" t="s">
        <v>342</v>
      </c>
      <c r="B59" s="37">
        <v>44756</v>
      </c>
      <c r="C59" s="25" t="s">
        <v>30</v>
      </c>
      <c r="D59" s="30">
        <f t="shared" si="3"/>
        <v>1.288</v>
      </c>
      <c r="E59" s="25" t="s">
        <v>818</v>
      </c>
      <c r="F59" s="25" t="s">
        <v>17</v>
      </c>
      <c r="G59" s="25" t="s">
        <v>18</v>
      </c>
    </row>
    <row r="60" spans="1:7" s="12" customFormat="1" ht="24">
      <c r="A60" s="25" t="s">
        <v>343</v>
      </c>
      <c r="B60" s="37">
        <v>44756</v>
      </c>
      <c r="C60" s="25" t="s">
        <v>30</v>
      </c>
      <c r="D60" s="30">
        <f t="shared" si="3"/>
        <v>1.288</v>
      </c>
      <c r="E60" s="25" t="s">
        <v>818</v>
      </c>
      <c r="F60" s="25" t="s">
        <v>17</v>
      </c>
      <c r="G60" s="25" t="s">
        <v>18</v>
      </c>
    </row>
    <row r="61" spans="1:7" s="12" customFormat="1" ht="24">
      <c r="A61" s="25" t="s">
        <v>344</v>
      </c>
      <c r="B61" s="37">
        <v>44756</v>
      </c>
      <c r="C61" s="25" t="s">
        <v>30</v>
      </c>
      <c r="D61" s="30">
        <f t="shared" si="3"/>
        <v>1.288</v>
      </c>
      <c r="E61" s="25" t="s">
        <v>818</v>
      </c>
      <c r="F61" s="25" t="s">
        <v>17</v>
      </c>
      <c r="G61" s="25" t="s">
        <v>18</v>
      </c>
    </row>
    <row r="62" spans="1:7" s="12" customFormat="1" ht="24">
      <c r="A62" s="25" t="s">
        <v>345</v>
      </c>
      <c r="B62" s="37">
        <v>44756</v>
      </c>
      <c r="C62" s="25" t="s">
        <v>30</v>
      </c>
      <c r="D62" s="30">
        <f t="shared" si="3"/>
        <v>1.288</v>
      </c>
      <c r="E62" s="25" t="s">
        <v>818</v>
      </c>
      <c r="F62" s="25" t="s">
        <v>17</v>
      </c>
      <c r="G62" s="25" t="s">
        <v>18</v>
      </c>
    </row>
    <row r="63" spans="1:7" s="12" customFormat="1" ht="24">
      <c r="A63" s="25" t="s">
        <v>346</v>
      </c>
      <c r="B63" s="37">
        <v>44756</v>
      </c>
      <c r="C63" s="25" t="s">
        <v>30</v>
      </c>
      <c r="D63" s="30">
        <f t="shared" si="3"/>
        <v>1.288</v>
      </c>
      <c r="E63" s="25" t="s">
        <v>818</v>
      </c>
      <c r="F63" s="25" t="s">
        <v>17</v>
      </c>
      <c r="G63" s="25" t="s">
        <v>18</v>
      </c>
    </row>
    <row r="64" spans="1:7" s="12" customFormat="1" ht="24">
      <c r="A64" s="25" t="s">
        <v>347</v>
      </c>
      <c r="B64" s="37">
        <v>44756</v>
      </c>
      <c r="C64" s="25" t="s">
        <v>30</v>
      </c>
      <c r="D64" s="30">
        <f t="shared" si="3"/>
        <v>1.288</v>
      </c>
      <c r="E64" s="25" t="s">
        <v>818</v>
      </c>
      <c r="F64" s="25" t="s">
        <v>17</v>
      </c>
      <c r="G64" s="25" t="s">
        <v>18</v>
      </c>
    </row>
    <row r="65" spans="1:7" s="12" customFormat="1" ht="24">
      <c r="A65" s="25" t="s">
        <v>348</v>
      </c>
      <c r="B65" s="37">
        <v>44756</v>
      </c>
      <c r="C65" s="25" t="s">
        <v>30</v>
      </c>
      <c r="D65" s="30">
        <f t="shared" si="3"/>
        <v>1.288</v>
      </c>
      <c r="E65" s="25" t="s">
        <v>818</v>
      </c>
      <c r="F65" s="25" t="s">
        <v>17</v>
      </c>
      <c r="G65" s="25" t="s">
        <v>18</v>
      </c>
    </row>
    <row r="66" spans="1:7" s="12" customFormat="1" ht="24">
      <c r="A66" s="25" t="s">
        <v>349</v>
      </c>
      <c r="B66" s="37">
        <v>44756</v>
      </c>
      <c r="C66" s="25" t="s">
        <v>30</v>
      </c>
      <c r="D66" s="30">
        <f t="shared" si="3"/>
        <v>1.288</v>
      </c>
      <c r="E66" s="25" t="s">
        <v>818</v>
      </c>
      <c r="F66" s="25" t="s">
        <v>17</v>
      </c>
      <c r="G66" s="25" t="s">
        <v>18</v>
      </c>
    </row>
    <row r="67" spans="1:7" s="12" customFormat="1" ht="24">
      <c r="A67" s="25" t="s">
        <v>350</v>
      </c>
      <c r="B67" s="37">
        <v>44756</v>
      </c>
      <c r="C67" s="25" t="s">
        <v>30</v>
      </c>
      <c r="D67" s="30">
        <f t="shared" si="3"/>
        <v>1.288</v>
      </c>
      <c r="E67" s="25" t="s">
        <v>818</v>
      </c>
      <c r="F67" s="25" t="s">
        <v>17</v>
      </c>
      <c r="G67" s="25" t="s">
        <v>18</v>
      </c>
    </row>
    <row r="68" spans="1:7" s="12" customFormat="1" ht="24">
      <c r="A68" s="25" t="s">
        <v>351</v>
      </c>
      <c r="B68" s="37">
        <v>44756</v>
      </c>
      <c r="C68" s="25" t="s">
        <v>30</v>
      </c>
      <c r="D68" s="30">
        <f t="shared" si="3"/>
        <v>1.288</v>
      </c>
      <c r="E68" s="25" t="s">
        <v>818</v>
      </c>
      <c r="F68" s="25" t="s">
        <v>17</v>
      </c>
      <c r="G68" s="25" t="s">
        <v>18</v>
      </c>
    </row>
    <row r="69" spans="1:7" s="12" customFormat="1" ht="24">
      <c r="A69" s="25" t="s">
        <v>352</v>
      </c>
      <c r="B69" s="37">
        <v>44756</v>
      </c>
      <c r="C69" s="25" t="s">
        <v>30</v>
      </c>
      <c r="D69" s="30">
        <f t="shared" si="3"/>
        <v>1.288</v>
      </c>
      <c r="E69" s="25" t="s">
        <v>818</v>
      </c>
      <c r="F69" s="25" t="s">
        <v>17</v>
      </c>
      <c r="G69" s="25" t="s">
        <v>18</v>
      </c>
    </row>
    <row r="70" spans="1:7" s="12" customFormat="1" ht="24">
      <c r="A70" s="25" t="s">
        <v>353</v>
      </c>
      <c r="B70" s="37">
        <v>44756</v>
      </c>
      <c r="C70" s="25" t="s">
        <v>30</v>
      </c>
      <c r="D70" s="30">
        <f t="shared" si="3"/>
        <v>1.288</v>
      </c>
      <c r="E70" s="25" t="s">
        <v>818</v>
      </c>
      <c r="F70" s="25" t="s">
        <v>17</v>
      </c>
      <c r="G70" s="25" t="s">
        <v>18</v>
      </c>
    </row>
    <row r="71" spans="1:7" s="12" customFormat="1" ht="24">
      <c r="A71" s="25" t="s">
        <v>1137</v>
      </c>
      <c r="B71" s="37">
        <v>44747</v>
      </c>
      <c r="C71" s="25" t="s">
        <v>28</v>
      </c>
      <c r="D71" s="30">
        <f>446/100*0.7</f>
        <v>3.1219999999999999</v>
      </c>
      <c r="E71" s="25" t="s">
        <v>818</v>
      </c>
      <c r="F71" s="25" t="s">
        <v>17</v>
      </c>
      <c r="G71" s="25" t="s">
        <v>18</v>
      </c>
    </row>
    <row r="72" spans="1:7" s="12" customFormat="1" ht="24">
      <c r="A72" s="25" t="s">
        <v>1138</v>
      </c>
      <c r="B72" s="37">
        <v>44747</v>
      </c>
      <c r="C72" s="25" t="s">
        <v>28</v>
      </c>
      <c r="D72" s="30">
        <f>446/100*0.7</f>
        <v>3.1219999999999999</v>
      </c>
      <c r="E72" s="25" t="s">
        <v>818</v>
      </c>
      <c r="F72" s="25" t="s">
        <v>17</v>
      </c>
      <c r="G72" s="25" t="s">
        <v>18</v>
      </c>
    </row>
    <row r="73" spans="1:7" s="12" customFormat="1" ht="24">
      <c r="A73" s="25" t="s">
        <v>1139</v>
      </c>
      <c r="B73" s="37">
        <v>44747</v>
      </c>
      <c r="C73" s="25" t="s">
        <v>28</v>
      </c>
      <c r="D73" s="30">
        <f t="shared" ref="D73:D88" si="4">446/100*0.7</f>
        <v>3.1219999999999999</v>
      </c>
      <c r="E73" s="25" t="s">
        <v>818</v>
      </c>
      <c r="F73" s="25" t="s">
        <v>17</v>
      </c>
      <c r="G73" s="25" t="s">
        <v>18</v>
      </c>
    </row>
    <row r="74" spans="1:7" s="12" customFormat="1" ht="24">
      <c r="A74" s="25" t="s">
        <v>1140</v>
      </c>
      <c r="B74" s="37">
        <v>44747</v>
      </c>
      <c r="C74" s="25" t="s">
        <v>28</v>
      </c>
      <c r="D74" s="30">
        <f t="shared" si="4"/>
        <v>3.1219999999999999</v>
      </c>
      <c r="E74" s="25" t="s">
        <v>818</v>
      </c>
      <c r="F74" s="25" t="s">
        <v>17</v>
      </c>
      <c r="G74" s="25" t="s">
        <v>18</v>
      </c>
    </row>
    <row r="75" spans="1:7" s="12" customFormat="1" ht="24">
      <c r="A75" s="25" t="s">
        <v>1141</v>
      </c>
      <c r="B75" s="37">
        <v>44747</v>
      </c>
      <c r="C75" s="25" t="s">
        <v>28</v>
      </c>
      <c r="D75" s="30">
        <f t="shared" si="4"/>
        <v>3.1219999999999999</v>
      </c>
      <c r="E75" s="25" t="s">
        <v>818</v>
      </c>
      <c r="F75" s="25" t="s">
        <v>17</v>
      </c>
      <c r="G75" s="25" t="s">
        <v>18</v>
      </c>
    </row>
    <row r="76" spans="1:7" ht="60" customHeight="1">
      <c r="A76" s="8" t="s">
        <v>10</v>
      </c>
      <c r="B76" s="8" t="s">
        <v>11</v>
      </c>
      <c r="C76" s="8" t="s">
        <v>12</v>
      </c>
      <c r="D76" s="31" t="s">
        <v>13</v>
      </c>
      <c r="E76" s="9" t="s">
        <v>14</v>
      </c>
      <c r="F76" s="10" t="s">
        <v>15</v>
      </c>
      <c r="G76" s="10" t="s">
        <v>16</v>
      </c>
    </row>
    <row r="77" spans="1:7" s="12" customFormat="1" ht="15" customHeight="1">
      <c r="A77" s="11">
        <v>1</v>
      </c>
      <c r="B77" s="11">
        <v>2</v>
      </c>
      <c r="C77" s="10">
        <v>3</v>
      </c>
      <c r="D77" s="32">
        <v>4</v>
      </c>
      <c r="E77" s="9">
        <v>5</v>
      </c>
      <c r="F77" s="10">
        <v>6</v>
      </c>
      <c r="G77" s="10">
        <v>7</v>
      </c>
    </row>
    <row r="78" spans="1:7" s="12" customFormat="1" ht="24">
      <c r="A78" s="25" t="s">
        <v>1142</v>
      </c>
      <c r="B78" s="37">
        <v>44747</v>
      </c>
      <c r="C78" s="25" t="s">
        <v>28</v>
      </c>
      <c r="D78" s="30">
        <f t="shared" si="4"/>
        <v>3.1219999999999999</v>
      </c>
      <c r="E78" s="25" t="s">
        <v>818</v>
      </c>
      <c r="F78" s="25" t="s">
        <v>17</v>
      </c>
      <c r="G78" s="25" t="s">
        <v>18</v>
      </c>
    </row>
    <row r="79" spans="1:7" s="12" customFormat="1" ht="24">
      <c r="A79" s="25" t="s">
        <v>1143</v>
      </c>
      <c r="B79" s="37">
        <v>44747</v>
      </c>
      <c r="C79" s="25" t="s">
        <v>28</v>
      </c>
      <c r="D79" s="30">
        <f t="shared" si="4"/>
        <v>3.1219999999999999</v>
      </c>
      <c r="E79" s="25" t="s">
        <v>818</v>
      </c>
      <c r="F79" s="25" t="s">
        <v>17</v>
      </c>
      <c r="G79" s="25" t="s">
        <v>18</v>
      </c>
    </row>
    <row r="80" spans="1:7" s="12" customFormat="1" ht="24">
      <c r="A80" s="25" t="s">
        <v>1144</v>
      </c>
      <c r="B80" s="37">
        <v>44747</v>
      </c>
      <c r="C80" s="25" t="s">
        <v>28</v>
      </c>
      <c r="D80" s="30">
        <f t="shared" si="4"/>
        <v>3.1219999999999999</v>
      </c>
      <c r="E80" s="25" t="s">
        <v>818</v>
      </c>
      <c r="F80" s="25" t="s">
        <v>17</v>
      </c>
      <c r="G80" s="25" t="s">
        <v>18</v>
      </c>
    </row>
    <row r="81" spans="1:7" s="12" customFormat="1" ht="24">
      <c r="A81" s="25" t="s">
        <v>1145</v>
      </c>
      <c r="B81" s="37">
        <v>44747</v>
      </c>
      <c r="C81" s="25" t="s">
        <v>28</v>
      </c>
      <c r="D81" s="30">
        <f t="shared" si="4"/>
        <v>3.1219999999999999</v>
      </c>
      <c r="E81" s="25" t="s">
        <v>818</v>
      </c>
      <c r="F81" s="25" t="s">
        <v>17</v>
      </c>
      <c r="G81" s="25" t="s">
        <v>18</v>
      </c>
    </row>
    <row r="82" spans="1:7" s="12" customFormat="1" ht="24">
      <c r="A82" s="25" t="s">
        <v>1146</v>
      </c>
      <c r="B82" s="37">
        <v>44747</v>
      </c>
      <c r="C82" s="25" t="s">
        <v>28</v>
      </c>
      <c r="D82" s="30">
        <f t="shared" si="4"/>
        <v>3.1219999999999999</v>
      </c>
      <c r="E82" s="25" t="s">
        <v>818</v>
      </c>
      <c r="F82" s="25" t="s">
        <v>17</v>
      </c>
      <c r="G82" s="25" t="s">
        <v>18</v>
      </c>
    </row>
    <row r="83" spans="1:7" s="12" customFormat="1" ht="24">
      <c r="A83" s="25" t="s">
        <v>1147</v>
      </c>
      <c r="B83" s="37">
        <v>44747</v>
      </c>
      <c r="C83" s="25" t="s">
        <v>28</v>
      </c>
      <c r="D83" s="30">
        <f t="shared" si="4"/>
        <v>3.1219999999999999</v>
      </c>
      <c r="E83" s="25" t="s">
        <v>818</v>
      </c>
      <c r="F83" s="25" t="s">
        <v>17</v>
      </c>
      <c r="G83" s="25" t="s">
        <v>18</v>
      </c>
    </row>
    <row r="84" spans="1:7" s="12" customFormat="1" ht="24">
      <c r="A84" s="25" t="s">
        <v>1148</v>
      </c>
      <c r="B84" s="37">
        <v>44747</v>
      </c>
      <c r="C84" s="25" t="s">
        <v>28</v>
      </c>
      <c r="D84" s="30">
        <f t="shared" si="4"/>
        <v>3.1219999999999999</v>
      </c>
      <c r="E84" s="25" t="s">
        <v>818</v>
      </c>
      <c r="F84" s="25" t="s">
        <v>17</v>
      </c>
      <c r="G84" s="25" t="s">
        <v>18</v>
      </c>
    </row>
    <row r="85" spans="1:7" s="12" customFormat="1" ht="24">
      <c r="A85" s="25" t="s">
        <v>1149</v>
      </c>
      <c r="B85" s="37">
        <v>44747</v>
      </c>
      <c r="C85" s="25" t="s">
        <v>28</v>
      </c>
      <c r="D85" s="30">
        <f t="shared" si="4"/>
        <v>3.1219999999999999</v>
      </c>
      <c r="E85" s="25" t="s">
        <v>818</v>
      </c>
      <c r="F85" s="25" t="s">
        <v>17</v>
      </c>
      <c r="G85" s="25" t="s">
        <v>18</v>
      </c>
    </row>
    <row r="86" spans="1:7" s="12" customFormat="1" ht="24">
      <c r="A86" s="25" t="s">
        <v>1150</v>
      </c>
      <c r="B86" s="37">
        <v>44747</v>
      </c>
      <c r="C86" s="25" t="s">
        <v>28</v>
      </c>
      <c r="D86" s="30">
        <f t="shared" si="4"/>
        <v>3.1219999999999999</v>
      </c>
      <c r="E86" s="25" t="s">
        <v>818</v>
      </c>
      <c r="F86" s="25" t="s">
        <v>17</v>
      </c>
      <c r="G86" s="25" t="s">
        <v>18</v>
      </c>
    </row>
    <row r="87" spans="1:7" s="12" customFormat="1" ht="24">
      <c r="A87" s="25" t="s">
        <v>1151</v>
      </c>
      <c r="B87" s="37">
        <v>44747</v>
      </c>
      <c r="C87" s="25" t="s">
        <v>28</v>
      </c>
      <c r="D87" s="30">
        <f t="shared" si="4"/>
        <v>3.1219999999999999</v>
      </c>
      <c r="E87" s="25" t="s">
        <v>818</v>
      </c>
      <c r="F87" s="25" t="s">
        <v>17</v>
      </c>
      <c r="G87" s="25" t="s">
        <v>18</v>
      </c>
    </row>
    <row r="88" spans="1:7" s="12" customFormat="1" ht="24">
      <c r="A88" s="25" t="s">
        <v>1152</v>
      </c>
      <c r="B88" s="37">
        <v>44747</v>
      </c>
      <c r="C88" s="25" t="s">
        <v>28</v>
      </c>
      <c r="D88" s="30">
        <f t="shared" si="4"/>
        <v>3.1219999999999999</v>
      </c>
      <c r="E88" s="25" t="s">
        <v>818</v>
      </c>
      <c r="F88" s="25" t="s">
        <v>17</v>
      </c>
      <c r="G88" s="25" t="s">
        <v>18</v>
      </c>
    </row>
    <row r="89" spans="1:7" s="12" customFormat="1" ht="24">
      <c r="A89" s="25" t="s">
        <v>1153</v>
      </c>
      <c r="B89" s="37">
        <v>44747</v>
      </c>
      <c r="C89" s="25" t="s">
        <v>28</v>
      </c>
      <c r="D89" s="30">
        <f>446/100*0.7</f>
        <v>3.1219999999999999</v>
      </c>
      <c r="E89" s="25" t="s">
        <v>818</v>
      </c>
      <c r="F89" s="25" t="s">
        <v>17</v>
      </c>
      <c r="G89" s="25" t="s">
        <v>18</v>
      </c>
    </row>
    <row r="90" spans="1:7" s="12" customFormat="1" ht="24">
      <c r="A90" s="25" t="s">
        <v>1154</v>
      </c>
      <c r="B90" s="37">
        <v>44747</v>
      </c>
      <c r="C90" s="25" t="s">
        <v>28</v>
      </c>
      <c r="D90" s="30">
        <f>446/100*0.7</f>
        <v>3.1219999999999999</v>
      </c>
      <c r="E90" s="25" t="s">
        <v>818</v>
      </c>
      <c r="F90" s="25" t="s">
        <v>17</v>
      </c>
      <c r="G90" s="25" t="s">
        <v>18</v>
      </c>
    </row>
    <row r="91" spans="1:7" s="12" customFormat="1" ht="24">
      <c r="A91" s="25" t="s">
        <v>1155</v>
      </c>
      <c r="B91" s="37">
        <v>44747</v>
      </c>
      <c r="C91" s="25" t="s">
        <v>28</v>
      </c>
      <c r="D91" s="30">
        <f t="shared" ref="D91:D104" si="5">446/100*0.7</f>
        <v>3.1219999999999999</v>
      </c>
      <c r="E91" s="25" t="s">
        <v>818</v>
      </c>
      <c r="F91" s="25" t="s">
        <v>17</v>
      </c>
      <c r="G91" s="25" t="s">
        <v>18</v>
      </c>
    </row>
    <row r="92" spans="1:7" s="12" customFormat="1" ht="24">
      <c r="A92" s="25" t="s">
        <v>1156</v>
      </c>
      <c r="B92" s="37">
        <v>44747</v>
      </c>
      <c r="C92" s="25" t="s">
        <v>28</v>
      </c>
      <c r="D92" s="30">
        <f t="shared" si="5"/>
        <v>3.1219999999999999</v>
      </c>
      <c r="E92" s="25" t="s">
        <v>818</v>
      </c>
      <c r="F92" s="25" t="s">
        <v>17</v>
      </c>
      <c r="G92" s="25" t="s">
        <v>18</v>
      </c>
    </row>
    <row r="93" spans="1:7" s="12" customFormat="1" ht="24">
      <c r="A93" s="25" t="s">
        <v>1157</v>
      </c>
      <c r="B93" s="37">
        <v>44747</v>
      </c>
      <c r="C93" s="25" t="s">
        <v>28</v>
      </c>
      <c r="D93" s="30">
        <f t="shared" si="5"/>
        <v>3.1219999999999999</v>
      </c>
      <c r="E93" s="25" t="s">
        <v>818</v>
      </c>
      <c r="F93" s="25" t="s">
        <v>17</v>
      </c>
      <c r="G93" s="25" t="s">
        <v>18</v>
      </c>
    </row>
    <row r="94" spans="1:7" s="12" customFormat="1" ht="24">
      <c r="A94" s="25" t="s">
        <v>1158</v>
      </c>
      <c r="B94" s="37">
        <v>44747</v>
      </c>
      <c r="C94" s="25" t="s">
        <v>28</v>
      </c>
      <c r="D94" s="30">
        <f t="shared" si="5"/>
        <v>3.1219999999999999</v>
      </c>
      <c r="E94" s="25" t="s">
        <v>818</v>
      </c>
      <c r="F94" s="25" t="s">
        <v>17</v>
      </c>
      <c r="G94" s="25" t="s">
        <v>18</v>
      </c>
    </row>
    <row r="95" spans="1:7" s="12" customFormat="1" ht="24">
      <c r="A95" s="25" t="s">
        <v>1159</v>
      </c>
      <c r="B95" s="37">
        <v>44747</v>
      </c>
      <c r="C95" s="25" t="s">
        <v>28</v>
      </c>
      <c r="D95" s="30">
        <f t="shared" si="5"/>
        <v>3.1219999999999999</v>
      </c>
      <c r="E95" s="25" t="s">
        <v>818</v>
      </c>
      <c r="F95" s="25" t="s">
        <v>17</v>
      </c>
      <c r="G95" s="25" t="s">
        <v>18</v>
      </c>
    </row>
    <row r="96" spans="1:7" s="12" customFormat="1" ht="24">
      <c r="A96" s="25" t="s">
        <v>1160</v>
      </c>
      <c r="B96" s="37">
        <v>44747</v>
      </c>
      <c r="C96" s="25" t="s">
        <v>28</v>
      </c>
      <c r="D96" s="30">
        <f t="shared" si="5"/>
        <v>3.1219999999999999</v>
      </c>
      <c r="E96" s="25" t="s">
        <v>818</v>
      </c>
      <c r="F96" s="25" t="s">
        <v>17</v>
      </c>
      <c r="G96" s="25" t="s">
        <v>18</v>
      </c>
    </row>
    <row r="97" spans="1:7" s="12" customFormat="1" ht="24">
      <c r="A97" s="25" t="s">
        <v>1161</v>
      </c>
      <c r="B97" s="37">
        <v>44747</v>
      </c>
      <c r="C97" s="25" t="s">
        <v>28</v>
      </c>
      <c r="D97" s="30">
        <f t="shared" si="5"/>
        <v>3.1219999999999999</v>
      </c>
      <c r="E97" s="25" t="s">
        <v>818</v>
      </c>
      <c r="F97" s="25" t="s">
        <v>17</v>
      </c>
      <c r="G97" s="25" t="s">
        <v>18</v>
      </c>
    </row>
    <row r="98" spans="1:7" s="12" customFormat="1" ht="24">
      <c r="A98" s="25" t="s">
        <v>1162</v>
      </c>
      <c r="B98" s="37">
        <v>44747</v>
      </c>
      <c r="C98" s="25" t="s">
        <v>28</v>
      </c>
      <c r="D98" s="30">
        <f t="shared" si="5"/>
        <v>3.1219999999999999</v>
      </c>
      <c r="E98" s="25" t="s">
        <v>818</v>
      </c>
      <c r="F98" s="25" t="s">
        <v>17</v>
      </c>
      <c r="G98" s="25" t="s">
        <v>18</v>
      </c>
    </row>
    <row r="99" spans="1:7" s="12" customFormat="1" ht="24">
      <c r="A99" s="25" t="s">
        <v>1163</v>
      </c>
      <c r="B99" s="37">
        <v>44747</v>
      </c>
      <c r="C99" s="25" t="s">
        <v>28</v>
      </c>
      <c r="D99" s="30">
        <f t="shared" si="5"/>
        <v>3.1219999999999999</v>
      </c>
      <c r="E99" s="25" t="s">
        <v>818</v>
      </c>
      <c r="F99" s="25" t="s">
        <v>17</v>
      </c>
      <c r="G99" s="25" t="s">
        <v>18</v>
      </c>
    </row>
    <row r="100" spans="1:7" s="12" customFormat="1" ht="24">
      <c r="A100" s="25" t="s">
        <v>1164</v>
      </c>
      <c r="B100" s="37">
        <v>44747</v>
      </c>
      <c r="C100" s="25" t="s">
        <v>28</v>
      </c>
      <c r="D100" s="30">
        <f t="shared" si="5"/>
        <v>3.1219999999999999</v>
      </c>
      <c r="E100" s="25" t="s">
        <v>818</v>
      </c>
      <c r="F100" s="25" t="s">
        <v>17</v>
      </c>
      <c r="G100" s="25" t="s">
        <v>18</v>
      </c>
    </row>
    <row r="101" spans="1:7" s="12" customFormat="1" ht="24">
      <c r="A101" s="25" t="s">
        <v>1165</v>
      </c>
      <c r="B101" s="37">
        <v>44747</v>
      </c>
      <c r="C101" s="25" t="s">
        <v>28</v>
      </c>
      <c r="D101" s="30">
        <f t="shared" si="5"/>
        <v>3.1219999999999999</v>
      </c>
      <c r="E101" s="25" t="s">
        <v>818</v>
      </c>
      <c r="F101" s="25" t="s">
        <v>17</v>
      </c>
      <c r="G101" s="25" t="s">
        <v>18</v>
      </c>
    </row>
    <row r="102" spans="1:7" s="12" customFormat="1" ht="24">
      <c r="A102" s="25" t="s">
        <v>1166</v>
      </c>
      <c r="B102" s="37">
        <v>44747</v>
      </c>
      <c r="C102" s="25" t="s">
        <v>28</v>
      </c>
      <c r="D102" s="30">
        <f t="shared" si="5"/>
        <v>3.1219999999999999</v>
      </c>
      <c r="E102" s="25" t="s">
        <v>818</v>
      </c>
      <c r="F102" s="25" t="s">
        <v>17</v>
      </c>
      <c r="G102" s="25" t="s">
        <v>18</v>
      </c>
    </row>
    <row r="103" spans="1:7" s="12" customFormat="1" ht="24">
      <c r="A103" s="25" t="s">
        <v>1167</v>
      </c>
      <c r="B103" s="37">
        <v>44747</v>
      </c>
      <c r="C103" s="25" t="s">
        <v>28</v>
      </c>
      <c r="D103" s="30">
        <f t="shared" si="5"/>
        <v>3.1219999999999999</v>
      </c>
      <c r="E103" s="25" t="s">
        <v>818</v>
      </c>
      <c r="F103" s="25" t="s">
        <v>17</v>
      </c>
      <c r="G103" s="25" t="s">
        <v>18</v>
      </c>
    </row>
    <row r="104" spans="1:7" s="12" customFormat="1" ht="24">
      <c r="A104" s="25" t="s">
        <v>1168</v>
      </c>
      <c r="B104" s="37">
        <v>44747</v>
      </c>
      <c r="C104" s="25" t="s">
        <v>28</v>
      </c>
      <c r="D104" s="30">
        <f t="shared" si="5"/>
        <v>3.1219999999999999</v>
      </c>
      <c r="E104" s="25" t="s">
        <v>818</v>
      </c>
      <c r="F104" s="25" t="s">
        <v>17</v>
      </c>
      <c r="G104" s="25" t="s">
        <v>18</v>
      </c>
    </row>
    <row r="105" spans="1:7" s="12" customFormat="1" ht="10.5" customHeight="1">
      <c r="A105" s="95"/>
      <c r="B105" s="95"/>
      <c r="C105" s="95"/>
      <c r="D105" s="95"/>
      <c r="E105" s="95"/>
      <c r="F105" s="95"/>
      <c r="G105" s="95"/>
    </row>
    <row r="106" spans="1:7" s="12" customFormat="1" ht="42.75" customHeight="1">
      <c r="A106" s="74" t="s">
        <v>24</v>
      </c>
      <c r="B106" s="74"/>
      <c r="C106" s="74"/>
      <c r="D106" s="74"/>
      <c r="E106" s="74"/>
      <c r="F106" s="74"/>
      <c r="G106" s="74"/>
    </row>
    <row r="107" spans="1:7" s="12" customFormat="1" ht="48.75" customHeight="1">
      <c r="A107" s="72" t="s">
        <v>1065</v>
      </c>
      <c r="B107" s="72"/>
      <c r="C107" s="72"/>
      <c r="D107" s="72"/>
      <c r="E107" s="13" t="s">
        <v>19</v>
      </c>
      <c r="F107" s="73" t="s">
        <v>1066</v>
      </c>
      <c r="G107" s="73"/>
    </row>
    <row r="108" spans="1:7" ht="48.75" customHeight="1">
      <c r="A108" s="75" t="s">
        <v>1067</v>
      </c>
      <c r="B108" s="75"/>
      <c r="C108" s="75"/>
      <c r="D108" s="75"/>
      <c r="E108" s="13" t="s">
        <v>19</v>
      </c>
      <c r="F108" s="73" t="s">
        <v>819</v>
      </c>
      <c r="G108" s="73"/>
    </row>
    <row r="109" spans="1:7" ht="30.75" customHeight="1">
      <c r="A109" s="72" t="s">
        <v>1068</v>
      </c>
      <c r="B109" s="72"/>
      <c r="C109" s="72"/>
      <c r="D109" s="16"/>
      <c r="E109" s="13" t="s">
        <v>20</v>
      </c>
      <c r="F109" s="73" t="s">
        <v>32</v>
      </c>
      <c r="G109" s="73"/>
    </row>
  </sheetData>
  <autoFilter ref="B24:B31" xr:uid="{00000000-0009-0000-0000-000000000000}"/>
  <mergeCells count="26">
    <mergeCell ref="A109:C109"/>
    <mergeCell ref="F109:G109"/>
    <mergeCell ref="A105:G105"/>
    <mergeCell ref="A106:G106"/>
    <mergeCell ref="A107:D107"/>
    <mergeCell ref="F107:G107"/>
    <mergeCell ref="A108:D108"/>
    <mergeCell ref="F108:G108"/>
    <mergeCell ref="A25:G25"/>
    <mergeCell ref="B8:G8"/>
    <mergeCell ref="B9:G9"/>
    <mergeCell ref="B10:G10"/>
    <mergeCell ref="A12:G12"/>
    <mergeCell ref="A13:F13"/>
    <mergeCell ref="A15:F15"/>
    <mergeCell ref="A16:F16"/>
    <mergeCell ref="A17:F17"/>
    <mergeCell ref="A18:F18"/>
    <mergeCell ref="A19:G19"/>
    <mergeCell ref="A22:G22"/>
    <mergeCell ref="B7:G7"/>
    <mergeCell ref="C1:G1"/>
    <mergeCell ref="A3:G3"/>
    <mergeCell ref="A4:G4"/>
    <mergeCell ref="A5:G5"/>
    <mergeCell ref="B6:G6"/>
  </mergeCells>
  <pageMargins left="0.98425196850393704" right="0.35433070866141736" top="0.59055118110236227" bottom="0.59055118110236227" header="0" footer="0"/>
  <pageSetup paperSize="9" scale="86" fitToHeight="0" orientation="portrait" r:id="rId1"/>
  <headerFooter differentFirst="1" alignWithMargins="0">
    <oddHeader>&amp;R&amp;"Times New Roman,обычный"&amp;K01+000П Р О Т О К О Л  № 68-3/2022цд от 18 июля 2022г.</oddHeader>
    <oddFooter>&amp;R&amp;"Times New Roman,обычный"Страница  &amp;P из &amp;N</oddFooter>
    <firstFooter>&amp;L
&amp;R&amp;"Times New Roman,обычный"Страница  &amp;P из &amp;N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39</vt:i4>
      </vt:variant>
      <vt:variant>
        <vt:lpstr>Именованные диапазоны</vt:lpstr>
      </vt:variant>
      <vt:variant>
        <vt:i4>10</vt:i4>
      </vt:variant>
    </vt:vector>
  </HeadingPairs>
  <TitlesOfParts>
    <vt:vector size="49" baseType="lpstr">
      <vt:lpstr>110_Секция из 8 труб с фланцем </vt:lpstr>
      <vt:lpstr>110_Секция из 8 труб с флан (2)</vt:lpstr>
      <vt:lpstr>110_Секция из 8 труб с флан (1)</vt:lpstr>
      <vt:lpstr>120_Секция из 16 труб</vt:lpstr>
      <vt:lpstr>120_Секция из 16 труб (7)</vt:lpstr>
      <vt:lpstr>120_Секция из 16 труб (10)</vt:lpstr>
      <vt:lpstr>120_Секция из 16 труб (6)</vt:lpstr>
      <vt:lpstr>120_Секция из 16 труб (8)</vt:lpstr>
      <vt:lpstr>120_Секция из 16 труб (9)</vt:lpstr>
      <vt:lpstr>130_Секция из 8 труб</vt:lpstr>
      <vt:lpstr>130_Секция из 8 труб (2)</vt:lpstr>
      <vt:lpstr>130_секция из 8 труб(1)</vt:lpstr>
      <vt:lpstr>140_планка на 4 трубы</vt:lpstr>
      <vt:lpstr>150_планка на 5 труб </vt:lpstr>
      <vt:lpstr>160_планка на 6 труб</vt:lpstr>
      <vt:lpstr>170_планка на 5 труб</vt:lpstr>
      <vt:lpstr>180_поворотное устр</vt:lpstr>
      <vt:lpstr>200_опора</vt:lpstr>
      <vt:lpstr>300_бампер</vt:lpstr>
      <vt:lpstr>20.30.01.000 коллектор выхода</vt:lpstr>
      <vt:lpstr>20.30.01.000 коллектор выхо (2)</vt:lpstr>
      <vt:lpstr>20.30.01.000 коллектор выхо (3)</vt:lpstr>
      <vt:lpstr>20.30.01.000 коллектор выхо (4)</vt:lpstr>
      <vt:lpstr>22.20.01.000 коллектор входа</vt:lpstr>
      <vt:lpstr>22.20.01.000 коллектор вход (2)</vt:lpstr>
      <vt:lpstr>22.20.01.000 коллектор вход (3)</vt:lpstr>
      <vt:lpstr>22.20.01.000 коллектор вход (4)</vt:lpstr>
      <vt:lpstr>22.20.01.100 опора</vt:lpstr>
      <vt:lpstr>50.01.000 коллектор вход 2 ст</vt:lpstr>
      <vt:lpstr>50.01.000 коллектор вход 2  (2)</vt:lpstr>
      <vt:lpstr>22.50.01.100 опора</vt:lpstr>
      <vt:lpstr>60.01.000 коллектор пром 2 ст</vt:lpstr>
      <vt:lpstr>60.01.000 коллектор пром 2  (2)</vt:lpstr>
      <vt:lpstr>30.00.000-01 пкн</vt:lpstr>
      <vt:lpstr>30.00.000 пкн (2)</vt:lpstr>
      <vt:lpstr>111 крышка</vt:lpstr>
      <vt:lpstr>20.00.000 пкв</vt:lpstr>
      <vt:lpstr>20.00.000 пкв (2)</vt:lpstr>
      <vt:lpstr>Лист1</vt:lpstr>
      <vt:lpstr>'110_Секция из 8 труб с флан (1)'!Заголовки_для_печати</vt:lpstr>
      <vt:lpstr>'110_Секция из 8 труб с флан (2)'!Заголовки_для_печати</vt:lpstr>
      <vt:lpstr>'110_Секция из 8 труб с фланцем '!Заголовки_для_печати</vt:lpstr>
      <vt:lpstr>'130_Секция из 8 труб'!Заголовки_для_печати</vt:lpstr>
      <vt:lpstr>'130_Секция из 8 труб (2)'!Заголовки_для_печати</vt:lpstr>
      <vt:lpstr>'130_секция из 8 труб(1)'!Заголовки_для_печати</vt:lpstr>
      <vt:lpstr>'140_планка на 4 трубы'!Заголовки_для_печати</vt:lpstr>
      <vt:lpstr>'150_планка на 5 труб '!Заголовки_для_печати</vt:lpstr>
      <vt:lpstr>'170_планка на 5 труб'!Заголовки_для_печати</vt:lpstr>
      <vt:lpstr>'200_опора'!Заголовки_для_печати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Виклис Милада Валерьевна</dc:creator>
  <cp:lastModifiedBy>Шакирова Юлия Артуровна</cp:lastModifiedBy>
  <cp:lastPrinted>2022-10-04T08:24:42Z</cp:lastPrinted>
  <dcterms:created xsi:type="dcterms:W3CDTF">2017-08-01T07:52:34Z</dcterms:created>
  <dcterms:modified xsi:type="dcterms:W3CDTF">2022-10-04T09:04:21Z</dcterms:modified>
</cp:coreProperties>
</file>