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30" i="2" l="1"/>
  <c r="D30" i="2"/>
  <c r="C34" i="2"/>
  <c r="E24" i="2"/>
  <c r="D25" i="2"/>
  <c r="C25" i="2"/>
  <c r="C16" i="2" l="1"/>
  <c r="C17" i="2"/>
  <c r="I33" i="2" l="1"/>
  <c r="C36" i="2" s="1"/>
  <c r="E22" i="2"/>
  <c r="C22" i="2"/>
  <c r="E21" i="2"/>
  <c r="E20" i="2" l="1"/>
  <c r="E19" i="2"/>
  <c r="E16" i="2"/>
  <c r="E17" i="2" l="1"/>
  <c r="D8" i="2"/>
  <c r="D15" i="2" l="1"/>
  <c r="C8" i="2"/>
  <c r="C23" i="2" l="1"/>
  <c r="D23" i="2"/>
  <c r="E23" i="2" l="1"/>
  <c r="D7" i="2"/>
  <c r="C7" i="2"/>
  <c r="C12" i="2" l="1"/>
  <c r="C15" i="2" l="1"/>
  <c r="E15" i="2" l="1"/>
  <c r="C14" i="2"/>
  <c r="E11" i="2"/>
  <c r="E10" i="2" l="1"/>
  <c r="E18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37" i="2" l="1"/>
  <c r="E25" i="2"/>
  <c r="E6" i="2"/>
  <c r="I6" i="1"/>
  <c r="J6" i="1" s="1"/>
  <c r="B10" i="1" l="1"/>
  <c r="C10" i="1"/>
  <c r="H6" i="1"/>
  <c r="G6" i="1"/>
  <c r="F6" i="1"/>
  <c r="E6" i="1"/>
  <c r="D6" i="1"/>
  <c r="C6" i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<sst xmlns="http://schemas.openxmlformats.org/spreadsheetml/2006/main" count="86" uniqueCount="79">
  <si>
    <t>Помещение</t>
  </si>
  <si>
    <t>Спальня 1</t>
  </si>
  <si>
    <t>Спальня 2</t>
  </si>
  <si>
    <t>Зал+Кухня</t>
  </si>
  <si>
    <t>Холл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</si>
  <si>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</si>
  <si>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</si>
  <si>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</si>
  <si>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</si>
  <si>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</si>
  <si>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</si>
  <si>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</si>
  <si>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</si>
  <si>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</si>
  <si>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</si>
  <si>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</si>
  <si>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</si>
  <si>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</si>
  <si>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</si>
  <si>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</si>
  <si>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</si>
  <si>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</si>
  <si>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</si>
  <si>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</si>
  <si>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</si>
  <si>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</si>
  <si>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</si>
  <si>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</si>
  <si>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</si>
  <si>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</si>
  <si>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</si>
  <si>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</si>
  <si>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</si>
  <si>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</si>
  <si>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</si>
  <si>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</si>
  <si>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</si>
  <si>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</si>
  <si>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</si>
  <si>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</si>
  <si>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Осталось за дом</t>
  </si>
  <si>
    <t>Гидроизоляция и затирка</t>
  </si>
  <si>
    <t>Работа кафель в ванной + перегородка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</si>
  <si>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</si>
  <si>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</si>
  <si>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</si>
  <si>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</si>
  <si>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</si>
  <si>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</si>
  <si>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</si>
  <si>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</si>
  <si>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Встраеваемая техника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</si>
  <si>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</si>
  <si>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</si>
  <si>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</si>
  <si>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</si>
  <si>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</si>
  <si>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</si>
  <si>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</si>
  <si>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</si>
  <si>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</si>
  <si>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</si>
  <si>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</si>
  <si>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</si>
  <si>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</si>
  <si>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</si>
  <si>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</si>
  <si>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Входная дверь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</si>
  <si>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</si>
  <si>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</si>
  <si>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</si>
  <si>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</si>
  <si>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</si>
  <si>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</si>
  <si>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</si>
  <si>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Остаток долга</t>
  </si>
  <si>
    <t>Изменение</t>
  </si>
  <si>
    <t>Проценты</t>
  </si>
  <si>
    <t>От Жени с Пашей (расчет 8 %годовых)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</si>
</sst>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</cellStyleXfs>
  <cellXfs count="28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5" fillId="7" borderId="0" xfId="8" applyAlignment="1">
      <alignment horizontal="center"/>
    </xf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</cellXfs>
  <cellStyles count="12">
    <cellStyle name="20% - Акцент1" xfId="5" builtinId="30"/>
    <cellStyle name="20% - Акцент3" xfId="11" builtinId="38"/>
    <cellStyle name="20% - Акцент6" xfId="8" builtinId="50"/>
    <cellStyle name="40% - Акцент1" xfId="9" builtinId="31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Заголовок 1" xfId="1" builtinId="16"/>
    <cellStyle name="Заголовок 2" xfId="2" builtinId="17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6" sqref="C16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4" t="s">
        <v>18</v>
      </c>
      <c r="J1" s="1" t="s">
        <v>16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/>
      <c r="D4" s="3"/>
      <c r="E4" s="3"/>
      <c r="F4" s="3"/>
      <c r="G4" s="3"/>
      <c r="H4" s="3"/>
    </row>
    <row r="5" spans="1:10" x14ac:dyDescent="0.25">
      <c r="A5" t="s">
        <v>4</v>
      </c>
      <c r="B5" s="3">
        <v>6.22</v>
      </c>
      <c r="C5" s="3"/>
      <c r="D5" s="3"/>
      <c r="E5" s="3"/>
      <c r="F5" s="3"/>
      <c r="G5" s="3"/>
      <c r="H5" s="3"/>
    </row>
    <row r="6" spans="1:10" x14ac:dyDescent="0.25">
      <c r="A6" t="s">
        <v>5</v>
      </c>
      <c r="B6" s="3">
        <v>7</v>
      </c>
      <c r="C6" s="3">
        <f>3.05*B15</f>
        <v>7.93</v>
      </c>
      <c r="D6" s="3">
        <f>2.63*B15-1.15*1.4</f>
        <v>5.2279999999999998</v>
      </c>
      <c r="E6" s="3">
        <f>2.46*B15</f>
        <v>6.3959999999999999</v>
      </c>
      <c r="F6" s="3">
        <f>1.74*B15</f>
        <v>4.524</v>
      </c>
      <c r="G6" s="3">
        <f>0.6*B15</f>
        <v>1.56</v>
      </c>
      <c r="H6" s="3">
        <f>0.89*B15-2*0.7</f>
        <v>0.91400000000000015</v>
      </c>
      <c r="I6" s="3">
        <f>1*2*2+0.2*2</f>
        <v>4.4000000000000004</v>
      </c>
      <c r="J6" s="3">
        <f>SUM(C6:I7)</f>
        <v>30.951999999999998</v>
      </c>
    </row>
    <row r="7" spans="1:10" x14ac:dyDescent="0.25">
      <c r="A7" t="s">
        <v>25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13</v>
      </c>
      <c r="C9" t="s">
        <v>14</v>
      </c>
      <c r="D9" t="s">
        <v>16</v>
      </c>
    </row>
    <row r="10" spans="1:10" x14ac:dyDescent="0.25">
      <c r="A10" t="s">
        <v>15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17</v>
      </c>
      <c r="B11">
        <f>J6*B16</f>
        <v>9285.5999999999985</v>
      </c>
      <c r="C11">
        <f>J6*B17</f>
        <v>18571.199999999997</v>
      </c>
      <c r="D11">
        <f>B11+C11</f>
        <v>27856.799999999996</v>
      </c>
    </row>
    <row r="12" spans="1:10" x14ac:dyDescent="0.25">
      <c r="B12" t="s">
        <v>16</v>
      </c>
      <c r="D12">
        <f>SUM(D10:D11)</f>
        <v>103316.79999999999</v>
      </c>
    </row>
    <row r="13" spans="1:10" x14ac:dyDescent="0.25">
      <c r="A13" t="s">
        <v>19</v>
      </c>
      <c r="B13">
        <v>5000</v>
      </c>
    </row>
    <row r="14" spans="1:10" x14ac:dyDescent="0.25">
      <c r="A14" t="s">
        <v>20</v>
      </c>
      <c r="B14">
        <v>5000</v>
      </c>
    </row>
    <row r="15" spans="1:10" x14ac:dyDescent="0.25">
      <c r="A15" t="s">
        <v>21</v>
      </c>
      <c r="B15">
        <v>2.6</v>
      </c>
    </row>
    <row r="16" spans="1:10" x14ac:dyDescent="0.25">
      <c r="A16" t="s">
        <v>23</v>
      </c>
      <c r="B16">
        <v>300</v>
      </c>
      <c r="C16">
        <v>500</v>
      </c>
    </row>
    <row r="17" spans="1:2" x14ac:dyDescent="0.25">
      <c r="A17" t="s">
        <v>22</v>
      </c>
      <c r="B17">
        <v>600</v>
      </c>
    </row>
    <row r="18" spans="1:2" x14ac:dyDescent="0.25">
      <c r="A18" t="s">
        <v>24</v>
      </c>
      <c r="B18">
        <f>D12+B13+B14</f>
        <v>113316.79999999999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C30" sqref="C30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0.7109375" bestFit="1" customWidth="1"/>
    <col min="10" max="10" width="15.5703125" customWidth="1"/>
    <col min="11" max="11" width="13.7109375" customWidth="1"/>
  </cols>
  <sheetData>
    <row r="1" spans="1:12" ht="20.25" thickBot="1" x14ac:dyDescent="0.35">
      <c r="A1" s="1" t="s">
        <v>26</v>
      </c>
      <c r="B1" s="1" t="s">
        <v>27</v>
      </c>
      <c r="C1" s="7" t="s">
        <v>28</v>
      </c>
      <c r="D1" s="7" t="s">
        <v>29</v>
      </c>
      <c r="E1" s="5" t="s">
        <v>35</v>
      </c>
      <c r="I1" s="26" t="s">
        <v>78</v>
      </c>
      <c r="J1" s="26"/>
      <c r="K1" s="26"/>
      <c r="L1" s="26"/>
    </row>
    <row r="2" spans="1:12" ht="15.75" thickTop="1" x14ac:dyDescent="0.25">
      <c r="A2" s="6">
        <v>43003</v>
      </c>
      <c r="B2" t="s">
        <v>30</v>
      </c>
      <c r="C2" s="8">
        <v>20000</v>
      </c>
      <c r="D2" s="8">
        <v>20000</v>
      </c>
      <c r="E2" s="8">
        <f>C2-D2</f>
        <v>0</v>
      </c>
      <c r="I2" s="16" t="s">
        <v>26</v>
      </c>
      <c r="J2" s="27" t="s">
        <v>76</v>
      </c>
      <c r="K2" s="27" t="s">
        <v>75</v>
      </c>
      <c r="L2" s="27" t="s">
        <v>77</v>
      </c>
    </row>
    <row r="3" spans="1:12" x14ac:dyDescent="0.25">
      <c r="A3" s="6">
        <v>43022</v>
      </c>
      <c r="B3" t="s">
        <v>31</v>
      </c>
      <c r="C3" s="8">
        <v>70536</v>
      </c>
      <c r="D3" s="8">
        <f>50000+20536</f>
        <v>70536</v>
      </c>
      <c r="E3" s="8">
        <f t="shared" ref="E3:E7" si="0">C3-D3</f>
        <v>0</v>
      </c>
      <c r="I3" s="6">
        <v>43059</v>
      </c>
      <c r="J3" s="8">
        <v>0</v>
      </c>
      <c r="K3" s="8">
        <v>200000</v>
      </c>
    </row>
    <row r="4" spans="1:12" x14ac:dyDescent="0.25">
      <c r="A4" s="6">
        <v>43026</v>
      </c>
      <c r="B4" t="s">
        <v>32</v>
      </c>
      <c r="C4" s="8">
        <v>604</v>
      </c>
      <c r="D4" s="8">
        <v>604</v>
      </c>
      <c r="E4" s="8">
        <f t="shared" si="0"/>
        <v>0</v>
      </c>
      <c r="I4" s="8"/>
      <c r="J4" s="8"/>
    </row>
    <row r="5" spans="1:12" x14ac:dyDescent="0.25">
      <c r="A5" s="6">
        <v>43030</v>
      </c>
      <c r="B5" t="s">
        <v>33</v>
      </c>
      <c r="C5" s="8">
        <v>22505</v>
      </c>
      <c r="D5" s="8">
        <v>22505</v>
      </c>
      <c r="E5" s="8">
        <f t="shared" si="0"/>
        <v>0</v>
      </c>
      <c r="I5" s="8"/>
      <c r="J5" s="8"/>
    </row>
    <row r="6" spans="1:12" x14ac:dyDescent="0.25">
      <c r="A6" s="6">
        <v>43030</v>
      </c>
      <c r="B6" s="9" t="s">
        <v>34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</row>
    <row r="7" spans="1:12" x14ac:dyDescent="0.25">
      <c r="A7" s="6">
        <v>43031</v>
      </c>
      <c r="B7" t="s">
        <v>37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2" x14ac:dyDescent="0.25">
      <c r="A8" s="6">
        <v>43031</v>
      </c>
      <c r="B8" s="9" t="s">
        <v>36</v>
      </c>
      <c r="C8" s="8">
        <f>5600+4500+400+600</f>
        <v>11100</v>
      </c>
      <c r="D8" s="8">
        <f>5600+5500</f>
        <v>11100</v>
      </c>
      <c r="E8" s="8">
        <f t="shared" ref="E8:E24" si="1">C8-D8</f>
        <v>0</v>
      </c>
    </row>
    <row r="9" spans="1:12" x14ac:dyDescent="0.25">
      <c r="A9" s="6">
        <v>43038</v>
      </c>
      <c r="B9" s="9" t="s">
        <v>41</v>
      </c>
      <c r="C9" s="8">
        <v>1050</v>
      </c>
      <c r="D9" s="8">
        <v>1050</v>
      </c>
      <c r="E9" s="8">
        <f t="shared" si="1"/>
        <v>0</v>
      </c>
    </row>
    <row r="10" spans="1:12" x14ac:dyDescent="0.25">
      <c r="A10" s="6">
        <v>43040</v>
      </c>
      <c r="B10" s="9" t="s">
        <v>45</v>
      </c>
      <c r="C10" s="8">
        <v>1820</v>
      </c>
      <c r="D10" s="8">
        <v>1820</v>
      </c>
      <c r="E10" s="8">
        <f t="shared" si="1"/>
        <v>0</v>
      </c>
    </row>
    <row r="11" spans="1:12" x14ac:dyDescent="0.25">
      <c r="A11" s="6">
        <v>43044</v>
      </c>
      <c r="B11" s="9" t="s">
        <v>46</v>
      </c>
      <c r="C11" s="8">
        <v>4818</v>
      </c>
      <c r="D11" s="8">
        <v>4818</v>
      </c>
      <c r="E11" s="8">
        <f t="shared" si="1"/>
        <v>0</v>
      </c>
    </row>
    <row r="12" spans="1:12" ht="30" x14ac:dyDescent="0.25">
      <c r="A12" s="6">
        <v>43050</v>
      </c>
      <c r="B12" s="9" t="s">
        <v>42</v>
      </c>
      <c r="C12" s="8">
        <f>20000+1500</f>
        <v>21500</v>
      </c>
      <c r="D12" s="8">
        <v>21500</v>
      </c>
      <c r="E12" s="8">
        <f t="shared" si="1"/>
        <v>0</v>
      </c>
    </row>
    <row r="13" spans="1:12" x14ac:dyDescent="0.25">
      <c r="B13" s="9" t="s">
        <v>38</v>
      </c>
      <c r="C13" s="8">
        <v>12500</v>
      </c>
      <c r="D13" s="8">
        <v>0</v>
      </c>
      <c r="E13" s="8">
        <f t="shared" si="1"/>
        <v>12500</v>
      </c>
    </row>
    <row r="14" spans="1:12" x14ac:dyDescent="0.25">
      <c r="A14" s="6">
        <v>43050</v>
      </c>
      <c r="B14" s="9" t="s">
        <v>19</v>
      </c>
      <c r="C14" s="8">
        <f>7101</f>
        <v>7101</v>
      </c>
      <c r="D14" s="8">
        <v>7101</v>
      </c>
      <c r="E14" s="8">
        <f t="shared" si="1"/>
        <v>0</v>
      </c>
    </row>
    <row r="15" spans="1:12" x14ac:dyDescent="0.25">
      <c r="A15" s="6">
        <v>43047</v>
      </c>
      <c r="B15" s="9" t="s">
        <v>47</v>
      </c>
      <c r="C15" s="8">
        <f>75906+12670</f>
        <v>88576</v>
      </c>
      <c r="D15" s="8">
        <f>38000+5500</f>
        <v>43500</v>
      </c>
      <c r="E15" s="8">
        <f t="shared" si="1"/>
        <v>45076</v>
      </c>
    </row>
    <row r="16" spans="1:12" x14ac:dyDescent="0.25">
      <c r="A16" s="6"/>
      <c r="B16" s="9" t="s">
        <v>51</v>
      </c>
      <c r="C16" s="8">
        <f>20000+15000</f>
        <v>35000</v>
      </c>
      <c r="D16" s="8">
        <v>0</v>
      </c>
      <c r="E16" s="8">
        <f t="shared" si="1"/>
        <v>35000</v>
      </c>
    </row>
    <row r="17" spans="1:9" x14ac:dyDescent="0.25">
      <c r="A17" s="6">
        <v>43057</v>
      </c>
      <c r="B17" s="9" t="s">
        <v>50</v>
      </c>
      <c r="C17" s="8">
        <f>2500+2250</f>
        <v>4750</v>
      </c>
      <c r="D17" s="8">
        <v>0</v>
      </c>
      <c r="E17" s="8">
        <f t="shared" si="1"/>
        <v>4750</v>
      </c>
    </row>
    <row r="18" spans="1:9" x14ac:dyDescent="0.25">
      <c r="B18" s="9" t="s">
        <v>44</v>
      </c>
      <c r="C18" s="8">
        <v>30000</v>
      </c>
      <c r="D18" s="8">
        <v>0</v>
      </c>
      <c r="E18" s="8">
        <f t="shared" si="1"/>
        <v>30000</v>
      </c>
    </row>
    <row r="19" spans="1:9" x14ac:dyDescent="0.25">
      <c r="A19" s="6">
        <v>43063</v>
      </c>
      <c r="B19" s="9" t="s">
        <v>52</v>
      </c>
      <c r="C19" s="8">
        <v>15670</v>
      </c>
      <c r="D19" s="8">
        <v>0</v>
      </c>
      <c r="E19" s="8">
        <f t="shared" si="1"/>
        <v>15670</v>
      </c>
    </row>
    <row r="20" spans="1:9" x14ac:dyDescent="0.25">
      <c r="A20" s="6">
        <v>43070</v>
      </c>
      <c r="B20" s="9" t="s">
        <v>53</v>
      </c>
      <c r="C20" s="8">
        <v>12000</v>
      </c>
      <c r="D20" s="8">
        <v>0</v>
      </c>
      <c r="E20" s="8">
        <f t="shared" si="1"/>
        <v>12000</v>
      </c>
    </row>
    <row r="21" spans="1:9" x14ac:dyDescent="0.25">
      <c r="A21" s="6">
        <v>43057</v>
      </c>
      <c r="B21" s="9" t="s">
        <v>66</v>
      </c>
      <c r="C21" s="8">
        <v>1596</v>
      </c>
      <c r="D21" s="8">
        <v>1596</v>
      </c>
      <c r="E21" s="8">
        <f t="shared" si="1"/>
        <v>0</v>
      </c>
    </row>
    <row r="22" spans="1:9" x14ac:dyDescent="0.25">
      <c r="A22" s="6">
        <v>43057</v>
      </c>
      <c r="B22" s="9" t="s">
        <v>67</v>
      </c>
      <c r="C22" s="8">
        <f>24000+2500</f>
        <v>26500</v>
      </c>
      <c r="D22" s="8">
        <v>14000</v>
      </c>
      <c r="E22" s="8">
        <f t="shared" si="1"/>
        <v>12500</v>
      </c>
    </row>
    <row r="23" spans="1:9" x14ac:dyDescent="0.25">
      <c r="A23" s="6">
        <v>43051</v>
      </c>
      <c r="B23" s="9" t="s">
        <v>49</v>
      </c>
      <c r="C23" s="8">
        <f>260*6+549</f>
        <v>2109</v>
      </c>
      <c r="D23" s="8">
        <f>1560+549</f>
        <v>2109</v>
      </c>
      <c r="E23" s="8">
        <f t="shared" si="1"/>
        <v>0</v>
      </c>
    </row>
    <row r="24" spans="1:9" x14ac:dyDescent="0.25">
      <c r="A24" s="6">
        <v>43058</v>
      </c>
      <c r="B24" s="9" t="s">
        <v>72</v>
      </c>
      <c r="C24" s="8">
        <v>1820</v>
      </c>
      <c r="D24" s="8">
        <v>1820</v>
      </c>
      <c r="E24" s="8">
        <f t="shared" si="1"/>
        <v>0</v>
      </c>
    </row>
    <row r="25" spans="1:9" x14ac:dyDescent="0.25">
      <c r="A25" s="10" t="s">
        <v>48</v>
      </c>
      <c r="B25" s="10"/>
      <c r="C25" s="11">
        <f>SUM(C2:C24)</f>
        <v>431054</v>
      </c>
      <c r="D25" s="11">
        <f>SUM(D2:D24)</f>
        <v>263558</v>
      </c>
      <c r="E25" s="11">
        <f>SUM(E2:E23)</f>
        <v>167496</v>
      </c>
    </row>
    <row r="27" spans="1:9" x14ac:dyDescent="0.25">
      <c r="C27" s="8"/>
    </row>
    <row r="28" spans="1:9" x14ac:dyDescent="0.25">
      <c r="C28" s="8"/>
    </row>
    <row r="29" spans="1:9" x14ac:dyDescent="0.25">
      <c r="C29" s="15" t="s">
        <v>63</v>
      </c>
      <c r="D29" s="16" t="s">
        <v>62</v>
      </c>
      <c r="H29" s="20" t="s">
        <v>68</v>
      </c>
      <c r="I29" s="20"/>
    </row>
    <row r="30" spans="1:9" x14ac:dyDescent="0.25">
      <c r="B30" t="s">
        <v>54</v>
      </c>
      <c r="C30" s="13">
        <f>C36-C34+E25</f>
        <v>462496</v>
      </c>
      <c r="D30" s="13">
        <f>C36-C34</f>
        <v>295000</v>
      </c>
      <c r="H30" t="s">
        <v>69</v>
      </c>
      <c r="I30" s="8">
        <v>20000</v>
      </c>
    </row>
    <row r="31" spans="1:9" x14ac:dyDescent="0.25">
      <c r="B31" t="s">
        <v>55</v>
      </c>
      <c r="C31" s="8">
        <v>2000000</v>
      </c>
      <c r="H31" t="s">
        <v>71</v>
      </c>
      <c r="I31" s="8">
        <v>15000</v>
      </c>
    </row>
    <row r="32" spans="1:9" x14ac:dyDescent="0.25">
      <c r="B32" t="s">
        <v>56</v>
      </c>
      <c r="C32" s="8">
        <v>200000</v>
      </c>
      <c r="I32" s="8"/>
    </row>
    <row r="33" spans="2:9" x14ac:dyDescent="0.25">
      <c r="B33" t="s">
        <v>73</v>
      </c>
      <c r="C33" s="8">
        <v>200000</v>
      </c>
      <c r="H33" t="s">
        <v>70</v>
      </c>
      <c r="I33" s="8">
        <f>SUM(I30:I32)</f>
        <v>35000</v>
      </c>
    </row>
    <row r="34" spans="2:9" x14ac:dyDescent="0.25">
      <c r="B34" s="24" t="s">
        <v>74</v>
      </c>
      <c r="C34" s="25">
        <f>SUM(C31:C33)</f>
        <v>2400000</v>
      </c>
      <c r="I34" s="8"/>
    </row>
    <row r="35" spans="2:9" x14ac:dyDescent="0.25">
      <c r="B35" t="s">
        <v>39</v>
      </c>
      <c r="C35" s="8">
        <v>2750000</v>
      </c>
    </row>
    <row r="36" spans="2:9" x14ac:dyDescent="0.25">
      <c r="B36" s="22" t="s">
        <v>40</v>
      </c>
      <c r="C36" s="23">
        <f>C35-C2-I33</f>
        <v>2695000</v>
      </c>
    </row>
    <row r="37" spans="2:9" x14ac:dyDescent="0.25">
      <c r="B37" s="18" t="s">
        <v>43</v>
      </c>
      <c r="C37" s="12">
        <f>C35+C25</f>
        <v>3181054</v>
      </c>
    </row>
    <row r="39" spans="2:9" x14ac:dyDescent="0.25">
      <c r="C39" s="21" t="s">
        <v>64</v>
      </c>
      <c r="D39" s="21"/>
      <c r="E39" s="21" t="s">
        <v>62</v>
      </c>
      <c r="F39" s="21"/>
    </row>
    <row r="40" spans="2:9" x14ac:dyDescent="0.25">
      <c r="B40" t="s">
        <v>57</v>
      </c>
      <c r="C40" s="17" t="s">
        <v>58</v>
      </c>
      <c r="D40" s="19" t="s">
        <v>65</v>
      </c>
      <c r="E40" s="17" t="s">
        <v>58</v>
      </c>
      <c r="F40" s="19" t="s">
        <v>65</v>
      </c>
    </row>
    <row r="41" spans="2:9" x14ac:dyDescent="0.25">
      <c r="B41" t="s">
        <v>59</v>
      </c>
      <c r="C41" s="14">
        <v>7500</v>
      </c>
      <c r="D41" s="14">
        <v>9800</v>
      </c>
      <c r="E41" s="14">
        <v>5900</v>
      </c>
      <c r="F41" s="14">
        <v>7700</v>
      </c>
    </row>
    <row r="42" spans="2:9" x14ac:dyDescent="0.25">
      <c r="B42" t="s">
        <v>60</v>
      </c>
      <c r="C42" s="14">
        <v>674000</v>
      </c>
      <c r="D42" s="14">
        <v>544000</v>
      </c>
      <c r="E42" s="14">
        <v>525000</v>
      </c>
      <c r="F42" s="14">
        <v>420000</v>
      </c>
    </row>
    <row r="43" spans="2:9" x14ac:dyDescent="0.25">
      <c r="B43" t="s">
        <v>61</v>
      </c>
      <c r="C43">
        <v>10.996</v>
      </c>
      <c r="D43">
        <v>10.962999999999999</v>
      </c>
      <c r="E43">
        <v>10.996</v>
      </c>
      <c r="F43">
        <v>10.962999999999999</v>
      </c>
    </row>
  </sheetData>
  <mergeCells count="2">
    <mergeCell ref="C39:D39"/>
    <mergeCell ref="E39:F39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dcterms:created xsi:type="dcterms:W3CDTF">2017-10-02T15:02:16Z</dcterms:created>
  <dcterms:modified xsi:type="dcterms:W3CDTF">2017-11-19T16:36:13Z</dcterms:modified>
</cp:coreProperties>
</file>