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5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  <sheet name="Забор по северу" sheetId="5" r:id="rId5"/>
    <sheet name="Гараж" sheetId="6" r:id="rId6"/>
  </sheets>
  <calcPr calcId="145621"/>
</workbook>
</file>

<file path=xl/calcChain.xml><?xml version="1.0" encoding="utf-8"?>
<calcChain xmlns="http://schemas.openxmlformats.org/spreadsheetml/2006/main">
  <c r="I20" i="6" l="1"/>
  <c r="I19" i="6"/>
  <c r="E36" i="6" l="1"/>
  <c r="E35" i="6"/>
  <c r="E34" i="6"/>
  <c r="E33" i="6"/>
  <c r="E32" i="6"/>
  <c r="E30" i="6"/>
  <c r="E29" i="6"/>
  <c r="E28" i="6"/>
  <c r="E27" i="6"/>
  <c r="E26" i="6"/>
  <c r="E25" i="6"/>
  <c r="E24" i="6"/>
  <c r="E23" i="6"/>
  <c r="E22" i="6"/>
  <c r="E21" i="6"/>
  <c r="E20" i="6"/>
  <c r="E13" i="6"/>
  <c r="E11" i="6"/>
  <c r="E10" i="6"/>
  <c r="E9" i="6"/>
  <c r="E8" i="6"/>
  <c r="E7" i="6" l="1"/>
  <c r="E4" i="6"/>
  <c r="E6" i="6"/>
  <c r="E19" i="6" l="1"/>
  <c r="E18" i="6"/>
  <c r="E37" i="6" l="1"/>
  <c r="E5" i="6"/>
  <c r="E3" i="6" l="1"/>
  <c r="E14" i="6" s="1"/>
  <c r="I4" i="2" l="1"/>
  <c r="K4" i="2" s="1"/>
  <c r="F20" i="5" l="1"/>
  <c r="F17" i="5"/>
  <c r="F16" i="5"/>
  <c r="H16" i="5" l="1"/>
  <c r="Q4" i="5"/>
  <c r="J20" i="5"/>
  <c r="J16" i="5" l="1"/>
  <c r="J17" i="5"/>
  <c r="J28" i="4" l="1"/>
  <c r="J33" i="4"/>
  <c r="J32" i="4"/>
  <c r="J31" i="4"/>
  <c r="J13" i="4"/>
  <c r="J29" i="4" l="1"/>
  <c r="J27" i="4"/>
  <c r="J26" i="4"/>
  <c r="J34" i="4" s="1"/>
  <c r="J16" i="4"/>
  <c r="J12" i="4"/>
  <c r="J17" i="4"/>
  <c r="J11" i="4"/>
  <c r="J30" i="4"/>
  <c r="J10" i="4"/>
  <c r="J14" i="4"/>
  <c r="J9" i="4"/>
  <c r="J8" i="4"/>
  <c r="J7" i="4"/>
  <c r="J6" i="4"/>
  <c r="J5" i="4"/>
  <c r="J15" i="4"/>
  <c r="J4" i="4"/>
  <c r="J3" i="4"/>
  <c r="D14" i="4"/>
  <c r="D11" i="4"/>
  <c r="D10" i="4"/>
  <c r="D9" i="4"/>
  <c r="D13" i="4"/>
  <c r="D8" i="4"/>
  <c r="D7" i="4"/>
  <c r="D6" i="4"/>
  <c r="D5" i="4"/>
  <c r="D12" i="4"/>
  <c r="D4" i="4"/>
  <c r="D3" i="4"/>
  <c r="B24" i="4" l="1"/>
  <c r="C24" i="4"/>
  <c r="C25" i="4"/>
  <c r="J18" i="4"/>
  <c r="B25" i="4"/>
  <c r="D15" i="4"/>
  <c r="I3" i="2"/>
  <c r="C26" i="4" l="1"/>
  <c r="D25" i="4"/>
  <c r="D24" i="4"/>
  <c r="B26" i="4"/>
  <c r="B29" i="4" s="1"/>
  <c r="G14" i="3"/>
  <c r="D26" i="4" l="1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comments1.xml><?xml version="1.0" encoding="utf-8"?>
<comments xmlns="http://schemas.openxmlformats.org/spreadsheetml/2006/main">
  <authors>
    <author>Головачев Алексей Радьевич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 xml:space="preserve">1. На 1м3 кладки ШБ требуется 0,25м3 раствора
2. 1м3 раствора = 1м3 песка + 0,3м3 или 466кг цемента
</t>
        </r>
      </text>
    </comment>
  </commentList>
</comments>
</file>

<file path=xl/sharedStrings.xml><?xml version="1.0" encoding="utf-8"?>
<sst xmlns="http://schemas.openxmlformats.org/spreadsheetml/2006/main" count="377" uniqueCount="301">
  <si>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</si>
  <si>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</si>
  <si>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</si>
  <si>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</si>
  <si>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</si>
  <si>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</si>
  <si>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</si>
  <si>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</si>
  <si>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</si>
  <si>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</si>
  <si>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</si>
  <si>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</si>
  <si>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</si>
  <si>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</si>
  <si>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</si>
  <si>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</si>
  <si>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</si>
  <si>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</si>
  <si>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</si>
  <si>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</si>
  <si>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</si>
  <si>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</si>
  <si>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</si>
  <si>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</si>
  <si>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</si>
  <si>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</si>
  <si>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</si>
  <si>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</si>
  <si>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</si>
  <si>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</si>
  <si>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</si>
  <si>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</si>
  <si>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</si>
  <si>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</si>
  <si>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</si>
  <si>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</si>
  <si>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</si>
  <si>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</si>
  <si>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</si>
  <si>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</si>
  <si>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</si>
  <si>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</si>
  <si>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</si>
  <si>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</si>
  <si>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</si>
  <si>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</si>
  <si>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</si>
  <si>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</si>
  <si>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</si>
  <si>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</si>
  <si>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</si>
  <si>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</si>
  <si>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</si>
  <si>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</si>
  <si>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</si>
  <si>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</si>
  <si>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</si>
  <si>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</si>
  <si>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</si>
  <si>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</si>
  <si>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</si>
  <si>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</si>
  <si>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</si>
  <si>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</si>
  <si>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</si>
  <si>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</si>
  <si>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</si>
  <si>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</si>
  <si>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</si>
  <si>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</si>
  <si>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</si>
  <si>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</si>
  <si>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</si>
  <si>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</si>
  <si>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</si>
  <si>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</si>
  <si>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</si>
  <si>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</si>
  <si>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</si>
  <si>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</si>
  <si>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</si>
  <si>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</si>
  <si>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</si>
  <si>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</si>
  <si>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</si>
  <si>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</si>
  <si>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</si>
  <si>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</si>
  <si>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</si>
  <si>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</si>
  <si>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</si>
  <si>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</si>
  <si>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</si>
  <si>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</si>
  <si>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</si>
  <si>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</si>
  <si>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</si>
  <si>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</si>
  <si>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</si>
  <si>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</si>
  <si>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</si>
  <si>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</si>
  <si>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</si>
  <si>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</si>
  <si>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</si>
  <si>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</si>
  <si>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</si>
  <si>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</si>
  <si>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</si>
  <si>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</si>
  <si>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</si>
  <si>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</si>
  <si>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</si>
  <si>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</si>
  <si>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</si>
  <si>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</si>
  <si>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</si>
  <si>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</si>
  <si>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</si>
  <si>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</si>
  <si>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</si>
  <si>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</si>
  <si>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</si>
  <si>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</si>
  <si>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</si>
  <si>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</si>
  <si>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</si>
  <si>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</si>
  <si>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</si>
  <si>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</si>
  <si>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</si>
  <si>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</si>
  <si>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</si>
  <si>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</si>
  <si>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</si>
  <si>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</si>
  <si>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</si>
  <si>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</si>
  <si>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</si>
  <si>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</si>
  <si>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</si>
  <si>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</si>
  <si>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</si>
  <si>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</si>
  <si>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</si>
  <si>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</si>
  <si>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</si>
  <si>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</si>
  <si>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</si>
  <si>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</si>
  <si>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</si>
  <si>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</si>
  <si>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</si>
  <si>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</si>
  <si>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</si>
  <si>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</si>
  <si>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</si>
  <si>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</si>
  <si>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</si>
  <si>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</si>
  <si>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</si>
  <si>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</si>
  <si>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</si>
  <si>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</si>
  <si>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</si>
  <si>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</si>
  <si>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</si>
  <si>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</si>
  <si>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</si>
  <si>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</si>
  <si>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</si>
  <si>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</si>
  <si>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</si>
  <si>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</si>
  <si>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</si>
  <si>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</si>
  <si>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</si>
  <si>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</si>
  <si>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</si>
  <si>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</si>
  <si>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</si>
  <si>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</si>
  <si>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</si>
  <si>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</si>
  <si>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</si>
  <si>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</si>
  <si>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</si>
  <si>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</si>
  <si>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</si>
  <si>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</si>
  <si>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</si>
  <si>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</si>
  <si>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</si>
  <si>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</si>
  <si>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</si>
  <si>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</si>
  <si>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</si>
  <si>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</si>
  <si>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</si>
  <si>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</si>
  <si>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</si>
  <si>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</si>
  <si>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</si>
  <si>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</si>
  <si>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</si>
  <si>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</si>
  <si>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</si>
  <si>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</si>
  <si>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</si>
  <si>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</si>
  <si>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</si>
  <si>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</si>
  <si>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</si>
  <si>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</si>
  <si>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</si>
  <si>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</si>
  <si>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</si>
  <si>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</si>
  <si>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</si>
  <si>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</si>
  <si>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</si>
  <si>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</si>
  <si>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</si>
  <si>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</si>
  <si>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</si>
  <si>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</si>
  <si>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</si>
  <si>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</si>
  <si>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</si>
  <si>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</si>
  <si>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</si>
  <si>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</si>
  <si>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</si>
  <si>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</si>
  <si>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</si>
  <si>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</si>
  <si>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За материалы без бетона</t>
  </si>
  <si>
    <t>Бетон гараж</t>
  </si>
  <si>
    <t>Бетон забор, м3</t>
  </si>
  <si>
    <t>Доставка арматуры</t>
  </si>
  <si>
    <t>Труба под столбы</t>
  </si>
  <si>
    <t>Труба под перемычки</t>
  </si>
  <si>
    <t>Профлист</t>
  </si>
  <si>
    <t>Длина,м</t>
  </si>
  <si>
    <t>Высота,м</t>
  </si>
  <si>
    <t>Высота, м</t>
  </si>
  <si>
    <t>Вглубь, м</t>
  </si>
  <si>
    <t>Кол-во</t>
  </si>
  <si>
    <t>высота столба</t>
  </si>
  <si>
    <t>наименование</t>
  </si>
  <si>
    <t>вес пог. М.</t>
  </si>
  <si>
    <t>цена за м. пог.</t>
  </si>
  <si>
    <t>цена за столб</t>
  </si>
  <si>
    <t>кол-во столбов</t>
  </si>
  <si>
    <t>сумма за столбы</t>
  </si>
  <si>
    <t>ширина пролёта</t>
  </si>
  <si>
    <t>Труба проф. 80х80х3 (12)</t>
  </si>
  <si>
    <t>Труба проф. 40х20х2 (6)</t>
  </si>
  <si>
    <t>Труба проф. 60х60х2 (6)</t>
  </si>
  <si>
    <t>длина забора</t>
  </si>
  <si>
    <t>Марка</t>
  </si>
  <si>
    <t>C8-0,45</t>
  </si>
  <si>
    <t>Ворота</t>
  </si>
  <si>
    <t>Ширина</t>
  </si>
  <si>
    <t>Доставка шлакоблока</t>
  </si>
  <si>
    <t>Доставка профлиста</t>
  </si>
  <si>
    <t>Мауэрлат (брус 100*150 6м)</t>
  </si>
  <si>
    <t>Стропила (брус 100*200 6м)</t>
  </si>
  <si>
    <t>Ветровая планка (доска 25*200 6м)</t>
  </si>
  <si>
    <t>Пояски на подшив карниза (доска 25*100 6м)</t>
  </si>
  <si>
    <t>Рубероид</t>
  </si>
  <si>
    <t>Вентиляция</t>
  </si>
  <si>
    <t>Контробрешетка (брус 50*50 6м)</t>
  </si>
  <si>
    <t>Гидроизоляция кровли</t>
  </si>
  <si>
    <t>Метизы (саморезы)</t>
  </si>
  <si>
    <t>Планка торцевая</t>
  </si>
  <si>
    <t>Планка карнизная</t>
  </si>
  <si>
    <t>Капельник</t>
  </si>
  <si>
    <t>Гидроизоляция между фундаментом и шлакоблоком. Верхний ряд шб под мауэрлат дополнительно укрепить арматурой 2 нитки и замонолитить
Перемычка над воротами Ж/Б или монолитная.</t>
  </si>
  <si>
    <t>Поддоны</t>
  </si>
  <si>
    <t>Цемент, меш.</t>
  </si>
  <si>
    <t>Профлист НС-35R, м.п.</t>
  </si>
  <si>
    <t>Кладочная сетка 50*50 (100*100) каждый 3йряд</t>
  </si>
  <si>
    <t>Песок, (мытый или отсев доломитовый), м3</t>
  </si>
  <si>
    <r>
      <t>Кладка Ш/Б (1500р.м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450р.м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</si>
  <si>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Работа кровля с утепл (400-850р.м2)</t>
  </si>
  <si>
    <t>Подшива карниза (300-400р.м.п)</t>
  </si>
  <si>
    <t>Стропилька (300-500р.м2)</t>
  </si>
  <si>
    <t>Монтаж черепицы(200-400р.м2)</t>
  </si>
  <si>
    <t>Монтаж утеплителя (80-100р.м2)</t>
  </si>
  <si>
    <t>Уголок под перемычки 10м</t>
  </si>
  <si>
    <t>Обрешетка (доска обрез или необрез 25*100 6м)</t>
  </si>
  <si>
    <t>Объем</t>
  </si>
  <si>
    <t>Шлакоблок /1.44 м3 пд/, поддон (9 или 10 пд)</t>
  </si>
  <si>
    <t>РАБОТА</t>
  </si>
  <si>
    <t>12,34 или 13,72м3</t>
  </si>
  <si>
    <t>Цены на материалы</t>
  </si>
  <si>
    <t>НС-35</t>
  </si>
  <si>
    <t>Цена за м3</t>
  </si>
  <si>
    <t>Цена за м.п.</t>
  </si>
  <si>
    <t>С-21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</si>
</sst>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#,##0.00&quot;р.&quot;"/>
    <numFmt numFmtId="166" formatCode="#,##0.00\ &quot;₽&quot;"/>
    <numFmt numFmtId="167" formatCode="0.0"/>
    <numFmt numFmtId="168" formatCode="_-* #,##0.00\ [$₽-419]_-;\-* #,##0.00\ [$₽-419]_-;_-* &quot;-&quot;??\ [$₽-419]_-;_-@_-"/>
  </numFmts>
  <fonts count="21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vertAlign val="superscript"/>
      <sz val="11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164" fontId="5" fillId="0" borderId="0" applyFont="0" applyFill="0" applyBorder="0" applyAlignment="0" applyProtection="0"/>
    <xf numFmtId="0" fontId="3" fillId="19" borderId="0" applyNumberFormat="0" applyBorder="0" applyAlignment="0" applyProtection="0"/>
  </cellStyleXfs>
  <cellXfs count="90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6" fillId="4" borderId="0" xfId="5" applyFont="1"/>
    <xf numFmtId="0" fontId="6" fillId="8" borderId="0" xfId="9" applyFont="1"/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2" fontId="16" fillId="0" borderId="0" xfId="0" applyNumberFormat="1" applyFont="1"/>
    <xf numFmtId="1" fontId="16" fillId="0" borderId="0" xfId="0" applyNumberFormat="1" applyFont="1"/>
    <xf numFmtId="167" fontId="16" fillId="0" borderId="0" xfId="0" applyNumberFormat="1" applyFont="1"/>
    <xf numFmtId="0" fontId="18" fillId="0" borderId="0" xfId="0" applyFont="1"/>
    <xf numFmtId="168" fontId="0" fillId="0" borderId="0" xfId="21" applyNumberFormat="1" applyFont="1"/>
    <xf numFmtId="0" fontId="3" fillId="19" borderId="0" xfId="22"/>
    <xf numFmtId="168" fontId="3" fillId="19" borderId="0" xfId="22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8" fontId="0" fillId="0" borderId="0" xfId="0" applyNumberFormat="1"/>
    <xf numFmtId="164" fontId="0" fillId="0" borderId="0" xfId="21" applyFont="1"/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  <xf numFmtId="0" fontId="0" fillId="0" borderId="0" xfId="0" applyAlignment="1">
      <alignment vertical="top" wrapText="1"/>
    </xf>
    <xf numFmtId="0" fontId="7" fillId="13" borderId="0" xfId="15" applyAlignment="1">
      <alignment horizontal="center"/>
    </xf>
  </cellXfs>
  <cellStyles count="23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5" xfId="20" builtinId="47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Акцент5" xfId="22" builtinId="45"/>
    <cellStyle name="Вычисление" xfId="16" builtinId="22"/>
    <cellStyle name="Денежный" xfId="21" builtinId="4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1" workbookViewId="0">
      <selection activeCell="K4" sqref="K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2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  <c r="L1" s="27">
        <v>0.05</v>
      </c>
    </row>
    <row r="2" spans="1:12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2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483</v>
      </c>
      <c r="J3" s="14">
        <v>200000</v>
      </c>
      <c r="K3" s="14">
        <f ca="1">J3*K1/365*I3</f>
        <v>18526.027397260277</v>
      </c>
    </row>
    <row r="4" spans="1:12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43290</v>
      </c>
      <c r="H4" s="8">
        <v>0</v>
      </c>
      <c r="I4" s="29">
        <f ca="1">TODAY()-G4</f>
        <v>252</v>
      </c>
      <c r="J4" s="14">
        <v>170000</v>
      </c>
      <c r="K4" s="14">
        <f ca="1">J4*L1/365*I4</f>
        <v>5868.4931506849316</v>
      </c>
    </row>
    <row r="5" spans="1:12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2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2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2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2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2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2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2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2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2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2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2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77" t="s">
        <v>75</v>
      </c>
      <c r="D46" s="78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76" t="s">
        <v>52</v>
      </c>
      <c r="D57" s="76"/>
      <c r="E57" s="76" t="s">
        <v>50</v>
      </c>
      <c r="F57" s="76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30" zoomScale="115" zoomScaleNormal="115" workbookViewId="0">
      <selection activeCell="A78" sqref="A78"/>
    </sheetView>
  </sheetViews>
  <sheetFormatPr defaultRowHeight="15" x14ac:dyDescent="0.25"/>
  <cols>
    <col min="1" max="1" width="44" customWidth="1"/>
    <col min="3" max="3" width="12.140625" customWidth="1"/>
    <col min="4" max="4" width="12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83" t="s">
        <v>115</v>
      </c>
      <c r="B8" s="83"/>
      <c r="C8" s="83"/>
      <c r="D8" s="83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79" t="s">
        <v>197</v>
      </c>
      <c r="H9" s="79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84" t="s">
        <v>121</v>
      </c>
      <c r="B14" s="85"/>
      <c r="C14" s="85"/>
      <c r="D14" s="85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86" t="s">
        <v>129</v>
      </c>
      <c r="B24" s="86"/>
      <c r="C24" s="86"/>
      <c r="D24" s="86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87" t="s">
        <v>176</v>
      </c>
      <c r="B41" s="87"/>
      <c r="C41" s="87"/>
      <c r="D41" s="87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80" t="s">
        <v>149</v>
      </c>
      <c r="B50" s="80"/>
      <c r="C50" s="80"/>
      <c r="D50" s="80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80" t="s">
        <v>153</v>
      </c>
      <c r="B54" s="81"/>
      <c r="C54" s="81"/>
      <c r="D54" s="81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82" t="s">
        <v>196</v>
      </c>
      <c r="B83" s="82"/>
      <c r="C83" s="82"/>
      <c r="D83" s="82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A2" sqref="A2:D2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61" t="s">
        <v>107</v>
      </c>
      <c r="B2" s="61" t="s">
        <v>108</v>
      </c>
      <c r="C2" s="61" t="s">
        <v>109</v>
      </c>
      <c r="D2" s="61" t="s">
        <v>19</v>
      </c>
      <c r="G2" s="61" t="s">
        <v>107</v>
      </c>
      <c r="H2" s="61" t="s">
        <v>108</v>
      </c>
      <c r="I2" s="61" t="s">
        <v>109</v>
      </c>
      <c r="J2" s="61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 t="shared" ref="D3:D12" si="0">B3*C3</f>
        <v>1500</v>
      </c>
      <c r="G3" t="s">
        <v>212</v>
      </c>
      <c r="H3">
        <v>1</v>
      </c>
      <c r="I3" s="8">
        <v>1500</v>
      </c>
      <c r="J3" s="8">
        <f t="shared" ref="J3:J17" si="1"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 t="shared" si="0"/>
        <v>1600</v>
      </c>
      <c r="G4" t="s">
        <v>220</v>
      </c>
      <c r="H4">
        <v>12</v>
      </c>
      <c r="I4" s="8">
        <v>200</v>
      </c>
      <c r="J4" s="8">
        <f t="shared" si="1"/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 t="shared" si="0"/>
        <v>0</v>
      </c>
      <c r="G5" t="s">
        <v>228</v>
      </c>
      <c r="H5">
        <v>119</v>
      </c>
      <c r="I5" s="8">
        <v>0</v>
      </c>
      <c r="J5" s="8">
        <f t="shared" si="1"/>
        <v>0</v>
      </c>
    </row>
    <row r="6" spans="1:10" x14ac:dyDescent="0.25">
      <c r="A6" t="s">
        <v>226</v>
      </c>
      <c r="B6">
        <v>70</v>
      </c>
      <c r="C6" s="8">
        <v>0</v>
      </c>
      <c r="D6" s="8">
        <f t="shared" si="0"/>
        <v>0</v>
      </c>
      <c r="G6" t="s">
        <v>229</v>
      </c>
      <c r="H6">
        <v>81</v>
      </c>
      <c r="I6" s="8">
        <v>0</v>
      </c>
      <c r="J6" s="8">
        <f t="shared" si="1"/>
        <v>0</v>
      </c>
    </row>
    <row r="7" spans="1:10" x14ac:dyDescent="0.25">
      <c r="A7" t="s">
        <v>118</v>
      </c>
      <c r="B7">
        <v>1</v>
      </c>
      <c r="C7" s="8">
        <v>0</v>
      </c>
      <c r="D7" s="8">
        <f t="shared" si="0"/>
        <v>0</v>
      </c>
      <c r="G7" t="s">
        <v>118</v>
      </c>
      <c r="H7">
        <v>1</v>
      </c>
      <c r="I7" s="8">
        <v>500</v>
      </c>
      <c r="J7" s="8">
        <f t="shared" si="1"/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 t="shared" si="0"/>
        <v>3000</v>
      </c>
      <c r="G8" t="s">
        <v>221</v>
      </c>
      <c r="H8">
        <v>0</v>
      </c>
      <c r="I8" s="8">
        <v>500</v>
      </c>
      <c r="J8" s="8">
        <f t="shared" si="1"/>
        <v>0</v>
      </c>
    </row>
    <row r="9" spans="1:10" x14ac:dyDescent="0.25">
      <c r="A9" t="s">
        <v>216</v>
      </c>
      <c r="B9">
        <v>1</v>
      </c>
      <c r="C9" s="8">
        <v>6000</v>
      </c>
      <c r="D9" s="8">
        <f t="shared" si="0"/>
        <v>6000</v>
      </c>
      <c r="G9" t="s">
        <v>222</v>
      </c>
      <c r="H9">
        <v>1</v>
      </c>
      <c r="I9" s="8">
        <v>200</v>
      </c>
      <c r="J9" s="8">
        <f t="shared" si="1"/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 t="shared" si="0"/>
        <v>0</v>
      </c>
      <c r="G10" t="s">
        <v>216</v>
      </c>
      <c r="H10">
        <v>0</v>
      </c>
      <c r="I10" s="8">
        <v>6000</v>
      </c>
      <c r="J10" s="8">
        <f t="shared" si="1"/>
        <v>0</v>
      </c>
    </row>
    <row r="11" spans="1:10" x14ac:dyDescent="0.25">
      <c r="A11" t="s">
        <v>217</v>
      </c>
      <c r="B11">
        <v>0</v>
      </c>
      <c r="C11" s="8">
        <v>2800</v>
      </c>
      <c r="D11" s="8">
        <f t="shared" si="0"/>
        <v>0</v>
      </c>
      <c r="G11" t="s">
        <v>223</v>
      </c>
      <c r="H11">
        <v>0</v>
      </c>
      <c r="I11" s="8">
        <v>2800</v>
      </c>
      <c r="J11" s="8">
        <f t="shared" si="1"/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 t="shared" si="0"/>
        <v>500</v>
      </c>
      <c r="G12" t="s">
        <v>233</v>
      </c>
      <c r="H12">
        <v>0</v>
      </c>
      <c r="I12" s="8">
        <v>500</v>
      </c>
      <c r="J12" s="8">
        <f t="shared" si="1"/>
        <v>0</v>
      </c>
    </row>
    <row r="13" spans="1:10" x14ac:dyDescent="0.25">
      <c r="A13" t="s">
        <v>215</v>
      </c>
      <c r="B13">
        <v>40</v>
      </c>
      <c r="C13" s="8">
        <v>100</v>
      </c>
      <c r="D13" s="8">
        <f>B13*C13</f>
        <v>4000</v>
      </c>
      <c r="G13" t="s">
        <v>224</v>
      </c>
      <c r="H13">
        <v>17.600000000000001</v>
      </c>
      <c r="I13" s="8">
        <v>400</v>
      </c>
      <c r="J13" s="8">
        <f t="shared" si="1"/>
        <v>7040.0000000000009</v>
      </c>
    </row>
    <row r="14" spans="1:10" x14ac:dyDescent="0.25">
      <c r="A14" t="s">
        <v>218</v>
      </c>
      <c r="B14">
        <v>12</v>
      </c>
      <c r="C14" s="8">
        <v>1500</v>
      </c>
      <c r="D14" s="8">
        <f>B14*C14</f>
        <v>18000</v>
      </c>
      <c r="G14" t="s">
        <v>215</v>
      </c>
      <c r="H14">
        <v>10</v>
      </c>
      <c r="I14" s="8">
        <v>100</v>
      </c>
      <c r="J14" s="8">
        <f t="shared" si="1"/>
        <v>1000</v>
      </c>
    </row>
    <row r="15" spans="1:10" x14ac:dyDescent="0.25">
      <c r="A15" s="30" t="s">
        <v>7</v>
      </c>
      <c r="B15" s="30"/>
      <c r="C15" s="30"/>
      <c r="D15" s="31">
        <f>SUM(D3:D14)</f>
        <v>34600</v>
      </c>
      <c r="G15" t="s">
        <v>112</v>
      </c>
      <c r="H15">
        <v>1</v>
      </c>
      <c r="I15" s="8">
        <v>1000</v>
      </c>
      <c r="J15" s="8">
        <f t="shared" si="1"/>
        <v>1000</v>
      </c>
    </row>
    <row r="16" spans="1:10" x14ac:dyDescent="0.25">
      <c r="G16" t="s">
        <v>234</v>
      </c>
      <c r="H16">
        <v>26.5</v>
      </c>
      <c r="I16" s="8">
        <v>500</v>
      </c>
      <c r="J16" s="8">
        <f t="shared" si="1"/>
        <v>13250</v>
      </c>
    </row>
    <row r="17" spans="1:10" x14ac:dyDescent="0.25">
      <c r="G17" t="s">
        <v>225</v>
      </c>
      <c r="H17">
        <v>8</v>
      </c>
      <c r="I17" s="8">
        <v>300</v>
      </c>
      <c r="J17" s="8">
        <f t="shared" si="1"/>
        <v>2400</v>
      </c>
    </row>
    <row r="18" spans="1:10" x14ac:dyDescent="0.25">
      <c r="G18" s="30" t="s">
        <v>7</v>
      </c>
      <c r="H18" s="30"/>
      <c r="I18" s="30"/>
      <c r="J18" s="31">
        <f>SUM(J3:J17)</f>
        <v>29290</v>
      </c>
    </row>
    <row r="23" spans="1:10" x14ac:dyDescent="0.25">
      <c r="A23" s="16"/>
      <c r="B23" s="60" t="s">
        <v>232</v>
      </c>
      <c r="C23" s="60" t="s">
        <v>186</v>
      </c>
      <c r="D23" s="60" t="s">
        <v>7</v>
      </c>
    </row>
    <row r="24" spans="1:10" ht="21" x14ac:dyDescent="0.35">
      <c r="A24" t="s">
        <v>230</v>
      </c>
      <c r="B24" s="8">
        <f>SUM(D3:D11)</f>
        <v>12100</v>
      </c>
      <c r="C24" s="8">
        <f>SUM(D12:D14)</f>
        <v>22500</v>
      </c>
      <c r="D24" s="8">
        <f>SUM(B24:C24)</f>
        <v>34600</v>
      </c>
      <c r="G24" s="42" t="s">
        <v>235</v>
      </c>
      <c r="H24" s="41"/>
      <c r="I24" s="41"/>
      <c r="J24" s="41"/>
    </row>
    <row r="25" spans="1:10" x14ac:dyDescent="0.25">
      <c r="A25" t="s">
        <v>231</v>
      </c>
      <c r="B25" s="8">
        <f>SUM(J3:J13)</f>
        <v>11640</v>
      </c>
      <c r="C25" s="8">
        <f>SUM(J14:J17)</f>
        <v>17650</v>
      </c>
      <c r="D25" s="8">
        <f>SUM(B25:C25)</f>
        <v>29290</v>
      </c>
      <c r="G25" s="61" t="s">
        <v>107</v>
      </c>
      <c r="H25" s="61" t="s">
        <v>108</v>
      </c>
      <c r="I25" s="61" t="s">
        <v>109</v>
      </c>
      <c r="J25" s="61" t="s">
        <v>19</v>
      </c>
    </row>
    <row r="26" spans="1:10" x14ac:dyDescent="0.25">
      <c r="A26" s="30" t="s">
        <v>19</v>
      </c>
      <c r="B26" s="31">
        <f>SUM(B24:B25)</f>
        <v>23740</v>
      </c>
      <c r="C26" s="31">
        <f>SUM(C24:C25)</f>
        <v>40150</v>
      </c>
      <c r="D26" s="31">
        <f>SUM(D24:D25)</f>
        <v>63890</v>
      </c>
      <c r="G26" t="s">
        <v>228</v>
      </c>
      <c r="H26">
        <v>540</v>
      </c>
      <c r="I26" s="8">
        <v>41</v>
      </c>
      <c r="J26" s="8">
        <f>H26*I26</f>
        <v>22140</v>
      </c>
    </row>
    <row r="27" spans="1:10" x14ac:dyDescent="0.25">
      <c r="G27" t="s">
        <v>229</v>
      </c>
      <c r="H27">
        <v>150</v>
      </c>
      <c r="I27" s="8">
        <v>11</v>
      </c>
      <c r="J27" s="8">
        <f>H27*I27</f>
        <v>1650</v>
      </c>
    </row>
    <row r="28" spans="1:10" x14ac:dyDescent="0.25">
      <c r="G28" t="s">
        <v>239</v>
      </c>
      <c r="H28">
        <v>0</v>
      </c>
      <c r="I28" s="8">
        <v>500</v>
      </c>
      <c r="J28" s="8">
        <f>H28*I28</f>
        <v>0</v>
      </c>
    </row>
    <row r="29" spans="1:10" x14ac:dyDescent="0.25">
      <c r="A29" t="s">
        <v>236</v>
      </c>
      <c r="B29" s="8">
        <f>B26-D11-J11</f>
        <v>23740</v>
      </c>
      <c r="G29" t="s">
        <v>123</v>
      </c>
      <c r="H29">
        <v>0</v>
      </c>
      <c r="I29" s="8">
        <v>500</v>
      </c>
      <c r="J29" s="8">
        <f>H29*I29</f>
        <v>0</v>
      </c>
    </row>
    <row r="30" spans="1:10" x14ac:dyDescent="0.25">
      <c r="G30" t="s">
        <v>123</v>
      </c>
      <c r="H30">
        <v>0</v>
      </c>
      <c r="I30" s="8">
        <v>300</v>
      </c>
      <c r="J30" s="8">
        <f>H30*I30</f>
        <v>0</v>
      </c>
    </row>
    <row r="31" spans="1:10" x14ac:dyDescent="0.25">
      <c r="G31" t="s">
        <v>237</v>
      </c>
      <c r="H31">
        <v>12</v>
      </c>
      <c r="I31" s="8">
        <v>2800</v>
      </c>
      <c r="J31" s="8">
        <f t="shared" ref="J31:J33" si="2">H31*I31</f>
        <v>33600</v>
      </c>
    </row>
    <row r="32" spans="1:10" x14ac:dyDescent="0.25">
      <c r="G32" t="s">
        <v>238</v>
      </c>
      <c r="H32">
        <v>3</v>
      </c>
      <c r="I32" s="8">
        <v>2800</v>
      </c>
      <c r="J32" s="8">
        <f t="shared" si="2"/>
        <v>8400</v>
      </c>
    </row>
    <row r="33" spans="7:10" x14ac:dyDescent="0.25">
      <c r="G33" t="s">
        <v>233</v>
      </c>
      <c r="H33">
        <v>1</v>
      </c>
      <c r="I33" s="8">
        <v>500</v>
      </c>
      <c r="J33" s="8">
        <f t="shared" si="2"/>
        <v>500</v>
      </c>
    </row>
    <row r="34" spans="7:10" x14ac:dyDescent="0.25">
      <c r="G34" s="30" t="s">
        <v>7</v>
      </c>
      <c r="H34" s="30"/>
      <c r="I34" s="30"/>
      <c r="J34" s="31">
        <f>SUM(J26:J33)</f>
        <v>66290</v>
      </c>
    </row>
  </sheetData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7" sqref="A17"/>
    </sheetView>
  </sheetViews>
  <sheetFormatPr defaultRowHeight="15" x14ac:dyDescent="0.25"/>
  <cols>
    <col min="2" max="2" width="28.28515625" customWidth="1"/>
  </cols>
  <sheetData>
    <row r="1" spans="1:19" x14ac:dyDescent="0.25">
      <c r="A1" t="s">
        <v>240</v>
      </c>
      <c r="C1" t="s">
        <v>245</v>
      </c>
      <c r="D1" t="s">
        <v>246</v>
      </c>
      <c r="H1" t="s">
        <v>241</v>
      </c>
      <c r="K1" t="s">
        <v>243</v>
      </c>
      <c r="L1" t="s">
        <v>247</v>
      </c>
      <c r="N1" t="s">
        <v>242</v>
      </c>
      <c r="P1" t="s">
        <v>243</v>
      </c>
      <c r="Q1" t="s">
        <v>244</v>
      </c>
    </row>
    <row r="2" spans="1:19" x14ac:dyDescent="0.25">
      <c r="C2">
        <v>1.8</v>
      </c>
      <c r="D2">
        <v>1.2</v>
      </c>
      <c r="K2">
        <v>16</v>
      </c>
      <c r="L2">
        <v>3</v>
      </c>
      <c r="P2">
        <v>16</v>
      </c>
      <c r="Q2">
        <v>2</v>
      </c>
    </row>
    <row r="3" spans="1:19" x14ac:dyDescent="0.25">
      <c r="N3" t="s">
        <v>260</v>
      </c>
      <c r="P3" t="s">
        <v>109</v>
      </c>
      <c r="Q3" t="s">
        <v>19</v>
      </c>
    </row>
    <row r="4" spans="1:19" x14ac:dyDescent="0.25">
      <c r="N4" t="s">
        <v>261</v>
      </c>
      <c r="P4">
        <v>290</v>
      </c>
      <c r="Q4">
        <f>P4*P2*Q2</f>
        <v>9280</v>
      </c>
    </row>
    <row r="12" spans="1:19" ht="31.5" x14ac:dyDescent="0.25">
      <c r="A12" s="62"/>
      <c r="B12" s="62"/>
      <c r="C12" s="62"/>
      <c r="D12" s="63" t="s">
        <v>259</v>
      </c>
      <c r="E12" s="64"/>
      <c r="F12" s="63" t="s">
        <v>248</v>
      </c>
      <c r="G12" s="62"/>
      <c r="H12" s="62" t="s">
        <v>262</v>
      </c>
      <c r="I12" s="62" t="s">
        <v>263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ht="15.75" x14ac:dyDescent="0.25">
      <c r="A13" s="62"/>
      <c r="B13" s="62"/>
      <c r="C13" s="62"/>
      <c r="D13" s="62">
        <v>16</v>
      </c>
      <c r="E13" s="62"/>
      <c r="F13" s="62">
        <v>3</v>
      </c>
      <c r="G13" s="62"/>
      <c r="H13" s="62">
        <v>1</v>
      </c>
      <c r="I13" s="62">
        <v>3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ht="15.75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ht="47.25" x14ac:dyDescent="0.25">
      <c r="A15" s="62"/>
      <c r="B15" s="63" t="s">
        <v>249</v>
      </c>
      <c r="C15" s="63" t="s">
        <v>250</v>
      </c>
      <c r="D15" s="63" t="s">
        <v>251</v>
      </c>
      <c r="E15" s="63"/>
      <c r="F15" s="63" t="s">
        <v>252</v>
      </c>
      <c r="G15" s="63"/>
      <c r="H15" s="63" t="s">
        <v>253</v>
      </c>
      <c r="I15" s="63"/>
      <c r="J15" s="63" t="s">
        <v>254</v>
      </c>
      <c r="K15" s="63"/>
      <c r="L15" s="63" t="s">
        <v>255</v>
      </c>
      <c r="M15" s="63"/>
      <c r="N15" s="62"/>
      <c r="O15" s="62"/>
      <c r="P15" s="62"/>
      <c r="Q15" s="62"/>
      <c r="R15" s="62"/>
      <c r="S15" s="62"/>
    </row>
    <row r="16" spans="1:19" ht="15.75" x14ac:dyDescent="0.25">
      <c r="A16" s="62"/>
      <c r="B16" s="62" t="s">
        <v>258</v>
      </c>
      <c r="C16" s="62">
        <v>6.82</v>
      </c>
      <c r="D16" s="62">
        <v>177</v>
      </c>
      <c r="E16" s="62"/>
      <c r="F16" s="65">
        <f>F13*D16</f>
        <v>531</v>
      </c>
      <c r="G16" s="62"/>
      <c r="H16" s="66">
        <f>(D13-H13*I13)/L16</f>
        <v>5.9090909090909083</v>
      </c>
      <c r="I16" s="62"/>
      <c r="J16" s="62">
        <f>H16*F16</f>
        <v>3137.7272727272725</v>
      </c>
      <c r="K16" s="62"/>
      <c r="L16" s="67">
        <v>2.2000000000000002</v>
      </c>
      <c r="M16" s="62"/>
      <c r="N16" s="62"/>
      <c r="O16" s="62"/>
      <c r="P16" s="62"/>
      <c r="Q16" s="62"/>
      <c r="R16" s="62"/>
      <c r="S16" s="62"/>
    </row>
    <row r="17" spans="1:19" ht="15.75" x14ac:dyDescent="0.25">
      <c r="A17" s="62"/>
      <c r="B17" s="62" t="s">
        <v>256</v>
      </c>
      <c r="C17" s="62">
        <v>7.13</v>
      </c>
      <c r="D17" s="62">
        <v>350</v>
      </c>
      <c r="E17" s="62"/>
      <c r="F17" s="65">
        <f>F13*D17</f>
        <v>1050</v>
      </c>
      <c r="G17" s="62"/>
      <c r="H17" s="66">
        <v>2</v>
      </c>
      <c r="I17" s="62"/>
      <c r="J17" s="62">
        <f>H17*F17</f>
        <v>2100</v>
      </c>
      <c r="K17" s="62"/>
      <c r="L17" s="67">
        <v>3</v>
      </c>
      <c r="M17" s="62"/>
      <c r="N17" s="62"/>
      <c r="O17" s="62"/>
      <c r="P17" s="62"/>
      <c r="Q17" s="62"/>
      <c r="R17" s="62"/>
      <c r="S17" s="62"/>
    </row>
    <row r="18" spans="1:19" ht="15.75" x14ac:dyDescent="0.25">
      <c r="A18" s="62"/>
      <c r="B18" s="62"/>
      <c r="C18" s="62"/>
      <c r="D18" s="62"/>
      <c r="E18" s="62"/>
      <c r="F18" s="65"/>
      <c r="G18" s="62"/>
      <c r="H18" s="66"/>
      <c r="I18" s="62"/>
      <c r="J18" s="62"/>
      <c r="K18" s="62"/>
      <c r="L18" s="67"/>
      <c r="M18" s="62"/>
      <c r="N18" s="62"/>
      <c r="O18" s="62"/>
      <c r="P18" s="62"/>
      <c r="Q18" s="62"/>
      <c r="R18" s="62"/>
      <c r="S18" s="62"/>
    </row>
    <row r="19" spans="1:19" ht="15.75" x14ac:dyDescent="0.25">
      <c r="A19" s="62"/>
      <c r="B19" s="62"/>
      <c r="C19" s="62"/>
      <c r="D19" s="62"/>
      <c r="E19" s="62"/>
      <c r="F19" s="65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19" ht="15.75" x14ac:dyDescent="0.25">
      <c r="A20" s="62"/>
      <c r="B20" s="62" t="s">
        <v>257</v>
      </c>
      <c r="C20" s="62">
        <v>1.7</v>
      </c>
      <c r="D20" s="62">
        <v>86</v>
      </c>
      <c r="E20" s="62"/>
      <c r="F20" s="65">
        <f>D13*D20</f>
        <v>1376</v>
      </c>
      <c r="G20" s="62"/>
      <c r="H20" s="62">
        <v>2</v>
      </c>
      <c r="I20" s="62"/>
      <c r="J20" s="62">
        <f>H20*F20</f>
        <v>2752</v>
      </c>
      <c r="K20" s="62"/>
      <c r="L20" s="62"/>
      <c r="M20" s="62"/>
      <c r="N20" s="62"/>
      <c r="O20" s="62"/>
      <c r="P20" s="62"/>
      <c r="Q20" s="62"/>
      <c r="R20" s="62"/>
      <c r="S20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"/>
  <sheetViews>
    <sheetView tabSelected="1" topLeftCell="A12" zoomScale="115" zoomScaleNormal="115" workbookViewId="0">
      <selection activeCell="H19" sqref="H19:H20"/>
    </sheetView>
  </sheetViews>
  <sheetFormatPr defaultRowHeight="15" x14ac:dyDescent="0.25"/>
  <cols>
    <col min="1" max="1" width="45.42578125" customWidth="1"/>
    <col min="2" max="2" width="10.7109375" customWidth="1"/>
    <col min="3" max="3" width="13.7109375" customWidth="1"/>
    <col min="4" max="4" width="13.140625" customWidth="1"/>
    <col min="5" max="5" width="14" customWidth="1"/>
    <col min="7" max="7" width="14.28515625" customWidth="1"/>
    <col min="8" max="8" width="12.28515625" customWidth="1"/>
    <col min="9" max="9" width="11.5703125" customWidth="1"/>
    <col min="10" max="10" width="8.140625" customWidth="1"/>
  </cols>
  <sheetData>
    <row r="1" spans="1:18" ht="28.5" x14ac:dyDescent="0.45">
      <c r="A1" s="68" t="s">
        <v>128</v>
      </c>
      <c r="B1" s="68"/>
      <c r="G1" s="88" t="s">
        <v>278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 spans="1:18" x14ac:dyDescent="0.25">
      <c r="A2" s="61" t="s">
        <v>107</v>
      </c>
      <c r="B2" s="61" t="s">
        <v>292</v>
      </c>
      <c r="C2" s="61" t="s">
        <v>108</v>
      </c>
      <c r="D2" s="61" t="s">
        <v>109</v>
      </c>
      <c r="E2" s="61" t="s">
        <v>19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</row>
    <row r="3" spans="1:18" ht="30" x14ac:dyDescent="0.25">
      <c r="A3" s="9" t="s">
        <v>293</v>
      </c>
      <c r="B3" s="9" t="s">
        <v>295</v>
      </c>
      <c r="C3">
        <v>10</v>
      </c>
      <c r="D3" s="69">
        <v>1750</v>
      </c>
      <c r="E3" s="69">
        <f t="shared" ref="E3:E11" si="0">C3*D3</f>
        <v>17500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18" x14ac:dyDescent="0.25">
      <c r="A4" t="s">
        <v>279</v>
      </c>
      <c r="C4">
        <v>10</v>
      </c>
      <c r="D4" s="69">
        <v>250</v>
      </c>
      <c r="E4" s="69">
        <f t="shared" si="0"/>
        <v>2500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</row>
    <row r="5" spans="1:18" x14ac:dyDescent="0.25">
      <c r="A5" t="s">
        <v>264</v>
      </c>
      <c r="C5">
        <v>1</v>
      </c>
      <c r="D5" s="69">
        <v>3000</v>
      </c>
      <c r="E5" s="69">
        <f t="shared" si="0"/>
        <v>3000</v>
      </c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</row>
    <row r="6" spans="1:18" x14ac:dyDescent="0.25">
      <c r="A6" t="s">
        <v>280</v>
      </c>
      <c r="C6">
        <v>40</v>
      </c>
      <c r="D6" s="69">
        <v>220</v>
      </c>
      <c r="E6" s="69">
        <f t="shared" si="0"/>
        <v>8800</v>
      </c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</row>
    <row r="7" spans="1:18" x14ac:dyDescent="0.25">
      <c r="A7" t="s">
        <v>283</v>
      </c>
      <c r="C7">
        <v>4</v>
      </c>
      <c r="D7" s="69">
        <v>700</v>
      </c>
      <c r="E7" s="69">
        <f t="shared" si="0"/>
        <v>2800</v>
      </c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</row>
    <row r="8" spans="1:18" x14ac:dyDescent="0.25">
      <c r="A8" t="s">
        <v>282</v>
      </c>
      <c r="D8" s="69"/>
      <c r="E8" s="69">
        <f t="shared" si="0"/>
        <v>0</v>
      </c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</row>
    <row r="9" spans="1:18" x14ac:dyDescent="0.25">
      <c r="A9" t="s">
        <v>270</v>
      </c>
      <c r="C9">
        <v>2</v>
      </c>
      <c r="D9" s="69">
        <v>300</v>
      </c>
      <c r="E9" s="69">
        <f t="shared" si="0"/>
        <v>600</v>
      </c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</row>
    <row r="10" spans="1:18" x14ac:dyDescent="0.25">
      <c r="A10" t="s">
        <v>290</v>
      </c>
      <c r="C10">
        <v>10</v>
      </c>
      <c r="D10" s="69"/>
      <c r="E10" s="69">
        <f t="shared" si="0"/>
        <v>0</v>
      </c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</row>
    <row r="11" spans="1:18" x14ac:dyDescent="0.25">
      <c r="A11" t="s">
        <v>271</v>
      </c>
      <c r="D11" s="69"/>
      <c r="E11" s="69">
        <f t="shared" si="0"/>
        <v>0</v>
      </c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</row>
    <row r="12" spans="1:18" x14ac:dyDescent="0.25">
      <c r="A12" s="89" t="s">
        <v>294</v>
      </c>
      <c r="B12" s="89"/>
      <c r="C12" s="89"/>
      <c r="D12" s="89"/>
      <c r="E12" s="89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</row>
    <row r="13" spans="1:18" ht="17.25" x14ac:dyDescent="0.25">
      <c r="A13" t="s">
        <v>284</v>
      </c>
      <c r="C13">
        <v>14</v>
      </c>
      <c r="D13" s="69">
        <v>1500</v>
      </c>
      <c r="E13" s="69">
        <f>C13*D13</f>
        <v>21000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</row>
    <row r="14" spans="1:18" x14ac:dyDescent="0.25">
      <c r="A14" s="70" t="s">
        <v>7</v>
      </c>
      <c r="B14" s="70"/>
      <c r="C14" s="70">
        <v>51</v>
      </c>
      <c r="D14" s="70">
        <v>1</v>
      </c>
      <c r="E14" s="71">
        <f>SUM(E3:E11)</f>
        <v>35200</v>
      </c>
    </row>
    <row r="16" spans="1:18" ht="28.5" x14ac:dyDescent="0.45">
      <c r="A16" s="68" t="s">
        <v>157</v>
      </c>
      <c r="B16" s="68"/>
    </row>
    <row r="17" spans="1:9" x14ac:dyDescent="0.25">
      <c r="A17" s="61" t="s">
        <v>107</v>
      </c>
      <c r="B17" s="61"/>
      <c r="C17" s="61" t="s">
        <v>108</v>
      </c>
      <c r="D17" s="61" t="s">
        <v>109</v>
      </c>
      <c r="E17" s="61" t="s">
        <v>19</v>
      </c>
      <c r="G17" s="39" t="s">
        <v>296</v>
      </c>
      <c r="H17" s="39"/>
      <c r="I17" s="39"/>
    </row>
    <row r="18" spans="1:9" x14ac:dyDescent="0.25">
      <c r="A18" t="s">
        <v>281</v>
      </c>
      <c r="C18">
        <v>42</v>
      </c>
      <c r="D18" s="69">
        <v>477</v>
      </c>
      <c r="E18" s="69">
        <f t="shared" ref="E18:E30" si="1">C18*D18</f>
        <v>20034</v>
      </c>
      <c r="G18" t="s">
        <v>18</v>
      </c>
      <c r="H18" t="s">
        <v>298</v>
      </c>
      <c r="I18" t="s">
        <v>299</v>
      </c>
    </row>
    <row r="19" spans="1:9" x14ac:dyDescent="0.25">
      <c r="A19" t="s">
        <v>265</v>
      </c>
      <c r="C19">
        <v>1</v>
      </c>
      <c r="D19" s="69">
        <v>3000</v>
      </c>
      <c r="E19" s="69">
        <f t="shared" si="1"/>
        <v>3000</v>
      </c>
      <c r="G19" t="s">
        <v>297</v>
      </c>
      <c r="H19" s="75">
        <v>450</v>
      </c>
      <c r="I19" s="74">
        <f>H19*1.06</f>
        <v>477</v>
      </c>
    </row>
    <row r="20" spans="1:9" x14ac:dyDescent="0.25">
      <c r="A20" t="s">
        <v>273</v>
      </c>
      <c r="D20" s="69"/>
      <c r="E20" s="69">
        <f t="shared" si="1"/>
        <v>0</v>
      </c>
      <c r="G20" t="s">
        <v>300</v>
      </c>
      <c r="H20" s="75">
        <v>425</v>
      </c>
      <c r="I20" s="74">
        <f>H20*1.051</f>
        <v>446.67499999999995</v>
      </c>
    </row>
    <row r="21" spans="1:9" x14ac:dyDescent="0.25">
      <c r="A21" t="s">
        <v>272</v>
      </c>
      <c r="C21">
        <v>0</v>
      </c>
      <c r="D21" s="69"/>
      <c r="E21" s="69">
        <f t="shared" si="1"/>
        <v>0</v>
      </c>
    </row>
    <row r="22" spans="1:9" x14ac:dyDescent="0.25">
      <c r="A22" t="s">
        <v>266</v>
      </c>
      <c r="C22">
        <v>3</v>
      </c>
      <c r="D22" s="69"/>
      <c r="E22" s="69">
        <f t="shared" si="1"/>
        <v>0</v>
      </c>
    </row>
    <row r="23" spans="1:9" x14ac:dyDescent="0.25">
      <c r="A23" t="s">
        <v>267</v>
      </c>
      <c r="C23">
        <v>13</v>
      </c>
      <c r="D23" s="69"/>
      <c r="E23" s="69">
        <f t="shared" si="1"/>
        <v>0</v>
      </c>
    </row>
    <row r="24" spans="1:9" x14ac:dyDescent="0.25">
      <c r="A24" t="s">
        <v>291</v>
      </c>
      <c r="C24">
        <v>56</v>
      </c>
      <c r="D24" s="69"/>
      <c r="E24" s="69">
        <f t="shared" si="1"/>
        <v>0</v>
      </c>
    </row>
    <row r="25" spans="1:9" x14ac:dyDescent="0.25">
      <c r="A25" t="s">
        <v>268</v>
      </c>
      <c r="C25">
        <v>5</v>
      </c>
      <c r="D25" s="69"/>
      <c r="E25" s="69">
        <f t="shared" si="1"/>
        <v>0</v>
      </c>
    </row>
    <row r="26" spans="1:9" x14ac:dyDescent="0.25">
      <c r="A26" t="s">
        <v>269</v>
      </c>
      <c r="C26">
        <v>9</v>
      </c>
      <c r="D26" s="69"/>
      <c r="E26" s="69">
        <f t="shared" si="1"/>
        <v>0</v>
      </c>
    </row>
    <row r="27" spans="1:9" x14ac:dyDescent="0.25">
      <c r="A27" t="s">
        <v>277</v>
      </c>
      <c r="D27" s="69"/>
      <c r="E27" s="69">
        <f t="shared" si="1"/>
        <v>0</v>
      </c>
    </row>
    <row r="28" spans="1:9" x14ac:dyDescent="0.25">
      <c r="A28" t="s">
        <v>276</v>
      </c>
      <c r="D28" s="69"/>
      <c r="E28" s="69">
        <f t="shared" si="1"/>
        <v>0</v>
      </c>
    </row>
    <row r="29" spans="1:9" x14ac:dyDescent="0.25">
      <c r="A29" t="s">
        <v>275</v>
      </c>
      <c r="D29" s="69"/>
      <c r="E29" s="69">
        <f t="shared" si="1"/>
        <v>0</v>
      </c>
    </row>
    <row r="30" spans="1:9" x14ac:dyDescent="0.25">
      <c r="A30" t="s">
        <v>274</v>
      </c>
      <c r="D30" s="69"/>
      <c r="E30" s="69">
        <f t="shared" si="1"/>
        <v>0</v>
      </c>
    </row>
    <row r="31" spans="1:9" x14ac:dyDescent="0.25">
      <c r="A31" s="89" t="s">
        <v>294</v>
      </c>
      <c r="B31" s="89"/>
      <c r="C31" s="89"/>
      <c r="D31" s="89"/>
      <c r="E31" s="89"/>
    </row>
    <row r="32" spans="1:9" x14ac:dyDescent="0.25">
      <c r="A32" t="s">
        <v>285</v>
      </c>
      <c r="D32" s="69"/>
      <c r="E32" s="69">
        <f>C32*D32</f>
        <v>0</v>
      </c>
    </row>
    <row r="33" spans="1:5" x14ac:dyDescent="0.25">
      <c r="A33" t="s">
        <v>286</v>
      </c>
      <c r="D33" s="69"/>
      <c r="E33" s="69">
        <f>C33*D33</f>
        <v>0</v>
      </c>
    </row>
    <row r="34" spans="1:5" x14ac:dyDescent="0.25">
      <c r="A34" t="s">
        <v>288</v>
      </c>
      <c r="D34" s="69"/>
      <c r="E34" s="69">
        <f>C34*D34</f>
        <v>0</v>
      </c>
    </row>
    <row r="35" spans="1:5" x14ac:dyDescent="0.25">
      <c r="A35" t="s">
        <v>287</v>
      </c>
      <c r="D35" s="69"/>
      <c r="E35" s="69">
        <f>C35*D35</f>
        <v>0</v>
      </c>
    </row>
    <row r="36" spans="1:5" x14ac:dyDescent="0.25">
      <c r="A36" t="s">
        <v>289</v>
      </c>
      <c r="D36" s="69"/>
      <c r="E36" s="69">
        <f>C36*D36</f>
        <v>0</v>
      </c>
    </row>
    <row r="37" spans="1:5" x14ac:dyDescent="0.25">
      <c r="A37" s="70" t="s">
        <v>7</v>
      </c>
      <c r="B37" s="70"/>
      <c r="C37" s="70"/>
      <c r="D37" s="70"/>
      <c r="E37" s="71">
        <f>SUM(E18:E30)</f>
        <v>23034</v>
      </c>
    </row>
  </sheetData>
  <mergeCells count="3">
    <mergeCell ref="G1:R11"/>
    <mergeCell ref="A12:E12"/>
    <mergeCell ref="A31:E31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 помещений</vt:lpstr>
      <vt:lpstr>Расходы</vt:lpstr>
      <vt:lpstr>Веранда</vt:lpstr>
      <vt:lpstr>Фундамент забор+гараж</vt:lpstr>
      <vt:lpstr>Забор по северу</vt:lpstr>
      <vt:lpstr>Гараж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cp:lastPrinted>2018-06-26T07:07:03Z</cp:lastPrinted>
  <dcterms:created xsi:type="dcterms:W3CDTF">2017-10-02T15:02:16Z</dcterms:created>
  <dcterms:modified xsi:type="dcterms:W3CDTF">2019-03-18T07:44:21Z</dcterms:modified>
</cp:coreProperties>
</file>