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KHarchenkov\Desktop\"/>
    </mc:Choice>
  </mc:AlternateContent>
  <bookViews>
    <workbookView xWindow="0" yWindow="0" windowWidth="28800" windowHeight="12330"/>
  </bookViews>
  <sheets>
    <sheet name="Лист1" sheetId="1" r:id="rId1"/>
  </sheets>
  <definedNames>
    <definedName name="_xlchart.v1.0" hidden="1">Лист1!$G$26:$G$38</definedName>
    <definedName name="_xlchart.v1.1" hidden="1">Лист1!$H$26:$H$38</definedName>
  </definedNames>
  <calcPr calcId="162913"/>
</workbook>
</file>

<file path=xl/calcChain.xml><?xml version="1.0" encoding="utf-8"?>
<calcChain xmlns="http://schemas.openxmlformats.org/spreadsheetml/2006/main">
  <c r="F44" i="1" l="1"/>
  <c r="F50" i="1" s="1"/>
  <c r="H24" i="1"/>
  <c r="G24" i="1"/>
  <c r="F24" i="1"/>
  <c r="E24" i="1"/>
  <c r="D24" i="1"/>
  <c r="C24" i="1"/>
  <c r="C13" i="1"/>
  <c r="C14" i="1" s="1"/>
  <c r="C12" i="1"/>
  <c r="K10" i="1"/>
  <c r="J10" i="1"/>
  <c r="I10" i="1"/>
  <c r="H10" i="1"/>
  <c r="G10" i="1"/>
  <c r="F10" i="1"/>
  <c r="E10" i="1"/>
  <c r="D10" i="1"/>
  <c r="C10" i="1"/>
  <c r="C16" i="1" l="1"/>
  <c r="C18" i="1" s="1"/>
  <c r="D18" i="1" l="1"/>
  <c r="E18" i="1" s="1"/>
  <c r="F18" i="1" s="1"/>
  <c r="G18" i="1" s="1"/>
  <c r="F47" i="1" l="1"/>
  <c r="C22" i="1"/>
  <c r="D22" i="1"/>
  <c r="E22" i="1"/>
  <c r="H18" i="1"/>
  <c r="F45" i="1" s="1"/>
  <c r="F46" i="1" s="1"/>
  <c r="F22" i="1"/>
  <c r="F51" i="1" l="1"/>
  <c r="N47" i="1"/>
  <c r="L45" i="1"/>
  <c r="N46" i="1"/>
  <c r="L47" i="1"/>
  <c r="N45" i="1"/>
  <c r="L46" i="1"/>
  <c r="G22" i="1"/>
  <c r="I18" i="1"/>
  <c r="H22" i="1" l="1"/>
  <c r="I22" i="1" l="1"/>
</calcChain>
</file>

<file path=xl/sharedStrings.xml><?xml version="1.0" encoding="utf-8"?>
<sst xmlns="http://schemas.openxmlformats.org/spreadsheetml/2006/main" count="36" uniqueCount="33">
  <si>
    <t>1я часть</t>
  </si>
  <si>
    <t>Вариационный ряд</t>
  </si>
  <si>
    <t>Варианты (Xi)</t>
  </si>
  <si>
    <t>Частота(Ni)</t>
  </si>
  <si>
    <t>Wi</t>
  </si>
  <si>
    <t>Xmin</t>
  </si>
  <si>
    <t>Xmax</t>
  </si>
  <si>
    <t>R</t>
  </si>
  <si>
    <t>Количество частичных интервалов (k)</t>
  </si>
  <si>
    <t>Шаг интервального ряда (h)</t>
  </si>
  <si>
    <t xml:space="preserve">Промежутки </t>
  </si>
  <si>
    <t>Ni</t>
  </si>
  <si>
    <t>Середина интервала (Xi)</t>
  </si>
  <si>
    <t>n</t>
  </si>
  <si>
    <t>2я часть</t>
  </si>
  <si>
    <t>Выборочное среднее (Точечная оценка мат.ожидания M(X))</t>
  </si>
  <si>
    <t>Точечная оценка генеральной десперсии (D~)</t>
  </si>
  <si>
    <t>t1=</t>
  </si>
  <si>
    <t>&lt;51,41&lt;</t>
  </si>
  <si>
    <t>Сигма</t>
  </si>
  <si>
    <t>t2=</t>
  </si>
  <si>
    <t>Мода (Mo)</t>
  </si>
  <si>
    <t>t3=</t>
  </si>
  <si>
    <t>Медиана (Me)</t>
  </si>
  <si>
    <t>Размах варьирования ®</t>
  </si>
  <si>
    <t>Среднее абсолютное отклонение (Ø)</t>
  </si>
  <si>
    <t>Коэффициент вариации (V)</t>
  </si>
  <si>
    <t>[51,92;52,10]</t>
  </si>
  <si>
    <t>[51,73;51,92]</t>
  </si>
  <si>
    <t>[51,55;51,73]</t>
  </si>
  <si>
    <t>[51,37;51,55]</t>
  </si>
  <si>
    <t>[51;51,18]</t>
  </si>
  <si>
    <t>[51,18;51,37]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</si>
</sst>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b/>
      <sz val="12"/>
      <color theme="1"/>
      <name val="Arial"/>
      <charset val="204"/>
    </font>
    <font>
      <b/>
      <sz val="10"/>
      <color theme="1"/>
      <name val="Arial"/>
      <charset val="204"/>
    </font>
    <font>
      <sz val="11"/>
      <color rgb="FF000000"/>
      <name val="Arial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color rgb="FF000000"/>
      <name val="Calibri"/>
      <charset val="204"/>
      <scheme val="minor"/>
    </font>
    <font>
      <sz val="11"/>
      <color rgb="FF000000"/>
      <name val="Calibri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thin">
        <color auto="1"/>
      </bottom>
      <diagonal/>
    </border>
    <border>
      <left/>
      <right/>
      <top style="medium">
        <color rgb="FFCCCCCC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5" xfId="0" applyFont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1" fillId="1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2" fontId="6" fillId="0" borderId="5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0" fillId="13" borderId="0" xfId="0" applyFill="1"/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8" xfId="0" applyFont="1" applyBorder="1" applyAlignment="1">
      <alignment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wrapText="1"/>
    </xf>
    <xf numFmtId="0" fontId="2" fillId="14" borderId="12" xfId="0" applyFont="1" applyFill="1" applyBorder="1" applyAlignment="1">
      <alignment horizontal="center" wrapText="1"/>
    </xf>
    <xf numFmtId="0" fontId="2" fillId="14" borderId="8" xfId="0" applyFont="1" applyFill="1" applyBorder="1" applyAlignment="1">
      <alignment horizontal="center" wrapText="1"/>
    </xf>
    <xf numFmtId="0" fontId="1" fillId="14" borderId="11" xfId="0" applyFont="1" applyFill="1" applyBorder="1" applyAlignment="1">
      <alignment horizontal="center" wrapText="1"/>
    </xf>
    <xf numFmtId="0" fontId="1" fillId="14" borderId="12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1" fillId="14" borderId="2" xfId="0" applyFont="1" applyFill="1" applyBorder="1" applyAlignment="1">
      <alignment horizontal="center" wrapText="1"/>
    </xf>
    <xf numFmtId="0" fontId="1" fillId="14" borderId="0" xfId="0" applyFont="1" applyFill="1" applyBorder="1" applyAlignment="1">
      <alignment horizontal="center" wrapText="1"/>
    </xf>
    <xf numFmtId="0" fontId="1" fillId="14" borderId="10" xfId="0" applyFont="1" applyFill="1" applyBorder="1" applyAlignment="1">
      <alignment horizont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wrapText="1"/>
    </xf>
    <xf numFmtId="0" fontId="1" fillId="14" borderId="18" xfId="0" applyFont="1" applyFill="1" applyBorder="1" applyAlignment="1">
      <alignment horizontal="center" wrapText="1"/>
    </xf>
    <xf numFmtId="0" fontId="1" fillId="14" borderId="19" xfId="0" applyFont="1" applyFill="1" applyBorder="1" applyAlignment="1">
      <alignment horizontal="center" wrapText="1"/>
    </xf>
    <xf numFmtId="0" fontId="1" fillId="14" borderId="9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15" borderId="8" xfId="0" applyFont="1" applyFill="1" applyBorder="1" applyAlignment="1">
      <alignment wrapText="1"/>
    </xf>
    <xf numFmtId="0" fontId="1" fillId="16" borderId="8" xfId="0" applyFont="1" applyFill="1" applyBorder="1" applyAlignment="1">
      <alignment wrapText="1"/>
    </xf>
    <xf numFmtId="0" fontId="1" fillId="17" borderId="8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Лист1!$C$8:$S$8</c15:sqref>
                  </c15:fullRef>
                </c:ext>
              </c:extLst>
              <c:f>Лист1!$C$8:$K$8</c:f>
              <c:numCache>
                <c:formatCode>General</c:formatCode>
                <c:ptCount val="9"/>
                <c:pt idx="0">
                  <c:v>51</c:v>
                </c:pt>
                <c:pt idx="1">
                  <c:v>51.2</c:v>
                </c:pt>
                <c:pt idx="2">
                  <c:v>51.3</c:v>
                </c:pt>
                <c:pt idx="3">
                  <c:v>51.4</c:v>
                </c:pt>
                <c:pt idx="4">
                  <c:v>51.5</c:v>
                </c:pt>
                <c:pt idx="5">
                  <c:v>51.7</c:v>
                </c:pt>
                <c:pt idx="6">
                  <c:v>51.8</c:v>
                </c:pt>
                <c:pt idx="7">
                  <c:v>51.9</c:v>
                </c:pt>
                <c:pt idx="8">
                  <c:v>52.1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Лист1!$C$9:$S$9</c15:sqref>
                  </c15:fullRef>
                </c:ext>
              </c:extLst>
              <c:f>Лист1!$C$9:$K$9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C-4699-A50D-2E9C0569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630656"/>
        <c:axId val="748585232"/>
      </c:bar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ru-RU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Полигоны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6625514403292E-2"/>
          <c:y val="0.27156217526844501"/>
          <c:w val="0.88587889476778403"/>
          <c:h val="0.41406304121925902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Лист1!$C$8:$S$8</c15:sqref>
                  </c15:fullRef>
                </c:ext>
              </c:extLst>
              <c:f>Лист1!$C$8:$K$8</c:f>
              <c:numCache>
                <c:formatCode>General</c:formatCode>
                <c:ptCount val="9"/>
                <c:pt idx="0">
                  <c:v>51</c:v>
                </c:pt>
                <c:pt idx="1">
                  <c:v>51.2</c:v>
                </c:pt>
                <c:pt idx="2">
                  <c:v>51.3</c:v>
                </c:pt>
                <c:pt idx="3">
                  <c:v>51.4</c:v>
                </c:pt>
                <c:pt idx="4">
                  <c:v>51.5</c:v>
                </c:pt>
                <c:pt idx="5">
                  <c:v>51.7</c:v>
                </c:pt>
                <c:pt idx="6">
                  <c:v>51.8</c:v>
                </c:pt>
                <c:pt idx="7">
                  <c:v>51.9</c:v>
                </c:pt>
                <c:pt idx="8">
                  <c:v>52.1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Лист1!$C$9:$S$9</c15:sqref>
                  </c15:fullRef>
                </c:ext>
              </c:extLst>
              <c:f>Лист1!$C$9:$K$9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5-4823-B628-A9D042C1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30656"/>
        <c:axId val="748585232"/>
      </c:line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ru-RU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06906126910553"/>
          <c:y val="0.27561813982419725"/>
          <c:w val="0.84766691272733141"/>
          <c:h val="0.42329147892941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Частота(Ni)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Лист1!$C$8:$S$8</c15:sqref>
                  </c15:fullRef>
                </c:ext>
              </c:extLst>
              <c:f>Лист1!$C$8:$K$8</c:f>
              <c:numCache>
                <c:formatCode>General</c:formatCode>
                <c:ptCount val="9"/>
                <c:pt idx="0">
                  <c:v>51</c:v>
                </c:pt>
                <c:pt idx="1">
                  <c:v>51.2</c:v>
                </c:pt>
                <c:pt idx="2">
                  <c:v>51.3</c:v>
                </c:pt>
                <c:pt idx="3">
                  <c:v>51.4</c:v>
                </c:pt>
                <c:pt idx="4">
                  <c:v>51.5</c:v>
                </c:pt>
                <c:pt idx="5">
                  <c:v>51.7</c:v>
                </c:pt>
                <c:pt idx="6">
                  <c:v>51.8</c:v>
                </c:pt>
                <c:pt idx="7">
                  <c:v>51.9</c:v>
                </c:pt>
                <c:pt idx="8">
                  <c:v>52.1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Лист1!$C$9:$S$9</c15:sqref>
                  </c15:fullRef>
                </c:ext>
              </c:extLst>
              <c:f>Лист1!$C$9:$K$9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E-47C5-80D8-96E7540A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630656"/>
        <c:axId val="748585232"/>
      </c:barChart>
      <c:catAx>
        <c:axId val="80063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ru-RU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8585232"/>
        <c:crosses val="autoZero"/>
        <c:auto val="1"/>
        <c:lblAlgn val="ctr"/>
        <c:lblOffset val="100"/>
        <c:noMultiLvlLbl val="0"/>
      </c:catAx>
      <c:valAx>
        <c:axId val="7485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6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10</xdr:row>
      <xdr:rowOff>51289</xdr:rowOff>
    </xdr:from>
    <xdr:to>
      <xdr:col>16</xdr:col>
      <xdr:colOff>428626</xdr:colOff>
      <xdr:row>16</xdr:row>
      <xdr:rowOff>139212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10</xdr:row>
      <xdr:rowOff>65942</xdr:rowOff>
    </xdr:from>
    <xdr:to>
      <xdr:col>9</xdr:col>
      <xdr:colOff>600074</xdr:colOff>
      <xdr:row>16</xdr:row>
      <xdr:rowOff>146538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Диаграмма 5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8</xdr:col>
      <xdr:colOff>104775</xdr:colOff>
      <xdr:row>47</xdr:row>
      <xdr:rowOff>142875</xdr:rowOff>
    </xdr:from>
    <xdr:to>
      <xdr:col>14</xdr:col>
      <xdr:colOff>76201</xdr:colOff>
      <xdr:row>54</xdr:row>
      <xdr:rowOff>173648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50</xdr:row>
      <xdr:rowOff>114300</xdr:rowOff>
    </xdr:from>
    <xdr:to>
      <xdr:col>10</xdr:col>
      <xdr:colOff>304800</xdr:colOff>
      <xdr:row>52</xdr:row>
      <xdr:rowOff>95250</xdr:rowOff>
    </xdr:to>
    <xdr:cxnSp macro="">
      <xdr:nvCxnSpPr>
        <xdr:cNvPr id="7" name="Прямая соединительная линия 6"/>
        <xdr:cNvCxnSpPr/>
      </xdr:nvCxnSpPr>
      <xdr:spPr>
        <a:xfrm>
          <a:off x="9077325" y="11115675"/>
          <a:ext cx="9525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50</xdr:row>
      <xdr:rowOff>161925</xdr:rowOff>
    </xdr:from>
    <xdr:to>
      <xdr:col>10</xdr:col>
      <xdr:colOff>257176</xdr:colOff>
      <xdr:row>52</xdr:row>
      <xdr:rowOff>66675</xdr:rowOff>
    </xdr:to>
    <xdr:cxnSp macro="">
      <xdr:nvCxnSpPr>
        <xdr:cNvPr id="9" name="Прямая соединительная линия 8"/>
        <xdr:cNvCxnSpPr/>
      </xdr:nvCxnSpPr>
      <xdr:spPr>
        <a:xfrm>
          <a:off x="9029700" y="11163300"/>
          <a:ext cx="9526" cy="5238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50</xdr:row>
      <xdr:rowOff>295275</xdr:rowOff>
    </xdr:from>
    <xdr:to>
      <xdr:col>11</xdr:col>
      <xdr:colOff>57150</xdr:colOff>
      <xdr:row>51</xdr:row>
      <xdr:rowOff>257175</xdr:rowOff>
    </xdr:to>
    <xdr:cxnSp macro="">
      <xdr:nvCxnSpPr>
        <xdr:cNvPr id="14" name="Прямая соединительная линия 13"/>
        <xdr:cNvCxnSpPr/>
      </xdr:nvCxnSpPr>
      <xdr:spPr>
        <a:xfrm>
          <a:off x="9553575" y="11296650"/>
          <a:ext cx="0" cy="314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50</xdr:row>
      <xdr:rowOff>238125</xdr:rowOff>
    </xdr:from>
    <xdr:to>
      <xdr:col>11</xdr:col>
      <xdr:colOff>104775</xdr:colOff>
      <xdr:row>52</xdr:row>
      <xdr:rowOff>19050</xdr:rowOff>
    </xdr:to>
    <xdr:cxnSp macro="">
      <xdr:nvCxnSpPr>
        <xdr:cNvPr id="20" name="Прямая соединительная линия 19"/>
        <xdr:cNvCxnSpPr/>
      </xdr:nvCxnSpPr>
      <xdr:spPr>
        <a:xfrm>
          <a:off x="9582150" y="11239500"/>
          <a:ext cx="19050" cy="4000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50</xdr:row>
      <xdr:rowOff>123825</xdr:rowOff>
    </xdr:from>
    <xdr:to>
      <xdr:col>10</xdr:col>
      <xdr:colOff>219075</xdr:colOff>
      <xdr:row>52</xdr:row>
      <xdr:rowOff>57150</xdr:rowOff>
    </xdr:to>
    <xdr:cxnSp macro="">
      <xdr:nvCxnSpPr>
        <xdr:cNvPr id="23" name="Прямая соединительная линия 22"/>
        <xdr:cNvCxnSpPr/>
      </xdr:nvCxnSpPr>
      <xdr:spPr>
        <a:xfrm>
          <a:off x="8982075" y="11125200"/>
          <a:ext cx="19050" cy="5524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0.49272</cdr:x>
      <cdr:y>0.42357</cdr:y>
    </cdr:from>
    <cdr:to>
      <cdr:x>0.4948</cdr:x>
      <cdr:y>0.72164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2257425" y="771525"/>
          <a:ext cx="9525" cy="542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selection activeCell="W44" sqref="W44"/>
    </sheetView>
  </sheetViews>
  <sheetFormatPr defaultColWidth="9" defaultRowHeight="15"/>
  <cols>
    <col min="1" max="1" width="3.85546875" customWidth="1"/>
    <col min="2" max="2" width="18.42578125" customWidth="1"/>
    <col min="3" max="3" width="20.85546875" customWidth="1"/>
    <col min="4" max="4" width="15.7109375" customWidth="1"/>
    <col min="5" max="5" width="12" customWidth="1"/>
    <col min="6" max="6" width="13.42578125" customWidth="1"/>
    <col min="7" max="7" width="11.28515625" customWidth="1"/>
    <col min="8" max="8" width="11.42578125" customWidth="1"/>
    <col min="9" max="9" width="12.28515625" customWidth="1"/>
    <col min="10" max="10" width="12.42578125" customWidth="1"/>
    <col min="11" max="11" width="10.7109375" customWidth="1"/>
    <col min="12" max="12" width="11" customWidth="1"/>
    <col min="13" max="13" width="11.85546875" customWidth="1"/>
    <col min="14" max="14" width="10.85546875" customWidth="1"/>
    <col min="20" max="20" width="3.5703125" customWidth="1"/>
  </cols>
  <sheetData>
    <row r="1" spans="1:30">
      <c r="C1" s="1">
        <v>51</v>
      </c>
      <c r="D1" s="2">
        <v>51.3</v>
      </c>
      <c r="E1" s="3">
        <v>51.4</v>
      </c>
      <c r="F1" s="2">
        <v>51.3</v>
      </c>
      <c r="G1" s="4">
        <v>51.7</v>
      </c>
      <c r="H1" s="5">
        <v>51.9</v>
      </c>
      <c r="I1" s="8">
        <v>51.5</v>
      </c>
      <c r="J1" s="2">
        <v>51.3</v>
      </c>
      <c r="K1" s="32">
        <v>51.2</v>
      </c>
      <c r="L1" s="1">
        <v>51</v>
      </c>
      <c r="M1" s="1">
        <v>51</v>
      </c>
      <c r="N1" s="1">
        <v>51</v>
      </c>
      <c r="O1" s="3">
        <v>51.4</v>
      </c>
      <c r="P1" s="3">
        <v>51.4</v>
      </c>
      <c r="Q1" s="3">
        <v>51.4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C2" s="4">
        <v>51.7</v>
      </c>
      <c r="D2" s="6">
        <v>52.1</v>
      </c>
      <c r="E2" s="7">
        <v>51.8</v>
      </c>
      <c r="F2" s="7">
        <v>51.8</v>
      </c>
      <c r="G2" s="3">
        <v>51.4</v>
      </c>
      <c r="H2" s="8">
        <v>51.5</v>
      </c>
      <c r="I2" s="32">
        <v>51.2</v>
      </c>
      <c r="J2" s="1">
        <v>51</v>
      </c>
      <c r="K2" s="8">
        <v>51.5</v>
      </c>
      <c r="L2" s="8">
        <v>51.5</v>
      </c>
      <c r="M2" s="3">
        <v>51.4</v>
      </c>
      <c r="N2" s="2">
        <v>51.3</v>
      </c>
      <c r="O2" s="3">
        <v>51.4</v>
      </c>
      <c r="P2" s="3">
        <v>51.4</v>
      </c>
      <c r="Q2" s="8">
        <v>51.5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30">
      <c r="C5" s="11">
        <v>2.5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5.75">
      <c r="A6" s="58"/>
      <c r="B6" s="61" t="s">
        <v>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3"/>
      <c r="T6" s="64"/>
      <c r="U6" s="24"/>
      <c r="V6" s="10"/>
      <c r="W6" s="10"/>
      <c r="X6" s="10"/>
      <c r="Y6" s="10"/>
      <c r="Z6" s="10"/>
      <c r="AA6" s="10"/>
      <c r="AB6" s="10"/>
      <c r="AC6" s="10"/>
      <c r="AD6" s="10"/>
    </row>
    <row r="7" spans="1:30" ht="15.75" customHeight="1">
      <c r="A7" s="59"/>
      <c r="B7" s="12"/>
      <c r="C7" s="47" t="s">
        <v>1</v>
      </c>
      <c r="D7" s="47"/>
      <c r="E7" s="47"/>
      <c r="F7" s="47"/>
      <c r="G7" s="47"/>
      <c r="H7" s="47"/>
      <c r="I7" s="47"/>
      <c r="J7" s="47"/>
      <c r="K7" s="47"/>
      <c r="L7" s="48"/>
      <c r="M7" s="48"/>
      <c r="N7" s="48"/>
      <c r="O7" s="48"/>
      <c r="P7" s="48"/>
      <c r="Q7" s="48"/>
      <c r="R7" s="48"/>
      <c r="S7" s="48"/>
      <c r="T7" s="65"/>
      <c r="U7" s="31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59"/>
      <c r="B8" s="13" t="s">
        <v>2</v>
      </c>
      <c r="C8" s="12">
        <v>51</v>
      </c>
      <c r="D8" s="12">
        <v>51.2</v>
      </c>
      <c r="E8" s="12">
        <v>51.3</v>
      </c>
      <c r="F8" s="12">
        <v>51.4</v>
      </c>
      <c r="G8" s="12">
        <v>51.5</v>
      </c>
      <c r="H8" s="12">
        <v>51.7</v>
      </c>
      <c r="I8" s="12">
        <v>51.8</v>
      </c>
      <c r="J8" s="12">
        <v>51.9</v>
      </c>
      <c r="K8" s="33">
        <v>52.1</v>
      </c>
      <c r="L8" s="34"/>
      <c r="M8" s="34"/>
      <c r="N8" s="34"/>
      <c r="O8" s="34"/>
      <c r="P8" s="34"/>
      <c r="Q8" s="34"/>
      <c r="R8" s="34"/>
      <c r="S8" s="34"/>
      <c r="T8" s="65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59"/>
      <c r="B9" s="13" t="s">
        <v>3</v>
      </c>
      <c r="C9" s="12">
        <v>5</v>
      </c>
      <c r="D9" s="12">
        <v>2</v>
      </c>
      <c r="E9" s="12">
        <v>4</v>
      </c>
      <c r="F9" s="12">
        <v>8</v>
      </c>
      <c r="G9" s="12">
        <v>5</v>
      </c>
      <c r="H9" s="12">
        <v>2</v>
      </c>
      <c r="I9" s="12">
        <v>2</v>
      </c>
      <c r="J9" s="12">
        <v>1</v>
      </c>
      <c r="K9" s="33">
        <v>1</v>
      </c>
      <c r="L9" s="34"/>
      <c r="M9" s="34"/>
      <c r="N9" s="34"/>
      <c r="O9" s="34"/>
      <c r="P9" s="34"/>
      <c r="Q9" s="34"/>
      <c r="R9" s="34"/>
      <c r="S9" s="34"/>
      <c r="T9" s="65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59"/>
      <c r="B10" s="13" t="s">
        <v>4</v>
      </c>
      <c r="C10" s="14">
        <f>C9/30</f>
        <v>0.16666666666666666</v>
      </c>
      <c r="D10" s="14">
        <f t="shared" ref="D10:K10" si="0">D9/30</f>
        <v>6.6666666666666666E-2</v>
      </c>
      <c r="E10" s="14">
        <f t="shared" si="0"/>
        <v>0.13333333333333333</v>
      </c>
      <c r="F10" s="14">
        <f t="shared" si="0"/>
        <v>0.26666666666666666</v>
      </c>
      <c r="G10" s="14">
        <f t="shared" si="0"/>
        <v>0.16666666666666666</v>
      </c>
      <c r="H10" s="14">
        <f t="shared" si="0"/>
        <v>6.6666666666666666E-2</v>
      </c>
      <c r="I10" s="14">
        <f t="shared" si="0"/>
        <v>6.6666666666666666E-2</v>
      </c>
      <c r="J10" s="14">
        <f t="shared" si="0"/>
        <v>3.3333333333333333E-2</v>
      </c>
      <c r="K10" s="35">
        <f t="shared" si="0"/>
        <v>3.3333333333333333E-2</v>
      </c>
      <c r="L10" s="36"/>
      <c r="M10" s="36"/>
      <c r="N10" s="36"/>
      <c r="O10" s="36"/>
      <c r="P10" s="36"/>
      <c r="Q10" s="36"/>
      <c r="R10" s="36"/>
      <c r="S10" s="36"/>
      <c r="T10" s="65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59"/>
      <c r="B11" s="15"/>
      <c r="C11" s="16"/>
      <c r="D11" s="17"/>
      <c r="E11" s="17"/>
      <c r="F11" s="17"/>
      <c r="G11" s="17"/>
      <c r="H11" s="17"/>
      <c r="I11" s="17"/>
      <c r="J11" s="17"/>
      <c r="K11" s="37"/>
      <c r="L11" s="34"/>
      <c r="M11" s="34"/>
      <c r="N11" s="34"/>
      <c r="O11" s="34"/>
      <c r="P11" s="34"/>
      <c r="Q11" s="34"/>
      <c r="R11" s="34"/>
      <c r="S11" s="34"/>
      <c r="T11" s="65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>
      <c r="A12" s="59"/>
      <c r="B12" s="13" t="s">
        <v>5</v>
      </c>
      <c r="C12" s="12">
        <f>C8</f>
        <v>51</v>
      </c>
      <c r="D12" s="18"/>
      <c r="E12" s="19"/>
      <c r="F12" s="19"/>
      <c r="G12" s="19"/>
      <c r="H12" s="19"/>
      <c r="I12" s="19"/>
      <c r="J12" s="19"/>
      <c r="K12" s="19"/>
      <c r="L12" s="17"/>
      <c r="M12" s="17"/>
      <c r="N12" s="17"/>
      <c r="O12" s="17"/>
      <c r="P12" s="17"/>
      <c r="Q12" s="17"/>
      <c r="R12" s="17"/>
      <c r="S12" s="17"/>
      <c r="T12" s="65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59"/>
      <c r="B13" s="13" t="s">
        <v>6</v>
      </c>
      <c r="C13" s="12">
        <f>K8</f>
        <v>52.1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65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59"/>
      <c r="B14" s="13" t="s">
        <v>7</v>
      </c>
      <c r="C14" s="12">
        <f>C13-C12</f>
        <v>1.1000000000000014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65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38.25">
      <c r="A15" s="59"/>
      <c r="B15" s="13" t="s">
        <v>8</v>
      </c>
      <c r="C15" s="14">
        <v>6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65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38.25">
      <c r="A16" s="59"/>
      <c r="B16" s="13" t="s">
        <v>9</v>
      </c>
      <c r="C16" s="14">
        <f>C14/C15</f>
        <v>0.18333333333333357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65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>
      <c r="A17" s="59"/>
      <c r="B17" s="15"/>
      <c r="C17" s="16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9"/>
      <c r="Q17" s="19"/>
      <c r="R17" s="19"/>
      <c r="S17" s="19"/>
      <c r="T17" s="65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>
      <c r="A18" s="59"/>
      <c r="B18" s="21"/>
      <c r="C18" s="22">
        <f>$C$12+$C$16</f>
        <v>51.183333333333337</v>
      </c>
      <c r="D18" s="22">
        <f>C18+$C$16</f>
        <v>51.366666666666674</v>
      </c>
      <c r="E18" s="22">
        <f>D18+$C$16</f>
        <v>51.550000000000011</v>
      </c>
      <c r="F18" s="22">
        <f t="shared" ref="F18:O18" si="1">E18+$C$16</f>
        <v>51.733333333333348</v>
      </c>
      <c r="G18" s="22">
        <f>F18+$C$16</f>
        <v>51.916666666666686</v>
      </c>
      <c r="H18" s="22">
        <f t="shared" si="1"/>
        <v>52.100000000000023</v>
      </c>
      <c r="I18" s="22">
        <f t="shared" si="1"/>
        <v>52.28333333333336</v>
      </c>
      <c r="J18" s="22"/>
      <c r="K18" s="22"/>
      <c r="L18" s="22"/>
      <c r="M18" s="22"/>
      <c r="N18" s="22"/>
      <c r="O18" s="38"/>
      <c r="P18" s="39"/>
      <c r="Q18" s="45"/>
      <c r="R18" s="46"/>
      <c r="S18" s="46"/>
      <c r="T18" s="65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>
      <c r="A19" s="59"/>
      <c r="B19" s="13" t="s">
        <v>10</v>
      </c>
      <c r="C19" s="23" t="s">
        <v>31</v>
      </c>
      <c r="D19" s="23" t="s">
        <v>32</v>
      </c>
      <c r="E19" s="23" t="s">
        <v>30</v>
      </c>
      <c r="F19" s="23" t="s">
        <v>29</v>
      </c>
      <c r="G19" s="23" t="s">
        <v>28</v>
      </c>
      <c r="H19" s="23" t="s">
        <v>27</v>
      </c>
      <c r="I19" s="23"/>
      <c r="J19" s="23"/>
      <c r="K19" s="23"/>
      <c r="L19" s="23"/>
      <c r="M19" s="23"/>
      <c r="N19" s="23"/>
      <c r="O19" s="40"/>
      <c r="P19" s="40"/>
      <c r="R19" s="40"/>
      <c r="S19" s="40"/>
      <c r="T19" s="65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>
      <c r="A20" s="59"/>
      <c r="B20" s="13" t="s">
        <v>11</v>
      </c>
      <c r="C20" s="12">
        <v>5</v>
      </c>
      <c r="D20" s="12">
        <v>6</v>
      </c>
      <c r="E20" s="12">
        <v>13</v>
      </c>
      <c r="F20" s="12">
        <v>2</v>
      </c>
      <c r="G20" s="12">
        <v>3</v>
      </c>
      <c r="H20" s="12">
        <v>1</v>
      </c>
      <c r="I20" s="12"/>
      <c r="J20" s="12"/>
      <c r="K20" s="12"/>
      <c r="L20" s="12"/>
      <c r="M20" s="12"/>
      <c r="N20" s="12"/>
      <c r="O20" s="18"/>
      <c r="P20" s="19"/>
      <c r="Q20" s="17"/>
      <c r="R20" s="19"/>
      <c r="S20" s="19"/>
      <c r="T20" s="65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>
      <c r="A21" s="5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9"/>
      <c r="P21" s="19"/>
      <c r="Q21" s="19"/>
      <c r="R21" s="19"/>
      <c r="S21" s="19"/>
      <c r="T21" s="65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25.5">
      <c r="A22" s="59"/>
      <c r="B22" s="13" t="s">
        <v>12</v>
      </c>
      <c r="C22" s="14">
        <f>(C12+D18)/2</f>
        <v>51.183333333333337</v>
      </c>
      <c r="D22" s="14">
        <f>(D18+E18)/2</f>
        <v>51.458333333333343</v>
      </c>
      <c r="E22" s="14">
        <f t="shared" ref="E22:N22" si="2">(E18+F18)/2</f>
        <v>51.64166666666668</v>
      </c>
      <c r="F22" s="14">
        <f t="shared" si="2"/>
        <v>51.825000000000017</v>
      </c>
      <c r="G22" s="14">
        <f t="shared" si="2"/>
        <v>52.008333333333354</v>
      </c>
      <c r="H22" s="14">
        <f t="shared" si="2"/>
        <v>52.191666666666691</v>
      </c>
      <c r="I22" s="14">
        <f t="shared" si="2"/>
        <v>26.14166666666668</v>
      </c>
      <c r="J22" s="14"/>
      <c r="K22" s="14"/>
      <c r="L22" s="14"/>
      <c r="M22" s="14"/>
      <c r="N22" s="14"/>
      <c r="O22" s="18"/>
      <c r="P22" s="19"/>
      <c r="Q22" s="19"/>
      <c r="R22" s="19"/>
      <c r="S22" s="19"/>
      <c r="T22" s="65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>
      <c r="A23" s="59"/>
      <c r="B23" s="13" t="s">
        <v>13</v>
      </c>
      <c r="C23" s="14">
        <v>5</v>
      </c>
      <c r="D23" s="14">
        <v>6</v>
      </c>
      <c r="E23" s="14">
        <v>13</v>
      </c>
      <c r="F23" s="14">
        <v>2</v>
      </c>
      <c r="G23" s="14">
        <v>3</v>
      </c>
      <c r="H23" s="14">
        <v>1</v>
      </c>
      <c r="I23" s="14"/>
      <c r="J23" s="14"/>
      <c r="K23" s="14"/>
      <c r="L23" s="14"/>
      <c r="M23" s="14"/>
      <c r="N23" s="14"/>
      <c r="O23" s="18"/>
      <c r="P23" s="19"/>
      <c r="Q23" s="19"/>
      <c r="R23" s="19"/>
      <c r="S23" s="19"/>
      <c r="T23" s="65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>
      <c r="A24" s="59"/>
      <c r="B24" s="13" t="s">
        <v>4</v>
      </c>
      <c r="C24" s="14">
        <f>C23/30</f>
        <v>0.16666666666666666</v>
      </c>
      <c r="D24" s="14">
        <f t="shared" ref="D24:N24" si="3">D23/30</f>
        <v>0.2</v>
      </c>
      <c r="E24" s="14">
        <f t="shared" si="3"/>
        <v>0.43333333333333335</v>
      </c>
      <c r="F24" s="14">
        <f t="shared" si="3"/>
        <v>6.6666666666666666E-2</v>
      </c>
      <c r="G24" s="14">
        <f t="shared" si="3"/>
        <v>0.1</v>
      </c>
      <c r="H24" s="14">
        <f t="shared" si="3"/>
        <v>3.3333333333333333E-2</v>
      </c>
      <c r="I24" s="14"/>
      <c r="J24" s="14"/>
      <c r="K24" s="14"/>
      <c r="L24" s="14"/>
      <c r="M24" s="14"/>
      <c r="N24" s="14"/>
      <c r="O24" s="18"/>
      <c r="P24" s="19"/>
      <c r="Q24" s="19"/>
      <c r="R24" s="19"/>
      <c r="S24" s="19"/>
      <c r="T24" s="65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>
      <c r="A25" s="59"/>
      <c r="J25" s="31"/>
      <c r="K25" s="31"/>
      <c r="L25" s="31"/>
      <c r="M25" s="31"/>
      <c r="N25" s="31"/>
      <c r="O25" s="10"/>
      <c r="P25" s="10"/>
      <c r="Q25" s="10"/>
      <c r="R25" s="10"/>
      <c r="S25" s="10"/>
      <c r="T25" s="65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>
      <c r="A26" s="59"/>
      <c r="J26" s="41"/>
      <c r="K26" s="10"/>
      <c r="L26" s="10"/>
      <c r="M26" s="10"/>
      <c r="N26" s="10"/>
      <c r="O26" s="10"/>
      <c r="P26" s="10"/>
      <c r="Q26" s="10"/>
      <c r="R26" s="10"/>
      <c r="S26" s="10"/>
      <c r="T26" s="65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>
      <c r="A27" s="59"/>
      <c r="J27" s="41"/>
      <c r="K27" s="10"/>
      <c r="L27" s="10"/>
      <c r="M27" s="10"/>
      <c r="N27" s="10"/>
      <c r="O27" s="10"/>
      <c r="P27" s="10"/>
      <c r="Q27" s="10"/>
      <c r="R27" s="10"/>
      <c r="S27" s="10"/>
      <c r="T27" s="65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>
      <c r="A28" s="59"/>
      <c r="J28" s="41"/>
      <c r="K28" s="10"/>
      <c r="L28" s="10"/>
      <c r="M28" s="10"/>
      <c r="N28" s="10"/>
      <c r="O28" s="10"/>
      <c r="P28" s="10"/>
      <c r="Q28" s="10"/>
      <c r="R28" s="10"/>
      <c r="S28" s="10"/>
      <c r="T28" s="65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>
      <c r="A29" s="59"/>
      <c r="J29" s="41"/>
      <c r="K29" s="10"/>
      <c r="L29" s="10"/>
      <c r="M29" s="10"/>
      <c r="N29" s="10"/>
      <c r="O29" s="10"/>
      <c r="P29" s="10"/>
      <c r="Q29" s="10"/>
      <c r="R29" s="10"/>
      <c r="S29" s="10"/>
      <c r="T29" s="65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>
      <c r="A30" s="59"/>
      <c r="J30" s="41"/>
      <c r="K30" s="10"/>
      <c r="L30" s="10"/>
      <c r="M30" s="10"/>
      <c r="N30" s="10"/>
      <c r="O30" s="10"/>
      <c r="P30" s="10"/>
      <c r="Q30" s="10"/>
      <c r="R30" s="10"/>
      <c r="S30" s="10"/>
      <c r="T30" s="65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>
      <c r="A31" s="59"/>
      <c r="J31" s="41"/>
      <c r="K31" s="10"/>
      <c r="L31" s="10"/>
      <c r="M31" s="10"/>
      <c r="N31" s="10"/>
      <c r="O31" s="10"/>
      <c r="P31" s="10"/>
      <c r="Q31" s="10"/>
      <c r="R31" s="10"/>
      <c r="S31" s="10"/>
      <c r="T31" s="65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>
      <c r="A32" s="59"/>
      <c r="J32" s="41"/>
      <c r="K32" s="10"/>
      <c r="L32" s="10"/>
      <c r="M32" s="10"/>
      <c r="N32" s="10"/>
      <c r="O32" s="10"/>
      <c r="P32" s="10"/>
      <c r="Q32" s="10"/>
      <c r="R32" s="10"/>
      <c r="S32" s="10"/>
      <c r="T32" s="65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>
      <c r="A33" s="59"/>
      <c r="J33" s="41"/>
      <c r="K33" s="10"/>
      <c r="L33" s="10"/>
      <c r="M33" s="10"/>
      <c r="N33" s="10"/>
      <c r="O33" s="10"/>
      <c r="P33" s="10"/>
      <c r="Q33" s="10"/>
      <c r="R33" s="10"/>
      <c r="S33" s="10"/>
      <c r="T33" s="65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>
      <c r="A34" s="59"/>
      <c r="J34" s="41"/>
      <c r="K34" s="10"/>
      <c r="L34" s="10"/>
      <c r="M34" s="10"/>
      <c r="N34" s="10"/>
      <c r="O34" s="10"/>
      <c r="P34" s="10"/>
      <c r="Q34" s="10"/>
      <c r="R34" s="10"/>
      <c r="S34" s="10"/>
      <c r="T34" s="65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>
      <c r="A35" s="59"/>
      <c r="J35" s="41"/>
      <c r="K35" s="10"/>
      <c r="L35" s="10"/>
      <c r="M35" s="10"/>
      <c r="N35" s="10"/>
      <c r="O35" s="10"/>
      <c r="P35" s="10"/>
      <c r="Q35" s="10"/>
      <c r="R35" s="10"/>
      <c r="S35" s="10"/>
      <c r="T35" s="65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>
      <c r="A36" s="59"/>
      <c r="J36" s="41"/>
      <c r="K36" s="10"/>
      <c r="L36" s="10"/>
      <c r="M36" s="10"/>
      <c r="N36" s="10"/>
      <c r="O36" s="10"/>
      <c r="P36" s="10"/>
      <c r="Q36" s="10"/>
      <c r="R36" s="10"/>
      <c r="S36" s="10"/>
      <c r="T36" s="65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59"/>
      <c r="J37" s="41"/>
      <c r="K37" s="10"/>
      <c r="L37" s="10"/>
      <c r="M37" s="10"/>
      <c r="N37" s="10"/>
      <c r="O37" s="10"/>
      <c r="P37" s="10"/>
      <c r="Q37" s="10"/>
      <c r="R37" s="10"/>
      <c r="S37" s="10"/>
      <c r="T37" s="65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>
      <c r="A38" s="59"/>
      <c r="J38" s="41"/>
      <c r="K38" s="10"/>
      <c r="L38" s="10"/>
      <c r="M38" s="10"/>
      <c r="N38" s="10"/>
      <c r="O38" s="10"/>
      <c r="P38" s="10"/>
      <c r="Q38" s="10"/>
      <c r="R38" s="10"/>
      <c r="S38" s="10"/>
      <c r="T38" s="65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>
      <c r="A39" s="5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65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>
      <c r="A40" s="60"/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7"/>
      <c r="T40" s="66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6.5" thickBot="1">
      <c r="A42" s="67"/>
      <c r="B42" s="52" t="s">
        <v>14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4"/>
      <c r="T42" s="67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5.75" thickBot="1">
      <c r="A43" s="68"/>
      <c r="B43" s="10"/>
      <c r="C43" s="71"/>
      <c r="D43" s="72"/>
      <c r="E43" s="73"/>
      <c r="F43" s="24"/>
      <c r="G43" s="24"/>
      <c r="H43" s="2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68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33" customHeight="1" thickBot="1">
      <c r="A44" s="68"/>
      <c r="B44" s="25"/>
      <c r="C44" s="49" t="s">
        <v>15</v>
      </c>
      <c r="D44" s="49"/>
      <c r="E44" s="49"/>
      <c r="F44" s="26">
        <f>SUM(C1:Q2)/30</f>
        <v>51.410000000000004</v>
      </c>
      <c r="G44" s="27"/>
      <c r="H44" s="27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68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22.5" customHeight="1">
      <c r="A45" s="68"/>
      <c r="B45" s="25"/>
      <c r="C45" s="50" t="s">
        <v>16</v>
      </c>
      <c r="D45" s="50"/>
      <c r="E45" s="50"/>
      <c r="F45" s="51">
        <f>((C18-F44)^2+(D18-F44)^2+(E18-F44)^2+(F18-F44)^2+(G18-F44)^2+(H18-F44)^2)/29</f>
        <v>3.1386590038315926E-2</v>
      </c>
      <c r="G45" s="29"/>
      <c r="H45" s="29"/>
      <c r="I45" s="74" t="s">
        <v>17</v>
      </c>
      <c r="J45" s="42">
        <v>1.7</v>
      </c>
      <c r="K45" s="43"/>
      <c r="L45" s="43">
        <f t="shared" ref="L45:L47" si="4">$F$44-((J45*$F$46)/SQRT(30))</f>
        <v>51.355012957523094</v>
      </c>
      <c r="M45" s="43" t="s">
        <v>18</v>
      </c>
      <c r="N45" s="44">
        <f t="shared" ref="N45:N47" si="5">$F$44+((J45*$F$46)/SQRT(30))</f>
        <v>51.464987042476913</v>
      </c>
      <c r="O45" s="10"/>
      <c r="P45" s="10"/>
      <c r="Q45" s="10"/>
      <c r="R45" s="10"/>
      <c r="S45" s="10"/>
      <c r="T45" s="68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21.75" customHeight="1">
      <c r="A46" s="68"/>
      <c r="B46" s="25"/>
      <c r="C46" s="49" t="s">
        <v>19</v>
      </c>
      <c r="D46" s="49"/>
      <c r="E46" s="49"/>
      <c r="F46" s="26">
        <f>SQRT(F45)</f>
        <v>0.177162609029998</v>
      </c>
      <c r="G46" s="27"/>
      <c r="H46" s="27"/>
      <c r="I46" s="75" t="s">
        <v>20</v>
      </c>
      <c r="J46" s="10">
        <v>2.0499999999999998</v>
      </c>
      <c r="K46" s="42"/>
      <c r="L46" s="43">
        <f t="shared" si="4"/>
        <v>51.343692095836666</v>
      </c>
      <c r="M46" s="43" t="s">
        <v>18</v>
      </c>
      <c r="N46" s="44">
        <f t="shared" si="5"/>
        <v>51.476307904163342</v>
      </c>
      <c r="O46" s="10"/>
      <c r="P46" s="10"/>
      <c r="Q46" s="10"/>
      <c r="R46" s="10"/>
      <c r="S46" s="10"/>
      <c r="T46" s="68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21" customHeight="1">
      <c r="A47" s="68"/>
      <c r="B47" s="25"/>
      <c r="C47" s="49" t="s">
        <v>21</v>
      </c>
      <c r="D47" s="49"/>
      <c r="E47" s="49"/>
      <c r="F47" s="30">
        <f>E18</f>
        <v>51.550000000000011</v>
      </c>
      <c r="G47" s="27"/>
      <c r="H47" s="27"/>
      <c r="I47" s="76" t="s">
        <v>22</v>
      </c>
      <c r="J47" s="10">
        <v>2.76</v>
      </c>
      <c r="K47" s="10"/>
      <c r="L47" s="10">
        <f t="shared" si="4"/>
        <v>51.320726919272779</v>
      </c>
      <c r="M47" s="10" t="s">
        <v>18</v>
      </c>
      <c r="N47" s="10">
        <f t="shared" si="5"/>
        <v>51.499273080727228</v>
      </c>
      <c r="O47" s="10"/>
      <c r="P47" s="10"/>
      <c r="Q47" s="10"/>
      <c r="R47" s="10"/>
      <c r="S47" s="10"/>
      <c r="T47" s="68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21" customHeight="1">
      <c r="A48" s="68"/>
      <c r="B48" s="25"/>
      <c r="C48" s="49" t="s">
        <v>23</v>
      </c>
      <c r="D48" s="49"/>
      <c r="E48" s="49"/>
      <c r="F48" s="26">
        <v>51.5</v>
      </c>
      <c r="G48" s="27"/>
      <c r="H48" s="27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68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21" customHeight="1">
      <c r="A49" s="68"/>
      <c r="B49" s="25"/>
      <c r="C49" s="49" t="s">
        <v>24</v>
      </c>
      <c r="D49" s="49"/>
      <c r="E49" s="49"/>
      <c r="F49" s="26">
        <v>1.1000000000000001</v>
      </c>
      <c r="G49" s="27"/>
      <c r="H49" s="27"/>
      <c r="I49" s="4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68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20.25" customHeight="1">
      <c r="A50" s="68"/>
      <c r="B50" s="25"/>
      <c r="C50" s="50" t="s">
        <v>25</v>
      </c>
      <c r="D50" s="50"/>
      <c r="E50" s="50"/>
      <c r="F50" s="28">
        <f>(ABS(C1-F44)+ABS(D1-F44)+ABS(E1-F44)+ABS(F1-F44)+ABS(G1-F44)+ABS(H1-F44)+ABS(I1-F44)+ABS(J1-F44)+ABS(K1-F44)+ABS(L1-F44)+ABS(M1-F44)+ABS(N1-F44)+ABS(O1-F44)+ABS(P1-F44)+ABS(Q1-F44)+ABS(C2-F44)+ABS(D2-F44)+ABS(E2-F44)+ABS(F2-F44)+ABS(G2-F44)+ABS(H2-F44)+ABS(I2-F44)+ABS(J2-F44)+ABS(K2-F44)+ABS(L2-F44)+ABS(M2-F44)+ABS(N2-F44)+ABS(O2-F44)+ABS(P2-F44)+ABS(Q2-F44))/30</f>
        <v>0.19933333333333489</v>
      </c>
      <c r="G50" s="29"/>
      <c r="H50" s="29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68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27.75" customHeight="1">
      <c r="A51" s="68"/>
      <c r="B51" s="25"/>
      <c r="C51" s="49" t="s">
        <v>26</v>
      </c>
      <c r="D51" s="49"/>
      <c r="E51" s="49"/>
      <c r="F51" s="26">
        <f>(F46*100)/F44</f>
        <v>0.34460729241392335</v>
      </c>
      <c r="G51" s="27"/>
      <c r="H51" s="27"/>
      <c r="I51" s="4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68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21" customHeight="1">
      <c r="A52" s="68"/>
      <c r="B52" s="10"/>
      <c r="C52" s="31"/>
      <c r="D52" s="31"/>
      <c r="E52" s="31"/>
      <c r="F52" s="31"/>
      <c r="G52" s="31"/>
      <c r="H52" s="3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68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>
      <c r="A53" s="68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68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>
      <c r="A54" s="68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68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>
      <c r="A55" s="68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68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>
      <c r="A56" s="6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68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>
      <c r="A57" s="6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68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>
      <c r="A58" s="68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68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>
      <c r="A59" s="68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68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>
      <c r="A60" s="68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68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>
      <c r="A61" s="68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68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>
      <c r="A62" s="68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68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>
      <c r="A63" s="68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68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>
      <c r="A64" s="68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68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>
      <c r="A65" s="68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68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>
      <c r="A66" s="68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68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>
      <c r="A67" s="68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68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>
      <c r="A68" s="68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68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>
      <c r="A69" s="68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68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>
      <c r="A70" s="6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68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>
      <c r="A71" s="68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68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>
      <c r="A72" s="68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68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>
      <c r="A73" s="6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68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>
      <c r="A74" s="6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68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>
      <c r="A75" s="6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68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>
      <c r="A76" s="6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68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>
      <c r="A77" s="6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68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>
      <c r="A78" s="68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68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>
      <c r="A79" s="69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69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sortState columnSort="1" ref="A4:AD4">
    <sortCondition ref="A4:AD4"/>
  </sortState>
  <mergeCells count="17">
    <mergeCell ref="C50:E50"/>
    <mergeCell ref="C51:E51"/>
    <mergeCell ref="A6:A40"/>
    <mergeCell ref="A42:A79"/>
    <mergeCell ref="T6:T40"/>
    <mergeCell ref="T42:T79"/>
    <mergeCell ref="C43:E43"/>
    <mergeCell ref="C45:E45"/>
    <mergeCell ref="C46:E46"/>
    <mergeCell ref="C47:E47"/>
    <mergeCell ref="C48:E48"/>
    <mergeCell ref="C49:E49"/>
    <mergeCell ref="B6:S6"/>
    <mergeCell ref="C7:S7"/>
    <mergeCell ref="B40:S40"/>
    <mergeCell ref="B42:S42"/>
    <mergeCell ref="C44:E4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SlinNn</dc:creator>
  <cp:lastModifiedBy>Харченков Алексей</cp:lastModifiedBy>
  <dcterms:created xsi:type="dcterms:W3CDTF">2015-06-05T18:19:00Z</dcterms:created>
  <dcterms:modified xsi:type="dcterms:W3CDTF">2022-10-13T06:52:21Z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BCEC70E06E7B4B20B3F76A599D3E1DC5</vt:lpwstr>
  </property>
  <property fmtid="{D5CDD505-2E9C-101B-9397-08002B2CF9AE}" pid="3" name="KSOProductBuildVer">
    <vt:lpwstr>1049-11.2.0.11341</vt:lpwstr>
  </property>
</Properties>
</file>