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lanXAle\Desktop\Segundo semestre\ContabilidadGeneral\UNIDAD1\"/>
    </mc:Choice>
  </mc:AlternateContent>
  <bookViews>
    <workbookView xWindow="360" yWindow="285" windowWidth="14940" windowHeight="7875"/>
  </bookViews>
  <sheets>
    <sheet name="en forma de cuenta" sheetId="1" r:id="rId1"/>
    <sheet name="en forma de reporte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98" i="2" l="1"/>
  <c r="E96" i="2"/>
  <c r="E95" i="2"/>
  <c r="F91" i="2"/>
  <c r="E53" i="2"/>
  <c r="E51" i="2"/>
  <c r="E49" i="2"/>
  <c r="E46" i="2"/>
  <c r="E43" i="2"/>
  <c r="E40" i="2"/>
  <c r="E83" i="2"/>
  <c r="E79" i="2"/>
  <c r="E76" i="2"/>
  <c r="E28" i="2"/>
  <c r="E68" i="2"/>
  <c r="E23" i="2"/>
  <c r="E18" i="2"/>
  <c r="D62" i="2"/>
  <c r="E64" i="2" s="1"/>
  <c r="E11" i="2"/>
  <c r="E8" i="2"/>
  <c r="F20" i="2" s="1"/>
  <c r="E53" i="1"/>
  <c r="K17" i="1"/>
  <c r="L19" i="1"/>
  <c r="L38" i="1"/>
  <c r="L34" i="1"/>
  <c r="L31" i="1"/>
  <c r="M39" i="1" s="1"/>
  <c r="L23" i="1"/>
  <c r="F57" i="2" l="1"/>
  <c r="M26" i="1"/>
  <c r="M40" i="1" s="1"/>
  <c r="F101" i="2"/>
  <c r="G102" i="2" s="1"/>
  <c r="F84" i="2"/>
  <c r="F71" i="2"/>
  <c r="G58" i="2"/>
  <c r="E51" i="1"/>
  <c r="E49" i="1"/>
  <c r="E46" i="1"/>
  <c r="G85" i="2" l="1"/>
  <c r="G86" i="2" s="1"/>
  <c r="K53" i="1"/>
  <c r="K51" i="1"/>
  <c r="K50" i="1"/>
  <c r="L56" i="1" s="1"/>
  <c r="L46" i="1"/>
  <c r="M57" i="1" s="1"/>
  <c r="M58" i="1" s="1"/>
  <c r="E43" i="1"/>
  <c r="E40" i="1"/>
  <c r="E28" i="1"/>
  <c r="E23" i="1"/>
  <c r="E18" i="1"/>
  <c r="E11" i="1"/>
  <c r="E8" i="1"/>
  <c r="F57" i="1" l="1"/>
  <c r="F20" i="1"/>
  <c r="F58" i="1" s="1"/>
  <c r="M59" i="1" s="1"/>
</calcChain>
</file>

<file path=xl/comments1.xml><?xml version="1.0" encoding="utf-8"?>
<comments xmlns="http://schemas.openxmlformats.org/spreadsheetml/2006/main">
  <authors>
    <author>JC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Cuando compro acciones, valores o divisas y busco especular</t>
        </r>
      </text>
    </comment>
    <comment ref="E44" authorId="0" shapeId="0">
      <text>
        <r>
          <rPr>
            <sz val="8"/>
            <color indexed="81"/>
            <rFont val="Tahoma"/>
            <family val="2"/>
          </rPr>
          <t xml:space="preserve">solo cuando busco controlar comprando acciones de mi proveedor, acreedor o valores  y que no pretendo deshacerme de ellos en un año
</t>
        </r>
      </text>
    </comment>
  </commentList>
</comments>
</file>

<file path=xl/comments2.xml><?xml version="1.0" encoding="utf-8"?>
<comments xmlns="http://schemas.openxmlformats.org/spreadsheetml/2006/main">
  <authors>
    <author>JC</author>
    <author>AslanXAle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Cuando compro acciones, valores o divisas y busco especular</t>
        </r>
      </text>
    </comment>
    <comment ref="E44" authorId="0" shapeId="0">
      <text>
        <r>
          <rPr>
            <sz val="8"/>
            <color indexed="81"/>
            <rFont val="Tahoma"/>
            <family val="2"/>
          </rPr>
          <t xml:space="preserve">solo cuando busco controlar comprando acciones de mi proveedor, acreedor o valores  y que no pretendo deshacerme de ellos en un año
</t>
        </r>
      </text>
    </comment>
    <comment ref="R79" authorId="1" shapeId="0">
      <text>
        <r>
          <rPr>
            <b/>
            <sz val="9"/>
            <color indexed="81"/>
            <rFont val="Tahoma"/>
            <family val="2"/>
          </rPr>
          <t>AslanXAle: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79" authorId="1" shapeId="0">
      <text>
        <r>
          <rPr>
            <b/>
            <sz val="9"/>
            <color indexed="81"/>
            <rFont val="Tahoma"/>
            <family val="2"/>
          </rPr>
          <t>AslanXAle: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<sst xmlns="http://schemas.openxmlformats.org/spreadsheetml/2006/main" count="204" uniqueCount="96">
  <si>
    <t xml:space="preserve">Activo </t>
  </si>
  <si>
    <t xml:space="preserve">Caja </t>
  </si>
  <si>
    <t xml:space="preserve">Bancos </t>
  </si>
  <si>
    <t xml:space="preserve">Inversiones y valores de inmediata realización </t>
  </si>
  <si>
    <t xml:space="preserve">Clientes </t>
  </si>
  <si>
    <t xml:space="preserve">Documentos por cobrar </t>
  </si>
  <si>
    <t xml:space="preserve">Deudores diversos </t>
  </si>
  <si>
    <t xml:space="preserve">IVA Acreditable </t>
  </si>
  <si>
    <t xml:space="preserve">IVA por acreditar </t>
  </si>
  <si>
    <t xml:space="preserve">ISR pagado por anticipado </t>
  </si>
  <si>
    <t xml:space="preserve">Subsidio al empleo </t>
  </si>
  <si>
    <t xml:space="preserve">IETU pagado por anticipado </t>
  </si>
  <si>
    <t xml:space="preserve">IEPS por recuperar </t>
  </si>
  <si>
    <t xml:space="preserve">Otros impuestos a favor o por recuperar </t>
  </si>
  <si>
    <t>EMPRESA:  SEMEPRO, SA DE CV</t>
  </si>
  <si>
    <t>CIFRAS EN PESOS AL CIERRE</t>
  </si>
  <si>
    <t>Circulante</t>
  </si>
  <si>
    <t>Suma el circulante</t>
  </si>
  <si>
    <t xml:space="preserve">Terrenos </t>
  </si>
  <si>
    <t xml:space="preserve">Edificios </t>
  </si>
  <si>
    <t xml:space="preserve">Maquinaria y equipo </t>
  </si>
  <si>
    <t xml:space="preserve">Moldes y troqueles </t>
  </si>
  <si>
    <t xml:space="preserve">Equipo de producción </t>
  </si>
  <si>
    <t xml:space="preserve">Equipo de trabajo </t>
  </si>
  <si>
    <t xml:space="preserve">Equipos de interfase </t>
  </si>
  <si>
    <t xml:space="preserve">Equipo de reparto </t>
  </si>
  <si>
    <t xml:space="preserve">Equipo de transporte </t>
  </si>
  <si>
    <t xml:space="preserve">Equipo de cómputo </t>
  </si>
  <si>
    <t xml:space="preserve">Mobiliario y equipo de oficina </t>
  </si>
  <si>
    <t xml:space="preserve">Almacén de Herramientas </t>
  </si>
  <si>
    <t xml:space="preserve">Almacén de papelería y arts de oficina </t>
  </si>
  <si>
    <t xml:space="preserve">Otros Imptos. A favor o por recuperar </t>
  </si>
  <si>
    <t xml:space="preserve">IVA creditable </t>
  </si>
  <si>
    <t>Inversiones y valores permanentes</t>
  </si>
  <si>
    <t xml:space="preserve">Gastos de instalación o reinstalación </t>
  </si>
  <si>
    <t xml:space="preserve">Gastos de organización o reorganización </t>
  </si>
  <si>
    <t xml:space="preserve">Seguros pagados por anticipado </t>
  </si>
  <si>
    <t xml:space="preserve">Intereses pagados por anticipado </t>
  </si>
  <si>
    <t xml:space="preserve">Otros Pagos anticipados </t>
  </si>
  <si>
    <t xml:space="preserve">Rentas en garantía </t>
  </si>
  <si>
    <t xml:space="preserve">Otros pagos en garantía </t>
  </si>
  <si>
    <t xml:space="preserve">Patentes </t>
  </si>
  <si>
    <t xml:space="preserve">Publicidad </t>
  </si>
  <si>
    <t xml:space="preserve">Nombres comerciales </t>
  </si>
  <si>
    <t xml:space="preserve">Derechos de autor </t>
  </si>
  <si>
    <t xml:space="preserve">Crédito mercantil </t>
  </si>
  <si>
    <t>Suma el activo</t>
  </si>
  <si>
    <t>Pasivo</t>
  </si>
  <si>
    <t>A corto plazo</t>
  </si>
  <si>
    <t xml:space="preserve">Proveedores </t>
  </si>
  <si>
    <t xml:space="preserve">Documentos por pagar </t>
  </si>
  <si>
    <t xml:space="preserve">Impuestos por pagar </t>
  </si>
  <si>
    <t xml:space="preserve">IVA por pagar o trasladado </t>
  </si>
  <si>
    <t xml:space="preserve">IVA pendiente de trasladar </t>
  </si>
  <si>
    <t xml:space="preserve">ISR por pagar </t>
  </si>
  <si>
    <t>PTU por pagar</t>
  </si>
  <si>
    <t>suma a corto plazo</t>
  </si>
  <si>
    <t>A largo plazo</t>
  </si>
  <si>
    <t>Hipoteca por pagar</t>
  </si>
  <si>
    <t>Acreedores  Diversos</t>
  </si>
  <si>
    <t>Suma a largo plazo</t>
  </si>
  <si>
    <t xml:space="preserve">Anticipo de clientes </t>
  </si>
  <si>
    <t xml:space="preserve">Otros Cobros anticipados </t>
  </si>
  <si>
    <t>Cobros en garantía</t>
  </si>
  <si>
    <t>Suma el pasivo</t>
  </si>
  <si>
    <t>Capital contable</t>
  </si>
  <si>
    <t>Contribuido</t>
  </si>
  <si>
    <t xml:space="preserve">Capital social fijo </t>
  </si>
  <si>
    <t xml:space="preserve">Capital social variable </t>
  </si>
  <si>
    <t xml:space="preserve">Resultado del ejercicio </t>
  </si>
  <si>
    <t xml:space="preserve">Resultado de ejercicios anteriores </t>
  </si>
  <si>
    <t xml:space="preserve">Reserva legal </t>
  </si>
  <si>
    <t xml:space="preserve">Reserva de reinversión </t>
  </si>
  <si>
    <t xml:space="preserve">Otras reservas </t>
  </si>
  <si>
    <t xml:space="preserve">Exceso o insuficiencia en la actualización </t>
  </si>
  <si>
    <t xml:space="preserve">Resultado por tenencia de activos no monetarios </t>
  </si>
  <si>
    <t xml:space="preserve">Superávits </t>
  </si>
  <si>
    <t>Ganado</t>
  </si>
  <si>
    <t>Suma el contribuido</t>
  </si>
  <si>
    <t>Suma el ganado</t>
  </si>
  <si>
    <t>Suma el capital</t>
  </si>
  <si>
    <t>Suma pasivo y capital</t>
  </si>
  <si>
    <t>ESTADO DE SITUACION FINANCIERA AL 31 DE DICEIMBRE DEL 2014</t>
  </si>
  <si>
    <t>suma activo a  largo plazo</t>
  </si>
  <si>
    <t>Almacén</t>
  </si>
  <si>
    <t xml:space="preserve">Almacén </t>
  </si>
  <si>
    <t xml:space="preserve">Hipoteca por pagar </t>
  </si>
  <si>
    <t>Proveedores  a largo plazo</t>
  </si>
  <si>
    <t>Documentos por pagar  a largo plazo</t>
  </si>
  <si>
    <t>Acreedores  Diversos a largo plazo</t>
  </si>
  <si>
    <t>Hipoteca por pagar a largo plazo</t>
  </si>
  <si>
    <t>Impuestos por pagar a largo plazo</t>
  </si>
  <si>
    <t>IVA por pagar a largo plazo</t>
  </si>
  <si>
    <t>ISR por pagar  a largoi plazo</t>
  </si>
  <si>
    <t>PTU por pagar a largo plazo</t>
  </si>
  <si>
    <t>Activo menos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</si>
</sst>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2" fillId="0" borderId="0" xfId="1" applyFont="1"/>
    <xf numFmtId="43" fontId="2" fillId="0" borderId="1" xfId="1" applyFont="1" applyBorder="1"/>
    <xf numFmtId="43" fontId="0" fillId="0" borderId="0" xfId="1" applyFont="1" applyBorder="1"/>
    <xf numFmtId="0" fontId="5" fillId="0" borderId="0" xfId="0" applyFont="1"/>
    <xf numFmtId="43" fontId="2" fillId="0" borderId="0" xfId="1" applyFont="1" applyBorder="1"/>
    <xf numFmtId="43" fontId="0" fillId="2" borderId="0" xfId="1" applyFont="1" applyFill="1"/>
    <xf numFmtId="43" fontId="0" fillId="2" borderId="1" xfId="1" applyFont="1" applyFill="1" applyBorder="1"/>
    <xf numFmtId="43" fontId="0" fillId="3" borderId="0" xfId="1" applyFont="1" applyFill="1"/>
    <xf numFmtId="43" fontId="0" fillId="3" borderId="2" xfId="1" applyFont="1" applyFill="1" applyBorder="1"/>
    <xf numFmtId="43" fontId="0" fillId="3" borderId="1" xfId="1" applyFont="1" applyFill="1" applyBorder="1"/>
    <xf numFmtId="43" fontId="0" fillId="4" borderId="0" xfId="1" applyFont="1" applyFill="1"/>
    <xf numFmtId="43" fontId="0" fillId="4" borderId="2" xfId="1" applyFont="1" applyFill="1" applyBorder="1"/>
    <xf numFmtId="43" fontId="0" fillId="3" borderId="0" xfId="1" applyFont="1" applyFill="1" applyBorder="1"/>
    <xf numFmtId="43" fontId="0" fillId="5" borderId="0" xfId="1" applyFont="1" applyFill="1"/>
    <xf numFmtId="43" fontId="0" fillId="5" borderId="2" xfId="1" applyFont="1" applyFill="1" applyBorder="1"/>
    <xf numFmtId="43" fontId="0" fillId="3" borderId="3" xfId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2" name="1 Cerrar llave"/>
        <xdr:cNvSpPr/>
      </xdr:nvSpPr>
      <xdr:spPr>
        <a:xfrm>
          <a:off x="5219700" y="66865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5" name="4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12</xdr:col>
      <xdr:colOff>76200</xdr:colOff>
      <xdr:row>26</xdr:row>
      <xdr:rowOff>142875</xdr:rowOff>
    </xdr:from>
    <xdr:to>
      <xdr:col>12</xdr:col>
      <xdr:colOff>609600</xdr:colOff>
      <xdr:row>33</xdr:row>
      <xdr:rowOff>161925</xdr:rowOff>
    </xdr:to>
    <xdr:sp macro="" textlink="">
      <xdr:nvSpPr>
        <xdr:cNvPr id="6" name="5 Cerrar llave"/>
        <xdr:cNvSpPr/>
      </xdr:nvSpPr>
      <xdr:spPr>
        <a:xfrm>
          <a:off x="12620625" y="5476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12</xdr:col>
      <xdr:colOff>714375</xdr:colOff>
      <xdr:row>29</xdr:row>
      <xdr:rowOff>180975</xdr:rowOff>
    </xdr:from>
    <xdr:to>
      <xdr:col>14</xdr:col>
      <xdr:colOff>628650</xdr:colOff>
      <xdr:row>34</xdr:row>
      <xdr:rowOff>19050</xdr:rowOff>
    </xdr:to>
    <xdr:sp macro="" textlink="">
      <xdr:nvSpPr>
        <xdr:cNvPr id="7" name="6 CuadroTexto"/>
        <xdr:cNvSpPr txBox="1"/>
      </xdr:nvSpPr>
      <xdr:spPr>
        <a:xfrm>
          <a:off x="13258800" y="58959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11" name="10 Cerrar llave"/>
        <xdr:cNvSpPr/>
      </xdr:nvSpPr>
      <xdr:spPr>
        <a:xfrm>
          <a:off x="5219700" y="64960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12" name="11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5</xdr:col>
      <xdr:colOff>76200</xdr:colOff>
      <xdr:row>71</xdr:row>
      <xdr:rowOff>142875</xdr:rowOff>
    </xdr:from>
    <xdr:to>
      <xdr:col>5</xdr:col>
      <xdr:colOff>609600</xdr:colOff>
      <xdr:row>78</xdr:row>
      <xdr:rowOff>161925</xdr:rowOff>
    </xdr:to>
    <xdr:sp macro="" textlink="">
      <xdr:nvSpPr>
        <xdr:cNvPr id="13" name="12 Cerrar llave"/>
        <xdr:cNvSpPr/>
      </xdr:nvSpPr>
      <xdr:spPr>
        <a:xfrm>
          <a:off x="12620625" y="5095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714375</xdr:colOff>
      <xdr:row>74</xdr:row>
      <xdr:rowOff>180975</xdr:rowOff>
    </xdr:from>
    <xdr:to>
      <xdr:col>7</xdr:col>
      <xdr:colOff>628650</xdr:colOff>
      <xdr:row>79</xdr:row>
      <xdr:rowOff>19050</xdr:rowOff>
    </xdr:to>
    <xdr:sp macro="" textlink="">
      <xdr:nvSpPr>
        <xdr:cNvPr id="14" name="13 CuadroTexto"/>
        <xdr:cNvSpPr txBox="1"/>
      </xdr:nvSpPr>
      <xdr:spPr>
        <a:xfrm>
          <a:off x="13258800" y="57054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15" name="14 Cerrar llave"/>
        <xdr:cNvSpPr/>
      </xdr:nvSpPr>
      <xdr:spPr>
        <a:xfrm>
          <a:off x="5219700" y="64960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16" name="15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5</xdr:col>
      <xdr:colOff>76200</xdr:colOff>
      <xdr:row>71</xdr:row>
      <xdr:rowOff>142875</xdr:rowOff>
    </xdr:from>
    <xdr:to>
      <xdr:col>5</xdr:col>
      <xdr:colOff>609600</xdr:colOff>
      <xdr:row>78</xdr:row>
      <xdr:rowOff>161925</xdr:rowOff>
    </xdr:to>
    <xdr:sp macro="" textlink="">
      <xdr:nvSpPr>
        <xdr:cNvPr id="17" name="16 Cerrar llave"/>
        <xdr:cNvSpPr/>
      </xdr:nvSpPr>
      <xdr:spPr>
        <a:xfrm>
          <a:off x="12620625" y="5095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714375</xdr:colOff>
      <xdr:row>74</xdr:row>
      <xdr:rowOff>180975</xdr:rowOff>
    </xdr:from>
    <xdr:to>
      <xdr:col>7</xdr:col>
      <xdr:colOff>628650</xdr:colOff>
      <xdr:row>79</xdr:row>
      <xdr:rowOff>19050</xdr:rowOff>
    </xdr:to>
    <xdr:sp macro="" textlink="">
      <xdr:nvSpPr>
        <xdr:cNvPr id="18" name="17 CuadroTexto"/>
        <xdr:cNvSpPr txBox="1"/>
      </xdr:nvSpPr>
      <xdr:spPr>
        <a:xfrm>
          <a:off x="13258800" y="57054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  <xdr:twoCellAnchor>
    <xdr:from>
      <xdr:col>5</xdr:col>
      <xdr:colOff>85725</xdr:colOff>
      <xdr:row>34</xdr:row>
      <xdr:rowOff>19050</xdr:rowOff>
    </xdr:from>
    <xdr:to>
      <xdr:col>5</xdr:col>
      <xdr:colOff>619125</xdr:colOff>
      <xdr:row>42</xdr:row>
      <xdr:rowOff>95251</xdr:rowOff>
    </xdr:to>
    <xdr:sp macro="" textlink="">
      <xdr:nvSpPr>
        <xdr:cNvPr id="19" name="18 Cerrar llave"/>
        <xdr:cNvSpPr/>
      </xdr:nvSpPr>
      <xdr:spPr>
        <a:xfrm>
          <a:off x="5219700" y="6496050"/>
          <a:ext cx="533400" cy="16002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609600</xdr:colOff>
      <xdr:row>37</xdr:row>
      <xdr:rowOff>161924</xdr:rowOff>
    </xdr:from>
    <xdr:to>
      <xdr:col>7</xdr:col>
      <xdr:colOff>28575</xdr:colOff>
      <xdr:row>41</xdr:row>
      <xdr:rowOff>190499</xdr:rowOff>
    </xdr:to>
    <xdr:sp macro="" textlink="">
      <xdr:nvSpPr>
        <xdr:cNvPr id="20" name="19 CuadroTexto"/>
        <xdr:cNvSpPr txBox="1"/>
      </xdr:nvSpPr>
      <xdr:spPr>
        <a:xfrm>
          <a:off x="5743575" y="7210424"/>
          <a:ext cx="13049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recuperan a plazos mayores de 1 año</a:t>
          </a:r>
        </a:p>
      </xdr:txBody>
    </xdr:sp>
    <xdr:clientData/>
  </xdr:twoCellAnchor>
  <xdr:twoCellAnchor>
    <xdr:from>
      <xdr:col>5</xdr:col>
      <xdr:colOff>76200</xdr:colOff>
      <xdr:row>71</xdr:row>
      <xdr:rowOff>142875</xdr:rowOff>
    </xdr:from>
    <xdr:to>
      <xdr:col>5</xdr:col>
      <xdr:colOff>609600</xdr:colOff>
      <xdr:row>78</xdr:row>
      <xdr:rowOff>161925</xdr:rowOff>
    </xdr:to>
    <xdr:sp macro="" textlink="">
      <xdr:nvSpPr>
        <xdr:cNvPr id="21" name="20 Cerrar llave"/>
        <xdr:cNvSpPr/>
      </xdr:nvSpPr>
      <xdr:spPr>
        <a:xfrm>
          <a:off x="12620625" y="5095875"/>
          <a:ext cx="533400" cy="1352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714375</xdr:colOff>
      <xdr:row>74</xdr:row>
      <xdr:rowOff>180975</xdr:rowOff>
    </xdr:from>
    <xdr:to>
      <xdr:col>7</xdr:col>
      <xdr:colOff>628650</xdr:colOff>
      <xdr:row>79</xdr:row>
      <xdr:rowOff>19050</xdr:rowOff>
    </xdr:to>
    <xdr:sp macro="" textlink="">
      <xdr:nvSpPr>
        <xdr:cNvPr id="22" name="21 CuadroTexto"/>
        <xdr:cNvSpPr txBox="1"/>
      </xdr:nvSpPr>
      <xdr:spPr>
        <a:xfrm>
          <a:off x="13258800" y="5705475"/>
          <a:ext cx="16192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solo cuando se Pagaran a plazos mayores de 1 año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F20" sqref="F20"/>
    </sheetView>
  </sheetViews>
  <sheetFormatPr baseColWidth="10" defaultRowHeight="15" x14ac:dyDescent="0.25"/>
  <cols>
    <col min="1" max="1" width="2.140625" style="1" customWidth="1"/>
    <col min="2" max="2" width="3.5703125" style="1" customWidth="1"/>
    <col min="3" max="3" width="43" style="1" bestFit="1" customWidth="1"/>
    <col min="4" max="6" width="14.140625" style="1" bestFit="1" customWidth="1"/>
    <col min="7" max="7" width="14.140625" style="1" customWidth="1"/>
    <col min="8" max="8" width="3.7109375" style="1" customWidth="1"/>
    <col min="9" max="9" width="4.140625" style="1" customWidth="1"/>
    <col min="10" max="10" width="46.7109375" style="1" bestFit="1" customWidth="1"/>
    <col min="11" max="13" width="14.140625" style="1" bestFit="1" customWidth="1"/>
    <col min="14" max="16384" width="11.42578125" style="1"/>
  </cols>
  <sheetData>
    <row r="1" spans="1:11" x14ac:dyDescent="0.25">
      <c r="A1" s="1" t="s">
        <v>14</v>
      </c>
    </row>
    <row r="2" spans="1:11" x14ac:dyDescent="0.25">
      <c r="A2" s="1" t="s">
        <v>82</v>
      </c>
    </row>
    <row r="3" spans="1:11" x14ac:dyDescent="0.25">
      <c r="A3" s="1" t="s">
        <v>15</v>
      </c>
    </row>
    <row r="4" spans="1:11" x14ac:dyDescent="0.25">
      <c r="A4" s="1" t="s">
        <v>0</v>
      </c>
    </row>
    <row r="5" spans="1:11" x14ac:dyDescent="0.25">
      <c r="B5" s="1" t="s">
        <v>16</v>
      </c>
    </row>
    <row r="6" spans="1:11" x14ac:dyDescent="0.25">
      <c r="C6" s="1" t="s">
        <v>1</v>
      </c>
      <c r="D6" s="1">
        <v>10000</v>
      </c>
    </row>
    <row r="7" spans="1:11" x14ac:dyDescent="0.25">
      <c r="C7" s="1" t="s">
        <v>2</v>
      </c>
      <c r="D7" s="1">
        <v>35000000</v>
      </c>
    </row>
    <row r="8" spans="1:11" x14ac:dyDescent="0.25">
      <c r="C8" s="1" t="s">
        <v>3</v>
      </c>
      <c r="D8" s="2">
        <v>300000</v>
      </c>
      <c r="E8" s="1">
        <f>+SUM(D6:D8)</f>
        <v>35310000</v>
      </c>
    </row>
    <row r="9" spans="1:11" x14ac:dyDescent="0.25">
      <c r="C9" s="1" t="s">
        <v>4</v>
      </c>
      <c r="D9" s="1">
        <v>146000</v>
      </c>
    </row>
    <row r="10" spans="1:11" x14ac:dyDescent="0.25">
      <c r="C10" s="1" t="s">
        <v>5</v>
      </c>
      <c r="D10" s="1">
        <v>14799</v>
      </c>
    </row>
    <row r="11" spans="1:11" x14ac:dyDescent="0.25">
      <c r="C11" s="1" t="s">
        <v>6</v>
      </c>
      <c r="D11" s="2">
        <v>325000</v>
      </c>
      <c r="E11" s="1">
        <f>+SUM(D9:D11)</f>
        <v>485799</v>
      </c>
    </row>
    <row r="12" spans="1:11" x14ac:dyDescent="0.25">
      <c r="C12" s="1" t="s">
        <v>7</v>
      </c>
      <c r="D12" s="1">
        <v>367000</v>
      </c>
    </row>
    <row r="13" spans="1:11" x14ac:dyDescent="0.25">
      <c r="C13" s="1" t="s">
        <v>8</v>
      </c>
      <c r="D13" s="1">
        <v>234000</v>
      </c>
    </row>
    <row r="14" spans="1:11" x14ac:dyDescent="0.25">
      <c r="C14" s="1" t="s">
        <v>9</v>
      </c>
      <c r="D14" s="1">
        <v>127830</v>
      </c>
      <c r="H14" s="1" t="s">
        <v>47</v>
      </c>
    </row>
    <row r="15" spans="1:11" x14ac:dyDescent="0.25">
      <c r="C15" s="1" t="s">
        <v>10</v>
      </c>
      <c r="D15" s="1">
        <v>12300</v>
      </c>
      <c r="I15" s="1" t="s">
        <v>48</v>
      </c>
    </row>
    <row r="16" spans="1:11" x14ac:dyDescent="0.25">
      <c r="C16" s="1" t="s">
        <v>11</v>
      </c>
      <c r="D16" s="1">
        <v>23500</v>
      </c>
      <c r="J16" s="1" t="s">
        <v>49</v>
      </c>
      <c r="K16" s="1">
        <v>134000</v>
      </c>
    </row>
    <row r="17" spans="2:14" x14ac:dyDescent="0.25">
      <c r="C17" s="1" t="s">
        <v>12</v>
      </c>
      <c r="D17" s="1">
        <v>145000</v>
      </c>
      <c r="J17" s="1" t="s">
        <v>50</v>
      </c>
      <c r="K17" s="1">
        <f>126474</f>
        <v>126474</v>
      </c>
    </row>
    <row r="18" spans="2:14" x14ac:dyDescent="0.25">
      <c r="C18" s="1" t="s">
        <v>13</v>
      </c>
      <c r="D18" s="2">
        <v>12400</v>
      </c>
      <c r="E18" s="1">
        <f>+SUM(D12:D18)</f>
        <v>922030</v>
      </c>
      <c r="J18" s="1" t="s">
        <v>59</v>
      </c>
      <c r="K18" s="5">
        <v>156000</v>
      </c>
    </row>
    <row r="19" spans="2:14" x14ac:dyDescent="0.25">
      <c r="C19" s="1" t="s">
        <v>84</v>
      </c>
      <c r="E19" s="2">
        <v>4560000</v>
      </c>
      <c r="J19" s="1" t="s">
        <v>86</v>
      </c>
      <c r="K19" s="2">
        <v>246000</v>
      </c>
      <c r="L19" s="1">
        <f>+SUM(K16:K19)</f>
        <v>662474</v>
      </c>
    </row>
    <row r="20" spans="2:14" x14ac:dyDescent="0.25">
      <c r="B20" s="8" t="s">
        <v>17</v>
      </c>
      <c r="C20" s="8"/>
      <c r="D20" s="8"/>
      <c r="E20" s="8"/>
      <c r="F20" s="8">
        <f>SUM(E8:E19)</f>
        <v>41277829</v>
      </c>
      <c r="J20" s="1" t="s">
        <v>51</v>
      </c>
      <c r="K20" s="1">
        <v>125700</v>
      </c>
    </row>
    <row r="21" spans="2:14" x14ac:dyDescent="0.25">
      <c r="B21" s="1" t="s">
        <v>57</v>
      </c>
      <c r="J21" s="1" t="s">
        <v>52</v>
      </c>
      <c r="K21" s="1">
        <v>0</v>
      </c>
    </row>
    <row r="22" spans="2:14" x14ac:dyDescent="0.25">
      <c r="C22" s="1" t="s">
        <v>18</v>
      </c>
      <c r="D22" s="1">
        <v>200000</v>
      </c>
      <c r="J22" s="1" t="s">
        <v>53</v>
      </c>
      <c r="K22" s="1">
        <v>124000</v>
      </c>
    </row>
    <row r="23" spans="2:14" x14ac:dyDescent="0.25">
      <c r="C23" s="1" t="s">
        <v>19</v>
      </c>
      <c r="D23" s="2">
        <v>800000</v>
      </c>
      <c r="E23" s="1">
        <f>+D23+D22</f>
        <v>1000000</v>
      </c>
      <c r="J23" s="1" t="s">
        <v>54</v>
      </c>
      <c r="K23" s="2">
        <v>134890</v>
      </c>
      <c r="L23" s="1">
        <f>+SUM(K20:K23)</f>
        <v>384590</v>
      </c>
    </row>
    <row r="24" spans="2:14" x14ac:dyDescent="0.25">
      <c r="C24" s="1" t="s">
        <v>20</v>
      </c>
      <c r="D24" s="1">
        <v>123000</v>
      </c>
      <c r="J24" s="1" t="s">
        <v>55</v>
      </c>
      <c r="L24" s="1">
        <v>135678</v>
      </c>
    </row>
    <row r="25" spans="2:14" x14ac:dyDescent="0.25">
      <c r="C25" s="1" t="s">
        <v>21</v>
      </c>
      <c r="D25" s="1">
        <v>23680121</v>
      </c>
      <c r="J25" s="1" t="s">
        <v>58</v>
      </c>
      <c r="L25" s="2">
        <v>1250000</v>
      </c>
    </row>
    <row r="26" spans="2:14" x14ac:dyDescent="0.25">
      <c r="C26" s="1" t="s">
        <v>22</v>
      </c>
      <c r="D26" s="1">
        <v>125000</v>
      </c>
      <c r="I26" s="8" t="s">
        <v>56</v>
      </c>
      <c r="J26" s="8"/>
      <c r="K26" s="8"/>
      <c r="L26" s="8"/>
      <c r="M26" s="8">
        <f>+SUM(L19:L25)</f>
        <v>2432742</v>
      </c>
    </row>
    <row r="27" spans="2:14" x14ac:dyDescent="0.25">
      <c r="C27" s="1" t="s">
        <v>23</v>
      </c>
      <c r="D27" s="1">
        <v>123567</v>
      </c>
      <c r="I27" s="1" t="s">
        <v>57</v>
      </c>
    </row>
    <row r="28" spans="2:14" x14ac:dyDescent="0.25">
      <c r="C28" s="1" t="s">
        <v>24</v>
      </c>
      <c r="D28" s="2">
        <v>2345678</v>
      </c>
      <c r="E28" s="1">
        <f>+SUM(D24:D28)</f>
        <v>26397366</v>
      </c>
      <c r="J28" s="1" t="s">
        <v>87</v>
      </c>
      <c r="K28" s="1">
        <v>123000</v>
      </c>
    </row>
    <row r="29" spans="2:14" x14ac:dyDescent="0.25">
      <c r="C29" s="1" t="s">
        <v>25</v>
      </c>
      <c r="E29" s="1">
        <v>1260001</v>
      </c>
      <c r="J29" s="1" t="s">
        <v>88</v>
      </c>
      <c r="K29" s="1">
        <v>124500</v>
      </c>
    </row>
    <row r="30" spans="2:14" x14ac:dyDescent="0.25">
      <c r="C30" s="1" t="s">
        <v>26</v>
      </c>
      <c r="E30" s="1">
        <v>230000</v>
      </c>
      <c r="J30" s="1" t="s">
        <v>89</v>
      </c>
      <c r="K30" s="5">
        <v>345000</v>
      </c>
    </row>
    <row r="31" spans="2:14" x14ac:dyDescent="0.25">
      <c r="C31" s="1" t="s">
        <v>27</v>
      </c>
      <c r="E31" s="1">
        <v>50000</v>
      </c>
      <c r="J31" s="1" t="s">
        <v>90</v>
      </c>
      <c r="K31" s="2">
        <v>180000</v>
      </c>
      <c r="L31" s="1">
        <f>SUM(K28:K31)</f>
        <v>772500</v>
      </c>
    </row>
    <row r="32" spans="2:14" x14ac:dyDescent="0.25">
      <c r="C32" s="1" t="s">
        <v>28</v>
      </c>
      <c r="E32" s="1">
        <v>123000</v>
      </c>
      <c r="J32" s="1" t="s">
        <v>91</v>
      </c>
      <c r="K32" s="1">
        <v>145000</v>
      </c>
      <c r="N32" s="6"/>
    </row>
    <row r="33" spans="3:13" x14ac:dyDescent="0.25">
      <c r="C33" s="1" t="s">
        <v>29</v>
      </c>
      <c r="E33" s="1">
        <v>12100</v>
      </c>
      <c r="J33" s="1" t="s">
        <v>92</v>
      </c>
      <c r="K33" s="1">
        <v>0</v>
      </c>
    </row>
    <row r="34" spans="3:13" x14ac:dyDescent="0.25">
      <c r="C34" s="1" t="s">
        <v>30</v>
      </c>
      <c r="E34" s="1">
        <v>1500</v>
      </c>
      <c r="J34" s="1" t="s">
        <v>93</v>
      </c>
      <c r="K34" s="2">
        <v>125000</v>
      </c>
      <c r="L34" s="1">
        <f>+SUM(K32:K34)</f>
        <v>270000</v>
      </c>
    </row>
    <row r="35" spans="3:13" x14ac:dyDescent="0.25">
      <c r="C35" s="3" t="s">
        <v>85</v>
      </c>
      <c r="E35" s="3">
        <v>236788</v>
      </c>
      <c r="J35" s="1" t="s">
        <v>94</v>
      </c>
      <c r="L35" s="1">
        <v>12300</v>
      </c>
    </row>
    <row r="36" spans="3:13" x14ac:dyDescent="0.25">
      <c r="C36" s="3" t="s">
        <v>31</v>
      </c>
      <c r="D36" s="3">
        <v>183764</v>
      </c>
      <c r="E36" s="3"/>
      <c r="J36" s="1" t="s">
        <v>61</v>
      </c>
      <c r="K36" s="1">
        <v>125000</v>
      </c>
    </row>
    <row r="37" spans="3:13" x14ac:dyDescent="0.25">
      <c r="C37" s="3" t="s">
        <v>12</v>
      </c>
      <c r="D37" s="3">
        <v>18765</v>
      </c>
      <c r="E37" s="3"/>
      <c r="J37" s="1" t="s">
        <v>62</v>
      </c>
      <c r="K37" s="1">
        <v>1245000</v>
      </c>
    </row>
    <row r="38" spans="3:13" x14ac:dyDescent="0.25">
      <c r="C38" s="3" t="s">
        <v>9</v>
      </c>
      <c r="D38" s="3">
        <v>18772</v>
      </c>
      <c r="E38" s="3"/>
      <c r="J38" s="1" t="s">
        <v>63</v>
      </c>
      <c r="K38" s="2">
        <v>235000</v>
      </c>
      <c r="L38" s="2">
        <f>+SUM(K36:K38)</f>
        <v>1605000</v>
      </c>
    </row>
    <row r="39" spans="3:13" x14ac:dyDescent="0.25">
      <c r="C39" s="3" t="s">
        <v>8</v>
      </c>
      <c r="D39" s="3">
        <v>123000</v>
      </c>
      <c r="E39" s="3"/>
      <c r="I39" s="8" t="s">
        <v>60</v>
      </c>
      <c r="J39" s="8"/>
      <c r="K39" s="8"/>
      <c r="L39" s="8"/>
      <c r="M39" s="9">
        <f>+SUM(L31:L38)</f>
        <v>2659800</v>
      </c>
    </row>
    <row r="40" spans="3:13" x14ac:dyDescent="0.25">
      <c r="C40" s="3" t="s">
        <v>32</v>
      </c>
      <c r="D40" s="4">
        <v>125000</v>
      </c>
      <c r="E40" s="3">
        <f>+SUM(D36:D40)</f>
        <v>469301</v>
      </c>
      <c r="H40" s="1" t="s">
        <v>64</v>
      </c>
      <c r="I40" s="10"/>
      <c r="J40" s="10"/>
      <c r="K40" s="10"/>
      <c r="L40" s="10"/>
      <c r="M40" s="10">
        <f>+M39+M26</f>
        <v>5092542</v>
      </c>
    </row>
    <row r="41" spans="3:13" x14ac:dyDescent="0.25">
      <c r="C41" s="3" t="s">
        <v>6</v>
      </c>
      <c r="D41" s="3">
        <v>125000</v>
      </c>
      <c r="E41" s="3"/>
    </row>
    <row r="42" spans="3:13" x14ac:dyDescent="0.25">
      <c r="C42" s="3" t="s">
        <v>5</v>
      </c>
      <c r="D42" s="3">
        <v>1230009</v>
      </c>
      <c r="E42" s="3"/>
      <c r="H42" s="1" t="s">
        <v>65</v>
      </c>
    </row>
    <row r="43" spans="3:13" x14ac:dyDescent="0.25">
      <c r="C43" s="3" t="s">
        <v>4</v>
      </c>
      <c r="D43" s="4">
        <v>125000</v>
      </c>
      <c r="E43" s="3">
        <f>+SUM(D41:D43)</f>
        <v>1480009</v>
      </c>
      <c r="I43" s="1" t="s">
        <v>66</v>
      </c>
    </row>
    <row r="44" spans="3:13" x14ac:dyDescent="0.25">
      <c r="C44" s="3" t="s">
        <v>33</v>
      </c>
      <c r="E44" s="7">
        <v>350000</v>
      </c>
      <c r="J44" s="1" t="s">
        <v>67</v>
      </c>
      <c r="K44" s="1">
        <v>15000000</v>
      </c>
    </row>
    <row r="45" spans="3:13" x14ac:dyDescent="0.25">
      <c r="C45" s="1" t="s">
        <v>34</v>
      </c>
      <c r="D45" s="1">
        <v>125000</v>
      </c>
      <c r="J45" s="1" t="s">
        <v>68</v>
      </c>
      <c r="K45" s="2">
        <v>50000000</v>
      </c>
    </row>
    <row r="46" spans="3:13" x14ac:dyDescent="0.25">
      <c r="C46" s="1" t="s">
        <v>35</v>
      </c>
      <c r="D46" s="2">
        <v>12300</v>
      </c>
      <c r="E46" s="1">
        <f>+D46+D45</f>
        <v>137300</v>
      </c>
      <c r="I46" s="1" t="s">
        <v>78</v>
      </c>
      <c r="L46" s="1">
        <f>+K45+K44</f>
        <v>65000000</v>
      </c>
    </row>
    <row r="47" spans="3:13" x14ac:dyDescent="0.25">
      <c r="C47" s="1" t="s">
        <v>36</v>
      </c>
      <c r="D47" s="1">
        <v>12000</v>
      </c>
      <c r="I47" s="1" t="s">
        <v>77</v>
      </c>
    </row>
    <row r="48" spans="3:13" x14ac:dyDescent="0.25">
      <c r="C48" s="1" t="s">
        <v>37</v>
      </c>
      <c r="D48" s="1">
        <v>125000</v>
      </c>
      <c r="J48" s="1" t="s">
        <v>69</v>
      </c>
      <c r="K48" s="1">
        <v>1235000</v>
      </c>
    </row>
    <row r="49" spans="1:13" x14ac:dyDescent="0.25">
      <c r="C49" s="1" t="s">
        <v>38</v>
      </c>
      <c r="D49" s="2">
        <v>123000</v>
      </c>
      <c r="E49" s="1">
        <f>+D49+D48+D47</f>
        <v>260000</v>
      </c>
      <c r="J49" s="1" t="s">
        <v>70</v>
      </c>
      <c r="K49" s="1">
        <v>2459834</v>
      </c>
    </row>
    <row r="50" spans="1:13" x14ac:dyDescent="0.25">
      <c r="C50" s="1" t="s">
        <v>39</v>
      </c>
      <c r="D50" s="1">
        <v>124999</v>
      </c>
      <c r="J50" s="1" t="s">
        <v>71</v>
      </c>
      <c r="K50" s="1">
        <f>+(K48+K49)*0.05</f>
        <v>184741.7</v>
      </c>
    </row>
    <row r="51" spans="1:13" x14ac:dyDescent="0.25">
      <c r="C51" s="1" t="s">
        <v>40</v>
      </c>
      <c r="D51" s="2">
        <v>124000</v>
      </c>
      <c r="E51" s="1">
        <f>+D51+D50</f>
        <v>248999</v>
      </c>
      <c r="J51" s="1" t="s">
        <v>72</v>
      </c>
      <c r="K51" s="1">
        <f>+(K48+K49)*0.2</f>
        <v>738966.8</v>
      </c>
    </row>
    <row r="52" spans="1:13" x14ac:dyDescent="0.25">
      <c r="C52" s="1" t="s">
        <v>41</v>
      </c>
      <c r="E52" s="1">
        <v>250000</v>
      </c>
      <c r="J52" s="1" t="s">
        <v>73</v>
      </c>
      <c r="K52" s="1">
        <v>123000</v>
      </c>
    </row>
    <row r="53" spans="1:13" x14ac:dyDescent="0.25">
      <c r="C53" s="1" t="s">
        <v>42</v>
      </c>
      <c r="E53" s="1">
        <f>1300000+395700</f>
        <v>1695700</v>
      </c>
      <c r="J53" s="1" t="s">
        <v>74</v>
      </c>
      <c r="K53" s="1">
        <f>12500+446708.5</f>
        <v>459208.5</v>
      </c>
    </row>
    <row r="54" spans="1:13" x14ac:dyDescent="0.25">
      <c r="C54" s="1" t="s">
        <v>43</v>
      </c>
      <c r="E54" s="1">
        <v>135000</v>
      </c>
      <c r="J54" s="1" t="s">
        <v>75</v>
      </c>
      <c r="K54" s="1">
        <v>345000</v>
      </c>
    </row>
    <row r="55" spans="1:13" x14ac:dyDescent="0.25">
      <c r="C55" s="1" t="s">
        <v>44</v>
      </c>
      <c r="E55" s="1">
        <v>12400</v>
      </c>
      <c r="J55" s="1" t="s">
        <v>76</v>
      </c>
      <c r="K55" s="2">
        <v>134000</v>
      </c>
    </row>
    <row r="56" spans="1:13" x14ac:dyDescent="0.25">
      <c r="C56" s="1" t="s">
        <v>45</v>
      </c>
      <c r="E56" s="2">
        <v>145000</v>
      </c>
      <c r="I56" s="1" t="s">
        <v>79</v>
      </c>
      <c r="L56" s="2">
        <f>+SUM(K48:K55)</f>
        <v>5679751</v>
      </c>
    </row>
    <row r="57" spans="1:13" x14ac:dyDescent="0.25">
      <c r="B57" s="8" t="s">
        <v>83</v>
      </c>
      <c r="C57" s="8"/>
      <c r="D57" s="8"/>
      <c r="E57" s="8"/>
      <c r="F57" s="9">
        <f>SUM(E23:E56)</f>
        <v>34494464</v>
      </c>
      <c r="H57" s="10" t="s">
        <v>80</v>
      </c>
      <c r="I57" s="10"/>
      <c r="J57" s="10"/>
      <c r="K57" s="10"/>
      <c r="L57" s="10"/>
      <c r="M57" s="12">
        <f>+L46+L56</f>
        <v>70679751</v>
      </c>
    </row>
    <row r="58" spans="1:13" ht="15.75" thickBot="1" x14ac:dyDescent="0.3">
      <c r="A58" s="10" t="s">
        <v>46</v>
      </c>
      <c r="B58" s="10"/>
      <c r="C58" s="10"/>
      <c r="D58" s="10"/>
      <c r="E58" s="10"/>
      <c r="F58" s="11">
        <f>+F57+F20</f>
        <v>75772293</v>
      </c>
      <c r="H58" s="13" t="s">
        <v>81</v>
      </c>
      <c r="I58" s="13"/>
      <c r="J58" s="13"/>
      <c r="K58" s="13"/>
      <c r="L58" s="13"/>
      <c r="M58" s="14">
        <f>+M57+M40</f>
        <v>75772293</v>
      </c>
    </row>
    <row r="59" spans="1:13" ht="15.75" thickTop="1" x14ac:dyDescent="0.25">
      <c r="G59" s="5"/>
      <c r="M59" s="1">
        <f>+M58-F58</f>
        <v>0</v>
      </c>
    </row>
    <row r="60" spans="1:13" x14ac:dyDescent="0.25">
      <c r="G60" s="5"/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3"/>
  <sheetViews>
    <sheetView workbookViewId="0">
      <selection activeCell="G85" sqref="G85"/>
    </sheetView>
  </sheetViews>
  <sheetFormatPr baseColWidth="10" defaultRowHeight="15" x14ac:dyDescent="0.25"/>
  <cols>
    <col min="1" max="1" width="2.140625" style="1" customWidth="1"/>
    <col min="2" max="2" width="3.5703125" style="1" customWidth="1"/>
    <col min="3" max="3" width="43" style="1" bestFit="1" customWidth="1"/>
    <col min="4" max="6" width="14.140625" style="1" bestFit="1" customWidth="1"/>
    <col min="7" max="7" width="14.140625" style="1" customWidth="1"/>
    <col min="8" max="8" width="3.7109375" style="1" customWidth="1"/>
    <col min="9" max="16384" width="11.42578125" style="1"/>
  </cols>
  <sheetData>
    <row r="1" spans="1:5" x14ac:dyDescent="0.25">
      <c r="A1" s="1" t="s">
        <v>14</v>
      </c>
    </row>
    <row r="2" spans="1:5" x14ac:dyDescent="0.25">
      <c r="A2" s="1" t="s">
        <v>82</v>
      </c>
    </row>
    <row r="3" spans="1:5" x14ac:dyDescent="0.25">
      <c r="A3" s="1" t="s">
        <v>15</v>
      </c>
    </row>
    <row r="4" spans="1:5" x14ac:dyDescent="0.25">
      <c r="A4" s="1" t="s">
        <v>0</v>
      </c>
    </row>
    <row r="5" spans="1:5" x14ac:dyDescent="0.25">
      <c r="B5" s="1" t="s">
        <v>16</v>
      </c>
    </row>
    <row r="6" spans="1:5" x14ac:dyDescent="0.25">
      <c r="C6" s="1" t="s">
        <v>1</v>
      </c>
      <c r="D6" s="1">
        <v>10000</v>
      </c>
    </row>
    <row r="7" spans="1:5" x14ac:dyDescent="0.25">
      <c r="C7" s="1" t="s">
        <v>2</v>
      </c>
      <c r="D7" s="1">
        <v>35000000</v>
      </c>
    </row>
    <row r="8" spans="1:5" x14ac:dyDescent="0.25">
      <c r="C8" s="1" t="s">
        <v>3</v>
      </c>
      <c r="D8" s="2">
        <v>300000</v>
      </c>
      <c r="E8" s="1">
        <f>+SUM(D6:D8)</f>
        <v>35310000</v>
      </c>
    </row>
    <row r="9" spans="1:5" x14ac:dyDescent="0.25">
      <c r="C9" s="1" t="s">
        <v>4</v>
      </c>
      <c r="D9" s="1">
        <v>146000</v>
      </c>
    </row>
    <row r="10" spans="1:5" x14ac:dyDescent="0.25">
      <c r="C10" s="1" t="s">
        <v>5</v>
      </c>
      <c r="D10" s="1">
        <v>14799</v>
      </c>
    </row>
    <row r="11" spans="1:5" x14ac:dyDescent="0.25">
      <c r="C11" s="1" t="s">
        <v>6</v>
      </c>
      <c r="D11" s="2">
        <v>325000</v>
      </c>
      <c r="E11" s="1">
        <f>+SUM(D9:D11)</f>
        <v>485799</v>
      </c>
    </row>
    <row r="12" spans="1:5" x14ac:dyDescent="0.25">
      <c r="C12" s="1" t="s">
        <v>7</v>
      </c>
      <c r="D12" s="1">
        <v>367000</v>
      </c>
    </row>
    <row r="13" spans="1:5" x14ac:dyDescent="0.25">
      <c r="C13" s="1" t="s">
        <v>8</v>
      </c>
      <c r="D13" s="1">
        <v>234000</v>
      </c>
    </row>
    <row r="14" spans="1:5" x14ac:dyDescent="0.25">
      <c r="C14" s="1" t="s">
        <v>9</v>
      </c>
      <c r="D14" s="1">
        <v>127830</v>
      </c>
    </row>
    <row r="15" spans="1:5" x14ac:dyDescent="0.25">
      <c r="C15" s="1" t="s">
        <v>10</v>
      </c>
      <c r="D15" s="1">
        <v>12300</v>
      </c>
    </row>
    <row r="16" spans="1:5" x14ac:dyDescent="0.25">
      <c r="C16" s="1" t="s">
        <v>11</v>
      </c>
      <c r="D16" s="1">
        <v>23500</v>
      </c>
    </row>
    <row r="17" spans="1:6" x14ac:dyDescent="0.25">
      <c r="C17" s="1" t="s">
        <v>12</v>
      </c>
      <c r="D17" s="1">
        <v>145000</v>
      </c>
    </row>
    <row r="18" spans="1:6" x14ac:dyDescent="0.25">
      <c r="C18" s="1" t="s">
        <v>13</v>
      </c>
      <c r="D18" s="2">
        <v>12400</v>
      </c>
      <c r="E18" s="1">
        <f>+SUM(D12:D18)</f>
        <v>922030</v>
      </c>
    </row>
    <row r="19" spans="1:6" x14ac:dyDescent="0.25">
      <c r="C19" s="1" t="s">
        <v>84</v>
      </c>
      <c r="E19" s="2">
        <v>4560000</v>
      </c>
    </row>
    <row r="20" spans="1:6" x14ac:dyDescent="0.25">
      <c r="A20" s="8"/>
      <c r="B20" s="8" t="s">
        <v>17</v>
      </c>
      <c r="C20" s="8"/>
      <c r="D20" s="8"/>
      <c r="E20" s="8"/>
      <c r="F20" s="8">
        <f>SUM(E8:E19)</f>
        <v>41277829</v>
      </c>
    </row>
    <row r="21" spans="1:6" x14ac:dyDescent="0.25">
      <c r="B21" s="1" t="s">
        <v>57</v>
      </c>
    </row>
    <row r="22" spans="1:6" x14ac:dyDescent="0.25">
      <c r="C22" s="1" t="s">
        <v>18</v>
      </c>
      <c r="D22" s="1">
        <v>200000</v>
      </c>
    </row>
    <row r="23" spans="1:6" x14ac:dyDescent="0.25">
      <c r="C23" s="1" t="s">
        <v>19</v>
      </c>
      <c r="D23" s="2">
        <v>800000</v>
      </c>
      <c r="E23" s="1">
        <f>+D23+D22</f>
        <v>1000000</v>
      </c>
    </row>
    <row r="24" spans="1:6" x14ac:dyDescent="0.25">
      <c r="C24" s="1" t="s">
        <v>20</v>
      </c>
      <c r="D24" s="1">
        <v>123000</v>
      </c>
    </row>
    <row r="25" spans="1:6" x14ac:dyDescent="0.25">
      <c r="C25" s="1" t="s">
        <v>21</v>
      </c>
      <c r="D25" s="1">
        <v>23680121</v>
      </c>
    </row>
    <row r="26" spans="1:6" x14ac:dyDescent="0.25">
      <c r="C26" s="1" t="s">
        <v>22</v>
      </c>
      <c r="D26" s="1">
        <v>125000</v>
      </c>
    </row>
    <row r="27" spans="1:6" x14ac:dyDescent="0.25">
      <c r="C27" s="1" t="s">
        <v>23</v>
      </c>
      <c r="D27" s="1">
        <v>123567</v>
      </c>
    </row>
    <row r="28" spans="1:6" x14ac:dyDescent="0.25">
      <c r="C28" s="1" t="s">
        <v>24</v>
      </c>
      <c r="D28" s="2">
        <v>2345678</v>
      </c>
      <c r="E28" s="1">
        <f>+SUM(D24:D28)</f>
        <v>26397366</v>
      </c>
    </row>
    <row r="29" spans="1:6" x14ac:dyDescent="0.25">
      <c r="C29" s="1" t="s">
        <v>25</v>
      </c>
      <c r="E29" s="1">
        <v>1260001</v>
      </c>
    </row>
    <row r="30" spans="1:6" x14ac:dyDescent="0.25">
      <c r="C30" s="1" t="s">
        <v>26</v>
      </c>
      <c r="E30" s="1">
        <v>230000</v>
      </c>
    </row>
    <row r="31" spans="1:6" x14ac:dyDescent="0.25">
      <c r="C31" s="1" t="s">
        <v>27</v>
      </c>
      <c r="E31" s="1">
        <v>50000</v>
      </c>
    </row>
    <row r="32" spans="1:6" x14ac:dyDescent="0.25">
      <c r="C32" s="1" t="s">
        <v>28</v>
      </c>
      <c r="E32" s="1">
        <v>123000</v>
      </c>
    </row>
    <row r="33" spans="3:5" x14ac:dyDescent="0.25">
      <c r="C33" s="1" t="s">
        <v>29</v>
      </c>
      <c r="E33" s="1">
        <v>12100</v>
      </c>
    </row>
    <row r="34" spans="3:5" x14ac:dyDescent="0.25">
      <c r="C34" s="1" t="s">
        <v>30</v>
      </c>
      <c r="E34" s="1">
        <v>1500</v>
      </c>
    </row>
    <row r="35" spans="3:5" x14ac:dyDescent="0.25">
      <c r="C35" s="3" t="s">
        <v>85</v>
      </c>
      <c r="E35" s="3">
        <v>236788</v>
      </c>
    </row>
    <row r="36" spans="3:5" x14ac:dyDescent="0.25">
      <c r="C36" s="3" t="s">
        <v>31</v>
      </c>
      <c r="D36" s="3">
        <v>183764</v>
      </c>
      <c r="E36" s="3"/>
    </row>
    <row r="37" spans="3:5" x14ac:dyDescent="0.25">
      <c r="C37" s="3" t="s">
        <v>12</v>
      </c>
      <c r="D37" s="3">
        <v>18765</v>
      </c>
      <c r="E37" s="3"/>
    </row>
    <row r="38" spans="3:5" x14ac:dyDescent="0.25">
      <c r="C38" s="3" t="s">
        <v>9</v>
      </c>
      <c r="D38" s="3">
        <v>18772</v>
      </c>
      <c r="E38" s="3"/>
    </row>
    <row r="39" spans="3:5" x14ac:dyDescent="0.25">
      <c r="C39" s="3" t="s">
        <v>8</v>
      </c>
      <c r="D39" s="3">
        <v>123000</v>
      </c>
      <c r="E39" s="3"/>
    </row>
    <row r="40" spans="3:5" x14ac:dyDescent="0.25">
      <c r="C40" s="3" t="s">
        <v>32</v>
      </c>
      <c r="D40" s="4">
        <v>125000</v>
      </c>
      <c r="E40" s="3">
        <f>+SUM(D36:D40)</f>
        <v>469301</v>
      </c>
    </row>
    <row r="41" spans="3:5" x14ac:dyDescent="0.25">
      <c r="C41" s="3" t="s">
        <v>6</v>
      </c>
      <c r="D41" s="3">
        <v>125000</v>
      </c>
      <c r="E41" s="3"/>
    </row>
    <row r="42" spans="3:5" x14ac:dyDescent="0.25">
      <c r="C42" s="3" t="s">
        <v>5</v>
      </c>
      <c r="D42" s="3">
        <v>1230009</v>
      </c>
      <c r="E42" s="3"/>
    </row>
    <row r="43" spans="3:5" x14ac:dyDescent="0.25">
      <c r="C43" s="3" t="s">
        <v>4</v>
      </c>
      <c r="D43" s="4">
        <v>125000</v>
      </c>
      <c r="E43" s="3">
        <f>+SUM(D41:D43)</f>
        <v>1480009</v>
      </c>
    </row>
    <row r="44" spans="3:5" x14ac:dyDescent="0.25">
      <c r="C44" s="3" t="s">
        <v>33</v>
      </c>
      <c r="E44" s="7">
        <v>350000</v>
      </c>
    </row>
    <row r="45" spans="3:5" x14ac:dyDescent="0.25">
      <c r="C45" s="1" t="s">
        <v>34</v>
      </c>
      <c r="D45" s="1">
        <v>125000</v>
      </c>
    </row>
    <row r="46" spans="3:5" x14ac:dyDescent="0.25">
      <c r="C46" s="1" t="s">
        <v>35</v>
      </c>
      <c r="D46" s="2">
        <v>12300</v>
      </c>
      <c r="E46" s="1">
        <f>+D46+D45</f>
        <v>137300</v>
      </c>
    </row>
    <row r="47" spans="3:5" x14ac:dyDescent="0.25">
      <c r="C47" s="1" t="s">
        <v>36</v>
      </c>
      <c r="D47" s="1">
        <v>12000</v>
      </c>
    </row>
    <row r="48" spans="3:5" x14ac:dyDescent="0.25">
      <c r="C48" s="1" t="s">
        <v>37</v>
      </c>
      <c r="D48" s="1">
        <v>125000</v>
      </c>
    </row>
    <row r="49" spans="1:7" x14ac:dyDescent="0.25">
      <c r="C49" s="1" t="s">
        <v>38</v>
      </c>
      <c r="D49" s="2">
        <v>123000</v>
      </c>
      <c r="E49" s="1">
        <f>+D49+D48+D47</f>
        <v>260000</v>
      </c>
    </row>
    <row r="50" spans="1:7" x14ac:dyDescent="0.25">
      <c r="C50" s="1" t="s">
        <v>39</v>
      </c>
      <c r="D50" s="1">
        <v>124999</v>
      </c>
    </row>
    <row r="51" spans="1:7" x14ac:dyDescent="0.25">
      <c r="C51" s="1" t="s">
        <v>40</v>
      </c>
      <c r="D51" s="2">
        <v>124000</v>
      </c>
      <c r="E51" s="1">
        <f>+D51+D50</f>
        <v>248999</v>
      </c>
    </row>
    <row r="52" spans="1:7" x14ac:dyDescent="0.25">
      <c r="C52" s="1" t="s">
        <v>41</v>
      </c>
      <c r="E52" s="1">
        <v>250000</v>
      </c>
    </row>
    <row r="53" spans="1:7" x14ac:dyDescent="0.25">
      <c r="C53" s="1" t="s">
        <v>42</v>
      </c>
      <c r="E53" s="1">
        <f>1300000+395700</f>
        <v>1695700</v>
      </c>
    </row>
    <row r="54" spans="1:7" x14ac:dyDescent="0.25">
      <c r="C54" s="1" t="s">
        <v>43</v>
      </c>
      <c r="E54" s="1">
        <v>135000</v>
      </c>
    </row>
    <row r="55" spans="1:7" x14ac:dyDescent="0.25">
      <c r="C55" s="1" t="s">
        <v>44</v>
      </c>
      <c r="E55" s="1">
        <v>12400</v>
      </c>
    </row>
    <row r="56" spans="1:7" x14ac:dyDescent="0.25">
      <c r="C56" s="1" t="s">
        <v>45</v>
      </c>
      <c r="E56" s="2">
        <v>145000</v>
      </c>
    </row>
    <row r="57" spans="1:7" x14ac:dyDescent="0.25">
      <c r="A57" s="8"/>
      <c r="B57" s="8" t="s">
        <v>83</v>
      </c>
      <c r="C57" s="8"/>
      <c r="D57" s="8"/>
      <c r="E57" s="8"/>
      <c r="F57" s="9">
        <f>SUM(E23:E56)</f>
        <v>34494464</v>
      </c>
    </row>
    <row r="58" spans="1:7" x14ac:dyDescent="0.25">
      <c r="A58" s="10" t="s">
        <v>46</v>
      </c>
      <c r="B58" s="10"/>
      <c r="C58" s="10"/>
      <c r="D58" s="10"/>
      <c r="E58" s="10"/>
      <c r="F58" s="10"/>
      <c r="G58" s="15">
        <f>+F57+F20</f>
        <v>75772293</v>
      </c>
    </row>
    <row r="59" spans="1:7" x14ac:dyDescent="0.25">
      <c r="A59" s="1" t="s">
        <v>47</v>
      </c>
    </row>
    <row r="60" spans="1:7" x14ac:dyDescent="0.25">
      <c r="B60" s="1" t="s">
        <v>48</v>
      </c>
    </row>
    <row r="61" spans="1:7" x14ac:dyDescent="0.25">
      <c r="C61" s="1" t="s">
        <v>49</v>
      </c>
      <c r="D61" s="1">
        <v>134000</v>
      </c>
    </row>
    <row r="62" spans="1:7" x14ac:dyDescent="0.25">
      <c r="C62" s="1" t="s">
        <v>50</v>
      </c>
      <c r="D62" s="1">
        <f>126474</f>
        <v>126474</v>
      </c>
    </row>
    <row r="63" spans="1:7" x14ac:dyDescent="0.25">
      <c r="C63" s="1" t="s">
        <v>59</v>
      </c>
      <c r="D63" s="5">
        <v>156000</v>
      </c>
    </row>
    <row r="64" spans="1:7" x14ac:dyDescent="0.25">
      <c r="C64" s="1" t="s">
        <v>86</v>
      </c>
      <c r="D64" s="2">
        <v>246000</v>
      </c>
      <c r="E64" s="1">
        <f>+SUM(D61:D64)</f>
        <v>662474</v>
      </c>
    </row>
    <row r="65" spans="1:19" x14ac:dyDescent="0.25">
      <c r="C65" s="1" t="s">
        <v>51</v>
      </c>
      <c r="D65" s="1">
        <v>125700</v>
      </c>
    </row>
    <row r="66" spans="1:19" x14ac:dyDescent="0.25">
      <c r="C66" s="1" t="s">
        <v>52</v>
      </c>
      <c r="D66" s="1">
        <v>0</v>
      </c>
    </row>
    <row r="67" spans="1:19" x14ac:dyDescent="0.25">
      <c r="C67" s="1" t="s">
        <v>53</v>
      </c>
      <c r="D67" s="1">
        <v>124000</v>
      </c>
    </row>
    <row r="68" spans="1:19" x14ac:dyDescent="0.25">
      <c r="C68" s="1" t="s">
        <v>54</v>
      </c>
      <c r="D68" s="2">
        <v>134890</v>
      </c>
      <c r="E68" s="1">
        <f>+SUM(D65:D68)</f>
        <v>384590</v>
      </c>
    </row>
    <row r="69" spans="1:19" x14ac:dyDescent="0.25">
      <c r="C69" s="1" t="s">
        <v>55</v>
      </c>
      <c r="E69" s="1">
        <v>135678</v>
      </c>
    </row>
    <row r="70" spans="1:19" x14ac:dyDescent="0.25">
      <c r="C70" s="1" t="s">
        <v>58</v>
      </c>
      <c r="E70" s="2">
        <v>1250000</v>
      </c>
    </row>
    <row r="71" spans="1:19" x14ac:dyDescent="0.25">
      <c r="A71" s="8"/>
      <c r="B71" s="8" t="s">
        <v>56</v>
      </c>
      <c r="C71" s="8"/>
      <c r="D71" s="8"/>
      <c r="E71" s="8"/>
      <c r="F71" s="8">
        <f>+SUM(E64:E70)</f>
        <v>2432742</v>
      </c>
    </row>
    <row r="72" spans="1:19" x14ac:dyDescent="0.25">
      <c r="B72" s="1" t="s">
        <v>57</v>
      </c>
    </row>
    <row r="73" spans="1:19" x14ac:dyDescent="0.25">
      <c r="C73" s="1" t="s">
        <v>87</v>
      </c>
      <c r="D73" s="1">
        <v>123000</v>
      </c>
    </row>
    <row r="74" spans="1:19" x14ac:dyDescent="0.25">
      <c r="C74" s="1" t="s">
        <v>88</v>
      </c>
      <c r="D74" s="1">
        <v>124500</v>
      </c>
    </row>
    <row r="75" spans="1:19" x14ac:dyDescent="0.25">
      <c r="C75" s="1" t="s">
        <v>89</v>
      </c>
      <c r="D75" s="5">
        <v>345000</v>
      </c>
    </row>
    <row r="76" spans="1:19" x14ac:dyDescent="0.25">
      <c r="C76" s="1" t="s">
        <v>90</v>
      </c>
      <c r="D76" s="2">
        <v>180000</v>
      </c>
      <c r="E76" s="1">
        <f>SUM(D73:D76)</f>
        <v>772500</v>
      </c>
    </row>
    <row r="77" spans="1:19" x14ac:dyDescent="0.25">
      <c r="C77" s="1" t="s">
        <v>91</v>
      </c>
      <c r="D77" s="1">
        <v>145000</v>
      </c>
      <c r="G77" s="6"/>
    </row>
    <row r="78" spans="1:19" x14ac:dyDescent="0.25">
      <c r="C78" s="1" t="s">
        <v>92</v>
      </c>
      <c r="D78" s="1">
        <v>0</v>
      </c>
    </row>
    <row r="79" spans="1:19" x14ac:dyDescent="0.25">
      <c r="C79" s="1" t="s">
        <v>93</v>
      </c>
      <c r="D79" s="2">
        <v>125000</v>
      </c>
      <c r="E79" s="1">
        <f>+SUM(D77:D79)</f>
        <v>270000</v>
      </c>
    </row>
    <row r="80" spans="1:19" x14ac:dyDescent="0.25">
      <c r="C80" s="1" t="s">
        <v>94</v>
      </c>
      <c r="E80" s="1">
        <v>12300</v>
      </c>
    </row>
    <row r="81" spans="1:7" x14ac:dyDescent="0.25">
      <c r="C81" s="1" t="s">
        <v>61</v>
      </c>
      <c r="D81" s="1">
        <v>125000</v>
      </c>
    </row>
    <row r="82" spans="1:7" x14ac:dyDescent="0.25">
      <c r="C82" s="1" t="s">
        <v>62</v>
      </c>
      <c r="D82" s="1">
        <v>1245000</v>
      </c>
    </row>
    <row r="83" spans="1:7" x14ac:dyDescent="0.25">
      <c r="C83" s="1" t="s">
        <v>63</v>
      </c>
      <c r="D83" s="2">
        <v>235000</v>
      </c>
      <c r="E83" s="2">
        <f>+SUM(D81:D83)</f>
        <v>1605000</v>
      </c>
    </row>
    <row r="84" spans="1:7" x14ac:dyDescent="0.25">
      <c r="A84" s="8"/>
      <c r="B84" s="8" t="s">
        <v>60</v>
      </c>
      <c r="C84" s="8"/>
      <c r="D84" s="8"/>
      <c r="E84" s="8"/>
      <c r="F84" s="9">
        <f>+SUM(E76:E83)</f>
        <v>2659800</v>
      </c>
      <c r="G84" s="8"/>
    </row>
    <row r="85" spans="1:7" x14ac:dyDescent="0.25">
      <c r="A85" s="10" t="s">
        <v>64</v>
      </c>
      <c r="B85" s="10"/>
      <c r="C85" s="10"/>
      <c r="D85" s="10"/>
      <c r="E85" s="10"/>
      <c r="F85" s="10"/>
      <c r="G85" s="12">
        <f>+F84+F71</f>
        <v>5092542</v>
      </c>
    </row>
    <row r="86" spans="1:7" ht="15.75" thickBot="1" x14ac:dyDescent="0.3">
      <c r="A86" s="16" t="s">
        <v>95</v>
      </c>
      <c r="B86" s="16"/>
      <c r="C86" s="16"/>
      <c r="D86" s="16"/>
      <c r="E86" s="16"/>
      <c r="F86" s="16"/>
      <c r="G86" s="17">
        <f>+G58-G85</f>
        <v>70679751</v>
      </c>
    </row>
    <row r="87" spans="1:7" ht="15.75" thickTop="1" x14ac:dyDescent="0.25">
      <c r="A87" s="1" t="s">
        <v>65</v>
      </c>
    </row>
    <row r="88" spans="1:7" x14ac:dyDescent="0.25">
      <c r="B88" s="1" t="s">
        <v>66</v>
      </c>
    </row>
    <row r="89" spans="1:7" x14ac:dyDescent="0.25">
      <c r="C89" s="1" t="s">
        <v>67</v>
      </c>
      <c r="E89" s="1">
        <v>15000000</v>
      </c>
    </row>
    <row r="90" spans="1:7" x14ac:dyDescent="0.25">
      <c r="C90" s="1" t="s">
        <v>68</v>
      </c>
      <c r="E90" s="2">
        <v>50000000</v>
      </c>
    </row>
    <row r="91" spans="1:7" x14ac:dyDescent="0.25">
      <c r="A91" s="8"/>
      <c r="B91" s="8" t="s">
        <v>78</v>
      </c>
      <c r="C91" s="8"/>
      <c r="D91" s="8"/>
      <c r="E91" s="8"/>
      <c r="F91" s="8">
        <f>+E90+E89</f>
        <v>65000000</v>
      </c>
      <c r="G91" s="8"/>
    </row>
    <row r="92" spans="1:7" x14ac:dyDescent="0.25">
      <c r="B92" s="1" t="s">
        <v>77</v>
      </c>
    </row>
    <row r="93" spans="1:7" x14ac:dyDescent="0.25">
      <c r="C93" s="1" t="s">
        <v>69</v>
      </c>
      <c r="E93" s="1">
        <v>1235000</v>
      </c>
    </row>
    <row r="94" spans="1:7" x14ac:dyDescent="0.25">
      <c r="C94" s="1" t="s">
        <v>70</v>
      </c>
      <c r="E94" s="1">
        <v>2459834</v>
      </c>
    </row>
    <row r="95" spans="1:7" x14ac:dyDescent="0.25">
      <c r="C95" s="1" t="s">
        <v>71</v>
      </c>
      <c r="E95" s="1">
        <f>+(E93+E94)*0.05</f>
        <v>184741.7</v>
      </c>
    </row>
    <row r="96" spans="1:7" x14ac:dyDescent="0.25">
      <c r="C96" s="1" t="s">
        <v>72</v>
      </c>
      <c r="E96" s="1">
        <f>+(E93+E94)*0.2</f>
        <v>738966.8</v>
      </c>
    </row>
    <row r="97" spans="1:7" x14ac:dyDescent="0.25">
      <c r="C97" s="1" t="s">
        <v>73</v>
      </c>
      <c r="E97" s="1">
        <v>123000</v>
      </c>
    </row>
    <row r="98" spans="1:7" x14ac:dyDescent="0.25">
      <c r="C98" s="1" t="s">
        <v>74</v>
      </c>
      <c r="E98" s="1">
        <f>12500+446708.5</f>
        <v>459208.5</v>
      </c>
    </row>
    <row r="99" spans="1:7" x14ac:dyDescent="0.25">
      <c r="C99" s="1" t="s">
        <v>75</v>
      </c>
      <c r="E99" s="1">
        <v>345000</v>
      </c>
    </row>
    <row r="100" spans="1:7" x14ac:dyDescent="0.25">
      <c r="C100" s="1" t="s">
        <v>76</v>
      </c>
      <c r="E100" s="2">
        <v>134000</v>
      </c>
    </row>
    <row r="101" spans="1:7" x14ac:dyDescent="0.25">
      <c r="A101" s="8"/>
      <c r="B101" s="8" t="s">
        <v>79</v>
      </c>
      <c r="C101" s="8"/>
      <c r="D101" s="8"/>
      <c r="E101" s="8"/>
      <c r="F101" s="9">
        <f>+SUM(E93:E100)</f>
        <v>5679751</v>
      </c>
      <c r="G101" s="8"/>
    </row>
    <row r="102" spans="1:7" ht="15.75" thickBot="1" x14ac:dyDescent="0.3">
      <c r="A102" s="10" t="s">
        <v>80</v>
      </c>
      <c r="B102" s="10"/>
      <c r="C102" s="10"/>
      <c r="D102" s="10"/>
      <c r="E102" s="10"/>
      <c r="F102" s="10"/>
      <c r="G102" s="18">
        <f>+F91+F101</f>
        <v>70679751</v>
      </c>
    </row>
    <row r="103" spans="1:7" ht="15.75" thickTop="1" x14ac:dyDescent="0.2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 forma de cuenta</vt:lpstr>
      <vt:lpstr>en forma de reporte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AslanXAle</cp:lastModifiedBy>
  <dcterms:created xsi:type="dcterms:W3CDTF">2012-09-23T14:13:50Z</dcterms:created>
  <dcterms:modified xsi:type="dcterms:W3CDTF">2020-03-05T01:05:03Z</dcterms:modified>
</cp:coreProperties>
</file>