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Semestre 3\Metódos Numéricos\Unidad 4\Tareas\"/>
    </mc:Choice>
  </mc:AlternateContent>
  <xr:revisionPtr revIDLastSave="0" documentId="13_ncr:1_{85EFB6C5-34DE-4BC5-959E-3F2FEDE963B5}" xr6:coauthVersionLast="47" xr6:coauthVersionMax="47" xr10:uidLastSave="{00000000-0000-0000-0000-000000000000}"/>
  <bookViews>
    <workbookView xWindow="14070" yWindow="2715" windowWidth="18000" windowHeight="9285" xr2:uid="{6A899896-A4D2-4561-BA2F-059D0761FF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B86" i="1"/>
  <c r="B85" i="1"/>
  <c r="E84" i="1"/>
  <c r="B84" i="1"/>
  <c r="B107" i="1" s="1"/>
  <c r="B83" i="1"/>
  <c r="E86" i="1" s="1"/>
  <c r="B91" i="1" l="1"/>
  <c r="C107" i="1" s="1"/>
  <c r="E117" i="1"/>
  <c r="B92" i="1"/>
  <c r="C108" i="1" s="1"/>
  <c r="B106" i="1"/>
  <c r="B112" i="1" s="1"/>
  <c r="B109" i="1"/>
  <c r="C117" i="1"/>
  <c r="B93" i="1"/>
  <c r="C109" i="1" s="1"/>
  <c r="B108" i="1"/>
  <c r="E85" i="1"/>
  <c r="E93" i="1" l="1"/>
  <c r="E118" i="1" s="1"/>
  <c r="D117" i="1"/>
  <c r="G117" i="1"/>
  <c r="B113" i="1"/>
  <c r="E92" i="1"/>
  <c r="D118" i="1" s="1"/>
  <c r="G118" i="1" l="1"/>
  <c r="B98" i="1"/>
  <c r="B97" i="1"/>
  <c r="D109" i="1" l="1"/>
  <c r="D108" i="1"/>
  <c r="B114" i="1" s="1"/>
  <c r="G119" i="1" s="1"/>
  <c r="E98" i="1"/>
  <c r="E119" i="1" s="1"/>
  <c r="B103" i="1" l="1"/>
  <c r="E109" i="1" s="1"/>
  <c r="B115" i="1" s="1"/>
  <c r="G120" i="1" s="1"/>
  <c r="B125" i="1" s="1"/>
  <c r="B124" i="1" l="1"/>
  <c r="B123" i="1" s="1"/>
  <c r="B122" i="1" s="1"/>
  <c r="C23" i="1" l="1"/>
  <c r="B38" i="1" s="1"/>
  <c r="H39" i="1"/>
  <c r="H40" i="1"/>
  <c r="H41" i="1"/>
  <c r="H38" i="1"/>
  <c r="C44" i="1" l="1"/>
  <c r="C26" i="1"/>
  <c r="B56" i="1"/>
  <c r="C24" i="1"/>
  <c r="C25" i="1"/>
  <c r="B40" i="1" l="1"/>
  <c r="C28" i="1"/>
  <c r="C39" i="1" s="1"/>
  <c r="B39" i="1"/>
  <c r="B41" i="1"/>
  <c r="C50" i="1"/>
  <c r="H56" i="1" s="1"/>
  <c r="C45" i="1" l="1"/>
  <c r="C29" i="1"/>
  <c r="C56" i="1"/>
  <c r="E56" i="1"/>
  <c r="C30" i="1"/>
  <c r="C57" i="1"/>
  <c r="D56" i="1"/>
  <c r="C41" i="1" l="1"/>
  <c r="C40" i="1"/>
  <c r="C32" i="1"/>
  <c r="D40" i="1" s="1"/>
  <c r="D58" i="1" s="1"/>
  <c r="C51" i="1"/>
  <c r="H57" i="1" s="1"/>
  <c r="C33" i="1" l="1"/>
  <c r="C46" i="1"/>
  <c r="E57" i="1"/>
  <c r="D57" i="1"/>
  <c r="C52" i="1"/>
  <c r="H58" i="1" s="1"/>
  <c r="D41" i="1" l="1"/>
  <c r="C35" i="1"/>
  <c r="E41" i="1" s="1"/>
  <c r="E59" i="1" s="1"/>
  <c r="C47" i="1" l="1"/>
  <c r="E58" i="1"/>
  <c r="C53" i="1"/>
  <c r="H59" i="1" s="1"/>
  <c r="C62" i="1" s="1"/>
  <c r="C63" i="1" l="1"/>
  <c r="C71" i="1"/>
  <c r="C70" i="1"/>
  <c r="C64" i="1" l="1"/>
  <c r="C65" i="1" s="1"/>
  <c r="C69" i="1" l="1"/>
  <c r="C68" i="1"/>
</calcChain>
</file>

<file path=xl/sharedStrings.xml><?xml version="1.0" encoding="utf-8"?>
<sst xmlns="http://schemas.openxmlformats.org/spreadsheetml/2006/main" count="76" uniqueCount="66">
  <si>
    <t>Alexis Palomares Olegario.</t>
  </si>
  <si>
    <t>Ejercicio 14: Cholesky y Crout</t>
  </si>
  <si>
    <t>10 de noviembre del 2021.</t>
  </si>
  <si>
    <t xml:space="preserve">Próposito: Ejercitar la capacidad de abstracción para la elaboración de algoritmos y aplicación de procedimientos. </t>
  </si>
  <si>
    <t>1. Resolver el siguiente sistema por descomposición de Cholesky.</t>
  </si>
  <si>
    <r>
      <t>x</t>
    </r>
    <r>
      <rPr>
        <sz val="10"/>
        <color theme="1"/>
        <rFont val="Calibri"/>
        <family val="2"/>
        <scheme val="minor"/>
      </rPr>
      <t>1</t>
    </r>
  </si>
  <si>
    <r>
      <t>x</t>
    </r>
    <r>
      <rPr>
        <sz val="10"/>
        <color theme="1"/>
        <rFont val="Calibri"/>
        <family val="2"/>
        <scheme val="minor"/>
      </rPr>
      <t>2</t>
    </r>
  </si>
  <si>
    <r>
      <t>x</t>
    </r>
    <r>
      <rPr>
        <sz val="10"/>
        <color theme="1"/>
        <rFont val="Calibri"/>
        <family val="2"/>
        <scheme val="minor"/>
      </rPr>
      <t>3</t>
    </r>
  </si>
  <si>
    <r>
      <t>x</t>
    </r>
    <r>
      <rPr>
        <sz val="10"/>
        <color theme="1"/>
        <rFont val="Calibri"/>
        <family val="2"/>
        <scheme val="minor"/>
      </rPr>
      <t>4</t>
    </r>
  </si>
  <si>
    <t>=</t>
  </si>
  <si>
    <r>
      <t>l</t>
    </r>
    <r>
      <rPr>
        <sz val="10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</si>
  <si>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sz val="10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</si>
  <si>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sz val="10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</si>
  <si>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sz val="10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</si>
  <si>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sz val="10"/>
        <color theme="1"/>
        <rFont val="Calibri"/>
        <family val="2"/>
        <scheme val="minor"/>
      </rPr>
      <t>22=</t>
    </r>
  </si>
  <si>
    <r>
      <t>l</t>
    </r>
    <r>
      <rPr>
        <sz val="10"/>
        <color theme="1"/>
        <rFont val="Calibri"/>
        <family val="2"/>
        <scheme val="minor"/>
      </rPr>
      <t>32=</t>
    </r>
  </si>
  <si>
    <r>
      <t>l</t>
    </r>
    <r>
      <rPr>
        <sz val="10"/>
        <color theme="1"/>
        <rFont val="Calibri"/>
        <family val="2"/>
        <scheme val="minor"/>
      </rPr>
      <t>42=</t>
    </r>
  </si>
  <si>
    <r>
      <t>l</t>
    </r>
    <r>
      <rPr>
        <sz val="10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</si>
  <si>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sz val="10"/>
        <color theme="1"/>
        <rFont val="Calibri"/>
        <family val="2"/>
        <scheme val="minor"/>
      </rPr>
      <t>43=</t>
    </r>
  </si>
  <si>
    <r>
      <t>l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=</t>
    </r>
  </si>
  <si>
    <t>z1</t>
  </si>
  <si>
    <t>z2</t>
  </si>
  <si>
    <t>z3</t>
  </si>
  <si>
    <t>z4</t>
  </si>
  <si>
    <r>
      <t>z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</si>
  <si>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</si>
  <si>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</si>
  <si>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sz val="10"/>
        <color theme="1"/>
        <rFont val="Calibri"/>
        <family val="2"/>
        <scheme val="minor"/>
      </rPr>
      <t>4=</t>
    </r>
  </si>
  <si>
    <t>z=</t>
  </si>
  <si>
    <r>
      <t>x</t>
    </r>
    <r>
      <rPr>
        <sz val="10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</si>
  <si>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10"/>
        <color theme="1"/>
        <rFont val="Calibri"/>
        <family val="2"/>
        <scheme val="minor"/>
      </rPr>
      <t>3=</t>
    </r>
  </si>
  <si>
    <r>
      <t>x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</si>
  <si>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10"/>
        <color theme="1"/>
        <rFont val="Calibri"/>
        <family val="2"/>
        <scheme val="minor"/>
      </rPr>
      <t>1=</t>
    </r>
  </si>
  <si>
    <t>x=</t>
  </si>
  <si>
    <t>Resolver el siguiente sistema por el método de Crout</t>
  </si>
  <si>
    <t>1 columna de L</t>
  </si>
  <si>
    <t>1 renglon de U</t>
  </si>
  <si>
    <t>l11=</t>
  </si>
  <si>
    <t>l21=</t>
  </si>
  <si>
    <t>u12=</t>
  </si>
  <si>
    <t>l31=</t>
  </si>
  <si>
    <t>u13=</t>
  </si>
  <si>
    <t>l41=</t>
  </si>
  <si>
    <t>u14=</t>
  </si>
  <si>
    <t>2 columna de L</t>
  </si>
  <si>
    <t>2 renglon de U</t>
  </si>
  <si>
    <t>l22=</t>
  </si>
  <si>
    <t>l32=</t>
  </si>
  <si>
    <t>u23=</t>
  </si>
  <si>
    <t>l42=</t>
  </si>
  <si>
    <t>u24=</t>
  </si>
  <si>
    <t>3 columna de L</t>
  </si>
  <si>
    <t>3 renglon de U</t>
  </si>
  <si>
    <t>l33=</t>
  </si>
  <si>
    <t>l43=</t>
  </si>
  <si>
    <t>u34=</t>
  </si>
  <si>
    <t>4 columna de L</t>
  </si>
  <si>
    <t>l44=</t>
  </si>
  <si>
    <t>z1=</t>
  </si>
  <si>
    <t>z2=</t>
  </si>
  <si>
    <t>z3=</t>
  </si>
  <si>
    <t>z4=</t>
  </si>
  <si>
    <t>x1=</t>
  </si>
  <si>
    <t>x2=</t>
  </si>
  <si>
    <t>x3=</t>
  </si>
  <si>
    <t>x4=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</si>
</sst>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30"/>
      <color theme="1"/>
      <name val="Papyrus"/>
      <family val="4"/>
    </font>
    <font>
      <sz val="20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5696-B7B1-4155-A947-DF385D6CE3F0}">
  <dimension ref="A2:K125"/>
  <sheetViews>
    <sheetView tabSelected="1" topLeftCell="A105" zoomScale="85" zoomScaleNormal="85" workbookViewId="0">
      <selection activeCell="E117" sqref="E117"/>
    </sheetView>
  </sheetViews>
  <sheetFormatPr baseColWidth="10" defaultRowHeight="15" x14ac:dyDescent="0.25"/>
  <cols>
    <col min="3" max="3" width="11.85546875" bestFit="1" customWidth="1"/>
    <col min="7" max="7" width="11" customWidth="1"/>
  </cols>
  <sheetData>
    <row r="2" spans="1:11" x14ac:dyDescent="0.2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8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8" t="s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5" spans="1:11" x14ac:dyDescent="0.25">
      <c r="A15" s="9" t="s">
        <v>3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 t="s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8" spans="1:9" x14ac:dyDescent="0.25">
      <c r="A18" s="1"/>
      <c r="B18">
        <v>6</v>
      </c>
      <c r="C18">
        <v>2</v>
      </c>
      <c r="D18">
        <v>-1</v>
      </c>
      <c r="E18" s="1">
        <v>1</v>
      </c>
      <c r="F18" s="2" t="s">
        <v>5</v>
      </c>
      <c r="G18" s="2"/>
      <c r="H18">
        <v>17</v>
      </c>
      <c r="I18" s="3"/>
    </row>
    <row r="19" spans="1:9" x14ac:dyDescent="0.25">
      <c r="A19" s="1"/>
      <c r="B19">
        <v>2</v>
      </c>
      <c r="C19">
        <v>4</v>
      </c>
      <c r="D19">
        <v>1</v>
      </c>
      <c r="E19" s="1">
        <v>0</v>
      </c>
      <c r="F19" s="2" t="s">
        <v>6</v>
      </c>
      <c r="G19" s="2"/>
      <c r="H19" s="1">
        <v>18</v>
      </c>
    </row>
    <row r="20" spans="1:9" x14ac:dyDescent="0.25">
      <c r="A20" s="1"/>
      <c r="B20">
        <v>-1</v>
      </c>
      <c r="C20">
        <v>1</v>
      </c>
      <c r="D20">
        <v>4</v>
      </c>
      <c r="E20" s="1">
        <v>-1</v>
      </c>
      <c r="F20" s="2" t="s">
        <v>7</v>
      </c>
      <c r="G20" s="4" t="s">
        <v>9</v>
      </c>
      <c r="H20" s="1">
        <v>-3</v>
      </c>
    </row>
    <row r="21" spans="1:9" x14ac:dyDescent="0.25">
      <c r="A21" s="1"/>
      <c r="B21">
        <v>1</v>
      </c>
      <c r="C21">
        <v>0</v>
      </c>
      <c r="D21">
        <v>-1</v>
      </c>
      <c r="E21" s="1">
        <v>3</v>
      </c>
      <c r="F21" s="2" t="s">
        <v>8</v>
      </c>
      <c r="G21" s="2"/>
      <c r="H21" s="1">
        <v>3</v>
      </c>
    </row>
    <row r="23" spans="1:9" x14ac:dyDescent="0.25">
      <c r="B23" t="s">
        <v>10</v>
      </c>
      <c r="C23">
        <f>SQRT(B18)</f>
        <v>2.4494897427831779</v>
      </c>
    </row>
    <row r="24" spans="1:9" x14ac:dyDescent="0.25">
      <c r="B24" t="s">
        <v>11</v>
      </c>
      <c r="C24">
        <f>B19/C23</f>
        <v>0.81649658092772615</v>
      </c>
    </row>
    <row r="25" spans="1:9" x14ac:dyDescent="0.25">
      <c r="B25" t="s">
        <v>12</v>
      </c>
      <c r="C25">
        <f>B20/C23</f>
        <v>-0.40824829046386307</v>
      </c>
    </row>
    <row r="26" spans="1:9" x14ac:dyDescent="0.25">
      <c r="B26" t="s">
        <v>13</v>
      </c>
      <c r="C26">
        <f>B21/C23</f>
        <v>0.40824829046386307</v>
      </c>
    </row>
    <row r="28" spans="1:9" x14ac:dyDescent="0.25">
      <c r="B28" t="s">
        <v>14</v>
      </c>
      <c r="C28">
        <f>SQRT(C19-(C24)^2)</f>
        <v>1.8257418583505536</v>
      </c>
    </row>
    <row r="29" spans="1:9" x14ac:dyDescent="0.25">
      <c r="B29" t="s">
        <v>15</v>
      </c>
      <c r="C29">
        <f>((C20-(C24*C25))/C28)</f>
        <v>0.73029674334022165</v>
      </c>
    </row>
    <row r="30" spans="1:9" x14ac:dyDescent="0.25">
      <c r="B30" t="s">
        <v>16</v>
      </c>
      <c r="C30" s="5">
        <f>((C21-(C26*C24))/C28)</f>
        <v>-0.18257418583505544</v>
      </c>
    </row>
    <row r="32" spans="1:9" x14ac:dyDescent="0.25">
      <c r="B32" t="s">
        <v>17</v>
      </c>
      <c r="C32" s="5">
        <f>SQRT(D20-(C25)^2-(C29)^2)</f>
        <v>1.8165902124584949</v>
      </c>
    </row>
    <row r="33" spans="1:8" x14ac:dyDescent="0.25">
      <c r="B33" t="s">
        <v>18</v>
      </c>
      <c r="C33">
        <f>(D21-(C25*C26)-(C29*C30))/C32</f>
        <v>-0.38533731779422614</v>
      </c>
    </row>
    <row r="35" spans="1:8" x14ac:dyDescent="0.25">
      <c r="B35" t="s">
        <v>19</v>
      </c>
      <c r="C35">
        <f>SQRT(E21-(C26)^2-(C30)^2-(C33)^2)</f>
        <v>1.6283473681973242</v>
      </c>
    </row>
    <row r="38" spans="1:8" x14ac:dyDescent="0.25">
      <c r="A38" s="1"/>
      <c r="B38">
        <f>C23</f>
        <v>2.4494897427831779</v>
      </c>
      <c r="C38">
        <v>0</v>
      </c>
      <c r="D38">
        <v>0</v>
      </c>
      <c r="E38" s="1">
        <v>0</v>
      </c>
      <c r="F38" s="2" t="s">
        <v>20</v>
      </c>
      <c r="G38" s="2"/>
      <c r="H38" s="2">
        <f>H18</f>
        <v>17</v>
      </c>
    </row>
    <row r="39" spans="1:8" x14ac:dyDescent="0.25">
      <c r="A39" s="1"/>
      <c r="B39">
        <f>C24</f>
        <v>0.81649658092772615</v>
      </c>
      <c r="C39">
        <f>C28</f>
        <v>1.8257418583505536</v>
      </c>
      <c r="D39">
        <v>0</v>
      </c>
      <c r="E39" s="1">
        <v>0</v>
      </c>
      <c r="F39" s="2" t="s">
        <v>21</v>
      </c>
      <c r="G39" s="2"/>
      <c r="H39" s="2">
        <f t="shared" ref="H39:H41" si="0">H19</f>
        <v>18</v>
      </c>
    </row>
    <row r="40" spans="1:8" x14ac:dyDescent="0.25">
      <c r="A40" s="1"/>
      <c r="B40">
        <f>C25</f>
        <v>-0.40824829046386307</v>
      </c>
      <c r="C40">
        <f>C29</f>
        <v>0.73029674334022165</v>
      </c>
      <c r="D40" s="5">
        <f>C32</f>
        <v>1.8165902124584949</v>
      </c>
      <c r="E40" s="1">
        <v>0</v>
      </c>
      <c r="F40" s="2" t="s">
        <v>22</v>
      </c>
      <c r="G40" s="4" t="s">
        <v>9</v>
      </c>
      <c r="H40" s="2">
        <f t="shared" si="0"/>
        <v>-3</v>
      </c>
    </row>
    <row r="41" spans="1:8" x14ac:dyDescent="0.25">
      <c r="B41" s="3">
        <f>C26</f>
        <v>0.40824829046386307</v>
      </c>
      <c r="C41" s="5">
        <f>C30</f>
        <v>-0.18257418583505544</v>
      </c>
      <c r="D41">
        <f>C33</f>
        <v>-0.38533731779422614</v>
      </c>
      <c r="E41" s="1">
        <f>C35</f>
        <v>1.6283473681973242</v>
      </c>
      <c r="F41" s="2" t="s">
        <v>23</v>
      </c>
      <c r="G41" s="2"/>
      <c r="H41" s="2">
        <f t="shared" si="0"/>
        <v>3</v>
      </c>
    </row>
    <row r="44" spans="1:8" x14ac:dyDescent="0.25">
      <c r="B44" s="1" t="s">
        <v>24</v>
      </c>
      <c r="C44" s="2">
        <f>H38/B38</f>
        <v>6.9402209378856723</v>
      </c>
    </row>
    <row r="45" spans="1:8" x14ac:dyDescent="0.25">
      <c r="B45" s="1" t="s">
        <v>25</v>
      </c>
      <c r="C45" s="2">
        <f>(H39-(C44*B39))/C39</f>
        <v>6.7552448758970485</v>
      </c>
    </row>
    <row r="46" spans="1:8" x14ac:dyDescent="0.25">
      <c r="B46" s="1" t="s">
        <v>26</v>
      </c>
      <c r="C46" s="2">
        <f>(H40-(B40*C44)-(C45*C40))/D40</f>
        <v>-2.8074576010722199</v>
      </c>
    </row>
    <row r="47" spans="1:8" x14ac:dyDescent="0.25">
      <c r="B47" s="1" t="s">
        <v>27</v>
      </c>
      <c r="C47" s="2">
        <f>(H41-(B41*C44)-(C45*C41)-(D41*C46))/E41</f>
        <v>0.19540168418367881</v>
      </c>
    </row>
    <row r="50" spans="1:8" x14ac:dyDescent="0.25">
      <c r="B50" s="1"/>
      <c r="C50">
        <f>C44</f>
        <v>6.9402209378856723</v>
      </c>
      <c r="D50" s="3"/>
    </row>
    <row r="51" spans="1:8" x14ac:dyDescent="0.25">
      <c r="B51" s="1" t="s">
        <v>28</v>
      </c>
      <c r="C51" s="2">
        <f t="shared" ref="C51:C53" si="1">C45</f>
        <v>6.7552448758970485</v>
      </c>
    </row>
    <row r="52" spans="1:8" x14ac:dyDescent="0.25">
      <c r="B52" s="1"/>
      <c r="C52" s="2">
        <f t="shared" si="1"/>
        <v>-2.8074576010722199</v>
      </c>
    </row>
    <row r="53" spans="1:8" x14ac:dyDescent="0.25">
      <c r="B53" s="1"/>
      <c r="C53" s="2">
        <f t="shared" si="1"/>
        <v>0.19540168418367881</v>
      </c>
    </row>
    <row r="56" spans="1:8" x14ac:dyDescent="0.25">
      <c r="A56" s="1"/>
      <c r="B56">
        <f>B38</f>
        <v>2.4494897427831779</v>
      </c>
      <c r="C56">
        <f>B39</f>
        <v>0.81649658092772615</v>
      </c>
      <c r="D56">
        <f>B40</f>
        <v>-0.40824829046386307</v>
      </c>
      <c r="E56" s="1">
        <f>B41</f>
        <v>0.40824829046386307</v>
      </c>
      <c r="F56" s="2" t="s">
        <v>5</v>
      </c>
      <c r="G56" s="2"/>
      <c r="H56" s="2">
        <f>C50</f>
        <v>6.9402209378856723</v>
      </c>
    </row>
    <row r="57" spans="1:8" x14ac:dyDescent="0.25">
      <c r="A57" s="1"/>
      <c r="B57">
        <v>0</v>
      </c>
      <c r="C57">
        <f>C39</f>
        <v>1.8257418583505536</v>
      </c>
      <c r="D57">
        <f>C40</f>
        <v>0.73029674334022165</v>
      </c>
      <c r="E57" s="1">
        <f>C41</f>
        <v>-0.18257418583505544</v>
      </c>
      <c r="F57" s="2" t="s">
        <v>6</v>
      </c>
      <c r="G57" s="2"/>
      <c r="H57" s="2">
        <f t="shared" ref="H57:H59" si="2">C51</f>
        <v>6.7552448758970485</v>
      </c>
    </row>
    <row r="58" spans="1:8" x14ac:dyDescent="0.25">
      <c r="A58" s="1"/>
      <c r="B58">
        <v>0</v>
      </c>
      <c r="C58">
        <v>0</v>
      </c>
      <c r="D58">
        <f>D40</f>
        <v>1.8165902124584949</v>
      </c>
      <c r="E58" s="1">
        <f>D41</f>
        <v>-0.38533731779422614</v>
      </c>
      <c r="F58" s="2" t="s">
        <v>7</v>
      </c>
      <c r="G58" s="4" t="s">
        <v>9</v>
      </c>
      <c r="H58" s="2">
        <f t="shared" si="2"/>
        <v>-2.8074576010722199</v>
      </c>
    </row>
    <row r="59" spans="1:8" x14ac:dyDescent="0.25">
      <c r="A59" s="1"/>
      <c r="B59">
        <v>0</v>
      </c>
      <c r="C59">
        <v>0</v>
      </c>
      <c r="D59">
        <v>0</v>
      </c>
      <c r="E59" s="1">
        <f>E41</f>
        <v>1.6283473681973242</v>
      </c>
      <c r="F59" s="2" t="s">
        <v>8</v>
      </c>
      <c r="G59" s="2"/>
      <c r="H59" s="2">
        <f t="shared" si="2"/>
        <v>0.19540168418367881</v>
      </c>
    </row>
    <row r="62" spans="1:8" x14ac:dyDescent="0.25">
      <c r="B62" t="s">
        <v>29</v>
      </c>
      <c r="C62">
        <f>H59/E59</f>
        <v>0.11999999999999994</v>
      </c>
    </row>
    <row r="63" spans="1:8" x14ac:dyDescent="0.25">
      <c r="B63" t="s">
        <v>30</v>
      </c>
      <c r="C63">
        <f>(H58-(E58*C62))/D58</f>
        <v>-1.5200000000000002</v>
      </c>
    </row>
    <row r="64" spans="1:8" x14ac:dyDescent="0.25">
      <c r="B64" t="s">
        <v>31</v>
      </c>
      <c r="C64">
        <f>(H57-(E57*C62)-(D57*C63))/C57</f>
        <v>4.32</v>
      </c>
    </row>
    <row r="65" spans="1:8" x14ac:dyDescent="0.25">
      <c r="B65" t="s">
        <v>32</v>
      </c>
      <c r="C65">
        <f>(H56-(E56*C62)-(D56*C63)-(C56*C64))/B56</f>
        <v>1.1200000000000003</v>
      </c>
    </row>
    <row r="68" spans="1:8" x14ac:dyDescent="0.25">
      <c r="B68" s="12"/>
      <c r="C68" s="13">
        <f>C65</f>
        <v>1.1200000000000003</v>
      </c>
    </row>
    <row r="69" spans="1:8" x14ac:dyDescent="0.25">
      <c r="B69" s="12" t="s">
        <v>33</v>
      </c>
      <c r="C69" s="13">
        <f>C64</f>
        <v>4.32</v>
      </c>
    </row>
    <row r="70" spans="1:8" x14ac:dyDescent="0.25">
      <c r="B70" s="12"/>
      <c r="C70" s="13">
        <f>C63</f>
        <v>-1.5200000000000002</v>
      </c>
    </row>
    <row r="71" spans="1:8" x14ac:dyDescent="0.25">
      <c r="B71" s="12"/>
      <c r="C71" s="13">
        <f>C62</f>
        <v>0.11999999999999994</v>
      </c>
    </row>
    <row r="74" spans="1:8" x14ac:dyDescent="0.25">
      <c r="A74" s="9" t="s">
        <v>34</v>
      </c>
      <c r="B74" s="9"/>
      <c r="C74" s="9"/>
      <c r="D74" s="9"/>
      <c r="E74" s="9"/>
      <c r="F74" s="9"/>
      <c r="G74" s="9"/>
      <c r="H74" s="9"/>
    </row>
    <row r="76" spans="1:8" x14ac:dyDescent="0.25">
      <c r="A76" s="3">
        <v>5</v>
      </c>
      <c r="B76">
        <v>1</v>
      </c>
      <c r="C76">
        <v>2</v>
      </c>
      <c r="D76" s="1">
        <v>-1</v>
      </c>
      <c r="E76" s="2"/>
      <c r="F76" s="2">
        <v>2</v>
      </c>
      <c r="G76" s="3"/>
      <c r="H76" s="11"/>
    </row>
    <row r="77" spans="1:8" x14ac:dyDescent="0.25">
      <c r="A77" s="3">
        <v>-1</v>
      </c>
      <c r="B77">
        <v>4</v>
      </c>
      <c r="C77">
        <v>0</v>
      </c>
      <c r="D77" s="1">
        <v>2</v>
      </c>
      <c r="E77" s="2"/>
      <c r="F77" s="2">
        <v>-9</v>
      </c>
      <c r="G77" s="3"/>
      <c r="H77" s="11"/>
    </row>
    <row r="78" spans="1:8" x14ac:dyDescent="0.25">
      <c r="A78" s="3">
        <v>2</v>
      </c>
      <c r="B78">
        <v>-2</v>
      </c>
      <c r="C78">
        <v>8</v>
      </c>
      <c r="D78" s="1">
        <v>1</v>
      </c>
      <c r="E78" s="2"/>
      <c r="F78" s="2">
        <v>18</v>
      </c>
      <c r="G78" s="3"/>
      <c r="H78" s="11"/>
    </row>
    <row r="79" spans="1:8" x14ac:dyDescent="0.25">
      <c r="A79" s="3">
        <v>3</v>
      </c>
      <c r="B79">
        <v>-1</v>
      </c>
      <c r="C79">
        <v>1</v>
      </c>
      <c r="D79" s="1">
        <v>6</v>
      </c>
      <c r="E79" s="2"/>
      <c r="F79" s="2">
        <v>19</v>
      </c>
      <c r="G79" s="3"/>
      <c r="H79" s="11"/>
    </row>
    <row r="80" spans="1:8" x14ac:dyDescent="0.25">
      <c r="H80" s="11"/>
    </row>
    <row r="81" spans="1:5" x14ac:dyDescent="0.25">
      <c r="A81" t="s">
        <v>35</v>
      </c>
      <c r="D81" t="s">
        <v>36</v>
      </c>
    </row>
    <row r="83" spans="1:5" x14ac:dyDescent="0.25">
      <c r="A83" t="s">
        <v>37</v>
      </c>
      <c r="B83">
        <f>A76</f>
        <v>5</v>
      </c>
    </row>
    <row r="84" spans="1:5" x14ac:dyDescent="0.25">
      <c r="A84" t="s">
        <v>38</v>
      </c>
      <c r="B84">
        <f>A77</f>
        <v>-1</v>
      </c>
      <c r="D84" t="s">
        <v>39</v>
      </c>
      <c r="E84">
        <f>B76/B83</f>
        <v>0.2</v>
      </c>
    </row>
    <row r="85" spans="1:5" x14ac:dyDescent="0.25">
      <c r="A85" t="s">
        <v>40</v>
      </c>
      <c r="B85">
        <f>A78</f>
        <v>2</v>
      </c>
      <c r="D85" t="s">
        <v>41</v>
      </c>
      <c r="E85">
        <f>C76/B83</f>
        <v>0.4</v>
      </c>
    </row>
    <row r="86" spans="1:5" x14ac:dyDescent="0.25">
      <c r="A86" t="s">
        <v>42</v>
      </c>
      <c r="B86">
        <f>A79</f>
        <v>3</v>
      </c>
      <c r="D86" t="s">
        <v>43</v>
      </c>
      <c r="E86">
        <f>D76/B83</f>
        <v>-0.2</v>
      </c>
    </row>
    <row r="89" spans="1:5" x14ac:dyDescent="0.25">
      <c r="A89" t="s">
        <v>44</v>
      </c>
      <c r="D89" t="s">
        <v>45</v>
      </c>
    </row>
    <row r="91" spans="1:5" x14ac:dyDescent="0.25">
      <c r="A91" t="s">
        <v>46</v>
      </c>
      <c r="B91">
        <f>B77-(B84*E84)</f>
        <v>4.2</v>
      </c>
    </row>
    <row r="92" spans="1:5" x14ac:dyDescent="0.25">
      <c r="A92" t="s">
        <v>47</v>
      </c>
      <c r="B92">
        <f>B78-(B85*E84)</f>
        <v>-2.4</v>
      </c>
      <c r="D92" t="s">
        <v>48</v>
      </c>
      <c r="E92">
        <f>(C77-(B84*E85))/B91</f>
        <v>9.5238095238095233E-2</v>
      </c>
    </row>
    <row r="93" spans="1:5" x14ac:dyDescent="0.25">
      <c r="A93" t="s">
        <v>49</v>
      </c>
      <c r="B93">
        <f>B79-(B86*E84)</f>
        <v>-1.6</v>
      </c>
      <c r="D93" t="s">
        <v>50</v>
      </c>
      <c r="E93">
        <f>(D77-(B84*E86))/B91</f>
        <v>0.42857142857142855</v>
      </c>
    </row>
    <row r="95" spans="1:5" x14ac:dyDescent="0.25">
      <c r="A95" t="s">
        <v>51</v>
      </c>
      <c r="D95" t="s">
        <v>52</v>
      </c>
    </row>
    <row r="97" spans="1:7" x14ac:dyDescent="0.25">
      <c r="A97" t="s">
        <v>53</v>
      </c>
      <c r="B97">
        <f>C78-(B85*E85)-(B92*E92)</f>
        <v>7.4285714285714288</v>
      </c>
    </row>
    <row r="98" spans="1:7" x14ac:dyDescent="0.25">
      <c r="A98" t="s">
        <v>54</v>
      </c>
      <c r="B98">
        <f>C79-(B86*E85)-(B93*E92)</f>
        <v>-4.7619047619047783E-2</v>
      </c>
      <c r="D98" t="s">
        <v>55</v>
      </c>
      <c r="E98">
        <f>(D78-(B85*E86)-(B92*E93))/B97</f>
        <v>0.32692307692307687</v>
      </c>
    </row>
    <row r="101" spans="1:7" x14ac:dyDescent="0.25">
      <c r="A101" t="s">
        <v>56</v>
      </c>
    </row>
    <row r="103" spans="1:7" x14ac:dyDescent="0.25">
      <c r="A103" t="s">
        <v>57</v>
      </c>
      <c r="B103">
        <f>D79-(B86*E86)-(B93*E93)-(B98*E98)</f>
        <v>7.3012820512820511</v>
      </c>
    </row>
    <row r="106" spans="1:7" x14ac:dyDescent="0.25">
      <c r="A106" s="1"/>
      <c r="B106">
        <f>B83</f>
        <v>5</v>
      </c>
      <c r="C106">
        <v>0</v>
      </c>
      <c r="D106">
        <v>0</v>
      </c>
      <c r="E106" s="1">
        <v>0</v>
      </c>
      <c r="F106" t="s">
        <v>20</v>
      </c>
      <c r="G106">
        <f>F76</f>
        <v>2</v>
      </c>
    </row>
    <row r="107" spans="1:7" x14ac:dyDescent="0.25">
      <c r="A107" s="1"/>
      <c r="B107">
        <f>B84</f>
        <v>-1</v>
      </c>
      <c r="C107">
        <f>B91</f>
        <v>4.2</v>
      </c>
      <c r="D107">
        <v>0</v>
      </c>
      <c r="E107" s="1">
        <v>0</v>
      </c>
      <c r="F107" t="s">
        <v>21</v>
      </c>
      <c r="G107">
        <f>F77</f>
        <v>-9</v>
      </c>
    </row>
    <row r="108" spans="1:7" x14ac:dyDescent="0.25">
      <c r="A108" s="1"/>
      <c r="B108">
        <f>B85</f>
        <v>2</v>
      </c>
      <c r="C108">
        <f>B92</f>
        <v>-2.4</v>
      </c>
      <c r="D108">
        <f>B97</f>
        <v>7.4285714285714288</v>
      </c>
      <c r="E108" s="1">
        <v>0</v>
      </c>
      <c r="F108" t="s">
        <v>22</v>
      </c>
      <c r="G108">
        <f>F78</f>
        <v>18</v>
      </c>
    </row>
    <row r="109" spans="1:7" x14ac:dyDescent="0.25">
      <c r="A109" s="1"/>
      <c r="B109">
        <f>B86</f>
        <v>3</v>
      </c>
      <c r="C109">
        <f>B93</f>
        <v>-1.6</v>
      </c>
      <c r="D109">
        <f>B98</f>
        <v>-4.7619047619047783E-2</v>
      </c>
      <c r="E109" s="1">
        <f>B103</f>
        <v>7.3012820512820511</v>
      </c>
      <c r="F109" t="s">
        <v>23</v>
      </c>
      <c r="G109">
        <f>F79</f>
        <v>19</v>
      </c>
    </row>
    <row r="112" spans="1:7" x14ac:dyDescent="0.25">
      <c r="A112" t="s">
        <v>58</v>
      </c>
      <c r="B112">
        <f>G106/B106</f>
        <v>0.4</v>
      </c>
    </row>
    <row r="113" spans="1:7" x14ac:dyDescent="0.25">
      <c r="A113" t="s">
        <v>59</v>
      </c>
      <c r="B113">
        <f>(G107-(B107*B112))/C107</f>
        <v>-2.0476190476190474</v>
      </c>
    </row>
    <row r="114" spans="1:7" x14ac:dyDescent="0.25">
      <c r="A114" t="s">
        <v>60</v>
      </c>
      <c r="B114">
        <f>(G108-(B108*B112)-(B113*C108))/D108</f>
        <v>1.6538461538461537</v>
      </c>
    </row>
    <row r="115" spans="1:7" x14ac:dyDescent="0.25">
      <c r="A115" t="s">
        <v>61</v>
      </c>
      <c r="B115">
        <f>(G109-(B109*B112)-(B113*C109)-(D109*B114))/E109</f>
        <v>2.0000000000000004</v>
      </c>
    </row>
    <row r="117" spans="1:7" x14ac:dyDescent="0.25">
      <c r="B117">
        <v>1</v>
      </c>
      <c r="C117">
        <f>E84</f>
        <v>0.2</v>
      </c>
      <c r="D117">
        <f>E85</f>
        <v>0.4</v>
      </c>
      <c r="E117" s="1">
        <f>E86</f>
        <v>-0.2</v>
      </c>
      <c r="G117">
        <f>B112</f>
        <v>0.4</v>
      </c>
    </row>
    <row r="118" spans="1:7" x14ac:dyDescent="0.25">
      <c r="B118">
        <v>0</v>
      </c>
      <c r="C118">
        <v>1</v>
      </c>
      <c r="D118">
        <f>E92</f>
        <v>9.5238095238095233E-2</v>
      </c>
      <c r="E118" s="1">
        <f>E93</f>
        <v>0.42857142857142855</v>
      </c>
      <c r="G118">
        <f>B113</f>
        <v>-2.0476190476190474</v>
      </c>
    </row>
    <row r="119" spans="1:7" x14ac:dyDescent="0.25">
      <c r="B119">
        <v>0</v>
      </c>
      <c r="C119">
        <v>0</v>
      </c>
      <c r="D119">
        <v>1</v>
      </c>
      <c r="E119" s="1">
        <f>E98</f>
        <v>0.32692307692307687</v>
      </c>
      <c r="G119">
        <f>B114</f>
        <v>1.6538461538461537</v>
      </c>
    </row>
    <row r="120" spans="1:7" x14ac:dyDescent="0.25">
      <c r="B120">
        <v>0</v>
      </c>
      <c r="C120">
        <v>0</v>
      </c>
      <c r="D120">
        <v>0</v>
      </c>
      <c r="E120" s="1">
        <v>1</v>
      </c>
      <c r="G120">
        <f>B115</f>
        <v>2.0000000000000004</v>
      </c>
    </row>
    <row r="122" spans="1:7" x14ac:dyDescent="0.25">
      <c r="A122" s="10" t="s">
        <v>62</v>
      </c>
      <c r="B122" s="10">
        <f>(G117-(B125*E117)-(D117*B124)-(C117*B123))</f>
        <v>1.0000000000000002</v>
      </c>
    </row>
    <row r="123" spans="1:7" x14ac:dyDescent="0.25">
      <c r="A123" s="10" t="s">
        <v>63</v>
      </c>
      <c r="B123" s="10">
        <f>(G118-(E118*B125)-(D118*B124))</f>
        <v>-3</v>
      </c>
    </row>
    <row r="124" spans="1:7" x14ac:dyDescent="0.25">
      <c r="A124" s="10" t="s">
        <v>64</v>
      </c>
      <c r="B124" s="10">
        <f>(G119-(E119*B125))</f>
        <v>0.99999999999999989</v>
      </c>
    </row>
    <row r="125" spans="1:7" x14ac:dyDescent="0.25">
      <c r="A125" s="10" t="s">
        <v>65</v>
      </c>
      <c r="B125" s="10">
        <f>G120</f>
        <v>2.0000000000000004</v>
      </c>
    </row>
  </sheetData>
  <mergeCells count="6">
    <mergeCell ref="A74:H74"/>
    <mergeCell ref="A2:K5"/>
    <mergeCell ref="A6:K9"/>
    <mergeCell ref="A10:K13"/>
    <mergeCell ref="A15:K15"/>
    <mergeCell ref="A16:K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2021-11-11T03:51:06Z</dcterms:created>
  <dcterms:modified xsi:type="dcterms:W3CDTF">2021-11-28T07:19:29Z</dcterms:modified>
</cp:coreProperties>
</file>