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Semestre 3\Metódos Numéricos\Unidad 4\Tareas\"/>
    </mc:Choice>
  </mc:AlternateContent>
  <xr:revisionPtr revIDLastSave="0" documentId="13_ncr:1_{BFFB3291-F4E5-49D0-967B-FDBC394BFD4A}" xr6:coauthVersionLast="47" xr6:coauthVersionMax="47" xr10:uidLastSave="{00000000-0000-0000-0000-000000000000}"/>
  <bookViews>
    <workbookView xWindow="1560" yWindow="1560" windowWidth="18000" windowHeight="9285" xr2:uid="{95966D54-9576-483D-AB15-3A11AE294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" l="1"/>
  <c r="B76" i="1"/>
  <c r="B34" i="1"/>
  <c r="B32" i="1"/>
  <c r="B30" i="1"/>
  <c r="E30" i="1" s="1"/>
  <c r="G31" i="1" s="1"/>
  <c r="F108" i="1" a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G81" i="1"/>
  <c r="E79" i="1"/>
  <c r="F81" i="1" s="1"/>
  <c r="B74" i="1" a="1"/>
  <c r="F58" i="1" a="1"/>
  <c r="F58" i="1" s="1"/>
  <c r="G59" i="1"/>
  <c r="H59" i="1"/>
  <c r="I59" i="1"/>
  <c r="G61" i="1"/>
  <c r="H61" i="1"/>
  <c r="I61" i="1"/>
  <c r="J58" i="1" a="1"/>
  <c r="B58" i="1" a="1"/>
  <c r="C48" i="1"/>
  <c r="D48" i="1"/>
  <c r="E48" i="1"/>
  <c r="F48" i="1"/>
  <c r="C49" i="1"/>
  <c r="D49" i="1"/>
  <c r="E49" i="1"/>
  <c r="F49" i="1"/>
  <c r="C50" i="1"/>
  <c r="D50" i="1"/>
  <c r="E50" i="1"/>
  <c r="F50" i="1"/>
  <c r="D47" i="1"/>
  <c r="E47" i="1"/>
  <c r="F47" i="1"/>
  <c r="C47" i="1"/>
  <c r="B40" i="1"/>
  <c r="B39" i="1"/>
  <c r="B37" i="1"/>
  <c r="F31" i="1"/>
  <c r="E32" i="1"/>
  <c r="I31" i="1" s="1"/>
  <c r="E31" i="1"/>
  <c r="H31" i="1" s="1"/>
  <c r="E29" i="1"/>
  <c r="B26" i="1"/>
  <c r="B24" i="1"/>
  <c r="B38" i="1" l="1"/>
  <c r="F61" i="1"/>
  <c r="F59" i="1"/>
  <c r="I60" i="1"/>
  <c r="I58" i="1"/>
  <c r="H60" i="1"/>
  <c r="H58" i="1"/>
  <c r="G60" i="1"/>
  <c r="G58" i="1"/>
  <c r="F60" i="1"/>
  <c r="E35" i="1" a="1"/>
  <c r="E35" i="1" s="1"/>
  <c r="H42" i="1" s="1"/>
  <c r="H47" i="1" s="1"/>
  <c r="C52" i="1" s="1"/>
  <c r="B58" i="1" s="1"/>
  <c r="J58" i="1" l="1"/>
  <c r="E36" i="1"/>
  <c r="H43" i="1" s="1"/>
  <c r="H48" i="1" s="1"/>
  <c r="C53" i="1" s="1"/>
  <c r="F38" i="1"/>
  <c r="I45" i="1" s="1"/>
  <c r="I50" i="1" s="1"/>
  <c r="D55" i="1" s="1"/>
  <c r="H36" i="1"/>
  <c r="K43" i="1" s="1"/>
  <c r="K48" i="1" s="1"/>
  <c r="F53" i="1" s="1"/>
  <c r="E37" i="1"/>
  <c r="H44" i="1" s="1"/>
  <c r="H49" i="1" s="1"/>
  <c r="C54" i="1" s="1"/>
  <c r="E38" i="1"/>
  <c r="H45" i="1" s="1"/>
  <c r="H50" i="1" s="1"/>
  <c r="C55" i="1" s="1"/>
  <c r="G37" i="1"/>
  <c r="J44" i="1" s="1"/>
  <c r="J49" i="1" s="1"/>
  <c r="E54" i="1" s="1"/>
  <c r="F35" i="1"/>
  <c r="I42" i="1" s="1"/>
  <c r="I47" i="1" s="1"/>
  <c r="D52" i="1" s="1"/>
  <c r="F36" i="1"/>
  <c r="I43" i="1" s="1"/>
  <c r="I48" i="1" s="1"/>
  <c r="D53" i="1" s="1"/>
  <c r="F37" i="1"/>
  <c r="I44" i="1" s="1"/>
  <c r="I49" i="1" s="1"/>
  <c r="D54" i="1" s="1"/>
  <c r="G36" i="1"/>
  <c r="J43" i="1" s="1"/>
  <c r="J48" i="1" s="1"/>
  <c r="E53" i="1" s="1"/>
  <c r="G35" i="1"/>
  <c r="J42" i="1" s="1"/>
  <c r="J47" i="1" s="1"/>
  <c r="E52" i="1" s="1"/>
  <c r="G38" i="1"/>
  <c r="J45" i="1" s="1"/>
  <c r="J50" i="1" s="1"/>
  <c r="E55" i="1" s="1"/>
  <c r="H35" i="1"/>
  <c r="K42" i="1" s="1"/>
  <c r="K47" i="1" s="1"/>
  <c r="F52" i="1" s="1"/>
  <c r="H37" i="1"/>
  <c r="K44" i="1" s="1"/>
  <c r="K49" i="1" s="1"/>
  <c r="F54" i="1" s="1"/>
  <c r="H38" i="1"/>
  <c r="K45" i="1" s="1"/>
  <c r="K50" i="1" s="1"/>
  <c r="F55" i="1" s="1"/>
  <c r="M58" i="1" l="1"/>
  <c r="E58" i="1"/>
  <c r="L61" i="1"/>
  <c r="D61" i="1"/>
  <c r="D60" i="1"/>
  <c r="L60" i="1"/>
  <c r="L58" i="1"/>
  <c r="D58" i="1"/>
  <c r="M59" i="1"/>
  <c r="E59" i="1"/>
  <c r="K61" i="1"/>
  <c r="C61" i="1"/>
  <c r="M61" i="1"/>
  <c r="E61" i="1"/>
  <c r="B61" i="1"/>
  <c r="J61" i="1"/>
  <c r="L59" i="1"/>
  <c r="D59" i="1"/>
  <c r="J59" i="1"/>
  <c r="B59" i="1"/>
  <c r="M60" i="1"/>
  <c r="E60" i="1"/>
  <c r="B60" i="1"/>
  <c r="J60" i="1"/>
  <c r="C60" i="1"/>
  <c r="K60" i="1"/>
  <c r="K59" i="1"/>
  <c r="C59" i="1"/>
  <c r="C58" i="1"/>
  <c r="K58" i="1"/>
  <c r="B63" i="1" l="1" a="1"/>
  <c r="B108" i="1" a="1"/>
  <c r="B63" i="1" l="1"/>
  <c r="C64" i="1"/>
  <c r="G109" i="1" s="1"/>
  <c r="C63" i="1"/>
  <c r="G108" i="1" s="1"/>
  <c r="B65" i="1"/>
  <c r="F110" i="1" s="1"/>
  <c r="E63" i="1"/>
  <c r="I108" i="1" s="1"/>
  <c r="B64" i="1"/>
  <c r="F109" i="1" s="1"/>
  <c r="E66" i="1"/>
  <c r="I111" i="1" s="1"/>
  <c r="E64" i="1"/>
  <c r="I109" i="1" s="1"/>
  <c r="B66" i="1"/>
  <c r="F111" i="1" s="1"/>
  <c r="D65" i="1"/>
  <c r="H110" i="1" s="1"/>
  <c r="D66" i="1"/>
  <c r="H111" i="1" s="1"/>
  <c r="D64" i="1"/>
  <c r="H109" i="1" s="1"/>
  <c r="D63" i="1"/>
  <c r="H108" i="1" s="1"/>
  <c r="C66" i="1"/>
  <c r="C65" i="1"/>
  <c r="E65" i="1"/>
  <c r="I110" i="1" s="1"/>
  <c r="G111" i="1" l="1"/>
  <c r="B72" i="1"/>
  <c r="B74" i="1" s="1"/>
  <c r="B83" i="1" s="1"/>
  <c r="E82" i="1" s="1"/>
  <c r="I81" i="1" s="1"/>
  <c r="G110" i="1"/>
  <c r="F108" i="1"/>
  <c r="B69" i="1"/>
  <c r="B82" i="1" l="1"/>
  <c r="E81" i="1" s="1"/>
  <c r="H81" i="1" l="1"/>
  <c r="E85" i="1" a="1"/>
  <c r="F88" i="1" l="1"/>
  <c r="I95" i="1" s="1"/>
  <c r="I100" i="1" s="1"/>
  <c r="D105" i="1" s="1"/>
  <c r="G85" i="1"/>
  <c r="J92" i="1" s="1"/>
  <c r="F86" i="1"/>
  <c r="I93" i="1" s="1"/>
  <c r="I98" i="1" s="1"/>
  <c r="D103" i="1" s="1"/>
  <c r="F85" i="1"/>
  <c r="I92" i="1" s="1"/>
  <c r="I97" i="1" s="1"/>
  <c r="D102" i="1" s="1"/>
  <c r="G87" i="1"/>
  <c r="J94" i="1" s="1"/>
  <c r="J99" i="1" s="1"/>
  <c r="E104" i="1" s="1"/>
  <c r="E87" i="1"/>
  <c r="H94" i="1" s="1"/>
  <c r="H99" i="1" s="1"/>
  <c r="C104" i="1" s="1"/>
  <c r="E88" i="1"/>
  <c r="H95" i="1" s="1"/>
  <c r="H100" i="1" s="1"/>
  <c r="C105" i="1" s="1"/>
  <c r="E85" i="1"/>
  <c r="H92" i="1" s="1"/>
  <c r="H97" i="1" s="1"/>
  <c r="C102" i="1" s="1"/>
  <c r="E86" i="1"/>
  <c r="H93" i="1" s="1"/>
  <c r="H98" i="1" s="1"/>
  <c r="C103" i="1" s="1"/>
  <c r="G88" i="1"/>
  <c r="J95" i="1" s="1"/>
  <c r="J100" i="1" s="1"/>
  <c r="E105" i="1" s="1"/>
  <c r="H87" i="1"/>
  <c r="K94" i="1" s="1"/>
  <c r="K99" i="1" s="1"/>
  <c r="F104" i="1" s="1"/>
  <c r="G86" i="1"/>
  <c r="J93" i="1" s="1"/>
  <c r="J98" i="1" s="1"/>
  <c r="E103" i="1" s="1"/>
  <c r="H88" i="1"/>
  <c r="K95" i="1" s="1"/>
  <c r="K100" i="1" s="1"/>
  <c r="F105" i="1" s="1"/>
  <c r="H85" i="1"/>
  <c r="K92" i="1" s="1"/>
  <c r="K97" i="1" s="1"/>
  <c r="F102" i="1" s="1"/>
  <c r="H86" i="1"/>
  <c r="K93" i="1" s="1"/>
  <c r="K98" i="1" s="1"/>
  <c r="F103" i="1" s="1"/>
  <c r="F87" i="1"/>
  <c r="I94" i="1" s="1"/>
  <c r="I99" i="1" s="1"/>
  <c r="D104" i="1" s="1"/>
  <c r="J97" i="1" l="1"/>
  <c r="E102" i="1" s="1"/>
  <c r="M109" i="1"/>
  <c r="E109" i="1"/>
  <c r="J108" i="1" a="1"/>
  <c r="M108" i="1"/>
  <c r="E108" i="1"/>
  <c r="J110" i="1"/>
  <c r="B110" i="1"/>
  <c r="K110" i="1"/>
  <c r="C110" i="1"/>
  <c r="M111" i="1"/>
  <c r="E111" i="1"/>
  <c r="L110" i="1"/>
  <c r="D110" i="1"/>
  <c r="J108" i="1"/>
  <c r="B108" i="1"/>
  <c r="B113" i="1" s="1" a="1"/>
  <c r="L109" i="1"/>
  <c r="D109" i="1"/>
  <c r="M110" i="1"/>
  <c r="E110" i="1"/>
  <c r="K109" i="1"/>
  <c r="C109" i="1"/>
  <c r="J111" i="1"/>
  <c r="B111" i="1"/>
  <c r="L111" i="1"/>
  <c r="D111" i="1"/>
  <c r="L108" i="1"/>
  <c r="D108" i="1"/>
  <c r="K108" i="1"/>
  <c r="C108" i="1"/>
  <c r="J109" i="1"/>
  <c r="B109" i="1"/>
  <c r="K111" i="1"/>
  <c r="C111" i="1"/>
  <c r="C114" i="1" l="1"/>
  <c r="C115" i="1"/>
  <c r="D116" i="1"/>
  <c r="E113" i="1"/>
  <c r="D114" i="1"/>
  <c r="D115" i="1"/>
  <c r="D113" i="1"/>
  <c r="B115" i="1"/>
  <c r="B116" i="1"/>
  <c r="B113" i="1"/>
  <c r="B114" i="1"/>
  <c r="E116" i="1"/>
  <c r="C113" i="1"/>
  <c r="E114" i="1"/>
  <c r="C116" i="1"/>
  <c r="E115" i="1"/>
  <c r="B119" i="1" l="1"/>
</calcChain>
</file>

<file path=xl/sharedStrings.xml><?xml version="1.0" encoding="utf-8"?>
<sst xmlns="http://schemas.openxmlformats.org/spreadsheetml/2006/main" count="37" uniqueCount="22">
  <si>
    <t>Alexis Palomares Olegario.</t>
  </si>
  <si>
    <t>Ejercicio 16: Transformación de Householder</t>
  </si>
  <si>
    <t>19 de noviembre del 2021.</t>
  </si>
  <si>
    <t>Próposito:  A plicar la transformación de semenjanza de Householder a una matriz simétrica para simplificarla en superior Hessemberg.</t>
  </si>
  <si>
    <t>Indicaciones: Aplicar la transformación de Householder a la siguiente matriz.</t>
  </si>
  <si>
    <t>G=</t>
  </si>
  <si>
    <t>r=</t>
  </si>
  <si>
    <r>
      <t>w</t>
    </r>
    <r>
      <rPr>
        <sz val="10"/>
        <color theme="1"/>
        <rFont val="Calibri"/>
        <family val="2"/>
        <scheme val="minor"/>
      </rPr>
      <t>1=</t>
    </r>
  </si>
  <si>
    <t>w2=</t>
  </si>
  <si>
    <t>w3=</t>
  </si>
  <si>
    <t>w4=</t>
  </si>
  <si>
    <t>ww^t=</t>
  </si>
  <si>
    <t>=</t>
  </si>
  <si>
    <t>w=</t>
  </si>
  <si>
    <r>
      <t>p</t>
    </r>
    <r>
      <rPr>
        <sz val="12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=</t>
    </r>
  </si>
  <si>
    <r>
      <t>I - 2ww</t>
    </r>
    <r>
      <rPr>
        <vertAlign val="superscript"/>
        <sz val="10"/>
        <color theme="1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=</t>
    </r>
  </si>
  <si>
    <t>+</t>
  </si>
  <si>
    <t>A(2)=</t>
  </si>
  <si>
    <t>Tr(A(2))=</t>
  </si>
  <si>
    <r>
      <t>p</t>
    </r>
    <r>
      <rPr>
        <sz val="12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=</t>
    </r>
  </si>
  <si>
    <t>A(3)=</t>
  </si>
  <si>
    <t>Tr(A(3))=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</si>
</sst>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0"/>
      <color theme="1"/>
      <name val="Papyrus"/>
      <family val="4"/>
    </font>
    <font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0" fillId="0" borderId="3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042-8D30-4455-AF3B-7520FCAE93F0}">
  <dimension ref="A2:M119"/>
  <sheetViews>
    <sheetView tabSelected="1" zoomScale="85" zoomScaleNormal="85" workbookViewId="0">
      <selection activeCell="B24" sqref="B24"/>
    </sheetView>
  </sheetViews>
  <sheetFormatPr baseColWidth="10" defaultRowHeight="15" x14ac:dyDescent="0.25"/>
  <cols>
    <col min="2" max="2" width="14" bestFit="1" customWidth="1"/>
    <col min="5" max="5" width="12.85546875" bestFit="1" customWidth="1"/>
  </cols>
  <sheetData>
    <row r="2" spans="1:1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9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9" t="s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5" spans="1:11" x14ac:dyDescent="0.25">
      <c r="A15" s="10" t="s">
        <v>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0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8" spans="1:9" x14ac:dyDescent="0.25">
      <c r="B18">
        <v>-2</v>
      </c>
      <c r="C18">
        <v>3</v>
      </c>
      <c r="D18">
        <v>1</v>
      </c>
      <c r="E18">
        <v>-1</v>
      </c>
    </row>
    <row r="19" spans="1:9" x14ac:dyDescent="0.25">
      <c r="B19">
        <v>3</v>
      </c>
      <c r="C19">
        <v>4</v>
      </c>
      <c r="D19">
        <v>2</v>
      </c>
      <c r="E19">
        <v>5</v>
      </c>
    </row>
    <row r="20" spans="1:9" x14ac:dyDescent="0.25">
      <c r="B20">
        <v>1</v>
      </c>
      <c r="C20">
        <v>2</v>
      </c>
      <c r="D20">
        <v>1</v>
      </c>
      <c r="E20">
        <v>3</v>
      </c>
    </row>
    <row r="21" spans="1:9" x14ac:dyDescent="0.25">
      <c r="B21">
        <v>-1</v>
      </c>
      <c r="C21">
        <v>5</v>
      </c>
      <c r="D21">
        <v>3</v>
      </c>
      <c r="E21">
        <v>-4</v>
      </c>
    </row>
    <row r="24" spans="1:9" x14ac:dyDescent="0.25">
      <c r="A24" t="s">
        <v>5</v>
      </c>
      <c r="B24">
        <f>SQRT((B19)^2+(B20)^2+(B21)^2)</f>
        <v>3.3166247903553998</v>
      </c>
    </row>
    <row r="26" spans="1:9" x14ac:dyDescent="0.25">
      <c r="A26" t="s">
        <v>6</v>
      </c>
      <c r="B26">
        <f>SQRT((1/2)*(B24)^2+(1/2)*B19*B24)</f>
        <v>3.2365007624799196</v>
      </c>
    </row>
    <row r="28" spans="1:9" x14ac:dyDescent="0.25">
      <c r="A28" t="s">
        <v>7</v>
      </c>
      <c r="B28">
        <v>0</v>
      </c>
    </row>
    <row r="29" spans="1:9" x14ac:dyDescent="0.25">
      <c r="D29" s="2"/>
      <c r="E29">
        <f>B28</f>
        <v>0</v>
      </c>
      <c r="F29" s="3"/>
    </row>
    <row r="30" spans="1:9" x14ac:dyDescent="0.25">
      <c r="A30" t="s">
        <v>8</v>
      </c>
      <c r="B30">
        <f>(B19+B24)/(2*B26)</f>
        <v>0.9758416966222776</v>
      </c>
      <c r="D30" s="2" t="s">
        <v>11</v>
      </c>
      <c r="E30" s="2">
        <f>B30</f>
        <v>0.9758416966222776</v>
      </c>
    </row>
    <row r="31" spans="1:9" x14ac:dyDescent="0.25">
      <c r="D31" s="2"/>
      <c r="E31" s="2">
        <f>B32</f>
        <v>0.15448783630654317</v>
      </c>
      <c r="F31">
        <f>E29</f>
        <v>0</v>
      </c>
      <c r="G31">
        <f>E30</f>
        <v>0.9758416966222776</v>
      </c>
      <c r="H31">
        <f>E31</f>
        <v>0.15448783630654317</v>
      </c>
      <c r="I31" s="2">
        <f>E32</f>
        <v>-0.15448783630654317</v>
      </c>
    </row>
    <row r="32" spans="1:9" x14ac:dyDescent="0.25">
      <c r="A32" t="s">
        <v>9</v>
      </c>
      <c r="B32">
        <f>(B20)/(2*B26)</f>
        <v>0.15448783630654317</v>
      </c>
      <c r="D32" s="2"/>
      <c r="E32" s="2">
        <f>B34</f>
        <v>-0.15448783630654317</v>
      </c>
    </row>
    <row r="34" spans="1:11" x14ac:dyDescent="0.25">
      <c r="A34" t="s">
        <v>10</v>
      </c>
      <c r="B34">
        <f>B21/(2*B26)</f>
        <v>-0.15448783630654317</v>
      </c>
    </row>
    <row r="35" spans="1:11" x14ac:dyDescent="0.25">
      <c r="D35" s="2"/>
      <c r="E35">
        <f t="array" ref="E35:H38">MMULT(E29:E32,F31:I31)</f>
        <v>0</v>
      </c>
      <c r="F35">
        <v>0</v>
      </c>
      <c r="G35">
        <v>0</v>
      </c>
      <c r="H35" s="2">
        <v>0</v>
      </c>
    </row>
    <row r="36" spans="1:11" x14ac:dyDescent="0.25">
      <c r="D36" s="2"/>
      <c r="E36">
        <v>0</v>
      </c>
      <c r="F36">
        <v>0.95226701686664528</v>
      </c>
      <c r="G36">
        <v>0.15075567228888179</v>
      </c>
      <c r="H36" s="2">
        <v>-0.15075567228888179</v>
      </c>
    </row>
    <row r="37" spans="1:11" x14ac:dyDescent="0.25">
      <c r="A37" s="2"/>
      <c r="B37" s="4">
        <f>B28</f>
        <v>0</v>
      </c>
      <c r="D37" s="2" t="s">
        <v>12</v>
      </c>
      <c r="E37">
        <v>0</v>
      </c>
      <c r="F37">
        <v>0.15075567228888179</v>
      </c>
      <c r="G37">
        <v>2.3866491566677278E-2</v>
      </c>
      <c r="H37" s="2">
        <v>-2.3866491566677278E-2</v>
      </c>
    </row>
    <row r="38" spans="1:11" x14ac:dyDescent="0.25">
      <c r="A38" s="2"/>
      <c r="B38" s="4">
        <f>B30</f>
        <v>0.9758416966222776</v>
      </c>
      <c r="D38" s="2"/>
      <c r="E38">
        <v>0</v>
      </c>
      <c r="F38">
        <v>-0.15075567228888179</v>
      </c>
      <c r="G38">
        <v>-2.3866491566677278E-2</v>
      </c>
      <c r="H38" s="2">
        <v>2.3866491566677278E-2</v>
      </c>
    </row>
    <row r="39" spans="1:11" x14ac:dyDescent="0.25">
      <c r="A39" s="2" t="s">
        <v>13</v>
      </c>
      <c r="B39" s="4">
        <f>B32</f>
        <v>0.15448783630654317</v>
      </c>
    </row>
    <row r="40" spans="1:11" x14ac:dyDescent="0.25">
      <c r="A40" s="2"/>
      <c r="B40" s="4">
        <f>B34</f>
        <v>-0.15448783630654317</v>
      </c>
    </row>
    <row r="42" spans="1:11" x14ac:dyDescent="0.25">
      <c r="B42" s="2"/>
      <c r="C42">
        <v>1</v>
      </c>
      <c r="D42">
        <v>0</v>
      </c>
      <c r="E42">
        <v>0</v>
      </c>
      <c r="F42" s="2">
        <v>0</v>
      </c>
      <c r="G42" s="4"/>
      <c r="H42">
        <f t="shared" ref="H42:K45" si="0">E35</f>
        <v>0</v>
      </c>
      <c r="I42" s="1">
        <f t="shared" si="0"/>
        <v>0</v>
      </c>
      <c r="J42" s="1">
        <f t="shared" si="0"/>
        <v>0</v>
      </c>
      <c r="K42" s="2">
        <f t="shared" si="0"/>
        <v>0</v>
      </c>
    </row>
    <row r="43" spans="1:11" x14ac:dyDescent="0.25">
      <c r="B43" s="2"/>
      <c r="C43">
        <v>0</v>
      </c>
      <c r="D43">
        <v>1</v>
      </c>
      <c r="E43">
        <v>0</v>
      </c>
      <c r="F43" s="2">
        <v>0</v>
      </c>
      <c r="G43" s="6">
        <v>-2</v>
      </c>
      <c r="H43" s="1">
        <f t="shared" si="0"/>
        <v>0</v>
      </c>
      <c r="I43" s="1">
        <f t="shared" si="0"/>
        <v>0.95226701686664528</v>
      </c>
      <c r="J43" s="1">
        <f t="shared" si="0"/>
        <v>0.15075567228888179</v>
      </c>
      <c r="K43" s="2">
        <f t="shared" si="0"/>
        <v>-0.15075567228888179</v>
      </c>
    </row>
    <row r="44" spans="1:11" ht="15.75" x14ac:dyDescent="0.25">
      <c r="A44" t="s">
        <v>14</v>
      </c>
      <c r="B44" s="5" t="s">
        <v>15</v>
      </c>
      <c r="C44">
        <v>0</v>
      </c>
      <c r="D44">
        <v>0</v>
      </c>
      <c r="E44">
        <v>1</v>
      </c>
      <c r="F44" s="2">
        <v>0</v>
      </c>
      <c r="G44" s="4"/>
      <c r="H44" s="1">
        <f t="shared" si="0"/>
        <v>0</v>
      </c>
      <c r="I44" s="1">
        <f t="shared" si="0"/>
        <v>0.15075567228888179</v>
      </c>
      <c r="J44" s="1">
        <f t="shared" si="0"/>
        <v>2.3866491566677278E-2</v>
      </c>
      <c r="K44" s="2">
        <f t="shared" si="0"/>
        <v>-2.3866491566677278E-2</v>
      </c>
    </row>
    <row r="45" spans="1:11" x14ac:dyDescent="0.25">
      <c r="B45" s="2"/>
      <c r="C45">
        <v>0</v>
      </c>
      <c r="D45">
        <v>0</v>
      </c>
      <c r="E45">
        <v>0</v>
      </c>
      <c r="F45" s="2">
        <v>1</v>
      </c>
      <c r="G45" s="4"/>
      <c r="H45" s="1">
        <f t="shared" si="0"/>
        <v>0</v>
      </c>
      <c r="I45" s="1">
        <f t="shared" si="0"/>
        <v>-0.15075567228888179</v>
      </c>
      <c r="J45" s="1">
        <f t="shared" si="0"/>
        <v>-2.3866491566677278E-2</v>
      </c>
      <c r="K45" s="2">
        <f t="shared" si="0"/>
        <v>2.3866491566677278E-2</v>
      </c>
    </row>
    <row r="47" spans="1:11" x14ac:dyDescent="0.25">
      <c r="C47">
        <f>C42</f>
        <v>1</v>
      </c>
      <c r="D47" s="1">
        <f t="shared" ref="D47:F47" si="1">D42</f>
        <v>0</v>
      </c>
      <c r="E47" s="1">
        <f t="shared" si="1"/>
        <v>0</v>
      </c>
      <c r="F47" s="1">
        <f t="shared" si="1"/>
        <v>0</v>
      </c>
      <c r="H47">
        <f>H42*G43</f>
        <v>0</v>
      </c>
      <c r="I47">
        <f>I42*G43</f>
        <v>0</v>
      </c>
      <c r="J47" s="1">
        <f t="shared" ref="J47:K47" si="2">J42*H43</f>
        <v>0</v>
      </c>
      <c r="K47" s="1">
        <f t="shared" si="2"/>
        <v>0</v>
      </c>
    </row>
    <row r="48" spans="1:11" x14ac:dyDescent="0.25">
      <c r="B48" t="s">
        <v>12</v>
      </c>
      <c r="C48" s="1">
        <f t="shared" ref="C48:F48" si="3">C43</f>
        <v>0</v>
      </c>
      <c r="D48" s="1">
        <f t="shared" si="3"/>
        <v>1</v>
      </c>
      <c r="E48" s="1">
        <f t="shared" si="3"/>
        <v>0</v>
      </c>
      <c r="F48" s="1">
        <f t="shared" si="3"/>
        <v>0</v>
      </c>
      <c r="G48" t="s">
        <v>16</v>
      </c>
      <c r="H48" s="1">
        <f t="shared" ref="H48:H50" si="4">H43*G44</f>
        <v>0</v>
      </c>
      <c r="I48">
        <f>I43*$G$43</f>
        <v>-1.9045340337332906</v>
      </c>
      <c r="J48" s="1">
        <f t="shared" ref="J48:K48" si="5">J43*$G$43</f>
        <v>-0.30151134457776357</v>
      </c>
      <c r="K48" s="1">
        <f t="shared" si="5"/>
        <v>0.30151134457776357</v>
      </c>
    </row>
    <row r="49" spans="1:13" x14ac:dyDescent="0.25">
      <c r="C49" s="1">
        <f t="shared" ref="C49:F49" si="6">C44</f>
        <v>0</v>
      </c>
      <c r="D49" s="1">
        <f t="shared" si="6"/>
        <v>0</v>
      </c>
      <c r="E49" s="1">
        <f t="shared" si="6"/>
        <v>1</v>
      </c>
      <c r="F49" s="1">
        <f t="shared" si="6"/>
        <v>0</v>
      </c>
      <c r="H49" s="1">
        <f t="shared" si="4"/>
        <v>0</v>
      </c>
      <c r="I49">
        <f>I44*$G$43</f>
        <v>-0.30151134457776357</v>
      </c>
      <c r="J49" s="1">
        <f t="shared" ref="J49:K49" si="7">J44*$G$43</f>
        <v>-4.7732983133354556E-2</v>
      </c>
      <c r="K49" s="1">
        <f t="shared" si="7"/>
        <v>4.7732983133354556E-2</v>
      </c>
    </row>
    <row r="50" spans="1:13" x14ac:dyDescent="0.25">
      <c r="C50" s="1">
        <f t="shared" ref="C50:F50" si="8">C45</f>
        <v>0</v>
      </c>
      <c r="D50" s="1">
        <f t="shared" si="8"/>
        <v>0</v>
      </c>
      <c r="E50" s="1">
        <f t="shared" si="8"/>
        <v>0</v>
      </c>
      <c r="F50" s="1">
        <f t="shared" si="8"/>
        <v>1</v>
      </c>
      <c r="H50" s="1">
        <f t="shared" si="4"/>
        <v>0</v>
      </c>
      <c r="I50">
        <f>$G$43*I45</f>
        <v>0.30151134457776357</v>
      </c>
      <c r="J50" s="1">
        <f t="shared" ref="J50:K50" si="9">$G$43*J45</f>
        <v>4.7732983133354556E-2</v>
      </c>
      <c r="K50" s="1">
        <f t="shared" si="9"/>
        <v>-4.7732983133354556E-2</v>
      </c>
    </row>
    <row r="52" spans="1:13" x14ac:dyDescent="0.25">
      <c r="B52" s="2"/>
      <c r="C52">
        <f>C47+H47</f>
        <v>1</v>
      </c>
      <c r="D52" s="1">
        <f t="shared" ref="D52:F52" si="10">D47+I47</f>
        <v>0</v>
      </c>
      <c r="E52" s="1">
        <f t="shared" si="10"/>
        <v>0</v>
      </c>
      <c r="F52" s="2">
        <f t="shared" si="10"/>
        <v>0</v>
      </c>
    </row>
    <row r="53" spans="1:13" x14ac:dyDescent="0.25">
      <c r="B53" s="2" t="s">
        <v>12</v>
      </c>
      <c r="C53" s="1">
        <f t="shared" ref="C53:C55" si="11">C48+H48</f>
        <v>0</v>
      </c>
      <c r="D53" s="1">
        <f t="shared" ref="D53:D55" si="12">D48+I48</f>
        <v>-0.90453403373329055</v>
      </c>
      <c r="E53" s="1">
        <f t="shared" ref="E53:E55" si="13">E48+J48</f>
        <v>-0.30151134457776357</v>
      </c>
      <c r="F53" s="2">
        <f t="shared" ref="F53:F55" si="14">F48+K48</f>
        <v>0.30151134457776357</v>
      </c>
    </row>
    <row r="54" spans="1:13" x14ac:dyDescent="0.25">
      <c r="B54" s="2"/>
      <c r="C54" s="1">
        <f t="shared" si="11"/>
        <v>0</v>
      </c>
      <c r="D54" s="1">
        <f t="shared" si="12"/>
        <v>-0.30151134457776357</v>
      </c>
      <c r="E54" s="1">
        <f t="shared" si="13"/>
        <v>0.95226701686664539</v>
      </c>
      <c r="F54" s="2">
        <f t="shared" si="14"/>
        <v>4.7732983133354556E-2</v>
      </c>
    </row>
    <row r="55" spans="1:13" x14ac:dyDescent="0.25">
      <c r="B55" s="2"/>
      <c r="C55" s="1">
        <f t="shared" si="11"/>
        <v>0</v>
      </c>
      <c r="D55" s="1">
        <f t="shared" si="12"/>
        <v>0.30151134457776357</v>
      </c>
      <c r="E55" s="1">
        <f t="shared" si="13"/>
        <v>4.7732983133354556E-2</v>
      </c>
      <c r="F55" s="2">
        <f t="shared" si="14"/>
        <v>0.95226701686664539</v>
      </c>
    </row>
    <row r="58" spans="1:13" x14ac:dyDescent="0.25">
      <c r="B58" s="3">
        <f t="array" ref="B58:E61">C52:F55</f>
        <v>1</v>
      </c>
      <c r="C58">
        <v>0</v>
      </c>
      <c r="D58">
        <v>0</v>
      </c>
      <c r="E58" s="2">
        <v>0</v>
      </c>
      <c r="F58">
        <f t="array" ref="F58:I61">B18:E21</f>
        <v>-2</v>
      </c>
      <c r="G58">
        <v>3</v>
      </c>
      <c r="H58">
        <v>1</v>
      </c>
      <c r="I58" s="2">
        <v>-1</v>
      </c>
      <c r="J58">
        <f t="array" ref="J58:M61">C52:F55</f>
        <v>1</v>
      </c>
      <c r="K58">
        <v>0</v>
      </c>
      <c r="L58">
        <v>0</v>
      </c>
      <c r="M58" s="2">
        <v>0</v>
      </c>
    </row>
    <row r="59" spans="1:13" x14ac:dyDescent="0.25">
      <c r="A59" s="2" t="s">
        <v>17</v>
      </c>
      <c r="B59">
        <v>0</v>
      </c>
      <c r="C59">
        <v>-0.90453403373329055</v>
      </c>
      <c r="D59">
        <v>-0.30151134457776357</v>
      </c>
      <c r="E59" s="2">
        <v>0.30151134457776357</v>
      </c>
      <c r="F59">
        <v>3</v>
      </c>
      <c r="G59">
        <v>4</v>
      </c>
      <c r="H59">
        <v>2</v>
      </c>
      <c r="I59" s="2">
        <v>5</v>
      </c>
      <c r="J59">
        <v>0</v>
      </c>
      <c r="K59">
        <v>-0.90453403373329055</v>
      </c>
      <c r="L59">
        <v>-0.30151134457776357</v>
      </c>
      <c r="M59" s="2">
        <v>0.30151134457776357</v>
      </c>
    </row>
    <row r="60" spans="1:13" x14ac:dyDescent="0.25">
      <c r="A60" s="2"/>
      <c r="B60">
        <v>0</v>
      </c>
      <c r="C60">
        <v>-0.30151134457776357</v>
      </c>
      <c r="D60">
        <v>0.95226701686664539</v>
      </c>
      <c r="E60" s="2">
        <v>4.7732983133354556E-2</v>
      </c>
      <c r="F60">
        <v>1</v>
      </c>
      <c r="G60">
        <v>2</v>
      </c>
      <c r="H60">
        <v>1</v>
      </c>
      <c r="I60" s="2">
        <v>3</v>
      </c>
      <c r="J60">
        <v>0</v>
      </c>
      <c r="K60">
        <v>-0.30151134457776357</v>
      </c>
      <c r="L60">
        <v>0.95226701686664539</v>
      </c>
      <c r="M60" s="2">
        <v>4.7732983133354556E-2</v>
      </c>
    </row>
    <row r="61" spans="1:13" x14ac:dyDescent="0.25">
      <c r="A61" s="2"/>
      <c r="B61">
        <v>0</v>
      </c>
      <c r="C61">
        <v>0.30151134457776357</v>
      </c>
      <c r="D61">
        <v>4.7732983133354556E-2</v>
      </c>
      <c r="E61" s="2">
        <v>0.95226701686664539</v>
      </c>
      <c r="F61">
        <v>-1</v>
      </c>
      <c r="G61">
        <v>5</v>
      </c>
      <c r="H61">
        <v>3</v>
      </c>
      <c r="I61" s="2">
        <v>-4</v>
      </c>
      <c r="J61">
        <v>0</v>
      </c>
      <c r="K61">
        <v>0.30151134457776357</v>
      </c>
      <c r="L61">
        <v>4.7732983133354556E-2</v>
      </c>
      <c r="M61" s="2">
        <v>0.95226701686664539</v>
      </c>
    </row>
    <row r="63" spans="1:13" x14ac:dyDescent="0.25">
      <c r="B63">
        <f t="array" ref="B63:E66">MMULT(B58:E61,MMULT(F58:I61,J58:M61))</f>
        <v>-2</v>
      </c>
      <c r="C63">
        <v>-3.3166247903553989</v>
      </c>
      <c r="D63">
        <v>5.5511151231257827E-17</v>
      </c>
      <c r="E63">
        <v>0</v>
      </c>
    </row>
    <row r="64" spans="1:13" x14ac:dyDescent="0.25">
      <c r="A64" t="s">
        <v>12</v>
      </c>
      <c r="B64">
        <v>-3.3166247903553989</v>
      </c>
      <c r="C64">
        <v>0.81818181818181746</v>
      </c>
      <c r="D64">
        <v>-0.64692020678365414</v>
      </c>
      <c r="E64">
        <v>-7.1923747522381971</v>
      </c>
    </row>
    <row r="65" spans="1:13" x14ac:dyDescent="0.25">
      <c r="B65">
        <v>5.5511151231257827E-17</v>
      </c>
      <c r="C65">
        <v>-0.64692020678365414</v>
      </c>
      <c r="D65">
        <v>0.24166476319797273</v>
      </c>
      <c r="E65">
        <v>1.4090909090909087</v>
      </c>
    </row>
    <row r="66" spans="1:13" x14ac:dyDescent="0.25">
      <c r="B66">
        <v>0</v>
      </c>
      <c r="C66">
        <v>-7.192374752238198</v>
      </c>
      <c r="D66">
        <v>1.4090909090909092</v>
      </c>
      <c r="E66">
        <v>-5.9846581379791042E-2</v>
      </c>
    </row>
    <row r="69" spans="1:13" x14ac:dyDescent="0.25">
      <c r="A69" t="s">
        <v>18</v>
      </c>
      <c r="B69">
        <f>SUM(B63,C64,D65,E66)</f>
        <v>-1.0000000000000009</v>
      </c>
    </row>
    <row r="72" spans="1:13" x14ac:dyDescent="0.25">
      <c r="A72" t="s">
        <v>5</v>
      </c>
      <c r="B72">
        <f>(C65/C65)*SQRT(C65^2+C66^2)</f>
        <v>7.2214098575401797</v>
      </c>
    </row>
    <row r="74" spans="1:13" x14ac:dyDescent="0.25">
      <c r="A74" t="s">
        <v>6</v>
      </c>
      <c r="B74">
        <f t="array" ref="B74">SQRT((1/2)*B72^2+(1/2)*C65*B72)</f>
        <v>4.8722214836904252</v>
      </c>
    </row>
    <row r="76" spans="1:13" x14ac:dyDescent="0.25">
      <c r="A76" t="s">
        <v>9</v>
      </c>
      <c r="B76">
        <f>(C65+B72)/(2*B74)</f>
        <v>0.67469117247280097</v>
      </c>
    </row>
    <row r="77" spans="1:13" x14ac:dyDescent="0.25">
      <c r="A77" t="s">
        <v>10</v>
      </c>
      <c r="B77">
        <f>C66/(2*B74)</f>
        <v>-0.73810014346786135</v>
      </c>
    </row>
    <row r="79" spans="1:13" x14ac:dyDescent="0.25">
      <c r="A79" s="1"/>
      <c r="B79" s="1"/>
      <c r="C79" s="1"/>
      <c r="D79" s="2"/>
      <c r="E79" s="1">
        <f>B78</f>
        <v>0</v>
      </c>
      <c r="F79" s="3"/>
      <c r="G79" s="1"/>
      <c r="H79" s="1"/>
      <c r="I79" s="1"/>
      <c r="J79" s="1"/>
      <c r="K79" s="1"/>
      <c r="L79" s="1"/>
      <c r="M79" s="1"/>
    </row>
    <row r="80" spans="1:13" x14ac:dyDescent="0.25">
      <c r="A80" s="2"/>
      <c r="B80" s="4">
        <v>0</v>
      </c>
      <c r="C80" s="1"/>
      <c r="D80" s="2" t="s">
        <v>11</v>
      </c>
      <c r="E80" s="2">
        <v>0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2"/>
      <c r="B81" s="4">
        <v>0</v>
      </c>
      <c r="C81" s="1"/>
      <c r="D81" s="2"/>
      <c r="E81" s="2">
        <f>B82</f>
        <v>0.67469117247280097</v>
      </c>
      <c r="F81" s="1">
        <f>E79</f>
        <v>0</v>
      </c>
      <c r="G81" s="1">
        <f>E80</f>
        <v>0</v>
      </c>
      <c r="H81" s="1">
        <f>E81</f>
        <v>0.67469117247280097</v>
      </c>
      <c r="I81" s="2">
        <f>E82</f>
        <v>-0.73810014346786135</v>
      </c>
      <c r="J81" s="1"/>
      <c r="K81" s="1"/>
      <c r="L81" s="1"/>
      <c r="M81" s="1"/>
    </row>
    <row r="82" spans="1:13" x14ac:dyDescent="0.25">
      <c r="A82" s="2" t="s">
        <v>13</v>
      </c>
      <c r="B82" s="4">
        <f>B76</f>
        <v>0.67469117247280097</v>
      </c>
      <c r="C82" s="1"/>
      <c r="D82" s="2"/>
      <c r="E82" s="2">
        <f>B83</f>
        <v>-0.73810014346786135</v>
      </c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2"/>
      <c r="B83" s="4">
        <f>B77</f>
        <v>-0.73810014346786135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2"/>
      <c r="E85" s="1">
        <f t="array" ref="E85:H88">MMULT(E79:E82,F81:I81)</f>
        <v>0</v>
      </c>
      <c r="F85" s="1">
        <v>0</v>
      </c>
      <c r="G85" s="1">
        <v>0</v>
      </c>
      <c r="H85" s="2">
        <v>0</v>
      </c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2"/>
      <c r="E86" s="1">
        <v>0</v>
      </c>
      <c r="F86" s="1">
        <v>0</v>
      </c>
      <c r="G86" s="1">
        <v>0</v>
      </c>
      <c r="H86" s="2">
        <v>0</v>
      </c>
      <c r="I86" s="1"/>
      <c r="J86" s="1"/>
      <c r="K86" s="1"/>
      <c r="L86" s="1"/>
      <c r="M86" s="1"/>
    </row>
    <row r="87" spans="1:13" x14ac:dyDescent="0.25">
      <c r="A87" s="2"/>
      <c r="B87" s="4"/>
      <c r="C87" s="1"/>
      <c r="D87" s="2" t="s">
        <v>12</v>
      </c>
      <c r="E87" s="1">
        <v>0</v>
      </c>
      <c r="F87" s="1">
        <v>0</v>
      </c>
      <c r="G87" s="1">
        <v>0.45520817821272286</v>
      </c>
      <c r="H87" s="2">
        <v>-0.497989651198674</v>
      </c>
      <c r="I87" s="1"/>
      <c r="J87" s="1"/>
      <c r="K87" s="1"/>
      <c r="L87" s="1"/>
      <c r="M87" s="1"/>
    </row>
    <row r="88" spans="1:13" x14ac:dyDescent="0.25">
      <c r="A88" s="2"/>
      <c r="B88" s="4"/>
      <c r="C88" s="1"/>
      <c r="D88" s="2"/>
      <c r="E88" s="1">
        <v>0</v>
      </c>
      <c r="F88" s="1">
        <v>0</v>
      </c>
      <c r="G88" s="1">
        <v>-0.497989651198674</v>
      </c>
      <c r="H88" s="2">
        <v>0.54479182178727747</v>
      </c>
      <c r="I88" s="1"/>
      <c r="J88" s="1"/>
      <c r="K88" s="1"/>
      <c r="L88" s="1"/>
      <c r="M88" s="1"/>
    </row>
    <row r="89" spans="1:13" x14ac:dyDescent="0.25">
      <c r="A89" s="2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2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2"/>
      <c r="C92" s="1">
        <v>1</v>
      </c>
      <c r="D92" s="1">
        <v>0</v>
      </c>
      <c r="E92" s="1">
        <v>0</v>
      </c>
      <c r="F92" s="2">
        <v>0</v>
      </c>
      <c r="G92" s="4"/>
      <c r="H92" s="1">
        <f t="shared" ref="H92:K95" si="15">E85</f>
        <v>0</v>
      </c>
      <c r="I92" s="1">
        <f t="shared" si="15"/>
        <v>0</v>
      </c>
      <c r="J92" s="1">
        <f t="shared" si="15"/>
        <v>0</v>
      </c>
      <c r="K92" s="2">
        <f t="shared" si="15"/>
        <v>0</v>
      </c>
      <c r="L92" s="1"/>
      <c r="M92" s="1"/>
    </row>
    <row r="93" spans="1:13" x14ac:dyDescent="0.25">
      <c r="A93" s="1"/>
      <c r="B93" s="2"/>
      <c r="C93" s="1">
        <v>0</v>
      </c>
      <c r="D93" s="1">
        <v>1</v>
      </c>
      <c r="E93" s="1">
        <v>0</v>
      </c>
      <c r="F93" s="2">
        <v>0</v>
      </c>
      <c r="G93" s="6">
        <v>-2</v>
      </c>
      <c r="H93" s="1">
        <f t="shared" si="15"/>
        <v>0</v>
      </c>
      <c r="I93" s="1">
        <f t="shared" si="15"/>
        <v>0</v>
      </c>
      <c r="J93" s="1">
        <f t="shared" si="15"/>
        <v>0</v>
      </c>
      <c r="K93" s="2">
        <f t="shared" si="15"/>
        <v>0</v>
      </c>
      <c r="L93" s="1"/>
      <c r="M93" s="1"/>
    </row>
    <row r="94" spans="1:13" ht="15.75" x14ac:dyDescent="0.25">
      <c r="A94" s="1" t="s">
        <v>19</v>
      </c>
      <c r="B94" s="5" t="s">
        <v>15</v>
      </c>
      <c r="C94" s="1">
        <v>0</v>
      </c>
      <c r="D94" s="1">
        <v>0</v>
      </c>
      <c r="E94" s="1">
        <v>1</v>
      </c>
      <c r="F94" s="2">
        <v>0</v>
      </c>
      <c r="G94" s="4"/>
      <c r="H94" s="1">
        <f t="shared" si="15"/>
        <v>0</v>
      </c>
      <c r="I94" s="1">
        <f t="shared" si="15"/>
        <v>0</v>
      </c>
      <c r="J94" s="1">
        <f t="shared" si="15"/>
        <v>0.45520817821272286</v>
      </c>
      <c r="K94" s="2">
        <f t="shared" si="15"/>
        <v>-0.497989651198674</v>
      </c>
      <c r="L94" s="1"/>
      <c r="M94" s="1"/>
    </row>
    <row r="95" spans="1:13" x14ac:dyDescent="0.25">
      <c r="A95" s="1"/>
      <c r="B95" s="2"/>
      <c r="C95" s="1">
        <v>0</v>
      </c>
      <c r="D95" s="1">
        <v>0</v>
      </c>
      <c r="E95" s="1">
        <v>0</v>
      </c>
      <c r="F95" s="2">
        <v>1</v>
      </c>
      <c r="G95" s="4"/>
      <c r="H95" s="1">
        <f t="shared" si="15"/>
        <v>0</v>
      </c>
      <c r="I95" s="1">
        <f t="shared" si="15"/>
        <v>0</v>
      </c>
      <c r="J95" s="1">
        <f t="shared" si="15"/>
        <v>-0.497989651198674</v>
      </c>
      <c r="K95" s="2">
        <f t="shared" si="15"/>
        <v>0.54479182178727747</v>
      </c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>
        <f>C92</f>
        <v>1</v>
      </c>
      <c r="D97" s="1">
        <f t="shared" ref="D97:F97" si="16">D92</f>
        <v>0</v>
      </c>
      <c r="E97" s="1">
        <f t="shared" si="16"/>
        <v>0</v>
      </c>
      <c r="F97" s="1">
        <f t="shared" si="16"/>
        <v>0</v>
      </c>
      <c r="G97" s="1"/>
      <c r="H97" s="1">
        <f>H92*G93</f>
        <v>0</v>
      </c>
      <c r="I97" s="1">
        <f>I92*G93</f>
        <v>0</v>
      </c>
      <c r="J97" s="1">
        <f t="shared" ref="J97" si="17">J92*H93</f>
        <v>0</v>
      </c>
      <c r="K97" s="1">
        <f t="shared" ref="K97" si="18">K92*I93</f>
        <v>0</v>
      </c>
      <c r="L97" s="1"/>
      <c r="M97" s="1"/>
    </row>
    <row r="98" spans="1:13" x14ac:dyDescent="0.25">
      <c r="A98" s="1"/>
      <c r="B98" s="1" t="s">
        <v>12</v>
      </c>
      <c r="C98" s="1">
        <f t="shared" ref="C98:F98" si="19">C93</f>
        <v>0</v>
      </c>
      <c r="D98" s="1">
        <f t="shared" si="19"/>
        <v>1</v>
      </c>
      <c r="E98" s="1">
        <f t="shared" si="19"/>
        <v>0</v>
      </c>
      <c r="F98" s="1">
        <f t="shared" si="19"/>
        <v>0</v>
      </c>
      <c r="G98" s="1" t="s">
        <v>16</v>
      </c>
      <c r="H98" s="1">
        <f t="shared" ref="H98:H100" si="20">H93*G94</f>
        <v>0</v>
      </c>
      <c r="I98" s="1">
        <f>I93*$G$43</f>
        <v>0</v>
      </c>
      <c r="J98" s="1">
        <f t="shared" ref="J98:K98" si="21">J93*$G$43</f>
        <v>0</v>
      </c>
      <c r="K98" s="1">
        <f t="shared" si="21"/>
        <v>0</v>
      </c>
      <c r="L98" s="1"/>
      <c r="M98" s="1"/>
    </row>
    <row r="99" spans="1:13" x14ac:dyDescent="0.25">
      <c r="A99" s="1"/>
      <c r="B99" s="1"/>
      <c r="C99" s="1">
        <f t="shared" ref="C99:F99" si="22">C94</f>
        <v>0</v>
      </c>
      <c r="D99" s="1">
        <f t="shared" si="22"/>
        <v>0</v>
      </c>
      <c r="E99" s="1">
        <f t="shared" si="22"/>
        <v>1</v>
      </c>
      <c r="F99" s="1">
        <f t="shared" si="22"/>
        <v>0</v>
      </c>
      <c r="G99" s="1"/>
      <c r="H99" s="1">
        <f t="shared" si="20"/>
        <v>0</v>
      </c>
      <c r="I99" s="1">
        <f>I94*$G$43</f>
        <v>0</v>
      </c>
      <c r="J99" s="1">
        <f t="shared" ref="J99:K99" si="23">J94*$G$43</f>
        <v>-0.91041635642544572</v>
      </c>
      <c r="K99" s="1">
        <f t="shared" si="23"/>
        <v>0.995979302397348</v>
      </c>
      <c r="L99" s="1"/>
      <c r="M99" s="1"/>
    </row>
    <row r="100" spans="1:13" x14ac:dyDescent="0.25">
      <c r="A100" s="1"/>
      <c r="B100" s="1"/>
      <c r="C100" s="1">
        <f t="shared" ref="C100:F100" si="24">C95</f>
        <v>0</v>
      </c>
      <c r="D100" s="1">
        <f t="shared" si="24"/>
        <v>0</v>
      </c>
      <c r="E100" s="1">
        <f t="shared" si="24"/>
        <v>0</v>
      </c>
      <c r="F100" s="1">
        <f t="shared" si="24"/>
        <v>1</v>
      </c>
      <c r="G100" s="1"/>
      <c r="H100" s="1">
        <f t="shared" si="20"/>
        <v>0</v>
      </c>
      <c r="I100" s="1">
        <f>$G$43*I95</f>
        <v>0</v>
      </c>
      <c r="J100" s="1">
        <f t="shared" ref="J100:K100" si="25">$G$43*J95</f>
        <v>0.995979302397348</v>
      </c>
      <c r="K100" s="1">
        <f t="shared" si="25"/>
        <v>-1.0895836435745549</v>
      </c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2"/>
      <c r="C102" s="1">
        <f>C97+H97</f>
        <v>1</v>
      </c>
      <c r="D102" s="1">
        <f t="shared" ref="D102:D105" si="26">D97+I97</f>
        <v>0</v>
      </c>
      <c r="E102" s="1">
        <f t="shared" ref="E102:E105" si="27">E97+J97</f>
        <v>0</v>
      </c>
      <c r="F102" s="2">
        <f t="shared" ref="F102:F105" si="28">F97+K97</f>
        <v>0</v>
      </c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2" t="s">
        <v>12</v>
      </c>
      <c r="C103" s="1">
        <f t="shared" ref="C103:C105" si="29">C98+H98</f>
        <v>0</v>
      </c>
      <c r="D103" s="1">
        <f t="shared" si="26"/>
        <v>1</v>
      </c>
      <c r="E103" s="1">
        <f t="shared" si="27"/>
        <v>0</v>
      </c>
      <c r="F103" s="2">
        <f t="shared" si="28"/>
        <v>0</v>
      </c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2"/>
      <c r="C104" s="1">
        <f t="shared" si="29"/>
        <v>0</v>
      </c>
      <c r="D104" s="1">
        <f t="shared" si="26"/>
        <v>0</v>
      </c>
      <c r="E104" s="1">
        <f t="shared" si="27"/>
        <v>8.9583643574554284E-2</v>
      </c>
      <c r="F104" s="2">
        <f t="shared" si="28"/>
        <v>0.995979302397348</v>
      </c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2"/>
      <c r="C105" s="1">
        <f t="shared" si="29"/>
        <v>0</v>
      </c>
      <c r="D105" s="1">
        <f t="shared" si="26"/>
        <v>0</v>
      </c>
      <c r="E105" s="1">
        <f t="shared" si="27"/>
        <v>0.995979302397348</v>
      </c>
      <c r="F105" s="2">
        <f t="shared" si="28"/>
        <v>-8.958364357455495E-2</v>
      </c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3">
        <f t="array" ref="B108:E111">C102:F105</f>
        <v>1</v>
      </c>
      <c r="C108" s="1">
        <v>0</v>
      </c>
      <c r="D108" s="1">
        <v>0</v>
      </c>
      <c r="E108" s="2">
        <v>0</v>
      </c>
      <c r="F108" s="1">
        <f t="array" ref="F108:I111">B63:E66</f>
        <v>-2</v>
      </c>
      <c r="G108" s="1">
        <v>-3.3166247903553989</v>
      </c>
      <c r="H108" s="1">
        <v>5.5511151231257827E-17</v>
      </c>
      <c r="I108" s="2">
        <v>0</v>
      </c>
      <c r="J108" s="1">
        <f t="array" ref="J108:M111">C102:F105</f>
        <v>1</v>
      </c>
      <c r="K108" s="1">
        <v>0</v>
      </c>
      <c r="L108" s="1">
        <v>0</v>
      </c>
      <c r="M108" s="2">
        <v>0</v>
      </c>
    </row>
    <row r="109" spans="1:13" x14ac:dyDescent="0.25">
      <c r="A109" s="2" t="s">
        <v>20</v>
      </c>
      <c r="B109" s="1">
        <v>0</v>
      </c>
      <c r="C109" s="1">
        <v>1</v>
      </c>
      <c r="D109" s="1">
        <v>0</v>
      </c>
      <c r="E109" s="2">
        <v>0</v>
      </c>
      <c r="F109" s="1">
        <v>-3.3166247903553989</v>
      </c>
      <c r="G109" s="1">
        <v>0.81818181818181746</v>
      </c>
      <c r="H109" s="1">
        <v>-0.64692020678365414</v>
      </c>
      <c r="I109" s="2">
        <v>-7.1923747522381971</v>
      </c>
      <c r="J109" s="1">
        <v>0</v>
      </c>
      <c r="K109" s="1">
        <v>1</v>
      </c>
      <c r="L109" s="1">
        <v>0</v>
      </c>
      <c r="M109" s="2">
        <v>0</v>
      </c>
    </row>
    <row r="110" spans="1:13" x14ac:dyDescent="0.25">
      <c r="A110" s="2"/>
      <c r="B110" s="1">
        <v>0</v>
      </c>
      <c r="C110" s="1">
        <v>0</v>
      </c>
      <c r="D110" s="1">
        <v>8.9583643574554284E-2</v>
      </c>
      <c r="E110" s="2">
        <v>0.995979302397348</v>
      </c>
      <c r="F110" s="1">
        <v>5.5511151231257827E-17</v>
      </c>
      <c r="G110" s="1">
        <v>-0.64692020678365414</v>
      </c>
      <c r="H110" s="1">
        <v>0.24166476319797273</v>
      </c>
      <c r="I110" s="2">
        <v>1.4090909090909087</v>
      </c>
      <c r="J110" s="1">
        <v>0</v>
      </c>
      <c r="K110" s="1">
        <v>0</v>
      </c>
      <c r="L110" s="1">
        <v>8.9583643574554284E-2</v>
      </c>
      <c r="M110" s="2">
        <v>0.995979302397348</v>
      </c>
    </row>
    <row r="111" spans="1:13" x14ac:dyDescent="0.25">
      <c r="A111" s="2"/>
      <c r="B111" s="1">
        <v>0</v>
      </c>
      <c r="C111" s="1">
        <v>0</v>
      </c>
      <c r="D111" s="1">
        <v>0.995979302397348</v>
      </c>
      <c r="E111" s="2">
        <v>-8.958364357455495E-2</v>
      </c>
      <c r="F111" s="1">
        <v>0</v>
      </c>
      <c r="G111" s="1">
        <v>-7.192374752238198</v>
      </c>
      <c r="H111" s="1">
        <v>1.4090909090909092</v>
      </c>
      <c r="I111" s="2">
        <v>-5.9846581379791042E-2</v>
      </c>
      <c r="J111" s="1">
        <v>0</v>
      </c>
      <c r="K111" s="1">
        <v>0</v>
      </c>
      <c r="L111" s="1">
        <v>0.995979302397348</v>
      </c>
      <c r="M111" s="2">
        <v>-8.958364357455495E-2</v>
      </c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>
        <f t="array" ref="B113:E116">MMULT(B108:E111,MMULT(F108:I111,J108:M111))</f>
        <v>-2</v>
      </c>
      <c r="C113" s="1">
        <v>-3.3166247903553989</v>
      </c>
      <c r="D113" s="1">
        <v>4.9728911863141813E-18</v>
      </c>
      <c r="E113" s="1">
        <v>5.5287957678581856E-17</v>
      </c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 t="s">
        <v>12</v>
      </c>
      <c r="B114" s="1">
        <v>-3.3166247903553989</v>
      </c>
      <c r="C114" s="1">
        <v>0.81818181818181746</v>
      </c>
      <c r="D114" s="1">
        <v>-7.2214098575401815</v>
      </c>
      <c r="E114" s="1">
        <v>2.6645352591003757E-15</v>
      </c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>
        <v>4.9728911863141813E-18</v>
      </c>
      <c r="C115" s="1">
        <v>-7.2214098575401824</v>
      </c>
      <c r="D115" s="1">
        <v>0.19402103443307794</v>
      </c>
      <c r="E115" s="1">
        <v>1.4133762379184909</v>
      </c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>
        <v>5.5287957678581856E-17</v>
      </c>
      <c r="C116" s="1">
        <v>2.7755575615628914E-15</v>
      </c>
      <c r="D116" s="1">
        <v>1.4133762379184904</v>
      </c>
      <c r="E116" s="1">
        <v>-1.2202852614898008E-2</v>
      </c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 t="s">
        <v>21</v>
      </c>
      <c r="B119" s="1">
        <f>SUM(B113,C114,D115,E116)</f>
        <v>-1.0000000000000027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</sheetData>
  <mergeCells count="5">
    <mergeCell ref="A2:K5"/>
    <mergeCell ref="A6:K9"/>
    <mergeCell ref="A10:K13"/>
    <mergeCell ref="A15:K15"/>
    <mergeCell ref="A16:K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2021-11-22T01:34:40Z</dcterms:created>
  <dcterms:modified xsi:type="dcterms:W3CDTF">2021-11-27T04:14:48Z</dcterms:modified>
</cp:coreProperties>
</file>