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840" windowWidth="18615" windowHeight="6315"/>
  </bookViews>
  <sheets>
    <sheet name="Hoja 1" sheetId="1" r:id="rId1"/>
    <sheet name="Sheet1" sheetId="2" r:id="rId2"/>
  </sheets>
  <calcPr calcId="125725"/>
  <fileRecoveryPr repairLoad="1"/>
</workbook>
</file>

<file path=xl/calcChain.xml><?xml version="1.0" encoding="utf-8"?>
<calcChain xmlns="http://schemas.openxmlformats.org/spreadsheetml/2006/main">
  <c r="G100" i="1"/>
  <c r="F100"/>
  <c r="E100"/>
  <c r="G79"/>
  <c r="G78"/>
  <c r="G77"/>
  <c r="C73"/>
  <c r="B73"/>
  <c r="D71"/>
  <c r="C71"/>
  <c r="B77" s="1" a="1"/>
  <c r="B71"/>
  <c r="G49"/>
  <c r="G48"/>
  <c r="G47"/>
  <c r="C43"/>
  <c r="B43"/>
  <c r="D41"/>
  <c r="C41"/>
  <c r="B41"/>
  <c r="D79" l="1"/>
  <c r="B79"/>
  <c r="C78"/>
  <c r="D77"/>
  <c r="B77"/>
  <c r="C79"/>
  <c r="D78"/>
  <c r="B78"/>
  <c r="C77"/>
  <c r="F77" l="1" a="1"/>
  <c r="F79" l="1"/>
  <c r="F77"/>
  <c r="F78"/>
  <c r="E81" s="1"/>
  <c r="H79" l="1"/>
  <c r="E82"/>
  <c r="E80"/>
  <c r="H77"/>
  <c r="I77" a="1"/>
  <c r="H78"/>
  <c r="I79" l="1"/>
  <c r="I77"/>
  <c r="I78"/>
  <c r="G81"/>
  <c r="G80"/>
  <c r="P77"/>
  <c r="J77" a="1"/>
  <c r="G82"/>
  <c r="J79" l="1"/>
  <c r="J77"/>
  <c r="J78"/>
  <c r="O77" a="1"/>
  <c r="O77" s="1"/>
  <c r="K77" l="1" a="1"/>
  <c r="K79" l="1"/>
  <c r="K77"/>
  <c r="K78"/>
  <c r="L77" l="1" a="1"/>
  <c r="N79" l="1"/>
  <c r="L79"/>
  <c r="M78"/>
  <c r="N77"/>
  <c r="L77"/>
  <c r="L78"/>
  <c r="M79"/>
  <c r="N78"/>
  <c r="M77"/>
  <c r="B80" l="1" a="1"/>
  <c r="C82" l="1"/>
  <c r="D81"/>
  <c r="B81"/>
  <c r="C80"/>
  <c r="D82"/>
  <c r="B82"/>
  <c r="C81"/>
  <c r="D80"/>
  <c r="B80"/>
  <c r="F80" l="1" a="1"/>
  <c r="F82" l="1"/>
  <c r="F80"/>
  <c r="F81"/>
  <c r="E84" s="1"/>
  <c r="E85" l="1"/>
  <c r="H82"/>
  <c r="E83"/>
  <c r="H81"/>
  <c r="H80"/>
  <c r="I80" a="1"/>
  <c r="P80" l="1"/>
  <c r="J80" a="1"/>
  <c r="G84"/>
  <c r="G83"/>
  <c r="G85"/>
  <c r="I82"/>
  <c r="I80"/>
  <c r="I81"/>
  <c r="J82" l="1"/>
  <c r="J80"/>
  <c r="J81"/>
  <c r="O80" l="1" a="1"/>
  <c r="O80" s="1"/>
  <c r="K80" a="1"/>
  <c r="K82" l="1"/>
  <c r="K80"/>
  <c r="K81"/>
  <c r="L80" l="1" a="1"/>
  <c r="N82" l="1"/>
  <c r="L82"/>
  <c r="M81"/>
  <c r="N80"/>
  <c r="L80"/>
  <c r="M82"/>
  <c r="N81"/>
  <c r="L81"/>
  <c r="M80"/>
  <c r="B83" l="1" a="1"/>
  <c r="C85" l="1"/>
  <c r="D84"/>
  <c r="B84"/>
  <c r="C83"/>
  <c r="D85"/>
  <c r="B85"/>
  <c r="C84"/>
  <c r="D83"/>
  <c r="B83"/>
  <c r="F83" l="1" a="1"/>
  <c r="H13" i="2"/>
  <c r="H12"/>
  <c r="H11"/>
  <c r="F85" i="1" l="1"/>
  <c r="F83"/>
  <c r="F84"/>
  <c r="E87" s="1"/>
  <c r="B47" a="1"/>
  <c r="C7" i="2"/>
  <c r="D7" s="1"/>
  <c r="E5"/>
  <c r="D5"/>
  <c r="C5"/>
  <c r="E88" i="1" l="1"/>
  <c r="H85"/>
  <c r="E86"/>
  <c r="H84"/>
  <c r="H83"/>
  <c r="I83" a="1"/>
  <c r="B47"/>
  <c r="C49"/>
  <c r="B48"/>
  <c r="D49"/>
  <c r="C48"/>
  <c r="D48"/>
  <c r="C47"/>
  <c r="B49"/>
  <c r="D47"/>
  <c r="C11" i="2" a="1"/>
  <c r="P83" i="1" l="1"/>
  <c r="J83" a="1"/>
  <c r="G87"/>
  <c r="G86"/>
  <c r="I85"/>
  <c r="I83"/>
  <c r="I84"/>
  <c r="G88"/>
  <c r="F47" a="1"/>
  <c r="C11" i="2"/>
  <c r="D11"/>
  <c r="E12"/>
  <c r="C12"/>
  <c r="D13"/>
  <c r="C13"/>
  <c r="E11"/>
  <c r="E13"/>
  <c r="D12"/>
  <c r="J85" i="1" l="1"/>
  <c r="J83"/>
  <c r="J84"/>
  <c r="F47"/>
  <c r="E50" s="1"/>
  <c r="F49"/>
  <c r="F48"/>
  <c r="E51" s="1"/>
  <c r="G11" i="2" a="1"/>
  <c r="O83" i="1" l="1" a="1"/>
  <c r="O83" s="1"/>
  <c r="K83" a="1"/>
  <c r="I47" a="1"/>
  <c r="H48"/>
  <c r="H47"/>
  <c r="E52"/>
  <c r="G52" s="1"/>
  <c r="H49"/>
  <c r="G12" i="2"/>
  <c r="G13"/>
  <c r="G11"/>
  <c r="K85" i="1" l="1"/>
  <c r="K83"/>
  <c r="K84"/>
  <c r="G51"/>
  <c r="G50"/>
  <c r="P47"/>
  <c r="J47" a="1"/>
  <c r="I47"/>
  <c r="I49"/>
  <c r="I48"/>
  <c r="J11" i="2" a="1"/>
  <c r="I12"/>
  <c r="I11"/>
  <c r="I13"/>
  <c r="L83" i="1" l="1" a="1"/>
  <c r="J47"/>
  <c r="J48"/>
  <c r="J49"/>
  <c r="J11" i="2"/>
  <c r="J13"/>
  <c r="J12"/>
  <c r="K11" a="1"/>
  <c r="K47" i="1" l="1" a="1"/>
  <c r="K47" s="1"/>
  <c r="O47" a="1"/>
  <c r="O47" s="1"/>
  <c r="N85"/>
  <c r="L85"/>
  <c r="M84"/>
  <c r="N83"/>
  <c r="L83"/>
  <c r="M85"/>
  <c r="N84"/>
  <c r="L84"/>
  <c r="M83"/>
  <c r="K11" i="2"/>
  <c r="K13"/>
  <c r="K12"/>
  <c r="K48" i="1" l="1"/>
  <c r="K49"/>
  <c r="B86" a="1"/>
  <c r="L11" i="2" a="1"/>
  <c r="L13" s="1"/>
  <c r="L11"/>
  <c r="L12"/>
  <c r="M11" a="1"/>
  <c r="L47" i="1" l="1" a="1"/>
  <c r="M49" s="1"/>
  <c r="C88"/>
  <c r="D87"/>
  <c r="B87"/>
  <c r="C86"/>
  <c r="D88"/>
  <c r="B88"/>
  <c r="C87"/>
  <c r="D86"/>
  <c r="B86"/>
  <c r="M11" i="2"/>
  <c r="O12"/>
  <c r="N11"/>
  <c r="M13"/>
  <c r="O11"/>
  <c r="N13"/>
  <c r="M12"/>
  <c r="O13"/>
  <c r="N12"/>
  <c r="P11" a="1"/>
  <c r="P11" s="1"/>
  <c r="N47" i="1" l="1"/>
  <c r="M48"/>
  <c r="L47"/>
  <c r="M47"/>
  <c r="L48"/>
  <c r="L49"/>
  <c r="N48"/>
  <c r="N49"/>
  <c r="F86" a="1"/>
  <c r="B50" a="1"/>
  <c r="F88" l="1"/>
  <c r="F86"/>
  <c r="F87"/>
  <c r="E90" s="1"/>
  <c r="B50"/>
  <c r="C52"/>
  <c r="B51"/>
  <c r="D52"/>
  <c r="C51"/>
  <c r="D51"/>
  <c r="C50"/>
  <c r="B52"/>
  <c r="D50"/>
  <c r="E91" l="1"/>
  <c r="H88"/>
  <c r="E89"/>
  <c r="H87"/>
  <c r="H86"/>
  <c r="I86" a="1"/>
  <c r="F50" a="1"/>
  <c r="P86" l="1"/>
  <c r="J86" a="1"/>
  <c r="G90"/>
  <c r="G89"/>
  <c r="G91"/>
  <c r="I88"/>
  <c r="I86"/>
  <c r="I87"/>
  <c r="F50"/>
  <c r="F51"/>
  <c r="E54" s="1"/>
  <c r="F52"/>
  <c r="J88" l="1"/>
  <c r="J86"/>
  <c r="J87"/>
  <c r="E55"/>
  <c r="H52"/>
  <c r="I50" a="1"/>
  <c r="H51"/>
  <c r="E53"/>
  <c r="G53" s="1"/>
  <c r="H50"/>
  <c r="G54"/>
  <c r="O86" l="1" a="1"/>
  <c r="O86" s="1"/>
  <c r="K86" a="1"/>
  <c r="I51"/>
  <c r="I52"/>
  <c r="I50"/>
  <c r="G55"/>
  <c r="P50"/>
  <c r="J50" a="1"/>
  <c r="K88" l="1"/>
  <c r="K86"/>
  <c r="K87"/>
  <c r="J51"/>
  <c r="J50"/>
  <c r="J52"/>
  <c r="O50" l="1" a="1"/>
  <c r="O50" s="1"/>
  <c r="L86" a="1"/>
  <c r="K50" a="1"/>
  <c r="N88" l="1"/>
  <c r="L88"/>
  <c r="M87"/>
  <c r="N86"/>
  <c r="L86"/>
  <c r="M88"/>
  <c r="N87"/>
  <c r="L87"/>
  <c r="M86"/>
  <c r="K51"/>
  <c r="K50"/>
  <c r="K52"/>
  <c r="B89" l="1" a="1"/>
  <c r="L50" a="1"/>
  <c r="C91" l="1"/>
  <c r="D90"/>
  <c r="B90"/>
  <c r="C89"/>
  <c r="D91"/>
  <c r="B91"/>
  <c r="C90"/>
  <c r="D89"/>
  <c r="B89"/>
  <c r="N52"/>
  <c r="M50"/>
  <c r="N51"/>
  <c r="L50"/>
  <c r="M51"/>
  <c r="L51"/>
  <c r="M52"/>
  <c r="N50"/>
  <c r="L52"/>
  <c r="F89" l="1" a="1"/>
  <c r="B53" a="1"/>
  <c r="F91" l="1"/>
  <c r="F89"/>
  <c r="F90"/>
  <c r="E93" s="1"/>
  <c r="B53"/>
  <c r="B54"/>
  <c r="C55"/>
  <c r="C53"/>
  <c r="D54"/>
  <c r="D55"/>
  <c r="C54"/>
  <c r="B55"/>
  <c r="D53"/>
  <c r="F53" l="1" a="1"/>
  <c r="F54" s="1"/>
  <c r="E57" s="1"/>
  <c r="E94"/>
  <c r="H91"/>
  <c r="E92"/>
  <c r="H90"/>
  <c r="H89"/>
  <c r="I89" a="1"/>
  <c r="F55" l="1"/>
  <c r="F53"/>
  <c r="P89"/>
  <c r="J89" a="1"/>
  <c r="G93"/>
  <c r="G92"/>
  <c r="G94"/>
  <c r="I91"/>
  <c r="I89"/>
  <c r="I90"/>
  <c r="E58"/>
  <c r="E56"/>
  <c r="I53" a="1"/>
  <c r="H55" l="1"/>
  <c r="H54"/>
  <c r="H53"/>
  <c r="G58"/>
  <c r="J91"/>
  <c r="J89"/>
  <c r="O89" s="1" a="1"/>
  <c r="O89" s="1"/>
  <c r="J90"/>
  <c r="I54"/>
  <c r="I55"/>
  <c r="I53"/>
  <c r="G56"/>
  <c r="G57"/>
  <c r="P53"/>
  <c r="J53" a="1"/>
  <c r="K89" l="1" a="1"/>
  <c r="J53"/>
  <c r="J54"/>
  <c r="J55"/>
  <c r="O53" l="1" a="1"/>
  <c r="O53" s="1"/>
  <c r="K91"/>
  <c r="K89"/>
  <c r="K90"/>
  <c r="K53" a="1"/>
  <c r="L89" l="1" a="1"/>
  <c r="K54"/>
  <c r="K55"/>
  <c r="K53"/>
  <c r="L53" l="1" a="1"/>
  <c r="N54" s="1"/>
  <c r="N91"/>
  <c r="L91"/>
  <c r="M90"/>
  <c r="N89"/>
  <c r="L89"/>
  <c r="M91"/>
  <c r="N90"/>
  <c r="L90"/>
  <c r="M89"/>
  <c r="L55" l="1"/>
  <c r="N55"/>
  <c r="M53"/>
  <c r="M55"/>
  <c r="L53"/>
  <c r="B56" s="1" a="1"/>
  <c r="N53"/>
  <c r="L54"/>
  <c r="M54"/>
  <c r="B92" a="1"/>
  <c r="C94" l="1"/>
  <c r="D93"/>
  <c r="B93"/>
  <c r="C92"/>
  <c r="D94"/>
  <c r="B94"/>
  <c r="C93"/>
  <c r="D92"/>
  <c r="B92"/>
  <c r="B56"/>
  <c r="C56"/>
  <c r="D57"/>
  <c r="B57"/>
  <c r="C58"/>
  <c r="B58"/>
  <c r="D56"/>
  <c r="C57"/>
  <c r="D58"/>
  <c r="F56" l="1" a="1"/>
  <c r="F57" s="1"/>
  <c r="E60" s="1"/>
  <c r="F92" a="1"/>
  <c r="F58" l="1"/>
  <c r="H56" s="1"/>
  <c r="F56"/>
  <c r="F94"/>
  <c r="E97" s="1"/>
  <c r="G97" s="1"/>
  <c r="F92"/>
  <c r="E95" s="1"/>
  <c r="F93"/>
  <c r="E96" s="1"/>
  <c r="E59"/>
  <c r="I56" a="1"/>
  <c r="G95" l="1"/>
  <c r="G96"/>
  <c r="H58"/>
  <c r="E61"/>
  <c r="G60" s="1"/>
  <c r="H57"/>
  <c r="H93"/>
  <c r="H92"/>
  <c r="I92" a="1"/>
  <c r="H94"/>
  <c r="G59"/>
  <c r="J56" a="1"/>
  <c r="P56"/>
  <c r="I56"/>
  <c r="I58"/>
  <c r="I57"/>
  <c r="G61"/>
  <c r="I94" l="1"/>
  <c r="I92"/>
  <c r="I93"/>
  <c r="P92"/>
  <c r="J92" a="1"/>
  <c r="J56"/>
  <c r="J57"/>
  <c r="J58"/>
  <c r="O56" l="1" a="1"/>
  <c r="O56" s="1"/>
  <c r="K56" a="1"/>
  <c r="K57" s="1"/>
  <c r="J94"/>
  <c r="J92"/>
  <c r="J93"/>
  <c r="O92" s="1" a="1"/>
  <c r="O92" s="1"/>
  <c r="K56" l="1"/>
  <c r="K58"/>
  <c r="K92" a="1"/>
  <c r="L56" l="1" a="1"/>
  <c r="N57" s="1"/>
  <c r="K94"/>
  <c r="K92"/>
  <c r="K93"/>
  <c r="L58" l="1"/>
  <c r="M56"/>
  <c r="N58"/>
  <c r="M58"/>
  <c r="L56"/>
  <c r="B59" s="1" a="1"/>
  <c r="N56"/>
  <c r="L57"/>
  <c r="M57"/>
  <c r="L92" a="1"/>
  <c r="N94" l="1"/>
  <c r="L94"/>
  <c r="M93"/>
  <c r="N92"/>
  <c r="L92"/>
  <c r="M94"/>
  <c r="N93"/>
  <c r="L93"/>
  <c r="M92"/>
  <c r="B59"/>
  <c r="B60"/>
  <c r="C61"/>
  <c r="C59"/>
  <c r="D60"/>
  <c r="B61"/>
  <c r="D59"/>
  <c r="D61"/>
  <c r="C60"/>
  <c r="B95" l="1" a="1"/>
  <c r="F59" a="1"/>
  <c r="B95" l="1"/>
  <c r="C95"/>
  <c r="D96"/>
  <c r="B96"/>
  <c r="C97"/>
  <c r="B97"/>
  <c r="D95"/>
  <c r="F95" s="1" a="1"/>
  <c r="D97"/>
  <c r="C96"/>
  <c r="F60"/>
  <c r="E63" s="1"/>
  <c r="F61"/>
  <c r="F59"/>
  <c r="F95" l="1"/>
  <c r="F96"/>
  <c r="F97"/>
  <c r="H97" s="1"/>
  <c r="E62"/>
  <c r="I59" a="1"/>
  <c r="H60"/>
  <c r="H59"/>
  <c r="E64"/>
  <c r="G64" s="1"/>
  <c r="H61"/>
  <c r="H95" l="1"/>
  <c r="I95" a="1"/>
  <c r="H96"/>
  <c r="G62"/>
  <c r="G63"/>
  <c r="P59"/>
  <c r="J59" a="1"/>
  <c r="I60"/>
  <c r="I61"/>
  <c r="I59"/>
  <c r="J95" l="1" a="1"/>
  <c r="P95"/>
  <c r="I95"/>
  <c r="I96"/>
  <c r="I97"/>
  <c r="J59"/>
  <c r="J60"/>
  <c r="J61"/>
  <c r="J95" l="1"/>
  <c r="K95" s="1" a="1"/>
  <c r="J96"/>
  <c r="J97"/>
  <c r="O59" a="1"/>
  <c r="O59" s="1"/>
  <c r="K59" a="1"/>
  <c r="K95" l="1"/>
  <c r="K96"/>
  <c r="K97"/>
  <c r="O95" a="1"/>
  <c r="O95" s="1"/>
  <c r="K60"/>
  <c r="K61"/>
  <c r="K59"/>
  <c r="L59" s="1" a="1"/>
  <c r="L95" l="1" a="1"/>
  <c r="M59"/>
  <c r="N60"/>
  <c r="L59"/>
  <c r="M60"/>
  <c r="N61"/>
  <c r="L60"/>
  <c r="M61"/>
  <c r="N59"/>
  <c r="L61"/>
  <c r="L96" l="1"/>
  <c r="M97"/>
  <c r="N97"/>
  <c r="M96"/>
  <c r="M95"/>
  <c r="N96"/>
  <c r="N95"/>
  <c r="L95"/>
  <c r="L97"/>
  <c r="B62" a="1"/>
  <c r="B62" s="1"/>
  <c r="C62"/>
  <c r="B63"/>
  <c r="B64"/>
  <c r="D62"/>
  <c r="D64"/>
  <c r="C63"/>
  <c r="C64" l="1"/>
  <c r="D63"/>
  <c r="F62" a="1"/>
  <c r="F62" l="1"/>
  <c r="F63"/>
  <c r="F64"/>
  <c r="H64" s="1"/>
  <c r="G67" s="1"/>
  <c r="H62" l="1"/>
  <c r="E67" s="1"/>
  <c r="H63"/>
  <c r="F67" s="1"/>
  <c r="I62" a="1"/>
  <c r="I62" l="1"/>
  <c r="I63"/>
  <c r="I64"/>
  <c r="J62" a="1"/>
  <c r="P62"/>
  <c r="J62" l="1"/>
  <c r="J63"/>
  <c r="J64"/>
  <c r="O62" l="1" a="1"/>
  <c r="O62" s="1"/>
  <c r="K62" a="1"/>
  <c r="K62" l="1"/>
  <c r="K63"/>
  <c r="K64"/>
  <c r="L62" l="1" a="1"/>
  <c r="L63" l="1"/>
  <c r="M64"/>
  <c r="M63"/>
  <c r="N64"/>
  <c r="M62"/>
  <c r="N63"/>
  <c r="N62"/>
  <c r="L64"/>
  <c r="L62"/>
</calcChain>
</file>

<file path=xl/sharedStrings.xml><?xml version="1.0" encoding="utf-8"?>
<sst xmlns="http://schemas.openxmlformats.org/spreadsheetml/2006/main" count="49" uniqueCount="30">
  <si>
    <t>Alexis Palomares Olegario.</t>
  </si>
  <si>
    <t>jacobiana</t>
  </si>
  <si>
    <t>k</t>
  </si>
  <si>
    <t>A(k-1) -1</t>
  </si>
  <si>
    <t>xk-1</t>
  </si>
  <si>
    <t>xk</t>
  </si>
  <si>
    <t>f(x)k-1</t>
  </si>
  <si>
    <t>f(x)k</t>
  </si>
  <si>
    <t>Delta x</t>
  </si>
  <si>
    <t>Delta f</t>
  </si>
  <si>
    <t>A-1Delta f</t>
  </si>
  <si>
    <t>Ejercicio 4: Método de Broyden.</t>
  </si>
  <si>
    <t>25 de febrero del 2022.</t>
  </si>
  <si>
    <t>NUM</t>
  </si>
  <si>
    <t>Denom</t>
  </si>
  <si>
    <r>
      <t>A</t>
    </r>
    <r>
      <rPr>
        <vertAlign val="superscript"/>
        <sz val="11"/>
        <color theme="1"/>
        <rFont val="Arial"/>
        <family val="2"/>
        <scheme val="minor"/>
      </rPr>
      <t>(k+1)-1</t>
    </r>
  </si>
  <si>
    <r>
      <t>X</t>
    </r>
    <r>
      <rPr>
        <vertAlign val="superscript"/>
        <sz val="11"/>
        <color theme="1"/>
        <rFont val="Arial"/>
        <family val="2"/>
        <scheme val="minor"/>
      </rPr>
      <t>(k-1)</t>
    </r>
  </si>
  <si>
    <r>
      <t>X</t>
    </r>
    <r>
      <rPr>
        <vertAlign val="superscript"/>
        <sz val="11"/>
        <color theme="1"/>
        <rFont val="Arial"/>
        <family val="2"/>
        <scheme val="minor"/>
      </rPr>
      <t>(k)</t>
    </r>
  </si>
  <si>
    <r>
      <t>F(X</t>
    </r>
    <r>
      <rPr>
        <vertAlign val="superscript"/>
        <sz val="11"/>
        <color theme="1"/>
        <rFont val="Arial"/>
        <family val="2"/>
        <scheme val="minor"/>
      </rPr>
      <t>k-1</t>
    </r>
    <r>
      <rPr>
        <sz val="10"/>
        <color rgb="FF000000"/>
        <rFont val="Arial"/>
      </rPr>
      <t>)</t>
    </r>
  </si>
  <si>
    <r>
      <t>F(X</t>
    </r>
    <r>
      <rPr>
        <vertAlign val="superscript"/>
        <sz val="11"/>
        <color theme="1"/>
        <rFont val="Arial"/>
        <family val="2"/>
        <scheme val="minor"/>
      </rPr>
      <t>k</t>
    </r>
    <r>
      <rPr>
        <sz val="10"/>
        <color rgb="FF000000"/>
        <rFont val="Arial"/>
      </rPr>
      <t>)</t>
    </r>
  </si>
  <si>
    <r>
      <t>X</t>
    </r>
    <r>
      <rPr>
        <vertAlign val="superscript"/>
        <sz val="11"/>
        <color theme="1"/>
        <rFont val="Arial"/>
        <family val="2"/>
        <scheme val="minor"/>
      </rPr>
      <t>k</t>
    </r>
    <r>
      <rPr>
        <sz val="10"/>
        <color rgb="FF000000"/>
        <rFont val="Arial"/>
      </rPr>
      <t>-X</t>
    </r>
    <r>
      <rPr>
        <vertAlign val="superscript"/>
        <sz val="11"/>
        <color theme="1"/>
        <rFont val="Arial"/>
        <family val="2"/>
        <scheme val="minor"/>
      </rPr>
      <t>k-1</t>
    </r>
  </si>
  <si>
    <r>
      <t>F(X</t>
    </r>
    <r>
      <rPr>
        <vertAlign val="superscript"/>
        <sz val="11"/>
        <color theme="1"/>
        <rFont val="Arial"/>
        <family val="2"/>
        <scheme val="minor"/>
      </rPr>
      <t>k</t>
    </r>
    <r>
      <rPr>
        <sz val="10"/>
        <color rgb="FF000000"/>
        <rFont val="Arial"/>
      </rPr>
      <t>)-F(X</t>
    </r>
    <r>
      <rPr>
        <vertAlign val="superscript"/>
        <sz val="11"/>
        <color theme="1"/>
        <rFont val="Arial"/>
        <family val="2"/>
        <scheme val="minor"/>
      </rPr>
      <t>k-1</t>
    </r>
    <r>
      <rPr>
        <sz val="10"/>
        <color rgb="FF000000"/>
        <rFont val="Arial"/>
      </rPr>
      <t>)</t>
    </r>
  </si>
  <si>
    <r>
      <t>A</t>
    </r>
    <r>
      <rPr>
        <vertAlign val="superscript"/>
        <sz val="11"/>
        <color theme="1"/>
        <rFont val="Arial"/>
        <family val="2"/>
        <scheme val="minor"/>
      </rPr>
      <t>-1</t>
    </r>
    <r>
      <rPr>
        <sz val="10"/>
        <color rgb="FF000000"/>
        <rFont val="Arial"/>
      </rPr>
      <t>DF</t>
    </r>
  </si>
  <si>
    <t>DEN</t>
  </si>
  <si>
    <t>Error</t>
  </si>
  <si>
    <t>X</t>
  </si>
  <si>
    <t>Y</t>
  </si>
  <si>
    <t>Z</t>
  </si>
  <si>
    <t>Se alcanzò la tolerancia estimada el segundo resultado es :</t>
  </si>
  <si>
    <t>Se alcanzò la tolerancia estimada el primer resultado es :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</si>
</sst>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0.000000"/>
  </numFmts>
  <fonts count="8">
    <font>
      <sz val="10"/>
      <color rgb="FF000000"/>
      <name val="Arial"/>
    </font>
    <font>
      <sz val="10"/>
      <color theme="1"/>
      <name val="Arial"/>
    </font>
    <font>
      <sz val="30"/>
      <color theme="1"/>
      <name val="&quot;Jim Nightshade&quot;"/>
    </font>
    <font>
      <sz val="20"/>
      <color theme="1"/>
      <name val="&quot;Times New Roman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1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4" fontId="1" fillId="0" borderId="0" xfId="0" applyNumberFormat="1" applyFont="1" applyAlignment="1"/>
    <xf numFmtId="0" fontId="1" fillId="0" borderId="0" xfId="0" applyFont="1"/>
    <xf numFmtId="0" fontId="1" fillId="0" borderId="0" xfId="0" applyFont="1" applyAlignment="1"/>
    <xf numFmtId="164" fontId="1" fillId="0" borderId="1" xfId="0" applyNumberFormat="1" applyFont="1" applyBorder="1" applyAlignment="1"/>
    <xf numFmtId="164" fontId="1" fillId="0" borderId="2" xfId="0" applyNumberFormat="1" applyFont="1" applyBorder="1" applyAlignment="1"/>
    <xf numFmtId="0" fontId="1" fillId="0" borderId="3" xfId="0" applyFont="1" applyBorder="1"/>
    <xf numFmtId="164" fontId="1" fillId="0" borderId="3" xfId="0" applyNumberFormat="1" applyFont="1" applyBorder="1" applyAlignment="1"/>
    <xf numFmtId="164" fontId="1" fillId="0" borderId="4" xfId="0" applyNumberFormat="1" applyFont="1" applyBorder="1" applyAlignment="1"/>
    <xf numFmtId="0" fontId="0" fillId="0" borderId="0" xfId="0" applyFont="1" applyAlignment="1"/>
    <xf numFmtId="0" fontId="0" fillId="0" borderId="0" xfId="0" applyFont="1" applyAlignment="1"/>
    <xf numFmtId="164" fontId="1" fillId="0" borderId="0" xfId="0" applyNumberFormat="1" applyFont="1" applyBorder="1" applyAlignment="1"/>
    <xf numFmtId="164" fontId="1" fillId="0" borderId="0" xfId="0" applyNumberFormat="1" applyFont="1" applyFill="1" applyBorder="1" applyAlignment="1"/>
    <xf numFmtId="0" fontId="4" fillId="0" borderId="0" xfId="0" applyFont="1" applyAlignment="1"/>
    <xf numFmtId="164" fontId="5" fillId="0" borderId="0" xfId="0" applyNumberFormat="1" applyFont="1" applyAlignment="1"/>
    <xf numFmtId="4" fontId="2" fillId="0" borderId="0" xfId="0" applyNumberFormat="1" applyFont="1" applyAlignment="1">
      <alignment horizontal="center"/>
    </xf>
    <xf numFmtId="0" fontId="0" fillId="0" borderId="0" xfId="0" applyFont="1" applyAlignment="1"/>
    <xf numFmtId="4" fontId="3" fillId="0" borderId="0" xfId="0" applyNumberFormat="1" applyFont="1" applyAlignment="1">
      <alignment horizontal="center"/>
    </xf>
    <xf numFmtId="165" fontId="0" fillId="0" borderId="0" xfId="0" applyNumberFormat="1" applyFont="1" applyAlignment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165" fontId="0" fillId="2" borderId="0" xfId="0" applyNumberFormat="1" applyFont="1" applyFill="1" applyAlignment="1"/>
    <xf numFmtId="0" fontId="7" fillId="0" borderId="0" xfId="0" applyFont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165" fontId="0" fillId="3" borderId="0" xfId="0" applyNumberFormat="1" applyFont="1" applyFill="1" applyAlignment="1"/>
    <xf numFmtId="165" fontId="0" fillId="4" borderId="0" xfId="0" applyNumberFormat="1" applyFont="1" applyFill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13</xdr:row>
      <xdr:rowOff>28575</xdr:rowOff>
    </xdr:from>
    <xdr:ext cx="7381875" cy="15240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21</xdr:row>
      <xdr:rowOff>9525</xdr:rowOff>
    </xdr:from>
    <xdr:ext cx="4314825" cy="303847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00"/>
  <sheetViews>
    <sheetView tabSelected="1" topLeftCell="A21" zoomScale="70" zoomScaleNormal="70" workbookViewId="0">
      <selection activeCell="F102" sqref="F102"/>
    </sheetView>
  </sheetViews>
  <sheetFormatPr defaultColWidth="14.42578125" defaultRowHeight="15.75" customHeight="1"/>
  <sheetData>
    <row r="1" spans="1:1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>
      <c r="A2" s="15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5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15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15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ht="12.75">
      <c r="A6" s="17" t="s">
        <v>0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ht="12.75">
      <c r="A10" s="17" t="s">
        <v>12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40" spans="1:16" ht="12.75">
      <c r="B40" s="14" t="s">
        <v>1</v>
      </c>
    </row>
    <row r="41" spans="1:16" ht="12.75">
      <c r="B41" s="2">
        <f>2*E47-1</f>
        <v>1</v>
      </c>
      <c r="C41" s="2">
        <f>4*E48+E49</f>
        <v>5</v>
      </c>
      <c r="D41" s="2">
        <f>E49</f>
        <v>1</v>
      </c>
    </row>
    <row r="42" spans="1:16" ht="12.75">
      <c r="B42" s="3">
        <v>5</v>
      </c>
      <c r="C42" s="3">
        <v>-6</v>
      </c>
      <c r="D42" s="3">
        <v>1</v>
      </c>
    </row>
    <row r="43" spans="1:16" ht="12.75">
      <c r="B43" s="2">
        <f>-2*E47</f>
        <v>-2</v>
      </c>
      <c r="C43" s="3">
        <f>-2*E48</f>
        <v>-2</v>
      </c>
      <c r="D43" s="3">
        <v>1</v>
      </c>
    </row>
    <row r="45" spans="1:16" ht="15.75" customHeight="1" thickBot="1"/>
    <row r="46" spans="1:16" ht="17.25" thickBot="1">
      <c r="A46" s="19" t="s">
        <v>2</v>
      </c>
      <c r="B46" s="20" t="s">
        <v>15</v>
      </c>
      <c r="C46" s="21"/>
      <c r="D46" s="22"/>
      <c r="E46" s="23" t="s">
        <v>16</v>
      </c>
      <c r="F46" s="24" t="s">
        <v>17</v>
      </c>
      <c r="G46" s="23" t="s">
        <v>18</v>
      </c>
      <c r="H46" s="24" t="s">
        <v>19</v>
      </c>
      <c r="I46" s="23" t="s">
        <v>20</v>
      </c>
      <c r="J46" s="24" t="s">
        <v>21</v>
      </c>
      <c r="K46" s="23" t="s">
        <v>22</v>
      </c>
      <c r="L46" s="20" t="s">
        <v>13</v>
      </c>
      <c r="M46" s="21"/>
      <c r="N46" s="22"/>
      <c r="O46" s="23" t="s">
        <v>23</v>
      </c>
      <c r="P46" s="25" t="s">
        <v>24</v>
      </c>
    </row>
    <row r="47" spans="1:16" ht="12.75">
      <c r="A47" s="3">
        <v>0</v>
      </c>
      <c r="B47">
        <f t="array" ref="B47:D49">MINVERSE(B41:D43)</f>
        <v>6.5573770491803268E-2</v>
      </c>
      <c r="C47">
        <v>0.11475409836065571</v>
      </c>
      <c r="D47">
        <v>-0.18032786885245902</v>
      </c>
      <c r="E47" s="3">
        <v>1</v>
      </c>
      <c r="F47">
        <f t="array" ref="F47:F49">E47:E49-MMULT(B47:D49, G47:G49)</f>
        <v>1.278688524590164</v>
      </c>
      <c r="G47">
        <f>E47^2-E47+2*E48^2+E48*E49-10</f>
        <v>-7</v>
      </c>
      <c r="H47" s="10">
        <f>F47^2-F47+2*F48^2+F48*F49-10</f>
        <v>3.4033861865090049</v>
      </c>
      <c r="I47">
        <f t="array" ref="I47:I49">F47:F49-E47:E49</f>
        <v>0.27868852459016402</v>
      </c>
      <c r="J47">
        <f t="array" ref="J47:J49">H47:H49-G47:G49</f>
        <v>10.403386186509005</v>
      </c>
      <c r="K47">
        <f t="array" ref="K47:K49">MMULT(B47:D49,J47:J49)</f>
        <v>0.61400293416629614</v>
      </c>
      <c r="L47">
        <f t="array" ref="L47:N49">MMULT((I47:I49 - K47:K49), MMULT(TRANSPOSE(I47:I49), B47:D49))</f>
        <v>-0.40127789998455149</v>
      </c>
      <c r="M47">
        <v>-0.13192698081683885</v>
      </c>
      <c r="N47">
        <v>-0.48373226299507577</v>
      </c>
      <c r="O47">
        <f t="array" ref="O47">MMULT((TRANSPOSE(I47:I49)), MMULT(B47:D49, J47:J49))</f>
        <v>12.995444552627751</v>
      </c>
      <c r="P47">
        <f>MAX(ABS(H47:H49))</f>
        <v>3.4033861865090049</v>
      </c>
    </row>
    <row r="48" spans="1:16" ht="12.75">
      <c r="B48">
        <v>0.11475409836065574</v>
      </c>
      <c r="C48">
        <v>-4.9180327868852465E-2</v>
      </c>
      <c r="D48">
        <v>-6.5573770491803282E-2</v>
      </c>
      <c r="E48" s="3">
        <v>1</v>
      </c>
      <c r="F48">
        <v>1.737704918032787</v>
      </c>
      <c r="G48">
        <f>5*E47-6*E48+E49</f>
        <v>0</v>
      </c>
      <c r="H48" s="10">
        <f>5*F47-6*F48+F49</f>
        <v>0</v>
      </c>
      <c r="I48">
        <v>0.73770491803278704</v>
      </c>
      <c r="J48">
        <v>0</v>
      </c>
      <c r="K48">
        <v>1.1690361748340172</v>
      </c>
      <c r="L48">
        <v>-0.5161833073195049</v>
      </c>
      <c r="M48">
        <v>-0.16970410103654957</v>
      </c>
      <c r="N48">
        <v>-0.62224837046734838</v>
      </c>
    </row>
    <row r="49" spans="1:16" ht="12.75">
      <c r="B49">
        <v>0.36065573770491804</v>
      </c>
      <c r="C49">
        <v>0.13114754098360656</v>
      </c>
      <c r="D49">
        <v>0.50819672131147542</v>
      </c>
      <c r="E49" s="3">
        <v>1</v>
      </c>
      <c r="F49">
        <v>4.0327868852459012</v>
      </c>
      <c r="G49">
        <f>E49-E47^2-E48^2</f>
        <v>-1</v>
      </c>
      <c r="H49" s="10">
        <f>F49-F47^2-F48^2</f>
        <v>-0.62187583982800465</v>
      </c>
      <c r="I49">
        <v>3.0327868852459012</v>
      </c>
      <c r="J49">
        <v>0.37812416017199535</v>
      </c>
      <c r="K49">
        <v>3.9442023781726223</v>
      </c>
      <c r="L49">
        <v>-1.0907103439942725</v>
      </c>
      <c r="M49">
        <v>-0.35858970213510333</v>
      </c>
      <c r="N49">
        <v>-1.3148289078287123</v>
      </c>
    </row>
    <row r="50" spans="1:16" ht="12.75">
      <c r="A50" s="3">
        <v>1</v>
      </c>
      <c r="B50" s="3">
        <f t="array" ref="B50:D52">B47:D49+(L47:N49/+O47)</f>
        <v>3.4695419361952085E-2</v>
      </c>
      <c r="C50">
        <v>0.10460231168782792</v>
      </c>
      <c r="D50">
        <v>-0.21755108665282757</v>
      </c>
      <c r="E50">
        <f>F47</f>
        <v>1.278688524590164</v>
      </c>
      <c r="F50">
        <f t="array" ref="F50:F52">E50:E52-MMULT(B50:D52,G50:G52)</f>
        <v>1.0253168488808371</v>
      </c>
      <c r="G50" s="10">
        <f>E50^2-E50+2*E51^2+E51*E52-10</f>
        <v>3.4033861865090049</v>
      </c>
      <c r="H50" s="10">
        <f>F50^2-F50+2*F51^2+F51*F52-10</f>
        <v>-1.2666588475405174</v>
      </c>
      <c r="I50" s="10">
        <f t="array" ref="I50:I52">F50:F52-E50:E52</f>
        <v>-0.25337167570932695</v>
      </c>
      <c r="J50" s="10">
        <f t="array" ref="J50:J52">H50:H52-G50:G52</f>
        <v>-4.6700450340495223</v>
      </c>
      <c r="K50" s="10">
        <f t="array" ref="K50:K52">MMULT(B50:D52,J50:J52)</f>
        <v>-0.36251904491257203</v>
      </c>
      <c r="L50" s="10">
        <f t="array" ref="L50:N52">MMULT((I50:I52 - K50:K52), MMULT(TRANSPOSE(I50:I52), B50:D52))</f>
        <v>-2.4429757719708629E-2</v>
      </c>
      <c r="M50" s="10">
        <v>-8.4626785028253035E-3</v>
      </c>
      <c r="N50" s="10">
        <v>-2.054270603261275E-2</v>
      </c>
      <c r="O50" s="10">
        <f t="array" ref="O50">MMULT((TRANSPOSE(I50:I52)), MMULT(B50:D52, J50:J52))</f>
        <v>0.87181581434625433</v>
      </c>
      <c r="P50" s="10">
        <f>MAX(ABS(H50:H52))</f>
        <v>1.2666588475405174</v>
      </c>
    </row>
    <row r="51" spans="1:16" ht="15.75" customHeight="1">
      <c r="B51">
        <v>7.5033771346900008E-2</v>
      </c>
      <c r="C51">
        <v>-6.2239065517210521E-2</v>
      </c>
      <c r="D51">
        <v>-0.1134558085357828</v>
      </c>
      <c r="E51">
        <f>F48</f>
        <v>1.737704918032787</v>
      </c>
      <c r="F51">
        <v>1.4117805908925172</v>
      </c>
      <c r="G51" s="10">
        <f>5*E50-6*E51+E52</f>
        <v>0</v>
      </c>
      <c r="H51" s="10">
        <f>5*F50-6*F51+F52</f>
        <v>0</v>
      </c>
      <c r="I51" s="10">
        <v>-0.32592432714026986</v>
      </c>
      <c r="J51" s="10">
        <v>0</v>
      </c>
      <c r="K51" s="10">
        <v>-0.45496924866023591</v>
      </c>
      <c r="L51" s="10">
        <v>-2.8883299622377488E-2</v>
      </c>
      <c r="M51" s="10">
        <v>-1.0005423779039896E-2</v>
      </c>
      <c r="N51" s="10">
        <v>-2.4287638878862049E-2</v>
      </c>
      <c r="O51" s="10"/>
      <c r="P51" s="10"/>
    </row>
    <row r="52" spans="1:16" ht="15.75" customHeight="1">
      <c r="B52">
        <v>0.27672553127163946</v>
      </c>
      <c r="C52">
        <v>0.10355404845759716</v>
      </c>
      <c r="D52">
        <v>0.40702058204944097</v>
      </c>
      <c r="E52">
        <f>F49</f>
        <v>4.0327868852459012</v>
      </c>
      <c r="F52">
        <v>3.3440993009509175</v>
      </c>
      <c r="G52" s="10">
        <f>E52-E50^2-E51^2</f>
        <v>-0.62187583982800465</v>
      </c>
      <c r="H52" s="10">
        <f>F52-F50^2-F51^2</f>
        <v>0.29970022353116321</v>
      </c>
      <c r="I52" s="10">
        <v>-0.68868758429498378</v>
      </c>
      <c r="J52" s="10">
        <v>0.92157606335916786</v>
      </c>
      <c r="K52" s="10">
        <v>-0.91722026739855467</v>
      </c>
      <c r="L52" s="10">
        <v>-5.1151009135721778E-2</v>
      </c>
      <c r="M52" s="10">
        <v>-1.7719150160112853E-2</v>
      </c>
      <c r="N52" s="10">
        <v>-4.3012303110108542E-2</v>
      </c>
      <c r="O52" s="10"/>
      <c r="P52" s="10"/>
    </row>
    <row r="53" spans="1:16" ht="12.75">
      <c r="A53" s="3">
        <v>2</v>
      </c>
      <c r="B53" s="3">
        <f t="array" ref="B53:D55">B50:D52+(L50:N52/+O50)</f>
        <v>6.6737233595370662E-3</v>
      </c>
      <c r="C53" s="10">
        <v>9.4895354824271611E-2</v>
      </c>
      <c r="D53" s="10">
        <v>-0.24111421282531739</v>
      </c>
      <c r="E53" s="10">
        <f>F50</f>
        <v>1.0253168488808371</v>
      </c>
      <c r="F53" s="10">
        <f t="array" ref="F53:F55">E53:E55-MMULT(B53:D55,G53:G55)</f>
        <v>1.1060321631005205</v>
      </c>
      <c r="G53" s="10">
        <f>E53^2-E53+2*E54^2+E54*E55-10</f>
        <v>-1.2666588475405174</v>
      </c>
      <c r="H53" s="10">
        <f>F53^2-F53+2*F54^2+F54*F55-10</f>
        <v>-4.4377303420500169E-2</v>
      </c>
      <c r="I53" s="10">
        <f t="array" ref="I53:I55">F53:F55-E53:E55</f>
        <v>8.0715314219683476E-2</v>
      </c>
      <c r="J53" s="10">
        <f t="array" ref="J53:J55">H53:H55-G53:G55</f>
        <v>1.2222815441200172</v>
      </c>
      <c r="K53" s="10">
        <f t="array" ref="K53:K55">MMULT(B53:D55,J53:J55)</f>
        <v>7.6052346862936479E-2</v>
      </c>
      <c r="L53" s="10">
        <f t="array" ref="L53:N55">MMULT((I53:I55 - K53:K55), MMULT(TRANSPOSE(I53:I55), B53:D55))</f>
        <v>1.9299543740380876E-4</v>
      </c>
      <c r="M53" s="10">
        <v>6.8502704215699388E-5</v>
      </c>
      <c r="N53" s="10">
        <v>1.2824094543934894E-4</v>
      </c>
      <c r="O53" s="10">
        <f t="array" ref="O53">MMULT((TRANSPOSE(I53:I55)), MMULT(B53:D55, J53:J55))</f>
        <v>4.2844710300750224E-2</v>
      </c>
      <c r="P53" s="10">
        <f>MAX(ABS(H53:H55))</f>
        <v>4.4377303420500169E-2</v>
      </c>
    </row>
    <row r="54" spans="1:16" ht="15.75" customHeight="1">
      <c r="B54" s="10">
        <v>4.1903723523626563E-2</v>
      </c>
      <c r="C54" s="10">
        <v>-7.3715599452927924E-2</v>
      </c>
      <c r="D54" s="10">
        <v>-0.14131448978381056</v>
      </c>
      <c r="E54" s="10">
        <f>F51</f>
        <v>1.4117805908925172</v>
      </c>
      <c r="F54" s="10">
        <v>1.5072102972150108</v>
      </c>
      <c r="G54" s="10">
        <f>5*E53-6*E54+E55</f>
        <v>0</v>
      </c>
      <c r="H54" s="10">
        <f>5*F53-6*F54+F55</f>
        <v>0</v>
      </c>
      <c r="I54" s="10">
        <v>9.542970632249359E-2</v>
      </c>
      <c r="J54" s="10">
        <v>0</v>
      </c>
      <c r="K54" s="10">
        <v>9.1010793548960939E-2</v>
      </c>
      <c r="L54" s="10">
        <v>1.8289426846259706E-4</v>
      </c>
      <c r="M54" s="10">
        <v>6.4917348014947157E-5</v>
      </c>
      <c r="N54" s="10">
        <v>1.2152895539186808E-4</v>
      </c>
      <c r="O54" s="10"/>
      <c r="P54" s="10"/>
    </row>
    <row r="55" spans="1:16" ht="15.75" customHeight="1">
      <c r="B55" s="10">
        <v>0.21805372434407388</v>
      </c>
      <c r="C55" s="10">
        <v>8.3229629161074251E-2</v>
      </c>
      <c r="D55" s="10">
        <v>0.35768412542372346</v>
      </c>
      <c r="E55" s="10">
        <f>F52</f>
        <v>3.3440993009509175</v>
      </c>
      <c r="F55" s="10">
        <v>3.5131009677874614</v>
      </c>
      <c r="G55" s="10">
        <f>E55-E53^2-E54^2</f>
        <v>0.29970022353116321</v>
      </c>
      <c r="H55" s="10">
        <f>F55-F53^2-F54^2</f>
        <v>1.8110941943684011E-2</v>
      </c>
      <c r="I55" s="10">
        <v>0.16900166683654394</v>
      </c>
      <c r="J55" s="10">
        <v>-0.2815892815874792</v>
      </c>
      <c r="K55" s="10">
        <v>0.16580302697908311</v>
      </c>
      <c r="L55" s="10">
        <v>1.3238842375653449E-4</v>
      </c>
      <c r="M55" s="10">
        <v>4.6990567011184562E-5</v>
      </c>
      <c r="N55" s="10">
        <v>8.7969005154461192E-5</v>
      </c>
      <c r="O55" s="10"/>
      <c r="P55" s="10"/>
    </row>
    <row r="56" spans="1:16" ht="12.75">
      <c r="A56" s="3">
        <v>3</v>
      </c>
      <c r="B56" s="3">
        <f t="array" ref="B56:D58">B53:D55+(L53:N55/+O53)</f>
        <v>1.1178256965881216E-2</v>
      </c>
      <c r="C56" s="10">
        <v>9.6494215074109727E-2</v>
      </c>
      <c r="D56" s="10">
        <v>-0.23812105580455203</v>
      </c>
      <c r="E56" s="10">
        <f>F53</f>
        <v>1.1060321631005205</v>
      </c>
      <c r="F56" s="10">
        <f t="array" ref="F56:F58">E56:E58-MMULT(B56:D58,G56:G58)</f>
        <v>1.1108408206188527</v>
      </c>
      <c r="G56" s="10">
        <f>E56^2-E56+2*E57^2+E57*E58-10</f>
        <v>-4.4377303420500169E-2</v>
      </c>
      <c r="H56" s="10">
        <f>F56^2-F56+2*F57^2+F57*F58-10</f>
        <v>9.9848543929912381E-3</v>
      </c>
      <c r="I56" s="10">
        <f t="array" ref="I56:I58">F56:F58-E56:E58</f>
        <v>4.8086575183321489E-3</v>
      </c>
      <c r="J56" s="10">
        <f t="array" ref="J56:J58">H56:H58-G56:G58</f>
        <v>5.4362157813491407E-2</v>
      </c>
      <c r="K56" s="10">
        <f t="array" ref="K56:K58">MMULT(B56:D58,J56:J58)</f>
        <v>5.6365570061839253E-3</v>
      </c>
      <c r="L56" s="10">
        <f t="array" ref="L56:N58">MMULT((I56:I58 - K56:K58), MMULT(TRANSPOSE(I56:I58), B56:D58))</f>
        <v>-8.2261684807735337E-7</v>
      </c>
      <c r="M56" s="10">
        <v>-3.4204596782155251E-7</v>
      </c>
      <c r="N56" s="10">
        <v>4.8801521702677806E-7</v>
      </c>
      <c r="O56" s="10">
        <f t="array" ref="O56">MMULT((TRANSPOSE(I56:I58)), MMULT(B56:D58, J56:J58))</f>
        <v>6.646414186793963E-5</v>
      </c>
      <c r="P56" s="10">
        <f>MAX(ABS(H56:H58))</f>
        <v>9.9848543929912381E-3</v>
      </c>
    </row>
    <row r="57" spans="1:16" ht="15.75" customHeight="1">
      <c r="B57" s="10">
        <v>4.6172494795010198E-2</v>
      </c>
      <c r="C57" s="10">
        <v>-7.2200421790171956E-2</v>
      </c>
      <c r="D57" s="10">
        <v>-0.1384779913096981</v>
      </c>
      <c r="E57" s="10">
        <f>F54</f>
        <v>1.5072102972150108</v>
      </c>
      <c r="F57" s="10">
        <v>1.5117672748872983</v>
      </c>
      <c r="G57" s="10">
        <f>5*E56-6*E57+E58</f>
        <v>0</v>
      </c>
      <c r="H57" s="10">
        <f>5*F56-6*F57+F58</f>
        <v>0</v>
      </c>
      <c r="I57" s="10">
        <v>4.5569776722875766E-3</v>
      </c>
      <c r="J57" s="10">
        <v>0</v>
      </c>
      <c r="K57" s="10">
        <v>5.434555624182498E-3</v>
      </c>
      <c r="L57" s="10">
        <v>-8.719783250539072E-7</v>
      </c>
      <c r="M57" s="10">
        <v>-3.6257058290208267E-7</v>
      </c>
      <c r="N57" s="10">
        <v>5.1729877954531528E-7</v>
      </c>
      <c r="O57" s="10"/>
      <c r="P57" s="10"/>
    </row>
    <row r="58" spans="1:16" ht="15.75" customHeight="1">
      <c r="B58" s="10">
        <v>0.22114368394065484</v>
      </c>
      <c r="C58" s="10">
        <v>8.4326393888419407E-2</v>
      </c>
      <c r="D58" s="10">
        <v>0.35973733116457124</v>
      </c>
      <c r="E58" s="10">
        <f>F55</f>
        <v>3.5131009677874614</v>
      </c>
      <c r="F58" s="10">
        <v>3.5163995462295254</v>
      </c>
      <c r="G58" s="10">
        <f>E58-E56^2-E57^2</f>
        <v>1.8110941943684011E-2</v>
      </c>
      <c r="H58" s="10">
        <f>F58-F56^2-F57^2</f>
        <v>-3.0080759438084748E-3</v>
      </c>
      <c r="I58" s="10">
        <v>3.2985784420640485E-3</v>
      </c>
      <c r="J58" s="10">
        <v>-2.1119017887492486E-2</v>
      </c>
      <c r="K58" s="10">
        <v>4.4245487141753546E-3</v>
      </c>
      <c r="L58" s="10">
        <v>-1.1187857099373312E-6</v>
      </c>
      <c r="M58" s="10">
        <v>-4.651936583050058E-7</v>
      </c>
      <c r="N58" s="10">
        <v>6.6371659213839008E-7</v>
      </c>
      <c r="O58" s="10"/>
      <c r="P58" s="10"/>
    </row>
    <row r="59" spans="1:16" ht="15.75" customHeight="1">
      <c r="A59">
        <v>4</v>
      </c>
      <c r="B59" s="3">
        <f t="array" ref="B59:D61">B56:D58+(L56:N58/+O56)</f>
        <v>-1.198595047221503E-3</v>
      </c>
      <c r="C59" s="10">
        <v>9.1347891685158472E-2</v>
      </c>
      <c r="D59" s="10">
        <v>-0.23077852187104492</v>
      </c>
      <c r="E59" s="10">
        <f>F56</f>
        <v>1.1108408206188527</v>
      </c>
      <c r="F59" s="10">
        <f t="array" ref="F59:F61">E59:E61-MMULT(B59:D61,G59:G61)</f>
        <v>1.1101585890958874</v>
      </c>
      <c r="G59" s="10">
        <f>E59^2-E59+2*E60^2+E60*E61-10</f>
        <v>9.9848543929912381E-3</v>
      </c>
      <c r="H59" s="10">
        <f>F59^2-F59+2*F60^2+F60*F61-10</f>
        <v>8.3485787114057075E-4</v>
      </c>
      <c r="I59" s="10">
        <f t="array" ref="I59:I61">F59:F61-E59:E61</f>
        <v>-6.8223152296531531E-4</v>
      </c>
      <c r="J59" s="10">
        <f t="array" ref="J59:J61">H59:H61-G59:G61</f>
        <v>-9.1499965218506674E-3</v>
      </c>
      <c r="K59" s="10">
        <f t="array" ref="K59:K61">MMULT(B59:D61,J59:J61)</f>
        <v>-6.2906998631118215E-4</v>
      </c>
      <c r="L59" s="10">
        <f t="array" ref="L59:N61">MMULT((I59:I61 - K59:K61), MMULT(TRANSPOSE(I59:I61), B59:D61))</f>
        <v>1.1305138554209494E-8</v>
      </c>
      <c r="M59" s="10">
        <v>4.1418647337366488E-9</v>
      </c>
      <c r="N59" s="10">
        <v>4.8425706031149897E-9</v>
      </c>
      <c r="O59" s="10">
        <f t="array" ref="O59">MMULT((TRANSPOSE(I59:I61)), MMULT(B59:D61, J59:J61))</f>
        <v>1.6931729833068678E-6</v>
      </c>
      <c r="P59" s="10">
        <f>MAX(ABS(H59:H61))</f>
        <v>8.3485787114057075E-4</v>
      </c>
    </row>
    <row r="60" spans="1:16" ht="15.75" customHeight="1">
      <c r="B60" s="10">
        <v>3.3052964465611269E-2</v>
      </c>
      <c r="C60" s="10">
        <v>-7.7655552522507137E-2</v>
      </c>
      <c r="D60" s="10">
        <v>-0.1306948654766262</v>
      </c>
      <c r="E60" s="10">
        <f>F57</f>
        <v>1.5117672748872983</v>
      </c>
      <c r="F60" s="10">
        <v>1.5110441057690329</v>
      </c>
      <c r="G60" s="10">
        <f>5*E59-6*E60+E61</f>
        <v>0</v>
      </c>
      <c r="H60" s="10">
        <f>5*F59-6*F60+F61</f>
        <v>0</v>
      </c>
      <c r="I60" s="10">
        <v>-7.2316911826542096E-4</v>
      </c>
      <c r="J60" s="10">
        <v>0</v>
      </c>
      <c r="K60" s="10">
        <v>-6.6490136995057232E-4</v>
      </c>
      <c r="L60" s="10">
        <v>1.2391006908374547E-8</v>
      </c>
      <c r="M60" s="10">
        <v>4.5396944303857211E-9</v>
      </c>
      <c r="N60" s="10">
        <v>5.3077037056875865E-9</v>
      </c>
      <c r="O60" s="10"/>
      <c r="P60" s="10"/>
    </row>
    <row r="61" spans="1:16" ht="15.75" customHeight="1" thickBot="1">
      <c r="B61" s="10">
        <v>0.204310762029765</v>
      </c>
      <c r="C61" s="10">
        <v>7.7327226439160554E-2</v>
      </c>
      <c r="D61" s="10">
        <v>0.36972341649547275</v>
      </c>
      <c r="E61" s="10">
        <f>F58</f>
        <v>3.5163995462295254</v>
      </c>
      <c r="F61" s="10">
        <v>3.5154716891347597</v>
      </c>
      <c r="G61" s="10">
        <f>E61-E59^2-E60^2</f>
        <v>-3.0080759438084748E-3</v>
      </c>
      <c r="H61" s="10">
        <f>F61-F59^2-F60^2</f>
        <v>-2.3469338794823713E-4</v>
      </c>
      <c r="I61" s="10">
        <v>-9.278570947657272E-4</v>
      </c>
      <c r="J61" s="10">
        <v>2.7733825558602376E-3</v>
      </c>
      <c r="K61" s="10">
        <v>-8.4405828814741583E-4</v>
      </c>
      <c r="L61" s="10">
        <v>1.7820348679175421E-8</v>
      </c>
      <c r="M61" s="10">
        <v>6.528842913622144E-9</v>
      </c>
      <c r="N61" s="10">
        <v>7.6333692185401217E-9</v>
      </c>
      <c r="O61" s="10"/>
      <c r="P61" s="10"/>
    </row>
    <row r="62" spans="1:16" ht="15.75" customHeight="1">
      <c r="A62">
        <v>5</v>
      </c>
      <c r="B62" s="3">
        <f t="array" ref="B62:D64">B59:D61+(L59:N61/+O59)</f>
        <v>5.4783001463988698E-3</v>
      </c>
      <c r="C62" s="10">
        <v>9.3794106439688357E-2</v>
      </c>
      <c r="D62" s="10">
        <v>-0.22791846524903506</v>
      </c>
      <c r="E62" s="10">
        <f>F59</f>
        <v>1.1101585890958874</v>
      </c>
      <c r="F62" s="10">
        <f t="array" ref="F62:F64">E62:E64-MMULT(B62:D64,G62:G64)</f>
        <v>1.1101005245371045</v>
      </c>
      <c r="G62" s="10">
        <f>E62^2-E62+2*E63^2+E63*E64-10</f>
        <v>8.3485787114057075E-4</v>
      </c>
      <c r="H62" s="28">
        <f>F62^2-F62+2*F63^2+F63*F64-10</f>
        <v>1.7323599205809614E-5</v>
      </c>
      <c r="I62" s="10">
        <f t="array" ref="I62:I64">F62:F64-E62:E64</f>
        <v>-5.806455878287764E-5</v>
      </c>
      <c r="J62" s="10">
        <f t="array" ref="J62:J64">H62:H64-G62:G64</f>
        <v>-8.1753427193476114E-4</v>
      </c>
      <c r="K62" s="10">
        <f t="array" ref="K62:K64">MMULT(B62:D64,J62:J64)</f>
        <v>-5.6835606279280056E-5</v>
      </c>
      <c r="L62" s="10">
        <f t="array" ref="L62:N64">MMULT((I62:I64 - K62:K64), MMULT(TRANSPOSE(I62:I64), B62:D64))</f>
        <v>2.7713791964247023E-11</v>
      </c>
      <c r="M62" s="10">
        <v>9.960794146951959E-12</v>
      </c>
      <c r="N62" s="10">
        <v>1.5853923343635886E-11</v>
      </c>
      <c r="O62" s="10">
        <f t="array" ref="O62">MMULT((TRANSPOSE(I62:I64)), MMULT(B62:D64, J62:J64))</f>
        <v>1.5472565211185427E-8</v>
      </c>
      <c r="P62" s="26">
        <f>MAX(ABS(H62:H64))</f>
        <v>1.7323599205809614E-5</v>
      </c>
    </row>
    <row r="63" spans="1:16" ht="15.75" customHeight="1">
      <c r="B63" s="10">
        <v>4.037118122818574E-2</v>
      </c>
      <c r="C63" s="10">
        <v>-7.4974376721131289E-2</v>
      </c>
      <c r="D63" s="10">
        <v>-0.12756009793780018</v>
      </c>
      <c r="E63" s="10">
        <f>F60</f>
        <v>1.5110441057690329</v>
      </c>
      <c r="F63" s="10">
        <v>1.5109804640590654</v>
      </c>
      <c r="G63" s="10">
        <f>5*E62-6*E63+E64</f>
        <v>0</v>
      </c>
      <c r="H63" s="29">
        <f>5*F62-6*F63+F64</f>
        <v>0</v>
      </c>
      <c r="I63" s="10">
        <v>-6.3641709967532378E-5</v>
      </c>
      <c r="J63" s="10">
        <v>0</v>
      </c>
      <c r="K63" s="10">
        <v>-6.2307637980296858E-5</v>
      </c>
      <c r="L63" s="10">
        <v>3.0084314415198271E-11</v>
      </c>
      <c r="M63" s="10">
        <v>1.0812799032646241E-11</v>
      </c>
      <c r="N63" s="10">
        <v>1.7210001980230722E-11</v>
      </c>
      <c r="O63" s="10"/>
      <c r="P63" s="10"/>
    </row>
    <row r="64" spans="1:16" ht="15.75" customHeight="1" thickBot="1">
      <c r="B64" s="10">
        <v>0.21483558663709557</v>
      </c>
      <c r="C64" s="10">
        <v>8.1183207474760904E-2</v>
      </c>
      <c r="D64" s="10">
        <v>0.37423173861837344</v>
      </c>
      <c r="E64" s="10">
        <f>F61</f>
        <v>3.5154716891347597</v>
      </c>
      <c r="F64" s="10">
        <v>3.5153801616688689</v>
      </c>
      <c r="G64" s="10">
        <f>E64-E62^2-E63^2</f>
        <v>-2.3469338794823713E-4</v>
      </c>
      <c r="H64" s="30">
        <f>F64-F62^2-F63^2</f>
        <v>-4.9756768341069346E-6</v>
      </c>
      <c r="I64" s="10">
        <v>-9.152746589080607E-5</v>
      </c>
      <c r="J64" s="10">
        <v>2.297177111141302E-4</v>
      </c>
      <c r="K64" s="10">
        <v>-8.9667796485361017E-5</v>
      </c>
      <c r="L64" s="10">
        <v>4.1936926670402262E-11</v>
      </c>
      <c r="M64" s="10">
        <v>1.5072823461278581E-11</v>
      </c>
      <c r="N64" s="10">
        <v>2.3990395163461023E-11</v>
      </c>
      <c r="O64" s="10"/>
      <c r="P64" s="10"/>
    </row>
    <row r="66" spans="1:16" ht="15.75" customHeight="1">
      <c r="A66" s="13" t="s">
        <v>29</v>
      </c>
      <c r="E66" s="27" t="s">
        <v>25</v>
      </c>
      <c r="F66" s="27" t="s">
        <v>26</v>
      </c>
      <c r="G66" s="27" t="s">
        <v>27</v>
      </c>
    </row>
    <row r="67" spans="1:16" ht="15.75" customHeight="1">
      <c r="E67">
        <f>H62</f>
        <v>1.7323599205809614E-5</v>
      </c>
      <c r="F67">
        <f>H63</f>
        <v>0</v>
      </c>
      <c r="G67">
        <f>H64</f>
        <v>-4.9756768341069346E-6</v>
      </c>
    </row>
    <row r="70" spans="1:16" ht="15.75" customHeight="1">
      <c r="A70" s="10"/>
      <c r="B70" s="14" t="s">
        <v>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5.75" customHeight="1">
      <c r="A71" s="10"/>
      <c r="B71" s="2">
        <f>2*E77-1</f>
        <v>5</v>
      </c>
      <c r="C71" s="2">
        <f>4*E78+E79</f>
        <v>16</v>
      </c>
      <c r="D71" s="2">
        <f>E79</f>
        <v>4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5.75" customHeight="1">
      <c r="A72" s="10"/>
      <c r="B72" s="3">
        <v>5</v>
      </c>
      <c r="C72" s="3">
        <v>-6</v>
      </c>
      <c r="D72" s="3">
        <v>1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5.75" customHeight="1">
      <c r="A73" s="10"/>
      <c r="B73" s="2">
        <f>-2*E77</f>
        <v>-6</v>
      </c>
      <c r="C73" s="3">
        <f>-2*E78</f>
        <v>-6</v>
      </c>
      <c r="D73" s="3">
        <v>1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5.75" customHeight="1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5.75" customHeight="1" thickBot="1">
      <c r="A76" s="19" t="s">
        <v>2</v>
      </c>
      <c r="B76" s="20" t="s">
        <v>15</v>
      </c>
      <c r="C76" s="21"/>
      <c r="D76" s="22"/>
      <c r="E76" s="23" t="s">
        <v>16</v>
      </c>
      <c r="F76" s="24" t="s">
        <v>17</v>
      </c>
      <c r="G76" s="23" t="s">
        <v>18</v>
      </c>
      <c r="H76" s="24" t="s">
        <v>19</v>
      </c>
      <c r="I76" s="23" t="s">
        <v>20</v>
      </c>
      <c r="J76" s="24" t="s">
        <v>21</v>
      </c>
      <c r="K76" s="23" t="s">
        <v>22</v>
      </c>
      <c r="L76" s="20" t="s">
        <v>13</v>
      </c>
      <c r="M76" s="21"/>
      <c r="N76" s="22"/>
      <c r="O76" s="23" t="s">
        <v>23</v>
      </c>
      <c r="P76" s="25" t="s">
        <v>24</v>
      </c>
    </row>
    <row r="77" spans="1:16" ht="15.75" customHeight="1">
      <c r="A77" s="3">
        <v>0</v>
      </c>
      <c r="B77" s="10">
        <f t="array" ref="B77:D79">MINVERSE(B71:D73)</f>
        <v>-4.6259292692714853E-18</v>
      </c>
      <c r="C77" s="10">
        <v>9.0909090909090898E-2</v>
      </c>
      <c r="D77" s="10">
        <v>-9.0909090909090898E-2</v>
      </c>
      <c r="E77" s="3">
        <v>3</v>
      </c>
      <c r="F77" s="10">
        <f t="array" ref="F77:F79">E77:E79-MMULT(B77:D79, G77:G79)</f>
        <v>1.6363636363636367</v>
      </c>
      <c r="G77" s="10">
        <f>E77^2-E77+2*E78^2+E78*E79-10</f>
        <v>26</v>
      </c>
      <c r="H77" s="10">
        <f>F77^2-F77+2*F78^2+F78*F79-10</f>
        <v>5.2462396694214881</v>
      </c>
      <c r="I77" s="10">
        <f t="array" ref="I77:I79">F77:F79-E77:E79</f>
        <v>-1.3636363636363633</v>
      </c>
      <c r="J77" s="10">
        <f t="array" ref="J77:J79">H77:H79-G77:G79</f>
        <v>-20.753760330578512</v>
      </c>
      <c r="K77" s="10">
        <f t="array" ref="K77:K79">MMULT(B77:D79,J77:J79)</f>
        <v>-1.0921820999248684</v>
      </c>
      <c r="L77" s="10">
        <f t="array" ref="L77:N79">MMULT((I77:I79 - K77:K79), MMULT(TRANSPOSE(I77:I79), B77:D79))</f>
        <v>2.9597768867179474E-2</v>
      </c>
      <c r="M77" s="10">
        <v>3.705715256007798E-2</v>
      </c>
      <c r="N77" s="10">
        <v>-6.1483829874736801E-3</v>
      </c>
      <c r="O77" s="10">
        <f t="array" ref="O77">MMULT((TRANSPOSE(I77:I79)), MMULT(B77:D79, J77:J79))</f>
        <v>2.6488457149176536</v>
      </c>
      <c r="P77" s="10">
        <f>MAX(ABS(H77:H79))</f>
        <v>5.2462396694214881</v>
      </c>
    </row>
    <row r="78" spans="1:16" ht="15.75" customHeight="1">
      <c r="A78" s="10"/>
      <c r="B78" s="10">
        <v>2.5000000000000008E-2</v>
      </c>
      <c r="C78" s="10">
        <v>-6.5909090909090903E-2</v>
      </c>
      <c r="D78" s="10">
        <v>-3.4090909090909081E-2</v>
      </c>
      <c r="E78" s="3">
        <v>3</v>
      </c>
      <c r="F78" s="10">
        <v>1.9386363636363635</v>
      </c>
      <c r="G78" s="10">
        <f>5*E77-6*E78+E79</f>
        <v>1</v>
      </c>
      <c r="H78" s="10">
        <f>5*F77-6*F78+F79</f>
        <v>0</v>
      </c>
      <c r="I78" s="10">
        <v>-1.0613636363636365</v>
      </c>
      <c r="J78" s="10">
        <v>-1</v>
      </c>
      <c r="K78" s="10">
        <v>-0.8284122957362885</v>
      </c>
      <c r="L78" s="10">
        <v>2.5399637651356863E-2</v>
      </c>
      <c r="M78" s="10">
        <v>3.1800986474381086E-2</v>
      </c>
      <c r="N78" s="10">
        <v>-5.2762997347671498E-3</v>
      </c>
      <c r="O78" s="10"/>
      <c r="P78" s="10"/>
    </row>
    <row r="79" spans="1:16" ht="15.75" customHeight="1">
      <c r="A79" s="10"/>
      <c r="B79" s="10">
        <v>0.15000000000000002</v>
      </c>
      <c r="C79" s="10">
        <v>0.15000000000000002</v>
      </c>
      <c r="D79" s="10">
        <v>0.25000000000000006</v>
      </c>
      <c r="E79" s="3">
        <v>4</v>
      </c>
      <c r="F79" s="10">
        <v>3.45</v>
      </c>
      <c r="G79" s="10">
        <f>E79-E77^2-E78^2</f>
        <v>-14</v>
      </c>
      <c r="H79" s="10">
        <f>F79-F77^2-F78^2</f>
        <v>-2.9859969008264464</v>
      </c>
      <c r="I79" s="10">
        <v>-0.54999999999999982</v>
      </c>
      <c r="J79" s="10">
        <v>11.014003099173554</v>
      </c>
      <c r="K79" s="10">
        <v>-0.50956327479338848</v>
      </c>
      <c r="L79" s="10">
        <v>4.4089815722435886E-3</v>
      </c>
      <c r="M79" s="10">
        <v>5.5201560458963371E-3</v>
      </c>
      <c r="N79" s="10">
        <v>-9.1588347123445569E-4</v>
      </c>
      <c r="O79" s="10"/>
      <c r="P79" s="10"/>
    </row>
    <row r="80" spans="1:16" ht="15.75" customHeight="1">
      <c r="A80" s="3">
        <v>1</v>
      </c>
      <c r="B80" s="3">
        <f t="array" ref="B80:D82">B77:D79+(L77:N79/+O77)</f>
        <v>1.1173836475447414E-2</v>
      </c>
      <c r="C80" s="10">
        <v>0.10489901578519113</v>
      </c>
      <c r="D80" s="10">
        <v>-9.3230246479929724E-2</v>
      </c>
      <c r="E80" s="10">
        <f>F77</f>
        <v>1.6363636363636367</v>
      </c>
      <c r="F80" s="10">
        <f t="array" ref="F80:F82">E80:E82-MMULT(B80:D82,G80:G82)</f>
        <v>1.2993577851341598</v>
      </c>
      <c r="G80" s="10">
        <f>E80^2-E80+2*E81^2+E81*E82-10</f>
        <v>5.2462396694214881</v>
      </c>
      <c r="H80" s="10">
        <f>F80^2-F80+2*F81^2+F81*F82-10</f>
        <v>1.4379535096240801</v>
      </c>
      <c r="I80" s="10">
        <f t="array" ref="I80:I82">F80:F82-E80:E82</f>
        <v>-0.3370058512294769</v>
      </c>
      <c r="J80" s="10">
        <f t="array" ref="J80:J82">H80:H82-G80:G82</f>
        <v>-3.808286159797408</v>
      </c>
      <c r="K80" s="10">
        <f t="array" ref="K80:K82">MMULT(B80:D82,J80:J82)</f>
        <v>-0.22685457185274621</v>
      </c>
      <c r="L80" s="10">
        <f t="array" ref="L80:N82">MMULT((I80:I82 - K80:K82), MMULT(TRANSPOSE(I80:I82), B80:D82))</f>
        <v>2.3553355809458366E-3</v>
      </c>
      <c r="M80" s="10">
        <v>3.0178434428867326E-3</v>
      </c>
      <c r="N80" s="10">
        <v>-3.2297963689905725E-3</v>
      </c>
      <c r="O80" s="10">
        <f t="array" ref="O80">MMULT((TRANSPOSE(I80:I82)), MMULT(B80:D82, J80:J82))</f>
        <v>0.13939544735294104</v>
      </c>
      <c r="P80" s="10">
        <f>MAX(ABS(H80:H82))</f>
        <v>1.4379535096240801</v>
      </c>
    </row>
    <row r="81" spans="1:16" ht="15.75" customHeight="1">
      <c r="A81" s="10"/>
      <c r="B81" s="10">
        <v>3.4588945671056762E-2</v>
      </c>
      <c r="C81" s="10">
        <v>-5.3903489263330384E-2</v>
      </c>
      <c r="D81" s="10">
        <v>-3.6082833235472248E-2</v>
      </c>
      <c r="E81" s="10">
        <f>F78</f>
        <v>1.9386363636363635</v>
      </c>
      <c r="F81" s="10">
        <v>1.6494312365192432</v>
      </c>
      <c r="G81" s="10">
        <f>5*E80-6*E81+E82</f>
        <v>0</v>
      </c>
      <c r="H81" s="10">
        <f>5*F80-6*F81+F82</f>
        <v>3.9968028886505635E-15</v>
      </c>
      <c r="I81" s="10">
        <v>-0.28920512711712032</v>
      </c>
      <c r="J81" s="10">
        <v>3.9968028886505635E-15</v>
      </c>
      <c r="K81" s="10">
        <v>-0.20305463935815643</v>
      </c>
      <c r="L81" s="10">
        <v>1.8421330218102903E-3</v>
      </c>
      <c r="M81" s="10">
        <v>2.3602874706129392E-3</v>
      </c>
      <c r="N81" s="10">
        <v>-2.5260581095842265E-3</v>
      </c>
      <c r="O81" s="10"/>
      <c r="P81" s="10"/>
    </row>
    <row r="82" spans="1:16" ht="15.75" customHeight="1">
      <c r="A82" s="10"/>
      <c r="B82" s="10">
        <v>0.15166449164910337</v>
      </c>
      <c r="C82" s="10">
        <v>0.15208398549406188</v>
      </c>
      <c r="D82" s="10">
        <v>0.24965423298681524</v>
      </c>
      <c r="E82" s="10">
        <f>F79</f>
        <v>3.45</v>
      </c>
      <c r="F82" s="10">
        <v>3.3997984934446639</v>
      </c>
      <c r="G82" s="10">
        <f>E82-E80^2-E81^2</f>
        <v>-2.9859969008264464</v>
      </c>
      <c r="H82" s="10">
        <f>F82-F80^2-F81^2</f>
        <v>-1.0091555643494849</v>
      </c>
      <c r="I82" s="10">
        <v>-5.0201506555336284E-2</v>
      </c>
      <c r="J82" s="10">
        <v>1.9768413364769615</v>
      </c>
      <c r="K82" s="10">
        <v>-8.4054976885202748E-2</v>
      </c>
      <c r="L82" s="10">
        <v>-7.2387977386736426E-4</v>
      </c>
      <c r="M82" s="10">
        <v>-9.2749239075592775E-4</v>
      </c>
      <c r="N82" s="10">
        <v>9.9263318744739586E-4</v>
      </c>
      <c r="O82" s="10"/>
      <c r="P82" s="10"/>
    </row>
    <row r="83" spans="1:16" ht="15.75" customHeight="1">
      <c r="A83" s="3">
        <v>2</v>
      </c>
      <c r="B83" s="3">
        <f t="array" ref="B83:D85">B80:D82+(L80:N82/+O80)</f>
        <v>2.8070626332452327E-2</v>
      </c>
      <c r="C83" s="10">
        <v>0.12654852801958807</v>
      </c>
      <c r="D83" s="10">
        <v>-0.11640027412662121</v>
      </c>
      <c r="E83" s="10">
        <f>F80</f>
        <v>1.2993577851341598</v>
      </c>
      <c r="F83" s="10">
        <f t="array" ref="F83:F85">E83:E85-MMULT(B83:D85,G83:G85)</f>
        <v>1.1415275451553781</v>
      </c>
      <c r="G83" s="10">
        <f>E83^2-E83+2*E84^2+E84*E85-10</f>
        <v>1.4379535096240801</v>
      </c>
      <c r="H83" s="10">
        <f>F83^2-F83+2*F84^2+F84*F85-10</f>
        <v>8.0933185054837153E-2</v>
      </c>
      <c r="I83" s="10">
        <f t="array" ref="I83:I85">F83:F85-E83:E85</f>
        <v>-0.15783023997878165</v>
      </c>
      <c r="J83" s="10">
        <f t="array" ref="J83:J85">H83:H85-G83:G85</f>
        <v>-1.3570203245692429</v>
      </c>
      <c r="K83" s="10">
        <f t="array" ref="K83:K85">MMULT(B83:D85,J83:J85)</f>
        <v>-0.13420746606724701</v>
      </c>
      <c r="L83" s="10">
        <f t="array" ref="L83:N85">MMULT((I83:I85 - K83:K85), MMULT(TRANSPOSE(I83:I85), B83:D85))</f>
        <v>7.6218464614785604E-5</v>
      </c>
      <c r="M83" s="10">
        <v>1.973696318330449E-4</v>
      </c>
      <c r="N83" s="10">
        <v>-8.8627657493298899E-4</v>
      </c>
      <c r="O83" s="10">
        <f t="array" ref="O83">MMULT((TRANSPOSE(I83:I85)), MMULT(B83:D85, J83:J85))</f>
        <v>3.5358001481087586E-2</v>
      </c>
      <c r="P83" s="10">
        <f>MAX(ABS(H83:H85))</f>
        <v>8.0933185054837153E-2</v>
      </c>
    </row>
    <row r="84" spans="1:16" ht="15.75" customHeight="1">
      <c r="A84" s="10"/>
      <c r="B84" s="10">
        <v>4.7804104822891311E-2</v>
      </c>
      <c r="C84" s="10">
        <v>-3.6971175364750683E-2</v>
      </c>
      <c r="D84" s="10">
        <v>-5.4204358418345665E-2</v>
      </c>
      <c r="E84" s="10">
        <f>F81</f>
        <v>1.6494312365192432</v>
      </c>
      <c r="F84" s="10">
        <v>1.5259905263048619</v>
      </c>
      <c r="G84" s="10">
        <f>5*E83-6*E84+E85</f>
        <v>3.9968028886505635E-15</v>
      </c>
      <c r="H84" s="10">
        <f>5*F83-6*F84+F85</f>
        <v>0</v>
      </c>
      <c r="I84" s="10">
        <v>-0.1234407102143813</v>
      </c>
      <c r="J84" s="10">
        <v>-3.9968028886505635E-15</v>
      </c>
      <c r="K84" s="10">
        <v>-0.10962924024745391</v>
      </c>
      <c r="L84" s="10">
        <v>4.4562464971076816E-5</v>
      </c>
      <c r="M84" s="10">
        <v>1.153956242672487E-4</v>
      </c>
      <c r="N84" s="10">
        <v>-5.1817717694454439E-4</v>
      </c>
      <c r="O84" s="10"/>
      <c r="P84" s="10"/>
    </row>
    <row r="85" spans="1:16" ht="15.75" customHeight="1">
      <c r="A85" s="10"/>
      <c r="B85" s="10">
        <v>0.14647149727508665</v>
      </c>
      <c r="C85" s="10">
        <v>0.14543030771355608</v>
      </c>
      <c r="D85" s="10">
        <v>0.25677522012303144</v>
      </c>
      <c r="E85" s="10">
        <f>F82</f>
        <v>3.3997984934446639</v>
      </c>
      <c r="F85" s="10">
        <v>3.4483054320522797</v>
      </c>
      <c r="G85" s="10">
        <f>E85-E83^2-E84^2</f>
        <v>-1.0091555643494849</v>
      </c>
      <c r="H85" s="10">
        <f>F85-F83^2-F84^2</f>
        <v>-0.18342679066837375</v>
      </c>
      <c r="I85" s="10">
        <v>4.850693860761579E-2</v>
      </c>
      <c r="J85" s="10">
        <v>0.82572877368111119</v>
      </c>
      <c r="K85" s="10">
        <v>1.3261888851506476E-2</v>
      </c>
      <c r="L85" s="10">
        <v>-1.1371753324746868E-4</v>
      </c>
      <c r="M85" s="10">
        <v>-2.9447441356173621E-4</v>
      </c>
      <c r="N85" s="10">
        <v>1.3223198129976963E-3</v>
      </c>
      <c r="O85" s="10"/>
      <c r="P85" s="10"/>
    </row>
    <row r="86" spans="1:16" ht="15.75" customHeight="1">
      <c r="A86" s="3">
        <v>3</v>
      </c>
      <c r="B86" s="3">
        <f t="array" ref="B86:D88">B83:D85+(L83:N85/+O83)</f>
        <v>3.0226247731347106E-2</v>
      </c>
      <c r="C86" s="10">
        <v>0.13213056386905808</v>
      </c>
      <c r="D86" s="10">
        <v>-0.14146607360080937</v>
      </c>
      <c r="E86" s="10">
        <f>F83</f>
        <v>1.1415275451553781</v>
      </c>
      <c r="F86" s="10">
        <f t="array" ref="F86:F88">E86:E88-MMULT(B86:D88,G86:G88)</f>
        <v>1.1131325707851714</v>
      </c>
      <c r="G86" s="10">
        <f>E86^2-E86+2*E87^2+E87*E88-10</f>
        <v>8.0933185054837153E-2</v>
      </c>
      <c r="H86" s="10">
        <f>F86^2-F86+2*F87^2+F87*F88-10</f>
        <v>-4.8779270437837141E-2</v>
      </c>
      <c r="I86" s="10">
        <f t="array" ref="I86:I88">F86:F88-E86:E88</f>
        <v>-2.8394974370206771E-2</v>
      </c>
      <c r="J86" s="10">
        <f t="array" ref="J86:J88">H86:H88-G86:G88</f>
        <v>-0.12971245549267429</v>
      </c>
      <c r="K86" s="10">
        <f t="array" ref="K86:K88">MMULT(B86:D88,J86:J88)</f>
        <v>-2.6099542861542306E-2</v>
      </c>
      <c r="L86" s="10">
        <f t="array" ref="L86:N88">MMULT((I86:I88 - K86:K88), MMULT(TRANSPOSE(I86:I88), B86:D88))</f>
        <v>-1.0091199417746917E-5</v>
      </c>
      <c r="M86" s="10">
        <v>-6.0050776061984926E-6</v>
      </c>
      <c r="N86" s="10">
        <v>-4.045192656707614E-5</v>
      </c>
      <c r="O86" s="10">
        <f t="array" ref="O86">MMULT((TRANSPOSE(I86:I88)), MMULT(B86:D88, J86:J88))</f>
        <v>2.192630579054577E-3</v>
      </c>
      <c r="P86" s="10">
        <f>MAX(ABS(H86:H88))</f>
        <v>4.8779270437837141E-2</v>
      </c>
    </row>
    <row r="87" spans="1:16" ht="15.75" customHeight="1">
      <c r="A87" s="10"/>
      <c r="B87" s="10">
        <v>4.9064426761474648E-2</v>
      </c>
      <c r="C87" s="10">
        <v>-3.3707539994155093E-2</v>
      </c>
      <c r="D87" s="10">
        <v>-6.885951864344235E-2</v>
      </c>
      <c r="E87" s="10">
        <f>F84</f>
        <v>1.5259905263048619</v>
      </c>
      <c r="F87" s="10">
        <v>1.5093889054624303</v>
      </c>
      <c r="G87" s="10">
        <f>5*E86-6*E87+E88</f>
        <v>0</v>
      </c>
      <c r="H87" s="10">
        <f>5*F86-6*F87+F88</f>
        <v>0</v>
      </c>
      <c r="I87" s="10">
        <v>-1.6601620842431553E-2</v>
      </c>
      <c r="J87" s="10">
        <v>0</v>
      </c>
      <c r="K87" s="10">
        <v>-1.7159951152311764E-2</v>
      </c>
      <c r="L87" s="10">
        <v>2.4545374047129647E-6</v>
      </c>
      <c r="M87" s="10">
        <v>1.4606477379385048E-6</v>
      </c>
      <c r="N87" s="10">
        <v>9.839342454869387E-6</v>
      </c>
      <c r="O87" s="10"/>
      <c r="P87" s="10"/>
    </row>
    <row r="88" spans="1:16" ht="15.75" customHeight="1">
      <c r="A88" s="10"/>
      <c r="B88" s="10">
        <v>0.14325532191211274</v>
      </c>
      <c r="C88" s="10">
        <v>0.13710194068977943</v>
      </c>
      <c r="D88" s="10">
        <v>0.29417325614339257</v>
      </c>
      <c r="E88" s="10">
        <f>F85</f>
        <v>3.4483054320522797</v>
      </c>
      <c r="F88" s="10">
        <v>3.4906705788487242</v>
      </c>
      <c r="G88" s="10">
        <f>E88-E86^2-E87^2</f>
        <v>-0.18342679066837375</v>
      </c>
      <c r="H88" s="10">
        <f>F88-F86^2-F87^2</f>
        <v>-2.6648409227153724E-2</v>
      </c>
      <c r="I88" s="10">
        <v>4.2365146796444542E-2</v>
      </c>
      <c r="J88" s="10">
        <v>0.15677838144122003</v>
      </c>
      <c r="K88" s="10">
        <v>2.7538007393840873E-2</v>
      </c>
      <c r="L88" s="10">
        <v>6.5183221517012716E-5</v>
      </c>
      <c r="M88" s="10">
        <v>3.8789274458623692E-5</v>
      </c>
      <c r="N88" s="10">
        <v>2.6129568756459834E-4</v>
      </c>
      <c r="O88" s="10"/>
      <c r="P88" s="10"/>
    </row>
    <row r="89" spans="1:16" ht="15.75" customHeight="1">
      <c r="A89" s="10">
        <v>4</v>
      </c>
      <c r="B89" s="3">
        <f t="array" ref="B89:D91">B86:D88+(L86:N88/+O86)</f>
        <v>2.5623922326354322E-2</v>
      </c>
      <c r="C89" s="10">
        <v>0.12939180903111919</v>
      </c>
      <c r="D89" s="10">
        <v>-0.15991511237345948</v>
      </c>
      <c r="E89" s="10">
        <f>F86</f>
        <v>1.1131325707851714</v>
      </c>
      <c r="F89" s="10">
        <f t="array" ref="F89:F91">E89:E91-MMULT(B89:D91,G89:G91)</f>
        <v>1.1101210036658724</v>
      </c>
      <c r="G89" s="10">
        <f>E89^2-E89+2*E90^2+E90*E91-10</f>
        <v>-4.8779270437837141E-2</v>
      </c>
      <c r="H89" s="10">
        <f>F89^2-F89+2*F90^2+F90*F91-10</f>
        <v>-1.6106168535879206E-2</v>
      </c>
      <c r="I89" s="10">
        <f t="array" ref="I89:I91">F89:F91-E89:E91</f>
        <v>-3.0115671192989524E-3</v>
      </c>
      <c r="J89" s="10">
        <f t="array" ref="J89:J91">H89:H91-G89:G91</f>
        <v>3.2673101901957935E-2</v>
      </c>
      <c r="K89" s="10">
        <f t="array" ref="K89:K91">MMULT(B89:D91,J89:J91)</f>
        <v>-2.990607996057955E-3</v>
      </c>
      <c r="L89" s="10">
        <f t="array" ref="L89:N91">MMULT((I89:I91 - K89:K91), MMULT(TRANSPOSE(I89:I91), B89:D91))</f>
        <v>-6.9681444809181503E-8</v>
      </c>
      <c r="M89" s="10">
        <v>-5.4437122316787006E-8</v>
      </c>
      <c r="N89" s="10">
        <v>-1.7763251202330443E-7</v>
      </c>
      <c r="O89" s="10">
        <f t="array" ref="O89">MMULT((TRANSPOSE(I89:I91)), MMULT(B89:D91, J89:J91))</f>
        <v>3.114931795058372E-4</v>
      </c>
      <c r="P89" s="10">
        <f>MAX(ABS(H89:H91))</f>
        <v>1.6106168535879206E-2</v>
      </c>
    </row>
    <row r="90" spans="1:16" ht="15.75" customHeight="1">
      <c r="A90" s="10"/>
      <c r="B90" s="10">
        <v>5.0183875440226233E-2</v>
      </c>
      <c r="C90" s="10">
        <v>-3.3041377735956404E-2</v>
      </c>
      <c r="D90" s="10">
        <v>-6.4372058444327585E-2</v>
      </c>
      <c r="E90" s="10">
        <f>F87</f>
        <v>1.5093889054624303</v>
      </c>
      <c r="F90" s="10">
        <v>1.5101214253379291</v>
      </c>
      <c r="G90" s="10">
        <f>5*E89-6*E90+E91</f>
        <v>0</v>
      </c>
      <c r="H90" s="10">
        <f>5*F89-6*F90+F91</f>
        <v>0</v>
      </c>
      <c r="I90" s="10">
        <v>7.3251987549882713E-4</v>
      </c>
      <c r="J90" s="10">
        <v>0</v>
      </c>
      <c r="K90" s="10">
        <v>9.881589269143177E-5</v>
      </c>
      <c r="L90" s="10">
        <v>2.106834746645193E-6</v>
      </c>
      <c r="M90" s="10">
        <v>1.645919098239899E-6</v>
      </c>
      <c r="N90" s="10">
        <v>5.3707604583890048E-6</v>
      </c>
      <c r="O90" s="10"/>
      <c r="P90" s="10"/>
    </row>
    <row r="91" spans="1:16" ht="15.75" customHeight="1">
      <c r="A91" s="10"/>
      <c r="B91" s="10">
        <v>0.1729836410095863</v>
      </c>
      <c r="C91" s="10">
        <v>0.15479268842866617</v>
      </c>
      <c r="D91" s="10">
        <v>0.41334321120133233</v>
      </c>
      <c r="E91" s="10">
        <f>F88</f>
        <v>3.4906705788487242</v>
      </c>
      <c r="F91" s="10">
        <v>3.5101235336982115</v>
      </c>
      <c r="G91" s="10">
        <f>E91-E89^2-E90^2</f>
        <v>-2.6648409227153724E-2</v>
      </c>
      <c r="H91" s="10">
        <f>F91-F89^2-F90^2</f>
        <v>-2.7118283465710213E-3</v>
      </c>
      <c r="I91" s="10">
        <v>1.9452954849487281E-2</v>
      </c>
      <c r="J91" s="10">
        <v>2.3936580880582703E-2</v>
      </c>
      <c r="K91" s="10">
        <v>1.5545935336438391E-2</v>
      </c>
      <c r="L91" s="10">
        <v>1.2989415703915503E-5</v>
      </c>
      <c r="M91" s="10">
        <v>1.0147700201022111E-5</v>
      </c>
      <c r="N91" s="10">
        <v>3.3112725310446568E-5</v>
      </c>
      <c r="O91" s="10"/>
      <c r="P91" s="10"/>
    </row>
    <row r="92" spans="1:16" ht="15.75" customHeight="1">
      <c r="A92" s="10">
        <v>5</v>
      </c>
      <c r="B92" s="3">
        <f t="array" ref="B92:D94">B89:D91+(L89:N91/+O89)</f>
        <v>2.5400220976232544E-2</v>
      </c>
      <c r="C92" s="10">
        <v>0.12921704718752713</v>
      </c>
      <c r="D92" s="10">
        <v>-0.16048537369444604</v>
      </c>
      <c r="E92" s="10">
        <f>F89</f>
        <v>1.1101210036658724</v>
      </c>
      <c r="F92" s="10">
        <f t="array" ref="F92:F94">E92:E94-MMULT(B92:D94,G92:G94)</f>
        <v>1.1100948951201695</v>
      </c>
      <c r="G92" s="10">
        <f>E92^2-E92+2*E93^2+E93*E94-10</f>
        <v>-1.6106168535879206E-2</v>
      </c>
      <c r="H92" s="36">
        <f>F92^2-F92+2*F93^2+F93*F94-10</f>
        <v>-1.2440506642690252E-3</v>
      </c>
      <c r="I92" s="10">
        <f t="array" ref="I92:I94">F92:F94-E92:E94</f>
        <v>-2.6108545702951957E-5</v>
      </c>
      <c r="J92" s="10">
        <f t="array" ref="J92:J94">H92:H94-G92:G94</f>
        <v>1.4862117871610181E-2</v>
      </c>
      <c r="K92" s="10">
        <f t="array" ref="K92:K94">MMULT(B92:D94,J92:J94)</f>
        <v>-3.0147890319621312E-5</v>
      </c>
      <c r="L92" s="18">
        <f t="array" ref="L92:N94">MMULT((I92:I94 - K92:K94), MMULT(TRANSPOSE(I92:I94), B92:D94))</f>
        <v>4.3994272583229109E-9</v>
      </c>
      <c r="M92" s="10">
        <v>3.5814157074081374E-9</v>
      </c>
      <c r="N92" s="10">
        <v>1.0082481713780164E-8</v>
      </c>
      <c r="O92" s="10">
        <f t="array" ref="O92">MMULT((TRANSPOSE(I92:I94)), MMULT(B92:D94, J92:J94))</f>
        <v>2.2527249185154667E-5</v>
      </c>
      <c r="P92" s="34">
        <f>MAX(ABS(H92:H94))</f>
        <v>1.2440506642690252E-3</v>
      </c>
    </row>
    <row r="93" spans="1:16" ht="15.75" customHeight="1">
      <c r="A93" s="10"/>
      <c r="B93" s="10">
        <v>5.6947537970454161E-2</v>
      </c>
      <c r="C93" s="10">
        <v>-2.7757412607567276E-2</v>
      </c>
      <c r="D93" s="10">
        <v>-4.7130074311932287E-2</v>
      </c>
      <c r="E93" s="10">
        <f>F90</f>
        <v>1.5101214253379291</v>
      </c>
      <c r="F93" s="10">
        <v>1.5109108233106896</v>
      </c>
      <c r="G93" s="10">
        <f>5*E92-6*E93+E94</f>
        <v>0</v>
      </c>
      <c r="H93" s="36">
        <f>5*F92-6*F93+F94</f>
        <v>0</v>
      </c>
      <c r="I93" s="10">
        <v>7.8939797276045276E-4</v>
      </c>
      <c r="J93" s="10">
        <v>0</v>
      </c>
      <c r="K93" s="10">
        <v>7.2664589928898523E-4</v>
      </c>
      <c r="L93" s="18">
        <v>6.8346033514291402E-8</v>
      </c>
      <c r="M93" s="10">
        <v>5.5638050954031725E-8</v>
      </c>
      <c r="N93" s="10">
        <v>1.5663348719167995E-7</v>
      </c>
      <c r="O93" s="10"/>
      <c r="P93" s="10"/>
    </row>
    <row r="94" spans="1:16" ht="15.75" customHeight="1">
      <c r="A94" s="10"/>
      <c r="B94" s="10">
        <v>0.21468412294155775</v>
      </c>
      <c r="C94" s="10">
        <v>0.18737028841695724</v>
      </c>
      <c r="D94" s="10">
        <v>0.5196464226006241</v>
      </c>
      <c r="E94" s="10">
        <f>F91</f>
        <v>3.5101235336982115</v>
      </c>
      <c r="F94" s="10">
        <v>3.5149904642632883</v>
      </c>
      <c r="G94" s="10">
        <f>E94-E92^2-E93^2</f>
        <v>-2.7118283465710213E-3</v>
      </c>
      <c r="H94" s="36">
        <f>F94-F92^2-F93^2</f>
        <v>-1.7172790595720855E-4</v>
      </c>
      <c r="I94" s="10">
        <v>4.8669305650768102E-3</v>
      </c>
      <c r="J94" s="10">
        <v>2.5401004406138128E-3</v>
      </c>
      <c r="K94" s="10">
        <v>4.5106148473319195E-3</v>
      </c>
      <c r="L94" s="18">
        <v>3.8807906479351556E-7</v>
      </c>
      <c r="M94" s="10">
        <v>3.1592122718664635E-7</v>
      </c>
      <c r="N94" s="10">
        <v>8.8938851457976182E-7</v>
      </c>
      <c r="O94" s="10"/>
      <c r="P94" s="10"/>
    </row>
    <row r="95" spans="1:16" ht="15.75" customHeight="1">
      <c r="A95">
        <v>6</v>
      </c>
      <c r="B95" s="3">
        <f t="array" ref="B95:D97">B92:D94+(L92:N94/+O92)</f>
        <v>2.5595514561444099E-2</v>
      </c>
      <c r="C95" s="10">
        <v>0.12937602868047249</v>
      </c>
      <c r="D95" s="10">
        <v>-0.16003780543473928</v>
      </c>
      <c r="E95" s="10">
        <f>F92</f>
        <v>1.1100948951201695</v>
      </c>
      <c r="F95" s="10">
        <f t="array" ref="F95:F97">E95:E97-MMULT(B95:D97,G95:G97)</f>
        <v>1.1100992542798607</v>
      </c>
      <c r="G95" s="10">
        <f>E95^2-E95+2*E96^2+E96*E97-10</f>
        <v>-1.2440506642690252E-3</v>
      </c>
      <c r="H95" s="31">
        <f>F95^2-F95+2*F96^2+F96*F97-10</f>
        <v>-1.0395252324713056E-5</v>
      </c>
      <c r="I95" s="10">
        <f t="array" ref="I95:I97">F95:F97-E95:E97</f>
        <v>4.3591596912140318E-6</v>
      </c>
      <c r="J95" s="10">
        <f t="array" ref="J95:J97">H95:H97-G95:G97</f>
        <v>1.2336554119443122E-3</v>
      </c>
      <c r="K95" s="10">
        <f t="array" ref="K95:K97">MMULT(B95:D97,J95:J97)</f>
        <v>4.3367995810794582E-6</v>
      </c>
      <c r="L95" s="10">
        <f t="array" ref="L95:N97">MMULT((I95:I97 - K95:K97), MMULT(TRANSPOSE(I95:I97), B95:D97))</f>
        <v>2.0873090247401406E-12</v>
      </c>
      <c r="M95" s="10">
        <v>1.7059201239657406E-12</v>
      </c>
      <c r="N95" s="10">
        <v>4.7309743142108705E-12</v>
      </c>
      <c r="O95" s="10">
        <f t="array" ref="O95">MMULT((TRANSPOSE(I95:I97)), MMULT(B95:D97, J95:J97))</f>
        <v>1.5117348962031222E-7</v>
      </c>
      <c r="P95" s="35">
        <f>MAX(ABS(H95:H97))</f>
        <v>1.0395252324713056E-5</v>
      </c>
    </row>
    <row r="96" spans="1:16" ht="15.75" customHeight="1">
      <c r="B96" s="10">
        <v>5.9981465146939208E-2</v>
      </c>
      <c r="C96" s="10">
        <v>-2.5287601469210583E-2</v>
      </c>
      <c r="D96" s="10">
        <v>-4.0177006677962111E-2</v>
      </c>
      <c r="E96" s="10">
        <f>F93</f>
        <v>1.5109108233106896</v>
      </c>
      <c r="F96" s="10">
        <v>1.5109785437790251</v>
      </c>
      <c r="G96" s="10">
        <f>5*E95-6*E96+E97</f>
        <v>0</v>
      </c>
      <c r="H96" s="32">
        <f>5*F95-6*F96+F97</f>
        <v>0</v>
      </c>
      <c r="I96" s="10">
        <v>6.7720468335474848E-5</v>
      </c>
      <c r="J96" s="10">
        <v>0</v>
      </c>
      <c r="K96" s="10">
        <v>6.7158128960654055E-5</v>
      </c>
      <c r="L96" s="10">
        <v>5.2494198148660251E-11</v>
      </c>
      <c r="M96" s="10">
        <v>4.2902563995953247E-11</v>
      </c>
      <c r="N96" s="10">
        <v>1.1898032353753926E-10</v>
      </c>
      <c r="O96" s="10"/>
      <c r="P96" s="10"/>
    </row>
    <row r="97" spans="1:16" ht="15.75" customHeight="1">
      <c r="B97" s="10">
        <v>0.23191121807438284</v>
      </c>
      <c r="C97" s="10">
        <v>0.20139424778234824</v>
      </c>
      <c r="D97" s="10">
        <v>0.55912698710584852</v>
      </c>
      <c r="E97" s="10">
        <f>F94</f>
        <v>3.5149904642632883</v>
      </c>
      <c r="F97" s="10">
        <v>3.5153749912748449</v>
      </c>
      <c r="G97" s="10">
        <f>E97-E95^2-E96^2</f>
        <v>-1.7172790595720855E-4</v>
      </c>
      <c r="H97" s="33">
        <f>F97-F95^2-F96^2</f>
        <v>-1.5228384411258844E-6</v>
      </c>
      <c r="I97" s="10">
        <v>3.8452701155655689E-4</v>
      </c>
      <c r="J97" s="10">
        <v>1.7020506751608266E-4</v>
      </c>
      <c r="K97" s="10">
        <v>3.8126477585847477E-4</v>
      </c>
      <c r="L97" s="10">
        <v>3.0452864375241228E-10</v>
      </c>
      <c r="M97" s="10">
        <v>2.4888578334293808E-10</v>
      </c>
      <c r="N97" s="10">
        <v>6.9022706961825985E-10</v>
      </c>
      <c r="O97" s="10"/>
      <c r="P97" s="10"/>
    </row>
    <row r="99" spans="1:16" ht="15.75" customHeight="1">
      <c r="A99" s="13" t="s">
        <v>28</v>
      </c>
      <c r="B99" s="10"/>
      <c r="E99" s="27" t="s">
        <v>25</v>
      </c>
      <c r="F99" s="27" t="s">
        <v>26</v>
      </c>
      <c r="G99" s="27" t="s">
        <v>27</v>
      </c>
    </row>
    <row r="100" spans="1:16" ht="15.75" customHeight="1">
      <c r="A100" s="10"/>
      <c r="B100" s="10"/>
      <c r="E100" s="10">
        <f>H95</f>
        <v>-1.0395252324713056E-5</v>
      </c>
      <c r="F100" s="10">
        <f>H96</f>
        <v>0</v>
      </c>
      <c r="G100" s="10">
        <f>H97</f>
        <v>-1.5228384411258844E-6</v>
      </c>
    </row>
  </sheetData>
  <mergeCells count="3">
    <mergeCell ref="A2:K5"/>
    <mergeCell ref="A6:K9"/>
    <mergeCell ref="A10:K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P13"/>
  <sheetViews>
    <sheetView topLeftCell="B1" zoomScale="130" zoomScaleNormal="130" workbookViewId="0">
      <selection activeCell="G11" sqref="G11"/>
    </sheetView>
  </sheetViews>
  <sheetFormatPr defaultRowHeight="12.75"/>
  <cols>
    <col min="3" max="3" width="12.42578125" bestFit="1" customWidth="1"/>
    <col min="4" max="4" width="13.140625" bestFit="1" customWidth="1"/>
    <col min="5" max="5" width="12" bestFit="1" customWidth="1"/>
    <col min="10" max="13" width="13.140625" bestFit="1" customWidth="1"/>
    <col min="14" max="16" width="12.42578125" bestFit="1" customWidth="1"/>
  </cols>
  <sheetData>
    <row r="4" spans="2:16">
      <c r="B4" s="9"/>
      <c r="C4" s="14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>
      <c r="B5" s="9"/>
      <c r="C5" s="2">
        <f>2*F11-1</f>
        <v>1</v>
      </c>
      <c r="D5" s="2">
        <f>4*F12+C7</f>
        <v>2</v>
      </c>
      <c r="E5" s="2">
        <f>F13</f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>
      <c r="B6" s="9"/>
      <c r="C6" s="3">
        <v>5</v>
      </c>
      <c r="D6" s="3">
        <v>-6</v>
      </c>
      <c r="E6" s="3">
        <v>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2:16">
      <c r="B7" s="9"/>
      <c r="C7" s="2">
        <f>-2*F11</f>
        <v>-2</v>
      </c>
      <c r="D7" s="3">
        <f>-2*C7</f>
        <v>4</v>
      </c>
      <c r="E7" s="3">
        <v>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2:16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2:16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6">
      <c r="B10" s="4" t="s">
        <v>2</v>
      </c>
      <c r="C10" s="4" t="s">
        <v>3</v>
      </c>
      <c r="D10" s="5"/>
      <c r="E10" s="6"/>
      <c r="F10" s="7" t="s">
        <v>4</v>
      </c>
      <c r="G10" s="8" t="s">
        <v>5</v>
      </c>
      <c r="H10" s="8" t="s">
        <v>6</v>
      </c>
      <c r="I10" s="8" t="s">
        <v>7</v>
      </c>
      <c r="J10" s="8" t="s">
        <v>8</v>
      </c>
      <c r="K10" s="8" t="s">
        <v>9</v>
      </c>
      <c r="L10" s="4" t="s">
        <v>10</v>
      </c>
      <c r="M10" s="11" t="s">
        <v>13</v>
      </c>
      <c r="N10" s="9"/>
      <c r="O10" s="9"/>
      <c r="P10" s="12" t="s">
        <v>14</v>
      </c>
    </row>
    <row r="11" spans="2:16">
      <c r="B11" s="3">
        <v>0</v>
      </c>
      <c r="C11" s="2">
        <f t="array" ref="C11:E13">MINVERSE(C5:E7)</f>
        <v>2814749767106559.5</v>
      </c>
      <c r="D11" s="9">
        <v>-2814749767106559</v>
      </c>
      <c r="E11" s="9">
        <v>-5629499534213119</v>
      </c>
      <c r="F11" s="3">
        <v>1</v>
      </c>
      <c r="G11" s="10">
        <f t="array" ref="G11:G13">F11:F13-MMULT(C11:E13, H11:H13)</f>
        <v>3.3776997205278712E+16</v>
      </c>
      <c r="H11" s="10">
        <f>F11^2-F11+2*F12^2+F12*F13-10</f>
        <v>-5</v>
      </c>
      <c r="I11" s="10">
        <f>G11^2-G11+2*G12^2+G12*G13-10</f>
        <v>1.6200574670916763E+33</v>
      </c>
      <c r="J11">
        <f t="array" ref="J11:J13">G11:G13-F11:F13</f>
        <v>3.3776997205278712E+16</v>
      </c>
      <c r="K11">
        <f t="array" ref="K11:K13">I11:I13-H11:H13</f>
        <v>1.6200574670916763E+33</v>
      </c>
      <c r="L11">
        <f t="array" ref="L11:L13">MMULT(C11:E13, K11:K13)</f>
        <v>1.4129752157788992E+49</v>
      </c>
      <c r="M11">
        <f t="array" ref="M11:O13">MMULT((J11:J13-MMULT(C11:E13,K11:K13)),MMULT(TRANSPOSE(J11:J13), C11:E13))</f>
        <v>-2.8613763114225986E+81</v>
      </c>
      <c r="N11">
        <v>2.8613763114225986E+81</v>
      </c>
      <c r="O11">
        <v>5.7227526228451971E+81</v>
      </c>
      <c r="P11">
        <f t="array" ref="P11">MMULT(TRANSPOSE(J11:J13), L11:L13)</f>
        <v>1.0165650761786791E+66</v>
      </c>
    </row>
    <row r="12" spans="2:16">
      <c r="B12" s="9"/>
      <c r="C12" s="9">
        <v>1970324836974591.7</v>
      </c>
      <c r="D12" s="9">
        <v>-1970324836974591.7</v>
      </c>
      <c r="E12" s="9">
        <v>-3940649673949183.5</v>
      </c>
      <c r="F12" s="3">
        <v>1</v>
      </c>
      <c r="G12" s="10">
        <v>2.36438980436951E+16</v>
      </c>
      <c r="H12" s="10">
        <f>5*F11</f>
        <v>5</v>
      </c>
      <c r="I12" s="10">
        <f>5*G11</f>
        <v>1.6888498602639357E+17</v>
      </c>
      <c r="J12">
        <v>2.36438980436951E+16</v>
      </c>
      <c r="K12">
        <v>1.6888498602639357E+17</v>
      </c>
      <c r="L12">
        <v>9.8908265104522955E+48</v>
      </c>
      <c r="M12">
        <v>-2.0029634179958189E+81</v>
      </c>
      <c r="N12">
        <v>2.0029634179958189E+81</v>
      </c>
      <c r="O12">
        <v>4.0059268359916379E+81</v>
      </c>
    </row>
    <row r="13" spans="2:16">
      <c r="B13" s="9"/>
      <c r="C13" s="9">
        <v>-2251799813685247.5</v>
      </c>
      <c r="D13" s="9">
        <v>2251799813685248</v>
      </c>
      <c r="E13" s="9">
        <v>4503599627370496</v>
      </c>
      <c r="F13" s="3">
        <v>3</v>
      </c>
      <c r="G13" s="10">
        <v>-2.7021597764222972E+16</v>
      </c>
      <c r="H13" s="10">
        <f>F13-F11^2-F12^2</f>
        <v>1</v>
      </c>
      <c r="I13" s="10">
        <f>G13-G11^2-G12^2</f>
        <v>-1.6999194549060548E+33</v>
      </c>
      <c r="J13">
        <v>-2.7021597764222976E+16</v>
      </c>
      <c r="K13">
        <v>-1.6999194549060548E+33</v>
      </c>
      <c r="L13">
        <v>-1.1303801726231194E+49</v>
      </c>
      <c r="M13">
        <v>2.2891010491380787E+81</v>
      </c>
      <c r="N13">
        <v>-2.2891010491380787E+81</v>
      </c>
      <c r="O13">
        <v>-4.5782020982761573E+81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Guisado Palomares</dc:creator>
  <cp:lastModifiedBy>Guisado Palomares</cp:lastModifiedBy>
  <dcterms:created xsi:type="dcterms:W3CDTF">2022-02-26T18:15:22Z</dcterms:created>
  <dcterms:modified xsi:type="dcterms:W3CDTF">2022-02-27T02:03:11Z</dcterms:modified>
</cp:coreProperties>
</file>